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4060" windowHeight="13488"/>
  </bookViews>
  <sheets>
    <sheet name="Rekapitulace stavby" sheetId="1" r:id="rId1"/>
    <sheet name="1.1 - Kanalizační stoupač..." sheetId="2" r:id="rId2"/>
    <sheet name="1.2 - Vodovodní stoupačky..." sheetId="3" r:id="rId3"/>
    <sheet name="1.3 - Stavební úprava soc..." sheetId="4" r:id="rId4"/>
    <sheet name="2.1 - Kanalizační stoupač..." sheetId="5" r:id="rId5"/>
    <sheet name="2.2 - Vodovodní stoupačky..." sheetId="6" r:id="rId6"/>
    <sheet name="2.3 - Stavební úprava soc..." sheetId="7" r:id="rId7"/>
    <sheet name="3.1 - Sociální zázemí tec..." sheetId="8" r:id="rId8"/>
    <sheet name="3.2 - Stavební úprava soc..." sheetId="9" r:id="rId9"/>
    <sheet name="4.1 - Úklidové komory  (2..." sheetId="10" r:id="rId10"/>
    <sheet name="VON - Vedlejší a ostatní ..." sheetId="11" r:id="rId11"/>
    <sheet name="Pokyny pro vyplnění" sheetId="12" r:id="rId12"/>
  </sheets>
  <definedNames>
    <definedName name="_xlnm._FilterDatabase" localSheetId="1" hidden="1">'1.1 - Kanalizační stoupač...'!$C$86:$K$157</definedName>
    <definedName name="_xlnm._FilterDatabase" localSheetId="2" hidden="1">'1.2 - Vodovodní stoupačky...'!$C$86:$K$162</definedName>
    <definedName name="_xlnm._FilterDatabase" localSheetId="3" hidden="1">'1.3 - Stavební úprava soc...'!$C$95:$K$615</definedName>
    <definedName name="_xlnm._FilterDatabase" localSheetId="4" hidden="1">'2.1 - Kanalizační stoupač...'!$C$86:$K$144</definedName>
    <definedName name="_xlnm._FilterDatabase" localSheetId="5" hidden="1">'2.2 - Vodovodní stoupačky...'!$C$86:$K$162</definedName>
    <definedName name="_xlnm._FilterDatabase" localSheetId="6" hidden="1">'2.3 - Stavební úprava soc...'!$C$95:$K$607</definedName>
    <definedName name="_xlnm._FilterDatabase" localSheetId="7" hidden="1">'3.1 - Sociální zázemí tec...'!$C$97:$K$911</definedName>
    <definedName name="_xlnm._FilterDatabase" localSheetId="8" hidden="1">'3.2 - Stavební úprava soc...'!$C$88:$K$169</definedName>
    <definedName name="_xlnm._FilterDatabase" localSheetId="9" hidden="1">'4.1 - Úklidové komory  (2...'!$C$93:$K$415</definedName>
    <definedName name="_xlnm._FilterDatabase" localSheetId="10" hidden="1">'VON - Vedlejší a ostatní ...'!$C$82:$K$113</definedName>
    <definedName name="_xlnm.Print_Titles" localSheetId="1">'1.1 - Kanalizační stoupač...'!$86:$86</definedName>
    <definedName name="_xlnm.Print_Titles" localSheetId="2">'1.2 - Vodovodní stoupačky...'!$86:$86</definedName>
    <definedName name="_xlnm.Print_Titles" localSheetId="3">'1.3 - Stavební úprava soc...'!$95:$95</definedName>
    <definedName name="_xlnm.Print_Titles" localSheetId="4">'2.1 - Kanalizační stoupač...'!$86:$86</definedName>
    <definedName name="_xlnm.Print_Titles" localSheetId="5">'2.2 - Vodovodní stoupačky...'!$86:$86</definedName>
    <definedName name="_xlnm.Print_Titles" localSheetId="6">'2.3 - Stavební úprava soc...'!$95:$95</definedName>
    <definedName name="_xlnm.Print_Titles" localSheetId="7">'3.1 - Sociální zázemí tec...'!$97:$97</definedName>
    <definedName name="_xlnm.Print_Titles" localSheetId="8">'3.2 - Stavební úprava soc...'!$88:$88</definedName>
    <definedName name="_xlnm.Print_Titles" localSheetId="9">'4.1 - Úklidové komory  (2...'!$93:$93</definedName>
    <definedName name="_xlnm.Print_Titles" localSheetId="0">'Rekapitulace stavby'!$52:$52</definedName>
    <definedName name="_xlnm.Print_Titles" localSheetId="10">'VON - Vedlejší a ostatní ...'!$82:$82</definedName>
    <definedName name="_xlnm.Print_Area" localSheetId="1">'1.1 - Kanalizační stoupač...'!$C$4:$J$39,'1.1 - Kanalizační stoupač...'!$C$45:$J$68,'1.1 - Kanalizační stoupač...'!$C$74:$K$157</definedName>
    <definedName name="_xlnm.Print_Area" localSheetId="2">'1.2 - Vodovodní stoupačky...'!$C$4:$J$39,'1.2 - Vodovodní stoupačky...'!$C$45:$J$68,'1.2 - Vodovodní stoupačky...'!$C$74:$K$162</definedName>
    <definedName name="_xlnm.Print_Area" localSheetId="3">'1.3 - Stavební úprava soc...'!$C$4:$J$39,'1.3 - Stavební úprava soc...'!$C$45:$J$77,'1.3 - Stavební úprava soc...'!$C$83:$K$615</definedName>
    <definedName name="_xlnm.Print_Area" localSheetId="4">'2.1 - Kanalizační stoupač...'!$C$4:$J$39,'2.1 - Kanalizační stoupač...'!$C$45:$J$68,'2.1 - Kanalizační stoupač...'!$C$74:$K$144</definedName>
    <definedName name="_xlnm.Print_Area" localSheetId="5">'2.2 - Vodovodní stoupačky...'!$C$4:$J$39,'2.2 - Vodovodní stoupačky...'!$C$45:$J$68,'2.2 - Vodovodní stoupačky...'!$C$74:$K$162</definedName>
    <definedName name="_xlnm.Print_Area" localSheetId="6">'2.3 - Stavební úprava soc...'!$C$4:$J$39,'2.3 - Stavební úprava soc...'!$C$45:$J$77,'2.3 - Stavební úprava soc...'!$C$83:$K$607</definedName>
    <definedName name="_xlnm.Print_Area" localSheetId="7">'3.1 - Sociální zázemí tec...'!$C$4:$J$39,'3.1 - Sociální zázemí tec...'!$C$45:$J$79,'3.1 - Sociální zázemí tec...'!$C$85:$K$911</definedName>
    <definedName name="_xlnm.Print_Area" localSheetId="8">'3.2 - Stavební úprava soc...'!$C$4:$J$39,'3.2 - Stavební úprava soc...'!$C$45:$J$70,'3.2 - Stavební úprava soc...'!$C$76:$K$169</definedName>
    <definedName name="_xlnm.Print_Area" localSheetId="9">'4.1 - Úklidové komory  (2...'!$C$4:$J$39,'4.1 - Úklidové komory  (2...'!$C$45:$J$75,'4.1 - Úklidové komory  (2...'!$C$81:$K$415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0">'VON - Vedlejší a ostatní ...'!$C$4:$J$39,'VON - Vedlejší a ostatní ...'!$C$45:$J$64,'VON - Vedlejší a ostatní ...'!$C$70:$K$113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 s="1"/>
  <c r="BI111" i="11"/>
  <c r="BH111" i="11"/>
  <c r="BF111" i="11"/>
  <c r="BE111" i="11"/>
  <c r="T111" i="11"/>
  <c r="R111" i="11"/>
  <c r="P111" i="11"/>
  <c r="BI106" i="11"/>
  <c r="BH106" i="11"/>
  <c r="BF106" i="11"/>
  <c r="BE106" i="11"/>
  <c r="T106" i="11"/>
  <c r="R106" i="11"/>
  <c r="P106" i="11"/>
  <c r="BI102" i="11"/>
  <c r="BH102" i="11"/>
  <c r="BF102" i="11"/>
  <c r="BE102" i="11"/>
  <c r="T102" i="11"/>
  <c r="R102" i="11"/>
  <c r="P102" i="11"/>
  <c r="BI99" i="11"/>
  <c r="BH99" i="11"/>
  <c r="BF99" i="11"/>
  <c r="BE99" i="11"/>
  <c r="T99" i="11"/>
  <c r="R99" i="11"/>
  <c r="P99" i="11"/>
  <c r="BI95" i="11"/>
  <c r="BH95" i="11"/>
  <c r="BF95" i="11"/>
  <c r="BE95" i="11"/>
  <c r="T95" i="11"/>
  <c r="R95" i="11"/>
  <c r="P95" i="11"/>
  <c r="BI86" i="11"/>
  <c r="BH86" i="11"/>
  <c r="BF86" i="11"/>
  <c r="BE86" i="11"/>
  <c r="T86" i="11"/>
  <c r="T85" i="11" s="1"/>
  <c r="R86" i="11"/>
  <c r="R85" i="11"/>
  <c r="P86" i="11"/>
  <c r="P85" i="11" s="1"/>
  <c r="J80" i="11"/>
  <c r="J79" i="11"/>
  <c r="F79" i="11"/>
  <c r="F77" i="11"/>
  <c r="E75" i="11"/>
  <c r="J55" i="11"/>
  <c r="J54" i="11"/>
  <c r="F54" i="11"/>
  <c r="F52" i="11"/>
  <c r="E50" i="11"/>
  <c r="J18" i="11"/>
  <c r="E18" i="11"/>
  <c r="F80" i="11" s="1"/>
  <c r="J17" i="11"/>
  <c r="J12" i="11"/>
  <c r="J77" i="11" s="1"/>
  <c r="E7" i="11"/>
  <c r="E73" i="11"/>
  <c r="J37" i="10"/>
  <c r="J36" i="10"/>
  <c r="AY63" i="1"/>
  <c r="J35" i="10"/>
  <c r="AX63" i="1" s="1"/>
  <c r="BI414" i="10"/>
  <c r="BH414" i="10"/>
  <c r="BF414" i="10"/>
  <c r="BE414" i="10"/>
  <c r="T414" i="10"/>
  <c r="R414" i="10"/>
  <c r="P414" i="10"/>
  <c r="BI403" i="10"/>
  <c r="BH403" i="10"/>
  <c r="BF403" i="10"/>
  <c r="BE403" i="10"/>
  <c r="T403" i="10"/>
  <c r="R403" i="10"/>
  <c r="P403" i="10"/>
  <c r="BI392" i="10"/>
  <c r="BH392" i="10"/>
  <c r="BF392" i="10"/>
  <c r="BE392" i="10"/>
  <c r="T392" i="10"/>
  <c r="R392" i="10"/>
  <c r="P392" i="10"/>
  <c r="BI388" i="10"/>
  <c r="BH388" i="10"/>
  <c r="BF388" i="10"/>
  <c r="BE388" i="10"/>
  <c r="T388" i="10"/>
  <c r="R388" i="10"/>
  <c r="P388" i="10"/>
  <c r="BI384" i="10"/>
  <c r="BH384" i="10"/>
  <c r="BF384" i="10"/>
  <c r="BE384" i="10"/>
  <c r="T384" i="10"/>
  <c r="R384" i="10"/>
  <c r="P384" i="10"/>
  <c r="BI380" i="10"/>
  <c r="BH380" i="10"/>
  <c r="BF380" i="10"/>
  <c r="BE380" i="10"/>
  <c r="T380" i="10"/>
  <c r="R380" i="10"/>
  <c r="P380" i="10"/>
  <c r="BI375" i="10"/>
  <c r="BH375" i="10"/>
  <c r="BF375" i="10"/>
  <c r="BE375" i="10"/>
  <c r="T375" i="10"/>
  <c r="R375" i="10"/>
  <c r="P375" i="10"/>
  <c r="BI366" i="10"/>
  <c r="BH366" i="10"/>
  <c r="BF366" i="10"/>
  <c r="BE366" i="10"/>
  <c r="T366" i="10"/>
  <c r="R366" i="10"/>
  <c r="P366" i="10"/>
  <c r="BI355" i="10"/>
  <c r="BH355" i="10"/>
  <c r="BF355" i="10"/>
  <c r="BE355" i="10"/>
  <c r="T355" i="10"/>
  <c r="R355" i="10"/>
  <c r="P355" i="10"/>
  <c r="BI351" i="10"/>
  <c r="BH351" i="10"/>
  <c r="BF351" i="10"/>
  <c r="BE351" i="10"/>
  <c r="T351" i="10"/>
  <c r="R351" i="10"/>
  <c r="P351" i="10"/>
  <c r="BI347" i="10"/>
  <c r="BH347" i="10"/>
  <c r="BF347" i="10"/>
  <c r="BE347" i="10"/>
  <c r="T347" i="10"/>
  <c r="R347" i="10"/>
  <c r="P347" i="10"/>
  <c r="BI338" i="10"/>
  <c r="BH338" i="10"/>
  <c r="BF338" i="10"/>
  <c r="BE338" i="10"/>
  <c r="T338" i="10"/>
  <c r="R338" i="10"/>
  <c r="P338" i="10"/>
  <c r="BI334" i="10"/>
  <c r="BH334" i="10"/>
  <c r="BF334" i="10"/>
  <c r="BE334" i="10"/>
  <c r="T334" i="10"/>
  <c r="R334" i="10"/>
  <c r="P334" i="10"/>
  <c r="BI326" i="10"/>
  <c r="BH326" i="10"/>
  <c r="BF326" i="10"/>
  <c r="BE326" i="10"/>
  <c r="T326" i="10"/>
  <c r="R326" i="10"/>
  <c r="P326" i="10"/>
  <c r="BI321" i="10"/>
  <c r="BH321" i="10"/>
  <c r="BF321" i="10"/>
  <c r="BE321" i="10"/>
  <c r="T321" i="10"/>
  <c r="R321" i="10"/>
  <c r="P321" i="10"/>
  <c r="BI316" i="10"/>
  <c r="BH316" i="10"/>
  <c r="BF316" i="10"/>
  <c r="BE316" i="10"/>
  <c r="T316" i="10"/>
  <c r="R316" i="10"/>
  <c r="P316" i="10"/>
  <c r="BI307" i="10"/>
  <c r="BH307" i="10"/>
  <c r="BF307" i="10"/>
  <c r="BE307" i="10"/>
  <c r="T307" i="10"/>
  <c r="R307" i="10"/>
  <c r="P307" i="10"/>
  <c r="BI298" i="10"/>
  <c r="BH298" i="10"/>
  <c r="BF298" i="10"/>
  <c r="BE298" i="10"/>
  <c r="T298" i="10"/>
  <c r="R298" i="10"/>
  <c r="P298" i="10"/>
  <c r="BI293" i="10"/>
  <c r="BH293" i="10"/>
  <c r="BF293" i="10"/>
  <c r="BE293" i="10"/>
  <c r="T293" i="10"/>
  <c r="R293" i="10"/>
  <c r="P293" i="10"/>
  <c r="BI287" i="10"/>
  <c r="BH287" i="10"/>
  <c r="BF287" i="10"/>
  <c r="BE287" i="10"/>
  <c r="T287" i="10"/>
  <c r="T286" i="10"/>
  <c r="R287" i="10"/>
  <c r="R286" i="10"/>
  <c r="P287" i="10"/>
  <c r="P286" i="10"/>
  <c r="BI283" i="10"/>
  <c r="BH283" i="10"/>
  <c r="BF283" i="10"/>
  <c r="BE283" i="10"/>
  <c r="T283" i="10"/>
  <c r="R283" i="10"/>
  <c r="P283" i="10"/>
  <c r="BI280" i="10"/>
  <c r="BH280" i="10"/>
  <c r="BF280" i="10"/>
  <c r="BE280" i="10"/>
  <c r="T280" i="10"/>
  <c r="R280" i="10"/>
  <c r="P280" i="10"/>
  <c r="BI276" i="10"/>
  <c r="BH276" i="10"/>
  <c r="BF276" i="10"/>
  <c r="BE276" i="10"/>
  <c r="T276" i="10"/>
  <c r="R276" i="10"/>
  <c r="P276" i="10"/>
  <c r="BI273" i="10"/>
  <c r="BH273" i="10"/>
  <c r="BF273" i="10"/>
  <c r="BE273" i="10"/>
  <c r="T273" i="10"/>
  <c r="R273" i="10"/>
  <c r="P273" i="10"/>
  <c r="BI268" i="10"/>
  <c r="BH268" i="10"/>
  <c r="BF268" i="10"/>
  <c r="BE268" i="10"/>
  <c r="T268" i="10"/>
  <c r="R268" i="10"/>
  <c r="P268" i="10"/>
  <c r="BI264" i="10"/>
  <c r="BH264" i="10"/>
  <c r="BF264" i="10"/>
  <c r="BE264" i="10"/>
  <c r="T264" i="10"/>
  <c r="R264" i="10"/>
  <c r="P264" i="10"/>
  <c r="BI260" i="10"/>
  <c r="BH260" i="10"/>
  <c r="BF260" i="10"/>
  <c r="BE260" i="10"/>
  <c r="T260" i="10"/>
  <c r="R260" i="10"/>
  <c r="P260" i="10"/>
  <c r="BI256" i="10"/>
  <c r="BH256" i="10"/>
  <c r="BF256" i="10"/>
  <c r="BE256" i="10"/>
  <c r="T256" i="10"/>
  <c r="R256" i="10"/>
  <c r="P256" i="10"/>
  <c r="BI251" i="10"/>
  <c r="BH251" i="10"/>
  <c r="BF251" i="10"/>
  <c r="BE251" i="10"/>
  <c r="T251" i="10"/>
  <c r="R251" i="10"/>
  <c r="P251" i="10"/>
  <c r="BI246" i="10"/>
  <c r="BH246" i="10"/>
  <c r="BF246" i="10"/>
  <c r="BE246" i="10"/>
  <c r="T246" i="10"/>
  <c r="R246" i="10"/>
  <c r="P246" i="10"/>
  <c r="BI243" i="10"/>
  <c r="BH243" i="10"/>
  <c r="BF243" i="10"/>
  <c r="BE243" i="10"/>
  <c r="T243" i="10"/>
  <c r="R243" i="10"/>
  <c r="P243" i="10"/>
  <c r="BI239" i="10"/>
  <c r="BH239" i="10"/>
  <c r="BF239" i="10"/>
  <c r="BE239" i="10"/>
  <c r="T239" i="10"/>
  <c r="R239" i="10"/>
  <c r="P239" i="10"/>
  <c r="BI235" i="10"/>
  <c r="BH235" i="10"/>
  <c r="BF235" i="10"/>
  <c r="BE235" i="10"/>
  <c r="T235" i="10"/>
  <c r="R235" i="10"/>
  <c r="P235" i="10"/>
  <c r="BI231" i="10"/>
  <c r="BH231" i="10"/>
  <c r="BF231" i="10"/>
  <c r="BE231" i="10"/>
  <c r="T231" i="10"/>
  <c r="R231" i="10"/>
  <c r="P231" i="10"/>
  <c r="BI228" i="10"/>
  <c r="BH228" i="10"/>
  <c r="BF228" i="10"/>
  <c r="BE228" i="10"/>
  <c r="T228" i="10"/>
  <c r="R228" i="10"/>
  <c r="P228" i="10"/>
  <c r="BI226" i="10"/>
  <c r="BH226" i="10"/>
  <c r="BF226" i="10"/>
  <c r="BE226" i="10"/>
  <c r="T226" i="10"/>
  <c r="R226" i="10"/>
  <c r="P226" i="10"/>
  <c r="BI223" i="10"/>
  <c r="BH223" i="10"/>
  <c r="BF223" i="10"/>
  <c r="BE223" i="10"/>
  <c r="T223" i="10"/>
  <c r="R223" i="10"/>
  <c r="P223" i="10"/>
  <c r="BI221" i="10"/>
  <c r="BH221" i="10"/>
  <c r="BF221" i="10"/>
  <c r="BE221" i="10"/>
  <c r="T221" i="10"/>
  <c r="R221" i="10"/>
  <c r="P221" i="10"/>
  <c r="BI217" i="10"/>
  <c r="BH217" i="10"/>
  <c r="BF217" i="10"/>
  <c r="BE217" i="10"/>
  <c r="T217" i="10"/>
  <c r="R217" i="10"/>
  <c r="P217" i="10"/>
  <c r="BI209" i="10"/>
  <c r="BH209" i="10"/>
  <c r="BF209" i="10"/>
  <c r="BE209" i="10"/>
  <c r="T209" i="10"/>
  <c r="R209" i="10"/>
  <c r="P209" i="10"/>
  <c r="BI205" i="10"/>
  <c r="BH205" i="10"/>
  <c r="BF205" i="10"/>
  <c r="BE205" i="10"/>
  <c r="T205" i="10"/>
  <c r="R205" i="10"/>
  <c r="P205" i="10"/>
  <c r="BI201" i="10"/>
  <c r="BH201" i="10"/>
  <c r="BF201" i="10"/>
  <c r="BE201" i="10"/>
  <c r="T201" i="10"/>
  <c r="R201" i="10"/>
  <c r="P201" i="10"/>
  <c r="BI196" i="10"/>
  <c r="BH196" i="10"/>
  <c r="BF196" i="10"/>
  <c r="BE196" i="10"/>
  <c r="T196" i="10"/>
  <c r="R196" i="10"/>
  <c r="P196" i="10"/>
  <c r="BI194" i="10"/>
  <c r="BH194" i="10"/>
  <c r="BF194" i="10"/>
  <c r="BE194" i="10"/>
  <c r="T194" i="10"/>
  <c r="R194" i="10"/>
  <c r="P194" i="10"/>
  <c r="BI189" i="10"/>
  <c r="BH189" i="10"/>
  <c r="BF189" i="10"/>
  <c r="BE189" i="10"/>
  <c r="T189" i="10"/>
  <c r="R189" i="10"/>
  <c r="P189" i="10"/>
  <c r="BI185" i="10"/>
  <c r="BH185" i="10"/>
  <c r="BF185" i="10"/>
  <c r="BE185" i="10"/>
  <c r="T185" i="10"/>
  <c r="R185" i="10"/>
  <c r="P185" i="10"/>
  <c r="BI180" i="10"/>
  <c r="BH180" i="10"/>
  <c r="BF180" i="10"/>
  <c r="BE180" i="10"/>
  <c r="T180" i="10"/>
  <c r="R180" i="10"/>
  <c r="P180" i="10"/>
  <c r="BI176" i="10"/>
  <c r="BH176" i="10"/>
  <c r="BF176" i="10"/>
  <c r="BE176" i="10"/>
  <c r="T176" i="10"/>
  <c r="R176" i="10"/>
  <c r="P176" i="10"/>
  <c r="BI168" i="10"/>
  <c r="BH168" i="10"/>
  <c r="BF168" i="10"/>
  <c r="BE168" i="10"/>
  <c r="T168" i="10"/>
  <c r="R168" i="10"/>
  <c r="P168" i="10"/>
  <c r="BI164" i="10"/>
  <c r="BH164" i="10"/>
  <c r="BF164" i="10"/>
  <c r="BE164" i="10"/>
  <c r="T164" i="10"/>
  <c r="R164" i="10"/>
  <c r="P164" i="10"/>
  <c r="BI159" i="10"/>
  <c r="BH159" i="10"/>
  <c r="BF159" i="10"/>
  <c r="BE159" i="10"/>
  <c r="T159" i="10"/>
  <c r="R159" i="10"/>
  <c r="P159" i="10"/>
  <c r="BI154" i="10"/>
  <c r="BH154" i="10"/>
  <c r="BF154" i="10"/>
  <c r="BE154" i="10"/>
  <c r="T154" i="10"/>
  <c r="R154" i="10"/>
  <c r="P154" i="10"/>
  <c r="BI149" i="10"/>
  <c r="BH149" i="10"/>
  <c r="BF149" i="10"/>
  <c r="BE149" i="10"/>
  <c r="T149" i="10"/>
  <c r="R149" i="10"/>
  <c r="P149" i="10"/>
  <c r="BI145" i="10"/>
  <c r="BH145" i="10"/>
  <c r="BF145" i="10"/>
  <c r="BE145" i="10"/>
  <c r="T145" i="10"/>
  <c r="R145" i="10"/>
  <c r="P145" i="10"/>
  <c r="BI140" i="10"/>
  <c r="BH140" i="10"/>
  <c r="BF140" i="10"/>
  <c r="BE140" i="10"/>
  <c r="T140" i="10"/>
  <c r="R140" i="10"/>
  <c r="P140" i="10"/>
  <c r="BI135" i="10"/>
  <c r="BH135" i="10"/>
  <c r="BF135" i="10"/>
  <c r="BE135" i="10"/>
  <c r="T135" i="10"/>
  <c r="R135" i="10"/>
  <c r="P135" i="10"/>
  <c r="BI130" i="10"/>
  <c r="BH130" i="10"/>
  <c r="BF130" i="10"/>
  <c r="BE130" i="10"/>
  <c r="T130" i="10"/>
  <c r="T129" i="10" s="1"/>
  <c r="R130" i="10"/>
  <c r="R129" i="10"/>
  <c r="P130" i="10"/>
  <c r="P129" i="10"/>
  <c r="BI125" i="10"/>
  <c r="BH125" i="10"/>
  <c r="BF125" i="10"/>
  <c r="BE125" i="10"/>
  <c r="T125" i="10"/>
  <c r="R125" i="10"/>
  <c r="P125" i="10"/>
  <c r="BI122" i="10"/>
  <c r="BH122" i="10"/>
  <c r="BF122" i="10"/>
  <c r="BE122" i="10"/>
  <c r="T122" i="10"/>
  <c r="R122" i="10"/>
  <c r="P122" i="10"/>
  <c r="BI116" i="10"/>
  <c r="BH116" i="10"/>
  <c r="BF116" i="10"/>
  <c r="BE116" i="10"/>
  <c r="T116" i="10"/>
  <c r="R116" i="10"/>
  <c r="P116" i="10"/>
  <c r="BI112" i="10"/>
  <c r="BH112" i="10"/>
  <c r="BF112" i="10"/>
  <c r="BE112" i="10"/>
  <c r="T112" i="10"/>
  <c r="R112" i="10"/>
  <c r="P112" i="10"/>
  <c r="BI107" i="10"/>
  <c r="BH107" i="10"/>
  <c r="BF107" i="10"/>
  <c r="BE107" i="10"/>
  <c r="T107" i="10"/>
  <c r="R107" i="10"/>
  <c r="P107" i="10"/>
  <c r="BI102" i="10"/>
  <c r="BH102" i="10"/>
  <c r="BF102" i="10"/>
  <c r="BE102" i="10"/>
  <c r="T102" i="10"/>
  <c r="R102" i="10"/>
  <c r="P102" i="10"/>
  <c r="BI97" i="10"/>
  <c r="BH97" i="10"/>
  <c r="BF97" i="10"/>
  <c r="BE97" i="10"/>
  <c r="T97" i="10"/>
  <c r="T96" i="10"/>
  <c r="R97" i="10"/>
  <c r="R96" i="10"/>
  <c r="P97" i="10"/>
  <c r="P96" i="10"/>
  <c r="J91" i="10"/>
  <c r="J90" i="10"/>
  <c r="F90" i="10"/>
  <c r="F88" i="10"/>
  <c r="E86" i="10"/>
  <c r="J55" i="10"/>
  <c r="J54" i="10"/>
  <c r="F54" i="10"/>
  <c r="F52" i="10"/>
  <c r="E50" i="10"/>
  <c r="J18" i="10"/>
  <c r="E18" i="10"/>
  <c r="F55" i="10" s="1"/>
  <c r="J17" i="10"/>
  <c r="J12" i="10"/>
  <c r="J88" i="10"/>
  <c r="E7" i="10"/>
  <c r="E48" i="10"/>
  <c r="J37" i="9"/>
  <c r="J36" i="9"/>
  <c r="AY62" i="1" s="1"/>
  <c r="J35" i="9"/>
  <c r="AX62" i="1" s="1"/>
  <c r="BI168" i="9"/>
  <c r="BH168" i="9"/>
  <c r="BF168" i="9"/>
  <c r="BE168" i="9"/>
  <c r="T168" i="9"/>
  <c r="T167" i="9" s="1"/>
  <c r="R168" i="9"/>
  <c r="R167" i="9" s="1"/>
  <c r="P168" i="9"/>
  <c r="P167" i="9" s="1"/>
  <c r="BI164" i="9"/>
  <c r="BH164" i="9"/>
  <c r="BF164" i="9"/>
  <c r="BE164" i="9"/>
  <c r="T164" i="9"/>
  <c r="R164" i="9"/>
  <c r="P164" i="9"/>
  <c r="BI159" i="9"/>
  <c r="BH159" i="9"/>
  <c r="BF159" i="9"/>
  <c r="BE159" i="9"/>
  <c r="T159" i="9"/>
  <c r="R159" i="9"/>
  <c r="P159" i="9"/>
  <c r="BI155" i="9"/>
  <c r="BH155" i="9"/>
  <c r="BF155" i="9"/>
  <c r="BE155" i="9"/>
  <c r="T155" i="9"/>
  <c r="R155" i="9"/>
  <c r="P155" i="9"/>
  <c r="BI150" i="9"/>
  <c r="BH150" i="9"/>
  <c r="BF150" i="9"/>
  <c r="BE150" i="9"/>
  <c r="T150" i="9"/>
  <c r="R150" i="9"/>
  <c r="P150" i="9"/>
  <c r="BI146" i="9"/>
  <c r="BH146" i="9"/>
  <c r="BF146" i="9"/>
  <c r="BE146" i="9"/>
  <c r="T146" i="9"/>
  <c r="R146" i="9"/>
  <c r="P146" i="9"/>
  <c r="BI141" i="9"/>
  <c r="BH141" i="9"/>
  <c r="BF141" i="9"/>
  <c r="BE141" i="9"/>
  <c r="T141" i="9"/>
  <c r="R141" i="9"/>
  <c r="P141" i="9"/>
  <c r="BI135" i="9"/>
  <c r="BH135" i="9"/>
  <c r="BF135" i="9"/>
  <c r="BE135" i="9"/>
  <c r="T135" i="9"/>
  <c r="R135" i="9"/>
  <c r="P135" i="9"/>
  <c r="BI130" i="9"/>
  <c r="BH130" i="9"/>
  <c r="BF130" i="9"/>
  <c r="BE130" i="9"/>
  <c r="T130" i="9"/>
  <c r="R130" i="9"/>
  <c r="P130" i="9"/>
  <c r="BI126" i="9"/>
  <c r="BH126" i="9"/>
  <c r="BF126" i="9"/>
  <c r="BE126" i="9"/>
  <c r="T126" i="9"/>
  <c r="R126" i="9"/>
  <c r="P126" i="9"/>
  <c r="BI121" i="9"/>
  <c r="BH121" i="9"/>
  <c r="BF121" i="9"/>
  <c r="BE121" i="9"/>
  <c r="T121" i="9"/>
  <c r="R121" i="9"/>
  <c r="P121" i="9"/>
  <c r="BI116" i="9"/>
  <c r="BH116" i="9"/>
  <c r="BF116" i="9"/>
  <c r="BE116" i="9"/>
  <c r="T116" i="9"/>
  <c r="R116" i="9"/>
  <c r="P116" i="9"/>
  <c r="BI111" i="9"/>
  <c r="BH111" i="9"/>
  <c r="BF111" i="9"/>
  <c r="BE111" i="9"/>
  <c r="T111" i="9"/>
  <c r="T110" i="9"/>
  <c r="R111" i="9"/>
  <c r="R110" i="9"/>
  <c r="P111" i="9"/>
  <c r="P110" i="9"/>
  <c r="BI106" i="9"/>
  <c r="BH106" i="9"/>
  <c r="BF106" i="9"/>
  <c r="BE106" i="9"/>
  <c r="T106" i="9"/>
  <c r="R106" i="9"/>
  <c r="P106" i="9"/>
  <c r="BI103" i="9"/>
  <c r="BH103" i="9"/>
  <c r="BF103" i="9"/>
  <c r="BE103" i="9"/>
  <c r="T103" i="9"/>
  <c r="R103" i="9"/>
  <c r="P103" i="9"/>
  <c r="BI97" i="9"/>
  <c r="BH97" i="9"/>
  <c r="BF97" i="9"/>
  <c r="BE97" i="9"/>
  <c r="T97" i="9"/>
  <c r="T96" i="9"/>
  <c r="R97" i="9"/>
  <c r="R96" i="9"/>
  <c r="P97" i="9"/>
  <c r="P96" i="9"/>
  <c r="BI92" i="9"/>
  <c r="BH92" i="9"/>
  <c r="BF92" i="9"/>
  <c r="BE92" i="9"/>
  <c r="T92" i="9"/>
  <c r="T91" i="9"/>
  <c r="R92" i="9"/>
  <c r="R91" i="9"/>
  <c r="P92" i="9"/>
  <c r="P91" i="9"/>
  <c r="J86" i="9"/>
  <c r="J85" i="9"/>
  <c r="F85" i="9"/>
  <c r="F83" i="9"/>
  <c r="E81" i="9"/>
  <c r="J55" i="9"/>
  <c r="J54" i="9"/>
  <c r="F54" i="9"/>
  <c r="F52" i="9"/>
  <c r="E50" i="9"/>
  <c r="J18" i="9"/>
  <c r="E18" i="9"/>
  <c r="F86" i="9" s="1"/>
  <c r="J17" i="9"/>
  <c r="J12" i="9"/>
  <c r="J83" i="9"/>
  <c r="E7" i="9"/>
  <c r="E48" i="9" s="1"/>
  <c r="J37" i="8"/>
  <c r="J36" i="8"/>
  <c r="AY61" i="1" s="1"/>
  <c r="J35" i="8"/>
  <c r="AX61" i="1"/>
  <c r="BI910" i="8"/>
  <c r="BH910" i="8"/>
  <c r="BF910" i="8"/>
  <c r="BE910" i="8"/>
  <c r="T910" i="8"/>
  <c r="R910" i="8"/>
  <c r="P910" i="8"/>
  <c r="BI899" i="8"/>
  <c r="BH899" i="8"/>
  <c r="BF899" i="8"/>
  <c r="BE899" i="8"/>
  <c r="T899" i="8"/>
  <c r="R899" i="8"/>
  <c r="P899" i="8"/>
  <c r="BI888" i="8"/>
  <c r="BH888" i="8"/>
  <c r="BF888" i="8"/>
  <c r="BE888" i="8"/>
  <c r="T888" i="8"/>
  <c r="R888" i="8"/>
  <c r="P888" i="8"/>
  <c r="BI884" i="8"/>
  <c r="BH884" i="8"/>
  <c r="BF884" i="8"/>
  <c r="BE884" i="8"/>
  <c r="T884" i="8"/>
  <c r="R884" i="8"/>
  <c r="P884" i="8"/>
  <c r="BI879" i="8"/>
  <c r="BH879" i="8"/>
  <c r="BF879" i="8"/>
  <c r="BE879" i="8"/>
  <c r="T879" i="8"/>
  <c r="R879" i="8"/>
  <c r="P879" i="8"/>
  <c r="BI875" i="8"/>
  <c r="BH875" i="8"/>
  <c r="BF875" i="8"/>
  <c r="BE875" i="8"/>
  <c r="T875" i="8"/>
  <c r="R875" i="8"/>
  <c r="P875" i="8"/>
  <c r="BI870" i="8"/>
  <c r="BH870" i="8"/>
  <c r="BF870" i="8"/>
  <c r="BE870" i="8"/>
  <c r="T870" i="8"/>
  <c r="R870" i="8"/>
  <c r="P870" i="8"/>
  <c r="BI859" i="8"/>
  <c r="BH859" i="8"/>
  <c r="BF859" i="8"/>
  <c r="BE859" i="8"/>
  <c r="T859" i="8"/>
  <c r="R859" i="8"/>
  <c r="P859" i="8"/>
  <c r="BI854" i="8"/>
  <c r="BH854" i="8"/>
  <c r="BF854" i="8"/>
  <c r="BE854" i="8"/>
  <c r="T854" i="8"/>
  <c r="R854" i="8"/>
  <c r="P854" i="8"/>
  <c r="BI843" i="8"/>
  <c r="BH843" i="8"/>
  <c r="BF843" i="8"/>
  <c r="BE843" i="8"/>
  <c r="T843" i="8"/>
  <c r="R843" i="8"/>
  <c r="P843" i="8"/>
  <c r="BI839" i="8"/>
  <c r="BH839" i="8"/>
  <c r="BF839" i="8"/>
  <c r="BE839" i="8"/>
  <c r="T839" i="8"/>
  <c r="R839" i="8"/>
  <c r="P839" i="8"/>
  <c r="BI834" i="8"/>
  <c r="BH834" i="8"/>
  <c r="BF834" i="8"/>
  <c r="BE834" i="8"/>
  <c r="T834" i="8"/>
  <c r="R834" i="8"/>
  <c r="P834" i="8"/>
  <c r="BI830" i="8"/>
  <c r="BH830" i="8"/>
  <c r="BF830" i="8"/>
  <c r="BE830" i="8"/>
  <c r="T830" i="8"/>
  <c r="R830" i="8"/>
  <c r="P830" i="8"/>
  <c r="BI826" i="8"/>
  <c r="BH826" i="8"/>
  <c r="BF826" i="8"/>
  <c r="BE826" i="8"/>
  <c r="T826" i="8"/>
  <c r="R826" i="8"/>
  <c r="P826" i="8"/>
  <c r="BI821" i="8"/>
  <c r="BH821" i="8"/>
  <c r="BF821" i="8"/>
  <c r="BE821" i="8"/>
  <c r="T821" i="8"/>
  <c r="R821" i="8"/>
  <c r="P821" i="8"/>
  <c r="BI816" i="8"/>
  <c r="BH816" i="8"/>
  <c r="BF816" i="8"/>
  <c r="BE816" i="8"/>
  <c r="T816" i="8"/>
  <c r="R816" i="8"/>
  <c r="P816" i="8"/>
  <c r="BI813" i="8"/>
  <c r="BH813" i="8"/>
  <c r="BF813" i="8"/>
  <c r="BE813" i="8"/>
  <c r="T813" i="8"/>
  <c r="R813" i="8"/>
  <c r="P813" i="8"/>
  <c r="BI803" i="8"/>
  <c r="BH803" i="8"/>
  <c r="BF803" i="8"/>
  <c r="BE803" i="8"/>
  <c r="T803" i="8"/>
  <c r="R803" i="8"/>
  <c r="P803" i="8"/>
  <c r="BI798" i="8"/>
  <c r="BH798" i="8"/>
  <c r="BF798" i="8"/>
  <c r="BE798" i="8"/>
  <c r="T798" i="8"/>
  <c r="R798" i="8"/>
  <c r="P798" i="8"/>
  <c r="BI787" i="8"/>
  <c r="BH787" i="8"/>
  <c r="BF787" i="8"/>
  <c r="BE787" i="8"/>
  <c r="T787" i="8"/>
  <c r="R787" i="8"/>
  <c r="P787" i="8"/>
  <c r="BI777" i="8"/>
  <c r="BH777" i="8"/>
  <c r="BF777" i="8"/>
  <c r="BE777" i="8"/>
  <c r="T777" i="8"/>
  <c r="R777" i="8"/>
  <c r="P777" i="8"/>
  <c r="BI772" i="8"/>
  <c r="BH772" i="8"/>
  <c r="BF772" i="8"/>
  <c r="BE772" i="8"/>
  <c r="T772" i="8"/>
  <c r="R772" i="8"/>
  <c r="P772" i="8"/>
  <c r="BI762" i="8"/>
  <c r="BH762" i="8"/>
  <c r="BF762" i="8"/>
  <c r="BE762" i="8"/>
  <c r="T762" i="8"/>
  <c r="R762" i="8"/>
  <c r="P762" i="8"/>
  <c r="BI758" i="8"/>
  <c r="BH758" i="8"/>
  <c r="BF758" i="8"/>
  <c r="BE758" i="8"/>
  <c r="T758" i="8"/>
  <c r="R758" i="8"/>
  <c r="P758" i="8"/>
  <c r="BI756" i="8"/>
  <c r="BH756" i="8"/>
  <c r="BF756" i="8"/>
  <c r="BE756" i="8"/>
  <c r="T756" i="8"/>
  <c r="R756" i="8"/>
  <c r="P756" i="8"/>
  <c r="BI745" i="8"/>
  <c r="BH745" i="8"/>
  <c r="BF745" i="8"/>
  <c r="BE745" i="8"/>
  <c r="T745" i="8"/>
  <c r="R745" i="8"/>
  <c r="P745" i="8"/>
  <c r="BI735" i="8"/>
  <c r="BH735" i="8"/>
  <c r="BF735" i="8"/>
  <c r="BE735" i="8"/>
  <c r="T735" i="8"/>
  <c r="R735" i="8"/>
  <c r="P735" i="8"/>
  <c r="BI732" i="8"/>
  <c r="BH732" i="8"/>
  <c r="BF732" i="8"/>
  <c r="BE732" i="8"/>
  <c r="T732" i="8"/>
  <c r="R732" i="8"/>
  <c r="P732" i="8"/>
  <c r="BI729" i="8"/>
  <c r="BH729" i="8"/>
  <c r="BF729" i="8"/>
  <c r="BE729" i="8"/>
  <c r="T729" i="8"/>
  <c r="R729" i="8"/>
  <c r="P729" i="8"/>
  <c r="BI724" i="8"/>
  <c r="BH724" i="8"/>
  <c r="BF724" i="8"/>
  <c r="BE724" i="8"/>
  <c r="T724" i="8"/>
  <c r="R724" i="8"/>
  <c r="P724" i="8"/>
  <c r="BI720" i="8"/>
  <c r="BH720" i="8"/>
  <c r="BF720" i="8"/>
  <c r="BE720" i="8"/>
  <c r="T720" i="8"/>
  <c r="R720" i="8"/>
  <c r="P720" i="8"/>
  <c r="BI716" i="8"/>
  <c r="BH716" i="8"/>
  <c r="BF716" i="8"/>
  <c r="BE716" i="8"/>
  <c r="T716" i="8"/>
  <c r="R716" i="8"/>
  <c r="P716" i="8"/>
  <c r="BI712" i="8"/>
  <c r="BH712" i="8"/>
  <c r="BF712" i="8"/>
  <c r="BE712" i="8"/>
  <c r="T712" i="8"/>
  <c r="R712" i="8"/>
  <c r="P712" i="8"/>
  <c r="BI708" i="8"/>
  <c r="BH708" i="8"/>
  <c r="BF708" i="8"/>
  <c r="BE708" i="8"/>
  <c r="T708" i="8"/>
  <c r="R708" i="8"/>
  <c r="P708" i="8"/>
  <c r="BI698" i="8"/>
  <c r="BH698" i="8"/>
  <c r="BF698" i="8"/>
  <c r="BE698" i="8"/>
  <c r="T698" i="8"/>
  <c r="R698" i="8"/>
  <c r="P698" i="8"/>
  <c r="BI695" i="8"/>
  <c r="BH695" i="8"/>
  <c r="BF695" i="8"/>
  <c r="BE695" i="8"/>
  <c r="T695" i="8"/>
  <c r="R695" i="8"/>
  <c r="P695" i="8"/>
  <c r="BI690" i="8"/>
  <c r="BH690" i="8"/>
  <c r="BF690" i="8"/>
  <c r="BE690" i="8"/>
  <c r="T690" i="8"/>
  <c r="R690" i="8"/>
  <c r="P690" i="8"/>
  <c r="BI686" i="8"/>
  <c r="BH686" i="8"/>
  <c r="BF686" i="8"/>
  <c r="BE686" i="8"/>
  <c r="T686" i="8"/>
  <c r="R686" i="8"/>
  <c r="P686" i="8"/>
  <c r="BI683" i="8"/>
  <c r="BH683" i="8"/>
  <c r="BF683" i="8"/>
  <c r="BE683" i="8"/>
  <c r="T683" i="8"/>
  <c r="R683" i="8"/>
  <c r="P683" i="8"/>
  <c r="BI678" i="8"/>
  <c r="BH678" i="8"/>
  <c r="BF678" i="8"/>
  <c r="BE678" i="8"/>
  <c r="T678" i="8"/>
  <c r="R678" i="8"/>
  <c r="P678" i="8"/>
  <c r="BI674" i="8"/>
  <c r="BH674" i="8"/>
  <c r="BF674" i="8"/>
  <c r="BE674" i="8"/>
  <c r="T674" i="8"/>
  <c r="R674" i="8"/>
  <c r="P674" i="8"/>
  <c r="BI669" i="8"/>
  <c r="BH669" i="8"/>
  <c r="BF669" i="8"/>
  <c r="BE669" i="8"/>
  <c r="T669" i="8"/>
  <c r="R669" i="8"/>
  <c r="P669" i="8"/>
  <c r="BI662" i="8"/>
  <c r="BH662" i="8"/>
  <c r="BF662" i="8"/>
  <c r="BE662" i="8"/>
  <c r="T662" i="8"/>
  <c r="R662" i="8"/>
  <c r="P662" i="8"/>
  <c r="BI651" i="8"/>
  <c r="BH651" i="8"/>
  <c r="BF651" i="8"/>
  <c r="BE651" i="8"/>
  <c r="T651" i="8"/>
  <c r="R651" i="8"/>
  <c r="P651" i="8"/>
  <c r="BI639" i="8"/>
  <c r="BH639" i="8"/>
  <c r="BF639" i="8"/>
  <c r="BE639" i="8"/>
  <c r="T639" i="8"/>
  <c r="R639" i="8"/>
  <c r="P639" i="8"/>
  <c r="BI637" i="8"/>
  <c r="BH637" i="8"/>
  <c r="BF637" i="8"/>
  <c r="BE637" i="8"/>
  <c r="T637" i="8"/>
  <c r="R637" i="8"/>
  <c r="P637" i="8"/>
  <c r="BI632" i="8"/>
  <c r="BH632" i="8"/>
  <c r="BF632" i="8"/>
  <c r="BE632" i="8"/>
  <c r="T632" i="8"/>
  <c r="R632" i="8"/>
  <c r="P632" i="8"/>
  <c r="BI630" i="8"/>
  <c r="BH630" i="8"/>
  <c r="BF630" i="8"/>
  <c r="BE630" i="8"/>
  <c r="T630" i="8"/>
  <c r="R630" i="8"/>
  <c r="P630" i="8"/>
  <c r="BI625" i="8"/>
  <c r="BH625" i="8"/>
  <c r="BF625" i="8"/>
  <c r="BE625" i="8"/>
  <c r="T625" i="8"/>
  <c r="R625" i="8"/>
  <c r="P625" i="8"/>
  <c r="BI618" i="8"/>
  <c r="BH618" i="8"/>
  <c r="BF618" i="8"/>
  <c r="BE618" i="8"/>
  <c r="T618" i="8"/>
  <c r="R618" i="8"/>
  <c r="P618" i="8"/>
  <c r="BI616" i="8"/>
  <c r="BH616" i="8"/>
  <c r="BF616" i="8"/>
  <c r="BE616" i="8"/>
  <c r="T616" i="8"/>
  <c r="R616" i="8"/>
  <c r="P616" i="8"/>
  <c r="BI613" i="8"/>
  <c r="BH613" i="8"/>
  <c r="BF613" i="8"/>
  <c r="BE613" i="8"/>
  <c r="T613" i="8"/>
  <c r="R613" i="8"/>
  <c r="P613" i="8"/>
  <c r="BI609" i="8"/>
  <c r="BH609" i="8"/>
  <c r="BF609" i="8"/>
  <c r="BE609" i="8"/>
  <c r="T609" i="8"/>
  <c r="R609" i="8"/>
  <c r="P609" i="8"/>
  <c r="BI605" i="8"/>
  <c r="BH605" i="8"/>
  <c r="BF605" i="8"/>
  <c r="BE605" i="8"/>
  <c r="T605" i="8"/>
  <c r="R605" i="8"/>
  <c r="P605" i="8"/>
  <c r="BI601" i="8"/>
  <c r="BH601" i="8"/>
  <c r="BF601" i="8"/>
  <c r="BE601" i="8"/>
  <c r="T601" i="8"/>
  <c r="R601" i="8"/>
  <c r="P601" i="8"/>
  <c r="BI597" i="8"/>
  <c r="BH597" i="8"/>
  <c r="BF597" i="8"/>
  <c r="BE597" i="8"/>
  <c r="T597" i="8"/>
  <c r="R597" i="8"/>
  <c r="P597" i="8"/>
  <c r="BI589" i="8"/>
  <c r="BH589" i="8"/>
  <c r="BF589" i="8"/>
  <c r="BE589" i="8"/>
  <c r="T589" i="8"/>
  <c r="R589" i="8"/>
  <c r="P589" i="8"/>
  <c r="BI585" i="8"/>
  <c r="BH585" i="8"/>
  <c r="BF585" i="8"/>
  <c r="BE585" i="8"/>
  <c r="T585" i="8"/>
  <c r="R585" i="8"/>
  <c r="P585" i="8"/>
  <c r="BI581" i="8"/>
  <c r="BH581" i="8"/>
  <c r="BF581" i="8"/>
  <c r="BE581" i="8"/>
  <c r="T581" i="8"/>
  <c r="R581" i="8"/>
  <c r="P581" i="8"/>
  <c r="BI573" i="8"/>
  <c r="BH573" i="8"/>
  <c r="BF573" i="8"/>
  <c r="BE573" i="8"/>
  <c r="T573" i="8"/>
  <c r="R573" i="8"/>
  <c r="P573" i="8"/>
  <c r="BI569" i="8"/>
  <c r="BH569" i="8"/>
  <c r="BF569" i="8"/>
  <c r="BE569" i="8"/>
  <c r="T569" i="8"/>
  <c r="R569" i="8"/>
  <c r="P569" i="8"/>
  <c r="BI565" i="8"/>
  <c r="BH565" i="8"/>
  <c r="BF565" i="8"/>
  <c r="BE565" i="8"/>
  <c r="T565" i="8"/>
  <c r="R565" i="8"/>
  <c r="P565" i="8"/>
  <c r="BI563" i="8"/>
  <c r="BH563" i="8"/>
  <c r="BF563" i="8"/>
  <c r="BE563" i="8"/>
  <c r="T563" i="8"/>
  <c r="R563" i="8"/>
  <c r="P563" i="8"/>
  <c r="BI559" i="8"/>
  <c r="BH559" i="8"/>
  <c r="BF559" i="8"/>
  <c r="BE559" i="8"/>
  <c r="T559" i="8"/>
  <c r="R559" i="8"/>
  <c r="P559" i="8"/>
  <c r="BI551" i="8"/>
  <c r="BH551" i="8"/>
  <c r="BF551" i="8"/>
  <c r="BE551" i="8"/>
  <c r="T551" i="8"/>
  <c r="R551" i="8"/>
  <c r="P551" i="8"/>
  <c r="BI549" i="8"/>
  <c r="BH549" i="8"/>
  <c r="BF549" i="8"/>
  <c r="BE549" i="8"/>
  <c r="T549" i="8"/>
  <c r="R549" i="8"/>
  <c r="P549" i="8"/>
  <c r="BI544" i="8"/>
  <c r="BH544" i="8"/>
  <c r="BF544" i="8"/>
  <c r="BE544" i="8"/>
  <c r="T544" i="8"/>
  <c r="R544" i="8"/>
  <c r="P544" i="8"/>
  <c r="BI539" i="8"/>
  <c r="BH539" i="8"/>
  <c r="BF539" i="8"/>
  <c r="BE539" i="8"/>
  <c r="T539" i="8"/>
  <c r="R539" i="8"/>
  <c r="P539" i="8"/>
  <c r="BI535" i="8"/>
  <c r="BH535" i="8"/>
  <c r="BF535" i="8"/>
  <c r="BE535" i="8"/>
  <c r="T535" i="8"/>
  <c r="R535" i="8"/>
  <c r="P535" i="8"/>
  <c r="BI533" i="8"/>
  <c r="BH533" i="8"/>
  <c r="BF533" i="8"/>
  <c r="BE533" i="8"/>
  <c r="T533" i="8"/>
  <c r="R533" i="8"/>
  <c r="P533" i="8"/>
  <c r="BI530" i="8"/>
  <c r="BH530" i="8"/>
  <c r="BF530" i="8"/>
  <c r="BE530" i="8"/>
  <c r="T530" i="8"/>
  <c r="R530" i="8"/>
  <c r="P530" i="8"/>
  <c r="BI526" i="8"/>
  <c r="BH526" i="8"/>
  <c r="BF526" i="8"/>
  <c r="BE526" i="8"/>
  <c r="T526" i="8"/>
  <c r="R526" i="8"/>
  <c r="P526" i="8"/>
  <c r="BI522" i="8"/>
  <c r="BH522" i="8"/>
  <c r="BF522" i="8"/>
  <c r="BE522" i="8"/>
  <c r="T522" i="8"/>
  <c r="R522" i="8"/>
  <c r="P522" i="8"/>
  <c r="BI515" i="8"/>
  <c r="BH515" i="8"/>
  <c r="BF515" i="8"/>
  <c r="BE515" i="8"/>
  <c r="T515" i="8"/>
  <c r="R515" i="8"/>
  <c r="P515" i="8"/>
  <c r="BI512" i="8"/>
  <c r="BH512" i="8"/>
  <c r="BF512" i="8"/>
  <c r="BE512" i="8"/>
  <c r="T512" i="8"/>
  <c r="R512" i="8"/>
  <c r="P512" i="8"/>
  <c r="BI510" i="8"/>
  <c r="BH510" i="8"/>
  <c r="BF510" i="8"/>
  <c r="BE510" i="8"/>
  <c r="T510" i="8"/>
  <c r="R510" i="8"/>
  <c r="P510" i="8"/>
  <c r="BI507" i="8"/>
  <c r="BH507" i="8"/>
  <c r="BF507" i="8"/>
  <c r="BE507" i="8"/>
  <c r="T507" i="8"/>
  <c r="R507" i="8"/>
  <c r="P507" i="8"/>
  <c r="BI505" i="8"/>
  <c r="BH505" i="8"/>
  <c r="BF505" i="8"/>
  <c r="BE505" i="8"/>
  <c r="T505" i="8"/>
  <c r="R505" i="8"/>
  <c r="P505" i="8"/>
  <c r="BI501" i="8"/>
  <c r="BH501" i="8"/>
  <c r="BF501" i="8"/>
  <c r="BE501" i="8"/>
  <c r="T501" i="8"/>
  <c r="R501" i="8"/>
  <c r="P501" i="8"/>
  <c r="BI493" i="8"/>
  <c r="BH493" i="8"/>
  <c r="BF493" i="8"/>
  <c r="BE493" i="8"/>
  <c r="T493" i="8"/>
  <c r="R493" i="8"/>
  <c r="P493" i="8"/>
  <c r="BI489" i="8"/>
  <c r="BH489" i="8"/>
  <c r="BF489" i="8"/>
  <c r="BE489" i="8"/>
  <c r="T489" i="8"/>
  <c r="R489" i="8"/>
  <c r="P489" i="8"/>
  <c r="BI485" i="8"/>
  <c r="BH485" i="8"/>
  <c r="BF485" i="8"/>
  <c r="BE485" i="8"/>
  <c r="T485" i="8"/>
  <c r="R485" i="8"/>
  <c r="P485" i="8"/>
  <c r="BI480" i="8"/>
  <c r="BH480" i="8"/>
  <c r="BF480" i="8"/>
  <c r="BE480" i="8"/>
  <c r="T480" i="8"/>
  <c r="R480" i="8"/>
  <c r="P480" i="8"/>
  <c r="BI475" i="8"/>
  <c r="BH475" i="8"/>
  <c r="BF475" i="8"/>
  <c r="BE475" i="8"/>
  <c r="T475" i="8"/>
  <c r="R475" i="8"/>
  <c r="P475" i="8"/>
  <c r="BI470" i="8"/>
  <c r="BH470" i="8"/>
  <c r="BF470" i="8"/>
  <c r="BE470" i="8"/>
  <c r="T470" i="8"/>
  <c r="R470" i="8"/>
  <c r="P470" i="8"/>
  <c r="BI468" i="8"/>
  <c r="BH468" i="8"/>
  <c r="BF468" i="8"/>
  <c r="BE468" i="8"/>
  <c r="T468" i="8"/>
  <c r="R468" i="8"/>
  <c r="P468" i="8"/>
  <c r="BI466" i="8"/>
  <c r="BH466" i="8"/>
  <c r="BF466" i="8"/>
  <c r="BE466" i="8"/>
  <c r="T466" i="8"/>
  <c r="R466" i="8"/>
  <c r="P466" i="8"/>
  <c r="BI464" i="8"/>
  <c r="BH464" i="8"/>
  <c r="BF464" i="8"/>
  <c r="BE464" i="8"/>
  <c r="T464" i="8"/>
  <c r="R464" i="8"/>
  <c r="P464" i="8"/>
  <c r="BI462" i="8"/>
  <c r="BH462" i="8"/>
  <c r="BF462" i="8"/>
  <c r="BE462" i="8"/>
  <c r="T462" i="8"/>
  <c r="R462" i="8"/>
  <c r="P462" i="8"/>
  <c r="BI458" i="8"/>
  <c r="BH458" i="8"/>
  <c r="BF458" i="8"/>
  <c r="BE458" i="8"/>
  <c r="T458" i="8"/>
  <c r="R458" i="8"/>
  <c r="P458" i="8"/>
  <c r="BI456" i="8"/>
  <c r="BH456" i="8"/>
  <c r="BF456" i="8"/>
  <c r="BE456" i="8"/>
  <c r="T456" i="8"/>
  <c r="R456" i="8"/>
  <c r="P456" i="8"/>
  <c r="BI454" i="8"/>
  <c r="BH454" i="8"/>
  <c r="BF454" i="8"/>
  <c r="BE454" i="8"/>
  <c r="T454" i="8"/>
  <c r="R454" i="8"/>
  <c r="P454" i="8"/>
  <c r="BI449" i="8"/>
  <c r="BH449" i="8"/>
  <c r="BF449" i="8"/>
  <c r="BE449" i="8"/>
  <c r="T449" i="8"/>
  <c r="R449" i="8"/>
  <c r="P449" i="8"/>
  <c r="BI444" i="8"/>
  <c r="BH444" i="8"/>
  <c r="BF444" i="8"/>
  <c r="BE444" i="8"/>
  <c r="T444" i="8"/>
  <c r="R444" i="8"/>
  <c r="P444" i="8"/>
  <c r="BI440" i="8"/>
  <c r="BH440" i="8"/>
  <c r="BF440" i="8"/>
  <c r="BE440" i="8"/>
  <c r="T440" i="8"/>
  <c r="R440" i="8"/>
  <c r="P440" i="8"/>
  <c r="BI436" i="8"/>
  <c r="BH436" i="8"/>
  <c r="BF436" i="8"/>
  <c r="BE436" i="8"/>
  <c r="T436" i="8"/>
  <c r="R436" i="8"/>
  <c r="P436" i="8"/>
  <c r="BI431" i="8"/>
  <c r="BH431" i="8"/>
  <c r="BF431" i="8"/>
  <c r="BE431" i="8"/>
  <c r="T431" i="8"/>
  <c r="R431" i="8"/>
  <c r="P431" i="8"/>
  <c r="BI427" i="8"/>
  <c r="BH427" i="8"/>
  <c r="BF427" i="8"/>
  <c r="BE427" i="8"/>
  <c r="T427" i="8"/>
  <c r="R427" i="8"/>
  <c r="P427" i="8"/>
  <c r="BI422" i="8"/>
  <c r="BH422" i="8"/>
  <c r="BF422" i="8"/>
  <c r="BE422" i="8"/>
  <c r="T422" i="8"/>
  <c r="R422" i="8"/>
  <c r="P422" i="8"/>
  <c r="BI418" i="8"/>
  <c r="BH418" i="8"/>
  <c r="BF418" i="8"/>
  <c r="BE418" i="8"/>
  <c r="T418" i="8"/>
  <c r="R418" i="8"/>
  <c r="P418" i="8"/>
  <c r="BI413" i="8"/>
  <c r="BH413" i="8"/>
  <c r="BF413" i="8"/>
  <c r="BE413" i="8"/>
  <c r="T413" i="8"/>
  <c r="R413" i="8"/>
  <c r="P413" i="8"/>
  <c r="BI408" i="8"/>
  <c r="BH408" i="8"/>
  <c r="BF408" i="8"/>
  <c r="BE408" i="8"/>
  <c r="T408" i="8"/>
  <c r="R408" i="8"/>
  <c r="P408" i="8"/>
  <c r="BI404" i="8"/>
  <c r="BH404" i="8"/>
  <c r="BF404" i="8"/>
  <c r="BE404" i="8"/>
  <c r="T404" i="8"/>
  <c r="R404" i="8"/>
  <c r="P404" i="8"/>
  <c r="BI400" i="8"/>
  <c r="BH400" i="8"/>
  <c r="BF400" i="8"/>
  <c r="BE400" i="8"/>
  <c r="T400" i="8"/>
  <c r="R400" i="8"/>
  <c r="P400" i="8"/>
  <c r="BI397" i="8"/>
  <c r="BH397" i="8"/>
  <c r="BF397" i="8"/>
  <c r="BE397" i="8"/>
  <c r="T397" i="8"/>
  <c r="R397" i="8"/>
  <c r="P397" i="8"/>
  <c r="BI395" i="8"/>
  <c r="BH395" i="8"/>
  <c r="BF395" i="8"/>
  <c r="BE395" i="8"/>
  <c r="T395" i="8"/>
  <c r="R395" i="8"/>
  <c r="P395" i="8"/>
  <c r="BI392" i="8"/>
  <c r="BH392" i="8"/>
  <c r="BF392" i="8"/>
  <c r="BE392" i="8"/>
  <c r="T392" i="8"/>
  <c r="R392" i="8"/>
  <c r="P392" i="8"/>
  <c r="BI387" i="8"/>
  <c r="BH387" i="8"/>
  <c r="BF387" i="8"/>
  <c r="BE387" i="8"/>
  <c r="T387" i="8"/>
  <c r="R387" i="8"/>
  <c r="P387" i="8"/>
  <c r="BI384" i="8"/>
  <c r="BH384" i="8"/>
  <c r="BF384" i="8"/>
  <c r="BE384" i="8"/>
  <c r="T384" i="8"/>
  <c r="R384" i="8"/>
  <c r="P384" i="8"/>
  <c r="BI380" i="8"/>
  <c r="BH380" i="8"/>
  <c r="BF380" i="8"/>
  <c r="BE380" i="8"/>
  <c r="T380" i="8"/>
  <c r="R380" i="8"/>
  <c r="P380" i="8"/>
  <c r="BI376" i="8"/>
  <c r="BH376" i="8"/>
  <c r="BF376" i="8"/>
  <c r="BE376" i="8"/>
  <c r="T376" i="8"/>
  <c r="R376" i="8"/>
  <c r="P376" i="8"/>
  <c r="BI371" i="8"/>
  <c r="BH371" i="8"/>
  <c r="BF371" i="8"/>
  <c r="BE371" i="8"/>
  <c r="T371" i="8"/>
  <c r="R371" i="8"/>
  <c r="P371" i="8"/>
  <c r="BI367" i="8"/>
  <c r="BH367" i="8"/>
  <c r="BF367" i="8"/>
  <c r="BE367" i="8"/>
  <c r="T367" i="8"/>
  <c r="R367" i="8"/>
  <c r="P367" i="8"/>
  <c r="BI362" i="8"/>
  <c r="BH362" i="8"/>
  <c r="BF362" i="8"/>
  <c r="BE362" i="8"/>
  <c r="T362" i="8"/>
  <c r="R362" i="8"/>
  <c r="P362" i="8"/>
  <c r="BI351" i="8"/>
  <c r="BH351" i="8"/>
  <c r="BF351" i="8"/>
  <c r="BE351" i="8"/>
  <c r="T351" i="8"/>
  <c r="R351" i="8"/>
  <c r="P351" i="8"/>
  <c r="BI346" i="8"/>
  <c r="BH346" i="8"/>
  <c r="BF346" i="8"/>
  <c r="BE346" i="8"/>
  <c r="T346" i="8"/>
  <c r="R346" i="8"/>
  <c r="P346" i="8"/>
  <c r="BI335" i="8"/>
  <c r="BH335" i="8"/>
  <c r="BF335" i="8"/>
  <c r="BE335" i="8"/>
  <c r="T335" i="8"/>
  <c r="R335" i="8"/>
  <c r="P335" i="8"/>
  <c r="BI331" i="8"/>
  <c r="BH331" i="8"/>
  <c r="BF331" i="8"/>
  <c r="BE331" i="8"/>
  <c r="T331" i="8"/>
  <c r="R331" i="8"/>
  <c r="P331" i="8"/>
  <c r="BI326" i="8"/>
  <c r="BH326" i="8"/>
  <c r="BF326" i="8"/>
  <c r="BE326" i="8"/>
  <c r="T326" i="8"/>
  <c r="R326" i="8"/>
  <c r="P326" i="8"/>
  <c r="BI318" i="8"/>
  <c r="BH318" i="8"/>
  <c r="BF318" i="8"/>
  <c r="BE318" i="8"/>
  <c r="T318" i="8"/>
  <c r="R318" i="8"/>
  <c r="P318" i="8"/>
  <c r="BI313" i="8"/>
  <c r="BH313" i="8"/>
  <c r="BF313" i="8"/>
  <c r="BE313" i="8"/>
  <c r="T313" i="8"/>
  <c r="R313" i="8"/>
  <c r="P313" i="8"/>
  <c r="BI308" i="8"/>
  <c r="BH308" i="8"/>
  <c r="BF308" i="8"/>
  <c r="BE308" i="8"/>
  <c r="T308" i="8"/>
  <c r="R308" i="8"/>
  <c r="P308" i="8"/>
  <c r="BI303" i="8"/>
  <c r="BH303" i="8"/>
  <c r="BF303" i="8"/>
  <c r="BE303" i="8"/>
  <c r="T303" i="8"/>
  <c r="R303" i="8"/>
  <c r="P303" i="8"/>
  <c r="BI299" i="8"/>
  <c r="BH299" i="8"/>
  <c r="BF299" i="8"/>
  <c r="BE299" i="8"/>
  <c r="T299" i="8"/>
  <c r="R299" i="8"/>
  <c r="P299" i="8"/>
  <c r="BI295" i="8"/>
  <c r="BH295" i="8"/>
  <c r="BF295" i="8"/>
  <c r="BE295" i="8"/>
  <c r="T295" i="8"/>
  <c r="R295" i="8"/>
  <c r="P295" i="8"/>
  <c r="BI284" i="8"/>
  <c r="BH284" i="8"/>
  <c r="BF284" i="8"/>
  <c r="BE284" i="8"/>
  <c r="T284" i="8"/>
  <c r="R284" i="8"/>
  <c r="P284" i="8"/>
  <c r="BI273" i="8"/>
  <c r="BH273" i="8"/>
  <c r="BF273" i="8"/>
  <c r="BE273" i="8"/>
  <c r="T273" i="8"/>
  <c r="R273" i="8"/>
  <c r="P273" i="8"/>
  <c r="BI268" i="8"/>
  <c r="BH268" i="8"/>
  <c r="BF268" i="8"/>
  <c r="BE268" i="8"/>
  <c r="T268" i="8"/>
  <c r="T267" i="8" s="1"/>
  <c r="R268" i="8"/>
  <c r="R267" i="8"/>
  <c r="P268" i="8"/>
  <c r="P267" i="8"/>
  <c r="BI263" i="8"/>
  <c r="BH263" i="8"/>
  <c r="BF263" i="8"/>
  <c r="BE263" i="8"/>
  <c r="T263" i="8"/>
  <c r="R263" i="8"/>
  <c r="P263" i="8"/>
  <c r="BI256" i="8"/>
  <c r="BH256" i="8"/>
  <c r="BF256" i="8"/>
  <c r="BE256" i="8"/>
  <c r="T256" i="8"/>
  <c r="R256" i="8"/>
  <c r="P256" i="8"/>
  <c r="BI253" i="8"/>
  <c r="BH253" i="8"/>
  <c r="BF253" i="8"/>
  <c r="BE253" i="8"/>
  <c r="T253" i="8"/>
  <c r="R253" i="8"/>
  <c r="P253" i="8"/>
  <c r="BI228" i="8"/>
  <c r="BH228" i="8"/>
  <c r="BF228" i="8"/>
  <c r="BE228" i="8"/>
  <c r="T228" i="8"/>
  <c r="R228" i="8"/>
  <c r="P228" i="8"/>
  <c r="BI224" i="8"/>
  <c r="BH224" i="8"/>
  <c r="BF224" i="8"/>
  <c r="BE224" i="8"/>
  <c r="T224" i="8"/>
  <c r="R224" i="8"/>
  <c r="P224" i="8"/>
  <c r="BI219" i="8"/>
  <c r="BH219" i="8"/>
  <c r="BF219" i="8"/>
  <c r="BE219" i="8"/>
  <c r="T219" i="8"/>
  <c r="R219" i="8"/>
  <c r="P219" i="8"/>
  <c r="BI214" i="8"/>
  <c r="BH214" i="8"/>
  <c r="BF214" i="8"/>
  <c r="BE214" i="8"/>
  <c r="T214" i="8"/>
  <c r="R214" i="8"/>
  <c r="P214" i="8"/>
  <c r="BI209" i="8"/>
  <c r="BH209" i="8"/>
  <c r="BF209" i="8"/>
  <c r="BE209" i="8"/>
  <c r="T209" i="8"/>
  <c r="R209" i="8"/>
  <c r="P209" i="8"/>
  <c r="BI204" i="8"/>
  <c r="BH204" i="8"/>
  <c r="BF204" i="8"/>
  <c r="BE204" i="8"/>
  <c r="T204" i="8"/>
  <c r="R204" i="8"/>
  <c r="P204" i="8"/>
  <c r="BI200" i="8"/>
  <c r="BH200" i="8"/>
  <c r="BF200" i="8"/>
  <c r="BE200" i="8"/>
  <c r="T200" i="8"/>
  <c r="R200" i="8"/>
  <c r="P200" i="8"/>
  <c r="BI195" i="8"/>
  <c r="BH195" i="8"/>
  <c r="BF195" i="8"/>
  <c r="BE195" i="8"/>
  <c r="T195" i="8"/>
  <c r="R195" i="8"/>
  <c r="P195" i="8"/>
  <c r="BI190" i="8"/>
  <c r="BH190" i="8"/>
  <c r="BF190" i="8"/>
  <c r="BE190" i="8"/>
  <c r="T190" i="8"/>
  <c r="R190" i="8"/>
  <c r="P190" i="8"/>
  <c r="BI185" i="8"/>
  <c r="BH185" i="8"/>
  <c r="BF185" i="8"/>
  <c r="BE185" i="8"/>
  <c r="T185" i="8"/>
  <c r="R185" i="8"/>
  <c r="P185" i="8"/>
  <c r="BI174" i="8"/>
  <c r="BH174" i="8"/>
  <c r="BF174" i="8"/>
  <c r="BE174" i="8"/>
  <c r="T174" i="8"/>
  <c r="R174" i="8"/>
  <c r="P174" i="8"/>
  <c r="BI164" i="8"/>
  <c r="BH164" i="8"/>
  <c r="BF164" i="8"/>
  <c r="BE164" i="8"/>
  <c r="T164" i="8"/>
  <c r="R164" i="8"/>
  <c r="P164" i="8"/>
  <c r="BI159" i="8"/>
  <c r="BH159" i="8"/>
  <c r="BF159" i="8"/>
  <c r="BE159" i="8"/>
  <c r="T159" i="8"/>
  <c r="T158" i="8" s="1"/>
  <c r="R159" i="8"/>
  <c r="R158" i="8"/>
  <c r="P159" i="8"/>
  <c r="P158" i="8" s="1"/>
  <c r="BI153" i="8"/>
  <c r="BH153" i="8"/>
  <c r="BF153" i="8"/>
  <c r="BE153" i="8"/>
  <c r="T153" i="8"/>
  <c r="R153" i="8"/>
  <c r="P153" i="8"/>
  <c r="BI145" i="8"/>
  <c r="BH145" i="8"/>
  <c r="BF145" i="8"/>
  <c r="BE145" i="8"/>
  <c r="T145" i="8"/>
  <c r="R145" i="8"/>
  <c r="P145" i="8"/>
  <c r="BI130" i="8"/>
  <c r="BH130" i="8"/>
  <c r="BF130" i="8"/>
  <c r="BE130" i="8"/>
  <c r="T130" i="8"/>
  <c r="R130" i="8"/>
  <c r="P130" i="8"/>
  <c r="BI122" i="8"/>
  <c r="BH122" i="8"/>
  <c r="BF122" i="8"/>
  <c r="BE122" i="8"/>
  <c r="T122" i="8"/>
  <c r="R122" i="8"/>
  <c r="P122" i="8"/>
  <c r="BI117" i="8"/>
  <c r="BH117" i="8"/>
  <c r="BF117" i="8"/>
  <c r="BE117" i="8"/>
  <c r="T117" i="8"/>
  <c r="R117" i="8"/>
  <c r="P117" i="8"/>
  <c r="BI109" i="8"/>
  <c r="BH109" i="8"/>
  <c r="BF109" i="8"/>
  <c r="BE109" i="8"/>
  <c r="T109" i="8"/>
  <c r="R109" i="8"/>
  <c r="P109" i="8"/>
  <c r="BI101" i="8"/>
  <c r="BH101" i="8"/>
  <c r="BF101" i="8"/>
  <c r="BE101" i="8"/>
  <c r="T101" i="8"/>
  <c r="R101" i="8"/>
  <c r="P101" i="8"/>
  <c r="J95" i="8"/>
  <c r="J94" i="8"/>
  <c r="F94" i="8"/>
  <c r="F92" i="8"/>
  <c r="E90" i="8"/>
  <c r="J55" i="8"/>
  <c r="J54" i="8"/>
  <c r="F54" i="8"/>
  <c r="F52" i="8"/>
  <c r="E50" i="8"/>
  <c r="J18" i="8"/>
  <c r="E18" i="8"/>
  <c r="F95" i="8"/>
  <c r="J17" i="8"/>
  <c r="J12" i="8"/>
  <c r="J52" i="8" s="1"/>
  <c r="E7" i="8"/>
  <c r="E88" i="8"/>
  <c r="J37" i="7"/>
  <c r="J36" i="7"/>
  <c r="AY60" i="1"/>
  <c r="J35" i="7"/>
  <c r="AX60" i="1" s="1"/>
  <c r="BI606" i="7"/>
  <c r="BH606" i="7"/>
  <c r="BF606" i="7"/>
  <c r="BE606" i="7"/>
  <c r="T606" i="7"/>
  <c r="R606" i="7"/>
  <c r="P606" i="7"/>
  <c r="BI601" i="7"/>
  <c r="BH601" i="7"/>
  <c r="BF601" i="7"/>
  <c r="BE601" i="7"/>
  <c r="T601" i="7"/>
  <c r="R601" i="7"/>
  <c r="P601" i="7"/>
  <c r="BI596" i="7"/>
  <c r="BH596" i="7"/>
  <c r="BF596" i="7"/>
  <c r="BE596" i="7"/>
  <c r="T596" i="7"/>
  <c r="R596" i="7"/>
  <c r="P596" i="7"/>
  <c r="BI592" i="7"/>
  <c r="BH592" i="7"/>
  <c r="BF592" i="7"/>
  <c r="BE592" i="7"/>
  <c r="T592" i="7"/>
  <c r="R592" i="7"/>
  <c r="P592" i="7"/>
  <c r="BI588" i="7"/>
  <c r="BH588" i="7"/>
  <c r="BF588" i="7"/>
  <c r="BE588" i="7"/>
  <c r="T588" i="7"/>
  <c r="R588" i="7"/>
  <c r="P588" i="7"/>
  <c r="BI584" i="7"/>
  <c r="BH584" i="7"/>
  <c r="BF584" i="7"/>
  <c r="BE584" i="7"/>
  <c r="T584" i="7"/>
  <c r="R584" i="7"/>
  <c r="P584" i="7"/>
  <c r="BI579" i="7"/>
  <c r="BH579" i="7"/>
  <c r="BF579" i="7"/>
  <c r="BE579" i="7"/>
  <c r="T579" i="7"/>
  <c r="R579" i="7"/>
  <c r="P579" i="7"/>
  <c r="BI574" i="7"/>
  <c r="BH574" i="7"/>
  <c r="BF574" i="7"/>
  <c r="BE574" i="7"/>
  <c r="T574" i="7"/>
  <c r="R574" i="7"/>
  <c r="P574" i="7"/>
  <c r="BI569" i="7"/>
  <c r="BH569" i="7"/>
  <c r="BF569" i="7"/>
  <c r="BE569" i="7"/>
  <c r="T569" i="7"/>
  <c r="R569" i="7"/>
  <c r="P569" i="7"/>
  <c r="BI565" i="7"/>
  <c r="BH565" i="7"/>
  <c r="BF565" i="7"/>
  <c r="BE565" i="7"/>
  <c r="T565" i="7"/>
  <c r="R565" i="7"/>
  <c r="P565" i="7"/>
  <c r="BI560" i="7"/>
  <c r="BH560" i="7"/>
  <c r="BF560" i="7"/>
  <c r="BE560" i="7"/>
  <c r="T560" i="7"/>
  <c r="R560" i="7"/>
  <c r="P560" i="7"/>
  <c r="BI556" i="7"/>
  <c r="BH556" i="7"/>
  <c r="BF556" i="7"/>
  <c r="BE556" i="7"/>
  <c r="T556" i="7"/>
  <c r="R556" i="7"/>
  <c r="P556" i="7"/>
  <c r="BI554" i="7"/>
  <c r="BH554" i="7"/>
  <c r="BF554" i="7"/>
  <c r="BE554" i="7"/>
  <c r="T554" i="7"/>
  <c r="R554" i="7"/>
  <c r="P554" i="7"/>
  <c r="BI550" i="7"/>
  <c r="BH550" i="7"/>
  <c r="BF550" i="7"/>
  <c r="BE550" i="7"/>
  <c r="T550" i="7"/>
  <c r="R550" i="7"/>
  <c r="P550" i="7"/>
  <c r="BI545" i="7"/>
  <c r="BH545" i="7"/>
  <c r="BF545" i="7"/>
  <c r="BE545" i="7"/>
  <c r="T545" i="7"/>
  <c r="R545" i="7"/>
  <c r="P545" i="7"/>
  <c r="BI540" i="7"/>
  <c r="BH540" i="7"/>
  <c r="BF540" i="7"/>
  <c r="BE540" i="7"/>
  <c r="T540" i="7"/>
  <c r="R540" i="7"/>
  <c r="P540" i="7"/>
  <c r="BI536" i="7"/>
  <c r="BH536" i="7"/>
  <c r="BF536" i="7"/>
  <c r="BE536" i="7"/>
  <c r="T536" i="7"/>
  <c r="R536" i="7"/>
  <c r="P536" i="7"/>
  <c r="BI532" i="7"/>
  <c r="BH532" i="7"/>
  <c r="BF532" i="7"/>
  <c r="BE532" i="7"/>
  <c r="T532" i="7"/>
  <c r="R532" i="7"/>
  <c r="P532" i="7"/>
  <c r="BI527" i="7"/>
  <c r="BH527" i="7"/>
  <c r="BF527" i="7"/>
  <c r="BE527" i="7"/>
  <c r="T527" i="7"/>
  <c r="R527" i="7"/>
  <c r="P527" i="7"/>
  <c r="BI522" i="7"/>
  <c r="BH522" i="7"/>
  <c r="BF522" i="7"/>
  <c r="BE522" i="7"/>
  <c r="T522" i="7"/>
  <c r="R522" i="7"/>
  <c r="P522" i="7"/>
  <c r="BI518" i="7"/>
  <c r="BH518" i="7"/>
  <c r="BF518" i="7"/>
  <c r="BE518" i="7"/>
  <c r="T518" i="7"/>
  <c r="R518" i="7"/>
  <c r="P518" i="7"/>
  <c r="BI513" i="7"/>
  <c r="BH513" i="7"/>
  <c r="BF513" i="7"/>
  <c r="BE513" i="7"/>
  <c r="T513" i="7"/>
  <c r="R513" i="7"/>
  <c r="P513" i="7"/>
  <c r="BI509" i="7"/>
  <c r="BH509" i="7"/>
  <c r="BF509" i="7"/>
  <c r="BE509" i="7"/>
  <c r="T509" i="7"/>
  <c r="R509" i="7"/>
  <c r="P509" i="7"/>
  <c r="BI505" i="7"/>
  <c r="BH505" i="7"/>
  <c r="BF505" i="7"/>
  <c r="BE505" i="7"/>
  <c r="T505" i="7"/>
  <c r="R505" i="7"/>
  <c r="P505" i="7"/>
  <c r="BI502" i="7"/>
  <c r="BH502" i="7"/>
  <c r="BF502" i="7"/>
  <c r="BE502" i="7"/>
  <c r="T502" i="7"/>
  <c r="R502" i="7"/>
  <c r="P502" i="7"/>
  <c r="BI499" i="7"/>
  <c r="BH499" i="7"/>
  <c r="BF499" i="7"/>
  <c r="BE499" i="7"/>
  <c r="T499" i="7"/>
  <c r="R499" i="7"/>
  <c r="P499" i="7"/>
  <c r="BI494" i="7"/>
  <c r="BH494" i="7"/>
  <c r="BF494" i="7"/>
  <c r="BE494" i="7"/>
  <c r="T494" i="7"/>
  <c r="R494" i="7"/>
  <c r="P494" i="7"/>
  <c r="BI490" i="7"/>
  <c r="BH490" i="7"/>
  <c r="BF490" i="7"/>
  <c r="BE490" i="7"/>
  <c r="T490" i="7"/>
  <c r="R490" i="7"/>
  <c r="P490" i="7"/>
  <c r="BI486" i="7"/>
  <c r="BH486" i="7"/>
  <c r="BF486" i="7"/>
  <c r="BE486" i="7"/>
  <c r="T486" i="7"/>
  <c r="R486" i="7"/>
  <c r="P486" i="7"/>
  <c r="BI482" i="7"/>
  <c r="BH482" i="7"/>
  <c r="BF482" i="7"/>
  <c r="BE482" i="7"/>
  <c r="T482" i="7"/>
  <c r="R482" i="7"/>
  <c r="P482" i="7"/>
  <c r="BI478" i="7"/>
  <c r="BH478" i="7"/>
  <c r="BF478" i="7"/>
  <c r="BE478" i="7"/>
  <c r="T478" i="7"/>
  <c r="R478" i="7"/>
  <c r="P478" i="7"/>
  <c r="BI474" i="7"/>
  <c r="BH474" i="7"/>
  <c r="BF474" i="7"/>
  <c r="BE474" i="7"/>
  <c r="T474" i="7"/>
  <c r="R474" i="7"/>
  <c r="P474" i="7"/>
  <c r="BI470" i="7"/>
  <c r="BH470" i="7"/>
  <c r="BF470" i="7"/>
  <c r="BE470" i="7"/>
  <c r="T470" i="7"/>
  <c r="R470" i="7"/>
  <c r="P470" i="7"/>
  <c r="BI467" i="7"/>
  <c r="BH467" i="7"/>
  <c r="BF467" i="7"/>
  <c r="BE467" i="7"/>
  <c r="T467" i="7"/>
  <c r="R467" i="7"/>
  <c r="P467" i="7"/>
  <c r="BI460" i="7"/>
  <c r="BH460" i="7"/>
  <c r="BF460" i="7"/>
  <c r="BE460" i="7"/>
  <c r="T460" i="7"/>
  <c r="R460" i="7"/>
  <c r="P460" i="7"/>
  <c r="BI452" i="7"/>
  <c r="BH452" i="7"/>
  <c r="BF452" i="7"/>
  <c r="BE452" i="7"/>
  <c r="T452" i="7"/>
  <c r="R452" i="7"/>
  <c r="P452" i="7"/>
  <c r="BI448" i="7"/>
  <c r="BH448" i="7"/>
  <c r="BF448" i="7"/>
  <c r="BE448" i="7"/>
  <c r="T448" i="7"/>
  <c r="R448" i="7"/>
  <c r="P448" i="7"/>
  <c r="BI443" i="7"/>
  <c r="BH443" i="7"/>
  <c r="BF443" i="7"/>
  <c r="BE443" i="7"/>
  <c r="T443" i="7"/>
  <c r="R443" i="7"/>
  <c r="P443" i="7"/>
  <c r="BI436" i="7"/>
  <c r="BH436" i="7"/>
  <c r="BF436" i="7"/>
  <c r="BE436" i="7"/>
  <c r="T436" i="7"/>
  <c r="R436" i="7"/>
  <c r="P436" i="7"/>
  <c r="BI428" i="7"/>
  <c r="BH428" i="7"/>
  <c r="BF428" i="7"/>
  <c r="BE428" i="7"/>
  <c r="T428" i="7"/>
  <c r="R428" i="7"/>
  <c r="P428" i="7"/>
  <c r="BI426" i="7"/>
  <c r="BH426" i="7"/>
  <c r="BF426" i="7"/>
  <c r="BE426" i="7"/>
  <c r="T426" i="7"/>
  <c r="R426" i="7"/>
  <c r="P426" i="7"/>
  <c r="BI418" i="7"/>
  <c r="BH418" i="7"/>
  <c r="BF418" i="7"/>
  <c r="BE418" i="7"/>
  <c r="T418" i="7"/>
  <c r="R418" i="7"/>
  <c r="P418" i="7"/>
  <c r="BI410" i="7"/>
  <c r="BH410" i="7"/>
  <c r="BF410" i="7"/>
  <c r="BE410" i="7"/>
  <c r="T410" i="7"/>
  <c r="R410" i="7"/>
  <c r="P410" i="7"/>
  <c r="BI406" i="7"/>
  <c r="BH406" i="7"/>
  <c r="BF406" i="7"/>
  <c r="BE406" i="7"/>
  <c r="T406" i="7"/>
  <c r="R406" i="7"/>
  <c r="P406" i="7"/>
  <c r="BI404" i="7"/>
  <c r="BH404" i="7"/>
  <c r="BF404" i="7"/>
  <c r="BE404" i="7"/>
  <c r="T404" i="7"/>
  <c r="R404" i="7"/>
  <c r="P404" i="7"/>
  <c r="BI402" i="7"/>
  <c r="BH402" i="7"/>
  <c r="BF402" i="7"/>
  <c r="BE402" i="7"/>
  <c r="T402" i="7"/>
  <c r="R402" i="7"/>
  <c r="P402" i="7"/>
  <c r="BI395" i="7"/>
  <c r="BH395" i="7"/>
  <c r="BF395" i="7"/>
  <c r="BE395" i="7"/>
  <c r="T395" i="7"/>
  <c r="R395" i="7"/>
  <c r="P395" i="7"/>
  <c r="BI387" i="7"/>
  <c r="BH387" i="7"/>
  <c r="BF387" i="7"/>
  <c r="BE387" i="7"/>
  <c r="T387" i="7"/>
  <c r="R387" i="7"/>
  <c r="P387" i="7"/>
  <c r="BI384" i="7"/>
  <c r="BH384" i="7"/>
  <c r="BF384" i="7"/>
  <c r="BE384" i="7"/>
  <c r="T384" i="7"/>
  <c r="R384" i="7"/>
  <c r="P384" i="7"/>
  <c r="BI379" i="7"/>
  <c r="BH379" i="7"/>
  <c r="BF379" i="7"/>
  <c r="BE379" i="7"/>
  <c r="T379" i="7"/>
  <c r="R379" i="7"/>
  <c r="P379" i="7"/>
  <c r="BI375" i="7"/>
  <c r="BH375" i="7"/>
  <c r="BF375" i="7"/>
  <c r="BE375" i="7"/>
  <c r="T375" i="7"/>
  <c r="R375" i="7"/>
  <c r="P375" i="7"/>
  <c r="BI373" i="7"/>
  <c r="BH373" i="7"/>
  <c r="BF373" i="7"/>
  <c r="BE373" i="7"/>
  <c r="T373" i="7"/>
  <c r="R373" i="7"/>
  <c r="P373" i="7"/>
  <c r="BI370" i="7"/>
  <c r="BH370" i="7"/>
  <c r="BF370" i="7"/>
  <c r="BE370" i="7"/>
  <c r="T370" i="7"/>
  <c r="R370" i="7"/>
  <c r="P370" i="7"/>
  <c r="BI368" i="7"/>
  <c r="BH368" i="7"/>
  <c r="BF368" i="7"/>
  <c r="BE368" i="7"/>
  <c r="T368" i="7"/>
  <c r="R368" i="7"/>
  <c r="P368" i="7"/>
  <c r="BI365" i="7"/>
  <c r="BH365" i="7"/>
  <c r="BF365" i="7"/>
  <c r="BE365" i="7"/>
  <c r="T365" i="7"/>
  <c r="R365" i="7"/>
  <c r="P365" i="7"/>
  <c r="BI362" i="7"/>
  <c r="BH362" i="7"/>
  <c r="BF362" i="7"/>
  <c r="BE362" i="7"/>
  <c r="T362" i="7"/>
  <c r="R362" i="7"/>
  <c r="P362" i="7"/>
  <c r="BI358" i="7"/>
  <c r="BH358" i="7"/>
  <c r="BF358" i="7"/>
  <c r="BE358" i="7"/>
  <c r="T358" i="7"/>
  <c r="R358" i="7"/>
  <c r="P358" i="7"/>
  <c r="BI354" i="7"/>
  <c r="BH354" i="7"/>
  <c r="BF354" i="7"/>
  <c r="BE354" i="7"/>
  <c r="T354" i="7"/>
  <c r="R354" i="7"/>
  <c r="P354" i="7"/>
  <c r="BI351" i="7"/>
  <c r="BH351" i="7"/>
  <c r="BF351" i="7"/>
  <c r="BE351" i="7"/>
  <c r="T351" i="7"/>
  <c r="R351" i="7"/>
  <c r="P351" i="7"/>
  <c r="BI346" i="7"/>
  <c r="BH346" i="7"/>
  <c r="BF346" i="7"/>
  <c r="BE346" i="7"/>
  <c r="T346" i="7"/>
  <c r="R346" i="7"/>
  <c r="P346" i="7"/>
  <c r="BI343" i="7"/>
  <c r="BH343" i="7"/>
  <c r="BF343" i="7"/>
  <c r="BE343" i="7"/>
  <c r="T343" i="7"/>
  <c r="R343" i="7"/>
  <c r="P343" i="7"/>
  <c r="BI341" i="7"/>
  <c r="BH341" i="7"/>
  <c r="BF341" i="7"/>
  <c r="BE341" i="7"/>
  <c r="T341" i="7"/>
  <c r="R341" i="7"/>
  <c r="P341" i="7"/>
  <c r="BI338" i="7"/>
  <c r="BH338" i="7"/>
  <c r="BF338" i="7"/>
  <c r="BE338" i="7"/>
  <c r="T338" i="7"/>
  <c r="R338" i="7"/>
  <c r="P338" i="7"/>
  <c r="BI336" i="7"/>
  <c r="BH336" i="7"/>
  <c r="BF336" i="7"/>
  <c r="BE336" i="7"/>
  <c r="T336" i="7"/>
  <c r="R336" i="7"/>
  <c r="P336" i="7"/>
  <c r="BI332" i="7"/>
  <c r="BH332" i="7"/>
  <c r="BF332" i="7"/>
  <c r="BE332" i="7"/>
  <c r="T332" i="7"/>
  <c r="R332" i="7"/>
  <c r="P332" i="7"/>
  <c r="BI324" i="7"/>
  <c r="BH324" i="7"/>
  <c r="BF324" i="7"/>
  <c r="BE324" i="7"/>
  <c r="T324" i="7"/>
  <c r="R324" i="7"/>
  <c r="P324" i="7"/>
  <c r="BI320" i="7"/>
  <c r="BH320" i="7"/>
  <c r="BF320" i="7"/>
  <c r="BE320" i="7"/>
  <c r="T320" i="7"/>
  <c r="R320" i="7"/>
  <c r="P320" i="7"/>
  <c r="BI316" i="7"/>
  <c r="BH316" i="7"/>
  <c r="BF316" i="7"/>
  <c r="BE316" i="7"/>
  <c r="T316" i="7"/>
  <c r="R316" i="7"/>
  <c r="P316" i="7"/>
  <c r="BI311" i="7"/>
  <c r="BH311" i="7"/>
  <c r="BF311" i="7"/>
  <c r="BE311" i="7"/>
  <c r="T311" i="7"/>
  <c r="R311" i="7"/>
  <c r="P311" i="7"/>
  <c r="BI306" i="7"/>
  <c r="BH306" i="7"/>
  <c r="BF306" i="7"/>
  <c r="BE306" i="7"/>
  <c r="T306" i="7"/>
  <c r="R306" i="7"/>
  <c r="P306" i="7"/>
  <c r="BI301" i="7"/>
  <c r="BH301" i="7"/>
  <c r="BF301" i="7"/>
  <c r="BE301" i="7"/>
  <c r="T301" i="7"/>
  <c r="R301" i="7"/>
  <c r="P301" i="7"/>
  <c r="BI299" i="7"/>
  <c r="BH299" i="7"/>
  <c r="BF299" i="7"/>
  <c r="BE299" i="7"/>
  <c r="T299" i="7"/>
  <c r="R299" i="7"/>
  <c r="P299" i="7"/>
  <c r="BI297" i="7"/>
  <c r="BH297" i="7"/>
  <c r="BF297" i="7"/>
  <c r="BE297" i="7"/>
  <c r="T297" i="7"/>
  <c r="R297" i="7"/>
  <c r="P297" i="7"/>
  <c r="BI295" i="7"/>
  <c r="BH295" i="7"/>
  <c r="BF295" i="7"/>
  <c r="BE295" i="7"/>
  <c r="T295" i="7"/>
  <c r="R295" i="7"/>
  <c r="P295" i="7"/>
  <c r="BI293" i="7"/>
  <c r="BH293" i="7"/>
  <c r="BF293" i="7"/>
  <c r="BE293" i="7"/>
  <c r="T293" i="7"/>
  <c r="R293" i="7"/>
  <c r="P293" i="7"/>
  <c r="BI289" i="7"/>
  <c r="BH289" i="7"/>
  <c r="BF289" i="7"/>
  <c r="BE289" i="7"/>
  <c r="T289" i="7"/>
  <c r="R289" i="7"/>
  <c r="P289" i="7"/>
  <c r="BI287" i="7"/>
  <c r="BH287" i="7"/>
  <c r="BF287" i="7"/>
  <c r="BE287" i="7"/>
  <c r="T287" i="7"/>
  <c r="R287" i="7"/>
  <c r="P287" i="7"/>
  <c r="BI285" i="7"/>
  <c r="BH285" i="7"/>
  <c r="BF285" i="7"/>
  <c r="BE285" i="7"/>
  <c r="T285" i="7"/>
  <c r="R285" i="7"/>
  <c r="P285" i="7"/>
  <c r="BI281" i="7"/>
  <c r="BH281" i="7"/>
  <c r="BF281" i="7"/>
  <c r="BE281" i="7"/>
  <c r="T281" i="7"/>
  <c r="R281" i="7"/>
  <c r="P281" i="7"/>
  <c r="BI279" i="7"/>
  <c r="BH279" i="7"/>
  <c r="BF279" i="7"/>
  <c r="BE279" i="7"/>
  <c r="T279" i="7"/>
  <c r="R279" i="7"/>
  <c r="P279" i="7"/>
  <c r="BI277" i="7"/>
  <c r="BH277" i="7"/>
  <c r="BF277" i="7"/>
  <c r="BE277" i="7"/>
  <c r="T277" i="7"/>
  <c r="R277" i="7"/>
  <c r="P277" i="7"/>
  <c r="BI275" i="7"/>
  <c r="BH275" i="7"/>
  <c r="BF275" i="7"/>
  <c r="BE275" i="7"/>
  <c r="T275" i="7"/>
  <c r="R275" i="7"/>
  <c r="P275" i="7"/>
  <c r="BI271" i="7"/>
  <c r="BH271" i="7"/>
  <c r="BF271" i="7"/>
  <c r="BE271" i="7"/>
  <c r="T271" i="7"/>
  <c r="R271" i="7"/>
  <c r="P271" i="7"/>
  <c r="BI268" i="7"/>
  <c r="BH268" i="7"/>
  <c r="BF268" i="7"/>
  <c r="BE268" i="7"/>
  <c r="T268" i="7"/>
  <c r="R268" i="7"/>
  <c r="P268" i="7"/>
  <c r="BI264" i="7"/>
  <c r="BH264" i="7"/>
  <c r="BF264" i="7"/>
  <c r="BE264" i="7"/>
  <c r="T264" i="7"/>
  <c r="R264" i="7"/>
  <c r="P264" i="7"/>
  <c r="BI260" i="7"/>
  <c r="BH260" i="7"/>
  <c r="BF260" i="7"/>
  <c r="BE260" i="7"/>
  <c r="T260" i="7"/>
  <c r="R260" i="7"/>
  <c r="P260" i="7"/>
  <c r="BI257" i="7"/>
  <c r="BH257" i="7"/>
  <c r="BF257" i="7"/>
  <c r="BE257" i="7"/>
  <c r="T257" i="7"/>
  <c r="R257" i="7"/>
  <c r="P257" i="7"/>
  <c r="BI252" i="7"/>
  <c r="BH252" i="7"/>
  <c r="BF252" i="7"/>
  <c r="BE252" i="7"/>
  <c r="T252" i="7"/>
  <c r="R252" i="7"/>
  <c r="P252" i="7"/>
  <c r="BI247" i="7"/>
  <c r="BH247" i="7"/>
  <c r="BF247" i="7"/>
  <c r="BE247" i="7"/>
  <c r="T247" i="7"/>
  <c r="R247" i="7"/>
  <c r="P247" i="7"/>
  <c r="BI244" i="7"/>
  <c r="BH244" i="7"/>
  <c r="BF244" i="7"/>
  <c r="BE244" i="7"/>
  <c r="T244" i="7"/>
  <c r="R244" i="7"/>
  <c r="P244" i="7"/>
  <c r="BI240" i="7"/>
  <c r="BH240" i="7"/>
  <c r="BF240" i="7"/>
  <c r="BE240" i="7"/>
  <c r="T240" i="7"/>
  <c r="R240" i="7"/>
  <c r="P240" i="7"/>
  <c r="BI236" i="7"/>
  <c r="BH236" i="7"/>
  <c r="BF236" i="7"/>
  <c r="BE236" i="7"/>
  <c r="T236" i="7"/>
  <c r="R236" i="7"/>
  <c r="P236" i="7"/>
  <c r="BI231" i="7"/>
  <c r="BH231" i="7"/>
  <c r="BF231" i="7"/>
  <c r="BE231" i="7"/>
  <c r="T231" i="7"/>
  <c r="R231" i="7"/>
  <c r="P231" i="7"/>
  <c r="BI227" i="7"/>
  <c r="BH227" i="7"/>
  <c r="BF227" i="7"/>
  <c r="BE227" i="7"/>
  <c r="T227" i="7"/>
  <c r="R227" i="7"/>
  <c r="P227" i="7"/>
  <c r="BI222" i="7"/>
  <c r="BH222" i="7"/>
  <c r="BF222" i="7"/>
  <c r="BE222" i="7"/>
  <c r="T222" i="7"/>
  <c r="R222" i="7"/>
  <c r="P222" i="7"/>
  <c r="BI213" i="7"/>
  <c r="BH213" i="7"/>
  <c r="BF213" i="7"/>
  <c r="BE213" i="7"/>
  <c r="T213" i="7"/>
  <c r="R213" i="7"/>
  <c r="P213" i="7"/>
  <c r="BI208" i="7"/>
  <c r="BH208" i="7"/>
  <c r="BF208" i="7"/>
  <c r="BE208" i="7"/>
  <c r="T208" i="7"/>
  <c r="R208" i="7"/>
  <c r="P208" i="7"/>
  <c r="BI199" i="7"/>
  <c r="BH199" i="7"/>
  <c r="BF199" i="7"/>
  <c r="BE199" i="7"/>
  <c r="T199" i="7"/>
  <c r="R199" i="7"/>
  <c r="P199" i="7"/>
  <c r="BI195" i="7"/>
  <c r="BH195" i="7"/>
  <c r="BF195" i="7"/>
  <c r="BE195" i="7"/>
  <c r="T195" i="7"/>
  <c r="R195" i="7"/>
  <c r="P195" i="7"/>
  <c r="BI190" i="7"/>
  <c r="BH190" i="7"/>
  <c r="BF190" i="7"/>
  <c r="BE190" i="7"/>
  <c r="T190" i="7"/>
  <c r="R190" i="7"/>
  <c r="P190" i="7"/>
  <c r="BI185" i="7"/>
  <c r="BH185" i="7"/>
  <c r="BF185" i="7"/>
  <c r="BE185" i="7"/>
  <c r="T185" i="7"/>
  <c r="R185" i="7"/>
  <c r="P185" i="7"/>
  <c r="BI180" i="7"/>
  <c r="BH180" i="7"/>
  <c r="BF180" i="7"/>
  <c r="BE180" i="7"/>
  <c r="T180" i="7"/>
  <c r="R180" i="7"/>
  <c r="P180" i="7"/>
  <c r="BI175" i="7"/>
  <c r="BH175" i="7"/>
  <c r="BF175" i="7"/>
  <c r="BE175" i="7"/>
  <c r="T175" i="7"/>
  <c r="R175" i="7"/>
  <c r="P175" i="7"/>
  <c r="BI170" i="7"/>
  <c r="BH170" i="7"/>
  <c r="BF170" i="7"/>
  <c r="BE170" i="7"/>
  <c r="T170" i="7"/>
  <c r="T169" i="7"/>
  <c r="R170" i="7"/>
  <c r="R169" i="7"/>
  <c r="P170" i="7"/>
  <c r="P169" i="7"/>
  <c r="BI162" i="7"/>
  <c r="BH162" i="7"/>
  <c r="BF162" i="7"/>
  <c r="BE162" i="7"/>
  <c r="T162" i="7"/>
  <c r="R162" i="7"/>
  <c r="P162" i="7"/>
  <c r="BI158" i="7"/>
  <c r="BH158" i="7"/>
  <c r="BF158" i="7"/>
  <c r="BE158" i="7"/>
  <c r="T158" i="7"/>
  <c r="R158" i="7"/>
  <c r="P158" i="7"/>
  <c r="BI155" i="7"/>
  <c r="BH155" i="7"/>
  <c r="BF155" i="7"/>
  <c r="BE155" i="7"/>
  <c r="T155" i="7"/>
  <c r="R155" i="7"/>
  <c r="P155" i="7"/>
  <c r="BI149" i="7"/>
  <c r="BH149" i="7"/>
  <c r="BF149" i="7"/>
  <c r="BE149" i="7"/>
  <c r="T149" i="7"/>
  <c r="R149" i="7"/>
  <c r="P149" i="7"/>
  <c r="BI145" i="7"/>
  <c r="BH145" i="7"/>
  <c r="BF145" i="7"/>
  <c r="BE145" i="7"/>
  <c r="T145" i="7"/>
  <c r="R145" i="7"/>
  <c r="P145" i="7"/>
  <c r="BI140" i="7"/>
  <c r="BH140" i="7"/>
  <c r="BF140" i="7"/>
  <c r="BE140" i="7"/>
  <c r="T140" i="7"/>
  <c r="R140" i="7"/>
  <c r="P140" i="7"/>
  <c r="BI136" i="7"/>
  <c r="BH136" i="7"/>
  <c r="BF136" i="7"/>
  <c r="BE136" i="7"/>
  <c r="T136" i="7"/>
  <c r="R136" i="7"/>
  <c r="P136" i="7"/>
  <c r="BI131" i="7"/>
  <c r="BH131" i="7"/>
  <c r="BF131" i="7"/>
  <c r="BE131" i="7"/>
  <c r="T131" i="7"/>
  <c r="R131" i="7"/>
  <c r="P131" i="7"/>
  <c r="BI126" i="7"/>
  <c r="BH126" i="7"/>
  <c r="BF126" i="7"/>
  <c r="BE126" i="7"/>
  <c r="T126" i="7"/>
  <c r="R126" i="7"/>
  <c r="P126" i="7"/>
  <c r="BI118" i="7"/>
  <c r="BH118" i="7"/>
  <c r="BF118" i="7"/>
  <c r="BE118" i="7"/>
  <c r="T118" i="7"/>
  <c r="R118" i="7"/>
  <c r="P118" i="7"/>
  <c r="BI113" i="7"/>
  <c r="BH113" i="7"/>
  <c r="BF113" i="7"/>
  <c r="BE113" i="7"/>
  <c r="T113" i="7"/>
  <c r="T112" i="7"/>
  <c r="R113" i="7"/>
  <c r="R112" i="7"/>
  <c r="P113" i="7"/>
  <c r="P112" i="7"/>
  <c r="BI107" i="7"/>
  <c r="BH107" i="7"/>
  <c r="BF107" i="7"/>
  <c r="BE107" i="7"/>
  <c r="T107" i="7"/>
  <c r="R107" i="7"/>
  <c r="P107" i="7"/>
  <c r="BI99" i="7"/>
  <c r="BH99" i="7"/>
  <c r="BF99" i="7"/>
  <c r="BE99" i="7"/>
  <c r="T99" i="7"/>
  <c r="R99" i="7"/>
  <c r="P99" i="7"/>
  <c r="J93" i="7"/>
  <c r="J92" i="7"/>
  <c r="F92" i="7"/>
  <c r="F90" i="7"/>
  <c r="E88" i="7"/>
  <c r="J55" i="7"/>
  <c r="J54" i="7"/>
  <c r="F54" i="7"/>
  <c r="F52" i="7"/>
  <c r="E50" i="7"/>
  <c r="J18" i="7"/>
  <c r="E18" i="7"/>
  <c r="F55" i="7" s="1"/>
  <c r="J17" i="7"/>
  <c r="J12" i="7"/>
  <c r="J52" i="7" s="1"/>
  <c r="E7" i="7"/>
  <c r="E86" i="7"/>
  <c r="J37" i="6"/>
  <c r="J36" i="6"/>
  <c r="AY59" i="1"/>
  <c r="J35" i="6"/>
  <c r="AX59" i="1" s="1"/>
  <c r="BI160" i="6"/>
  <c r="BH160" i="6"/>
  <c r="BF160" i="6"/>
  <c r="BE160" i="6"/>
  <c r="T160" i="6"/>
  <c r="R160" i="6"/>
  <c r="P160" i="6"/>
  <c r="BI155" i="6"/>
  <c r="BH155" i="6"/>
  <c r="BF155" i="6"/>
  <c r="BE155" i="6"/>
  <c r="T155" i="6"/>
  <c r="R155" i="6"/>
  <c r="P155" i="6"/>
  <c r="BI151" i="6"/>
  <c r="BH151" i="6"/>
  <c r="BF151" i="6"/>
  <c r="BE151" i="6"/>
  <c r="T151" i="6"/>
  <c r="R151" i="6"/>
  <c r="P151" i="6"/>
  <c r="BI146" i="6"/>
  <c r="BH146" i="6"/>
  <c r="BF146" i="6"/>
  <c r="BE146" i="6"/>
  <c r="T146" i="6"/>
  <c r="R146" i="6"/>
  <c r="P146" i="6"/>
  <c r="BI141" i="6"/>
  <c r="BH141" i="6"/>
  <c r="BF141" i="6"/>
  <c r="BE141" i="6"/>
  <c r="T141" i="6"/>
  <c r="R141" i="6"/>
  <c r="P141" i="6"/>
  <c r="BI137" i="6"/>
  <c r="BH137" i="6"/>
  <c r="BF137" i="6"/>
  <c r="BE137" i="6"/>
  <c r="T137" i="6"/>
  <c r="R137" i="6"/>
  <c r="P137" i="6"/>
  <c r="BI133" i="6"/>
  <c r="BH133" i="6"/>
  <c r="BF133" i="6"/>
  <c r="BE133" i="6"/>
  <c r="T133" i="6"/>
  <c r="R133" i="6"/>
  <c r="P133" i="6"/>
  <c r="BI128" i="6"/>
  <c r="BH128" i="6"/>
  <c r="BF128" i="6"/>
  <c r="BE128" i="6"/>
  <c r="T128" i="6"/>
  <c r="R128" i="6"/>
  <c r="P128" i="6"/>
  <c r="BI124" i="6"/>
  <c r="BH124" i="6"/>
  <c r="BF124" i="6"/>
  <c r="BE124" i="6"/>
  <c r="T124" i="6"/>
  <c r="R124" i="6"/>
  <c r="P124" i="6"/>
  <c r="BI119" i="6"/>
  <c r="BH119" i="6"/>
  <c r="BF119" i="6"/>
  <c r="BE119" i="6"/>
  <c r="T119" i="6"/>
  <c r="R119" i="6"/>
  <c r="P119" i="6"/>
  <c r="BI114" i="6"/>
  <c r="BH114" i="6"/>
  <c r="BF114" i="6"/>
  <c r="BE114" i="6"/>
  <c r="T114" i="6"/>
  <c r="R114" i="6"/>
  <c r="P114" i="6"/>
  <c r="BI109" i="6"/>
  <c r="BH109" i="6"/>
  <c r="BF109" i="6"/>
  <c r="BE109" i="6"/>
  <c r="T109" i="6"/>
  <c r="T108" i="6"/>
  <c r="R109" i="6"/>
  <c r="R108" i="6"/>
  <c r="P109" i="6"/>
  <c r="P108" i="6"/>
  <c r="BI104" i="6"/>
  <c r="BH104" i="6"/>
  <c r="BF104" i="6"/>
  <c r="BE104" i="6"/>
  <c r="T104" i="6"/>
  <c r="R104" i="6"/>
  <c r="P104" i="6"/>
  <c r="BI101" i="6"/>
  <c r="BH101" i="6"/>
  <c r="BF101" i="6"/>
  <c r="BE101" i="6"/>
  <c r="T101" i="6"/>
  <c r="R101" i="6"/>
  <c r="P101" i="6"/>
  <c r="BI95" i="6"/>
  <c r="BH95" i="6"/>
  <c r="BF95" i="6"/>
  <c r="BE95" i="6"/>
  <c r="T95" i="6"/>
  <c r="T94" i="6"/>
  <c r="R95" i="6"/>
  <c r="R94" i="6"/>
  <c r="P95" i="6"/>
  <c r="P94" i="6"/>
  <c r="BI90" i="6"/>
  <c r="BH90" i="6"/>
  <c r="BF90" i="6"/>
  <c r="BE90" i="6"/>
  <c r="T90" i="6"/>
  <c r="T89" i="6" s="1"/>
  <c r="R90" i="6"/>
  <c r="R89" i="6"/>
  <c r="P90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/>
  <c r="J17" i="6"/>
  <c r="J12" i="6"/>
  <c r="J52" i="6" s="1"/>
  <c r="E7" i="6"/>
  <c r="E48" i="6"/>
  <c r="J37" i="5"/>
  <c r="J36" i="5"/>
  <c r="AY58" i="1"/>
  <c r="J35" i="5"/>
  <c r="AX58" i="1" s="1"/>
  <c r="BI142" i="5"/>
  <c r="BH142" i="5"/>
  <c r="BF142" i="5"/>
  <c r="BE142" i="5"/>
  <c r="T142" i="5"/>
  <c r="R142" i="5"/>
  <c r="P142" i="5"/>
  <c r="BI137" i="5"/>
  <c r="BH137" i="5"/>
  <c r="BF137" i="5"/>
  <c r="BE137" i="5"/>
  <c r="T137" i="5"/>
  <c r="R137" i="5"/>
  <c r="P137" i="5"/>
  <c r="BI133" i="5"/>
  <c r="BH133" i="5"/>
  <c r="BF133" i="5"/>
  <c r="BE133" i="5"/>
  <c r="T133" i="5"/>
  <c r="R133" i="5"/>
  <c r="P133" i="5"/>
  <c r="BI128" i="5"/>
  <c r="BH128" i="5"/>
  <c r="BF128" i="5"/>
  <c r="BE128" i="5"/>
  <c r="T128" i="5"/>
  <c r="R128" i="5"/>
  <c r="P128" i="5"/>
  <c r="BI124" i="5"/>
  <c r="BH124" i="5"/>
  <c r="BF124" i="5"/>
  <c r="BE124" i="5"/>
  <c r="T124" i="5"/>
  <c r="R124" i="5"/>
  <c r="P124" i="5"/>
  <c r="BI119" i="5"/>
  <c r="BH119" i="5"/>
  <c r="BF119" i="5"/>
  <c r="BE119" i="5"/>
  <c r="T119" i="5"/>
  <c r="R119" i="5"/>
  <c r="P119" i="5"/>
  <c r="BI114" i="5"/>
  <c r="BH114" i="5"/>
  <c r="BF114" i="5"/>
  <c r="BE114" i="5"/>
  <c r="T114" i="5"/>
  <c r="R114" i="5"/>
  <c r="P114" i="5"/>
  <c r="BI109" i="5"/>
  <c r="BH109" i="5"/>
  <c r="BF109" i="5"/>
  <c r="BE109" i="5"/>
  <c r="T109" i="5"/>
  <c r="T108" i="5"/>
  <c r="R109" i="5"/>
  <c r="R108" i="5"/>
  <c r="P109" i="5"/>
  <c r="P108" i="5"/>
  <c r="BI104" i="5"/>
  <c r="BH104" i="5"/>
  <c r="BF104" i="5"/>
  <c r="BE104" i="5"/>
  <c r="T104" i="5"/>
  <c r="R104" i="5"/>
  <c r="P104" i="5"/>
  <c r="BI101" i="5"/>
  <c r="BH101" i="5"/>
  <c r="BF101" i="5"/>
  <c r="BE101" i="5"/>
  <c r="T101" i="5"/>
  <c r="R101" i="5"/>
  <c r="P101" i="5"/>
  <c r="BI95" i="5"/>
  <c r="BH95" i="5"/>
  <c r="BF95" i="5"/>
  <c r="BE95" i="5"/>
  <c r="T95" i="5"/>
  <c r="T94" i="5"/>
  <c r="R95" i="5"/>
  <c r="R94" i="5"/>
  <c r="P95" i="5"/>
  <c r="P94" i="5"/>
  <c r="BI90" i="5"/>
  <c r="BH90" i="5"/>
  <c r="BF90" i="5"/>
  <c r="BE90" i="5"/>
  <c r="T90" i="5"/>
  <c r="T89" i="5"/>
  <c r="R90" i="5"/>
  <c r="R89" i="5"/>
  <c r="P90" i="5"/>
  <c r="P89" i="5"/>
  <c r="J84" i="5"/>
  <c r="J83" i="5"/>
  <c r="F83" i="5"/>
  <c r="F81" i="5"/>
  <c r="E79" i="5"/>
  <c r="J55" i="5"/>
  <c r="J54" i="5"/>
  <c r="F54" i="5"/>
  <c r="F52" i="5"/>
  <c r="E50" i="5"/>
  <c r="J18" i="5"/>
  <c r="E18" i="5"/>
  <c r="F55" i="5" s="1"/>
  <c r="J17" i="5"/>
  <c r="J12" i="5"/>
  <c r="J52" i="5"/>
  <c r="E7" i="5"/>
  <c r="E77" i="5"/>
  <c r="J37" i="4"/>
  <c r="J36" i="4"/>
  <c r="AY57" i="1"/>
  <c r="J35" i="4"/>
  <c r="AX57" i="1" s="1"/>
  <c r="BI614" i="4"/>
  <c r="BH614" i="4"/>
  <c r="BF614" i="4"/>
  <c r="BE614" i="4"/>
  <c r="T614" i="4"/>
  <c r="R614" i="4"/>
  <c r="P614" i="4"/>
  <c r="BI609" i="4"/>
  <c r="BH609" i="4"/>
  <c r="BF609" i="4"/>
  <c r="BE609" i="4"/>
  <c r="T609" i="4"/>
  <c r="R609" i="4"/>
  <c r="P609" i="4"/>
  <c r="BI604" i="4"/>
  <c r="BH604" i="4"/>
  <c r="BF604" i="4"/>
  <c r="BE604" i="4"/>
  <c r="T604" i="4"/>
  <c r="R604" i="4"/>
  <c r="P604" i="4"/>
  <c r="BI600" i="4"/>
  <c r="BH600" i="4"/>
  <c r="BF600" i="4"/>
  <c r="BE600" i="4"/>
  <c r="T600" i="4"/>
  <c r="R600" i="4"/>
  <c r="P600" i="4"/>
  <c r="BI596" i="4"/>
  <c r="BH596" i="4"/>
  <c r="BF596" i="4"/>
  <c r="BE596" i="4"/>
  <c r="T596" i="4"/>
  <c r="R596" i="4"/>
  <c r="P596" i="4"/>
  <c r="BI592" i="4"/>
  <c r="BH592" i="4"/>
  <c r="BF592" i="4"/>
  <c r="BE592" i="4"/>
  <c r="T592" i="4"/>
  <c r="R592" i="4"/>
  <c r="P592" i="4"/>
  <c r="BI587" i="4"/>
  <c r="BH587" i="4"/>
  <c r="BF587" i="4"/>
  <c r="BE587" i="4"/>
  <c r="T587" i="4"/>
  <c r="R587" i="4"/>
  <c r="P587" i="4"/>
  <c r="BI582" i="4"/>
  <c r="BH582" i="4"/>
  <c r="BF582" i="4"/>
  <c r="BE582" i="4"/>
  <c r="T582" i="4"/>
  <c r="R582" i="4"/>
  <c r="P582" i="4"/>
  <c r="BI577" i="4"/>
  <c r="BH577" i="4"/>
  <c r="BF577" i="4"/>
  <c r="BE577" i="4"/>
  <c r="T577" i="4"/>
  <c r="R577" i="4"/>
  <c r="P577" i="4"/>
  <c r="BI573" i="4"/>
  <c r="BH573" i="4"/>
  <c r="BF573" i="4"/>
  <c r="BE573" i="4"/>
  <c r="T573" i="4"/>
  <c r="R573" i="4"/>
  <c r="P573" i="4"/>
  <c r="BI568" i="4"/>
  <c r="BH568" i="4"/>
  <c r="BF568" i="4"/>
  <c r="BE568" i="4"/>
  <c r="T568" i="4"/>
  <c r="R568" i="4"/>
  <c r="P568" i="4"/>
  <c r="BI564" i="4"/>
  <c r="BH564" i="4"/>
  <c r="BF564" i="4"/>
  <c r="BE564" i="4"/>
  <c r="T564" i="4"/>
  <c r="R564" i="4"/>
  <c r="P564" i="4"/>
  <c r="BI562" i="4"/>
  <c r="BH562" i="4"/>
  <c r="BF562" i="4"/>
  <c r="BE562" i="4"/>
  <c r="T562" i="4"/>
  <c r="R562" i="4"/>
  <c r="P562" i="4"/>
  <c r="BI558" i="4"/>
  <c r="BH558" i="4"/>
  <c r="BF558" i="4"/>
  <c r="BE558" i="4"/>
  <c r="T558" i="4"/>
  <c r="R558" i="4"/>
  <c r="P558" i="4"/>
  <c r="BI553" i="4"/>
  <c r="BH553" i="4"/>
  <c r="BF553" i="4"/>
  <c r="BE553" i="4"/>
  <c r="T553" i="4"/>
  <c r="R553" i="4"/>
  <c r="P553" i="4"/>
  <c r="BI548" i="4"/>
  <c r="BH548" i="4"/>
  <c r="BF548" i="4"/>
  <c r="BE548" i="4"/>
  <c r="T548" i="4"/>
  <c r="R548" i="4"/>
  <c r="P548" i="4"/>
  <c r="BI545" i="4"/>
  <c r="BH545" i="4"/>
  <c r="BF545" i="4"/>
  <c r="BE545" i="4"/>
  <c r="T545" i="4"/>
  <c r="R545" i="4"/>
  <c r="P545" i="4"/>
  <c r="BI541" i="4"/>
  <c r="BH541" i="4"/>
  <c r="BF541" i="4"/>
  <c r="BE541" i="4"/>
  <c r="T541" i="4"/>
  <c r="R541" i="4"/>
  <c r="P541" i="4"/>
  <c r="BI536" i="4"/>
  <c r="BH536" i="4"/>
  <c r="BF536" i="4"/>
  <c r="BE536" i="4"/>
  <c r="T536" i="4"/>
  <c r="R536" i="4"/>
  <c r="P536" i="4"/>
  <c r="BI531" i="4"/>
  <c r="BH531" i="4"/>
  <c r="BF531" i="4"/>
  <c r="BE531" i="4"/>
  <c r="T531" i="4"/>
  <c r="R531" i="4"/>
  <c r="P531" i="4"/>
  <c r="BI527" i="4"/>
  <c r="BH527" i="4"/>
  <c r="BF527" i="4"/>
  <c r="BE527" i="4"/>
  <c r="T527" i="4"/>
  <c r="R527" i="4"/>
  <c r="P527" i="4"/>
  <c r="BI522" i="4"/>
  <c r="BH522" i="4"/>
  <c r="BF522" i="4"/>
  <c r="BE522" i="4"/>
  <c r="T522" i="4"/>
  <c r="R522" i="4"/>
  <c r="P522" i="4"/>
  <c r="BI518" i="4"/>
  <c r="BH518" i="4"/>
  <c r="BF518" i="4"/>
  <c r="BE518" i="4"/>
  <c r="T518" i="4"/>
  <c r="R518" i="4"/>
  <c r="P518" i="4"/>
  <c r="BI514" i="4"/>
  <c r="BH514" i="4"/>
  <c r="BF514" i="4"/>
  <c r="BE514" i="4"/>
  <c r="T514" i="4"/>
  <c r="R514" i="4"/>
  <c r="P514" i="4"/>
  <c r="BI511" i="4"/>
  <c r="BH511" i="4"/>
  <c r="BF511" i="4"/>
  <c r="BE511" i="4"/>
  <c r="T511" i="4"/>
  <c r="R511" i="4"/>
  <c r="P511" i="4"/>
  <c r="BI508" i="4"/>
  <c r="BH508" i="4"/>
  <c r="BF508" i="4"/>
  <c r="BE508" i="4"/>
  <c r="T508" i="4"/>
  <c r="R508" i="4"/>
  <c r="P508" i="4"/>
  <c r="BI503" i="4"/>
  <c r="BH503" i="4"/>
  <c r="BF503" i="4"/>
  <c r="BE503" i="4"/>
  <c r="T503" i="4"/>
  <c r="R503" i="4"/>
  <c r="P503" i="4"/>
  <c r="BI499" i="4"/>
  <c r="BH499" i="4"/>
  <c r="BF499" i="4"/>
  <c r="BE499" i="4"/>
  <c r="T499" i="4"/>
  <c r="R499" i="4"/>
  <c r="P499" i="4"/>
  <c r="BI495" i="4"/>
  <c r="BH495" i="4"/>
  <c r="BF495" i="4"/>
  <c r="BE495" i="4"/>
  <c r="T495" i="4"/>
  <c r="R495" i="4"/>
  <c r="P495" i="4"/>
  <c r="BI491" i="4"/>
  <c r="BH491" i="4"/>
  <c r="BF491" i="4"/>
  <c r="BE491" i="4"/>
  <c r="T491" i="4"/>
  <c r="R491" i="4"/>
  <c r="P491" i="4"/>
  <c r="BI487" i="4"/>
  <c r="BH487" i="4"/>
  <c r="BF487" i="4"/>
  <c r="BE487" i="4"/>
  <c r="T487" i="4"/>
  <c r="R487" i="4"/>
  <c r="P487" i="4"/>
  <c r="BI483" i="4"/>
  <c r="BH483" i="4"/>
  <c r="BF483" i="4"/>
  <c r="BE483" i="4"/>
  <c r="T483" i="4"/>
  <c r="R483" i="4"/>
  <c r="P483" i="4"/>
  <c r="BI479" i="4"/>
  <c r="BH479" i="4"/>
  <c r="BF479" i="4"/>
  <c r="BE479" i="4"/>
  <c r="T479" i="4"/>
  <c r="R479" i="4"/>
  <c r="P479" i="4"/>
  <c r="BI476" i="4"/>
  <c r="BH476" i="4"/>
  <c r="BF476" i="4"/>
  <c r="BE476" i="4"/>
  <c r="T476" i="4"/>
  <c r="R476" i="4"/>
  <c r="P476" i="4"/>
  <c r="BI474" i="4"/>
  <c r="BH474" i="4"/>
  <c r="BF474" i="4"/>
  <c r="BE474" i="4"/>
  <c r="T474" i="4"/>
  <c r="R474" i="4"/>
  <c r="P474" i="4"/>
  <c r="BI471" i="4"/>
  <c r="BH471" i="4"/>
  <c r="BF471" i="4"/>
  <c r="BE471" i="4"/>
  <c r="T471" i="4"/>
  <c r="R471" i="4"/>
  <c r="P471" i="4"/>
  <c r="BI467" i="4"/>
  <c r="BH467" i="4"/>
  <c r="BF467" i="4"/>
  <c r="BE467" i="4"/>
  <c r="T467" i="4"/>
  <c r="R467" i="4"/>
  <c r="P467" i="4"/>
  <c r="BI462" i="4"/>
  <c r="BH462" i="4"/>
  <c r="BF462" i="4"/>
  <c r="BE462" i="4"/>
  <c r="T462" i="4"/>
  <c r="R462" i="4"/>
  <c r="P462" i="4"/>
  <c r="BI458" i="4"/>
  <c r="BH458" i="4"/>
  <c r="BF458" i="4"/>
  <c r="BE458" i="4"/>
  <c r="T458" i="4"/>
  <c r="R458" i="4"/>
  <c r="P458" i="4"/>
  <c r="BI453" i="4"/>
  <c r="BH453" i="4"/>
  <c r="BF453" i="4"/>
  <c r="BE453" i="4"/>
  <c r="T453" i="4"/>
  <c r="R453" i="4"/>
  <c r="P453" i="4"/>
  <c r="BI451" i="4"/>
  <c r="BH451" i="4"/>
  <c r="BF451" i="4"/>
  <c r="BE451" i="4"/>
  <c r="T451" i="4"/>
  <c r="R451" i="4"/>
  <c r="P451" i="4"/>
  <c r="BI448" i="4"/>
  <c r="BH448" i="4"/>
  <c r="BF448" i="4"/>
  <c r="BE448" i="4"/>
  <c r="T448" i="4"/>
  <c r="R448" i="4"/>
  <c r="P448" i="4"/>
  <c r="BI444" i="4"/>
  <c r="BH444" i="4"/>
  <c r="BF444" i="4"/>
  <c r="BE444" i="4"/>
  <c r="T444" i="4"/>
  <c r="R444" i="4"/>
  <c r="P444" i="4"/>
  <c r="BI440" i="4"/>
  <c r="BH440" i="4"/>
  <c r="BF440" i="4"/>
  <c r="BE440" i="4"/>
  <c r="T440" i="4"/>
  <c r="R440" i="4"/>
  <c r="P440" i="4"/>
  <c r="BI438" i="4"/>
  <c r="BH438" i="4"/>
  <c r="BF438" i="4"/>
  <c r="BE438" i="4"/>
  <c r="T438" i="4"/>
  <c r="R438" i="4"/>
  <c r="P438" i="4"/>
  <c r="BI436" i="4"/>
  <c r="BH436" i="4"/>
  <c r="BF436" i="4"/>
  <c r="BE436" i="4"/>
  <c r="T436" i="4"/>
  <c r="R436" i="4"/>
  <c r="P436" i="4"/>
  <c r="BI429" i="4"/>
  <c r="BH429" i="4"/>
  <c r="BF429" i="4"/>
  <c r="BE429" i="4"/>
  <c r="T429" i="4"/>
  <c r="R429" i="4"/>
  <c r="P429" i="4"/>
  <c r="BI426" i="4"/>
  <c r="BH426" i="4"/>
  <c r="BF426" i="4"/>
  <c r="BE426" i="4"/>
  <c r="T426" i="4"/>
  <c r="R426" i="4"/>
  <c r="P426" i="4"/>
  <c r="BI421" i="4"/>
  <c r="BH421" i="4"/>
  <c r="BF421" i="4"/>
  <c r="BE421" i="4"/>
  <c r="T421" i="4"/>
  <c r="R421" i="4"/>
  <c r="P421" i="4"/>
  <c r="BI413" i="4"/>
  <c r="BH413" i="4"/>
  <c r="BF413" i="4"/>
  <c r="BE413" i="4"/>
  <c r="T413" i="4"/>
  <c r="R413" i="4"/>
  <c r="P413" i="4"/>
  <c r="BI409" i="4"/>
  <c r="BH409" i="4"/>
  <c r="BF409" i="4"/>
  <c r="BE409" i="4"/>
  <c r="T409" i="4"/>
  <c r="R409" i="4"/>
  <c r="P409" i="4"/>
  <c r="BI404" i="4"/>
  <c r="BH404" i="4"/>
  <c r="BF404" i="4"/>
  <c r="BE404" i="4"/>
  <c r="T404" i="4"/>
  <c r="R404" i="4"/>
  <c r="P404" i="4"/>
  <c r="BI402" i="4"/>
  <c r="BH402" i="4"/>
  <c r="BF402" i="4"/>
  <c r="BE402" i="4"/>
  <c r="T402" i="4"/>
  <c r="R402" i="4"/>
  <c r="P402" i="4"/>
  <c r="BI399" i="4"/>
  <c r="BH399" i="4"/>
  <c r="BF399" i="4"/>
  <c r="BE399" i="4"/>
  <c r="T399" i="4"/>
  <c r="R399" i="4"/>
  <c r="P399" i="4"/>
  <c r="BI397" i="4"/>
  <c r="BH397" i="4"/>
  <c r="BF397" i="4"/>
  <c r="BE397" i="4"/>
  <c r="T397" i="4"/>
  <c r="R397" i="4"/>
  <c r="P397" i="4"/>
  <c r="BI394" i="4"/>
  <c r="BH394" i="4"/>
  <c r="BF394" i="4"/>
  <c r="BE394" i="4"/>
  <c r="T394" i="4"/>
  <c r="R394" i="4"/>
  <c r="P394" i="4"/>
  <c r="BI391" i="4"/>
  <c r="BH391" i="4"/>
  <c r="BF391" i="4"/>
  <c r="BE391" i="4"/>
  <c r="T391" i="4"/>
  <c r="R391" i="4"/>
  <c r="P391" i="4"/>
  <c r="BI387" i="4"/>
  <c r="BH387" i="4"/>
  <c r="BF387" i="4"/>
  <c r="BE387" i="4"/>
  <c r="T387" i="4"/>
  <c r="R387" i="4"/>
  <c r="P387" i="4"/>
  <c r="BI383" i="4"/>
  <c r="BH383" i="4"/>
  <c r="BF383" i="4"/>
  <c r="BE383" i="4"/>
  <c r="T383" i="4"/>
  <c r="R383" i="4"/>
  <c r="P383" i="4"/>
  <c r="BI380" i="4"/>
  <c r="BH380" i="4"/>
  <c r="BF380" i="4"/>
  <c r="BE380" i="4"/>
  <c r="T380" i="4"/>
  <c r="R380" i="4"/>
  <c r="P380" i="4"/>
  <c r="BI375" i="4"/>
  <c r="BH375" i="4"/>
  <c r="BF375" i="4"/>
  <c r="BE375" i="4"/>
  <c r="T375" i="4"/>
  <c r="R375" i="4"/>
  <c r="P375" i="4"/>
  <c r="BI372" i="4"/>
  <c r="BH372" i="4"/>
  <c r="BF372" i="4"/>
  <c r="BE372" i="4"/>
  <c r="T372" i="4"/>
  <c r="R372" i="4"/>
  <c r="P372" i="4"/>
  <c r="BI370" i="4"/>
  <c r="BH370" i="4"/>
  <c r="BF370" i="4"/>
  <c r="BE370" i="4"/>
  <c r="T370" i="4"/>
  <c r="R370" i="4"/>
  <c r="P370" i="4"/>
  <c r="BI367" i="4"/>
  <c r="BH367" i="4"/>
  <c r="BF367" i="4"/>
  <c r="BE367" i="4"/>
  <c r="T367" i="4"/>
  <c r="R367" i="4"/>
  <c r="P367" i="4"/>
  <c r="BI365" i="4"/>
  <c r="BH365" i="4"/>
  <c r="BF365" i="4"/>
  <c r="BE365" i="4"/>
  <c r="T365" i="4"/>
  <c r="R365" i="4"/>
  <c r="P365" i="4"/>
  <c r="BI361" i="4"/>
  <c r="BH361" i="4"/>
  <c r="BF361" i="4"/>
  <c r="BE361" i="4"/>
  <c r="T361" i="4"/>
  <c r="R361" i="4"/>
  <c r="P361" i="4"/>
  <c r="BI353" i="4"/>
  <c r="BH353" i="4"/>
  <c r="BF353" i="4"/>
  <c r="BE353" i="4"/>
  <c r="T353" i="4"/>
  <c r="R353" i="4"/>
  <c r="P353" i="4"/>
  <c r="BI349" i="4"/>
  <c r="BH349" i="4"/>
  <c r="BF349" i="4"/>
  <c r="BE349" i="4"/>
  <c r="T349" i="4"/>
  <c r="R349" i="4"/>
  <c r="P349" i="4"/>
  <c r="BI345" i="4"/>
  <c r="BH345" i="4"/>
  <c r="BF345" i="4"/>
  <c r="BE345" i="4"/>
  <c r="T345" i="4"/>
  <c r="R345" i="4"/>
  <c r="P345" i="4"/>
  <c r="BI340" i="4"/>
  <c r="BH340" i="4"/>
  <c r="BF340" i="4"/>
  <c r="BE340" i="4"/>
  <c r="T340" i="4"/>
  <c r="R340" i="4"/>
  <c r="P340" i="4"/>
  <c r="BI332" i="4"/>
  <c r="BH332" i="4"/>
  <c r="BF332" i="4"/>
  <c r="BE332" i="4"/>
  <c r="T332" i="4"/>
  <c r="R332" i="4"/>
  <c r="P332" i="4"/>
  <c r="BI327" i="4"/>
  <c r="BH327" i="4"/>
  <c r="BF327" i="4"/>
  <c r="BE327" i="4"/>
  <c r="T327" i="4"/>
  <c r="R327" i="4"/>
  <c r="P327" i="4"/>
  <c r="BI325" i="4"/>
  <c r="BH325" i="4"/>
  <c r="BF325" i="4"/>
  <c r="BE325" i="4"/>
  <c r="T325" i="4"/>
  <c r="R325" i="4"/>
  <c r="P325" i="4"/>
  <c r="BI323" i="4"/>
  <c r="BH323" i="4"/>
  <c r="BF323" i="4"/>
  <c r="BE323" i="4"/>
  <c r="T323" i="4"/>
  <c r="R323" i="4"/>
  <c r="P323" i="4"/>
  <c r="BI321" i="4"/>
  <c r="BH321" i="4"/>
  <c r="BF321" i="4"/>
  <c r="BE321" i="4"/>
  <c r="T321" i="4"/>
  <c r="R321" i="4"/>
  <c r="P321" i="4"/>
  <c r="BI319" i="4"/>
  <c r="BH319" i="4"/>
  <c r="BF319" i="4"/>
  <c r="BE319" i="4"/>
  <c r="T319" i="4"/>
  <c r="R319" i="4"/>
  <c r="P319" i="4"/>
  <c r="BI315" i="4"/>
  <c r="BH315" i="4"/>
  <c r="BF315" i="4"/>
  <c r="BE315" i="4"/>
  <c r="T315" i="4"/>
  <c r="R315" i="4"/>
  <c r="P315" i="4"/>
  <c r="BI313" i="4"/>
  <c r="BH313" i="4"/>
  <c r="BF313" i="4"/>
  <c r="BE313" i="4"/>
  <c r="T313" i="4"/>
  <c r="R313" i="4"/>
  <c r="P313" i="4"/>
  <c r="BI311" i="4"/>
  <c r="BH311" i="4"/>
  <c r="BF311" i="4"/>
  <c r="BE311" i="4"/>
  <c r="T311" i="4"/>
  <c r="R311" i="4"/>
  <c r="P311" i="4"/>
  <c r="BI307" i="4"/>
  <c r="BH307" i="4"/>
  <c r="BF307" i="4"/>
  <c r="BE307" i="4"/>
  <c r="T307" i="4"/>
  <c r="R307" i="4"/>
  <c r="P307" i="4"/>
  <c r="BI305" i="4"/>
  <c r="BH305" i="4"/>
  <c r="BF305" i="4"/>
  <c r="BE305" i="4"/>
  <c r="T305" i="4"/>
  <c r="R305" i="4"/>
  <c r="P305" i="4"/>
  <c r="BI303" i="4"/>
  <c r="BH303" i="4"/>
  <c r="BF303" i="4"/>
  <c r="BE303" i="4"/>
  <c r="T303" i="4"/>
  <c r="R303" i="4"/>
  <c r="P303" i="4"/>
  <c r="BI301" i="4"/>
  <c r="BH301" i="4"/>
  <c r="BF301" i="4"/>
  <c r="BE301" i="4"/>
  <c r="T301" i="4"/>
  <c r="R301" i="4"/>
  <c r="P301" i="4"/>
  <c r="BI297" i="4"/>
  <c r="BH297" i="4"/>
  <c r="BF297" i="4"/>
  <c r="BE297" i="4"/>
  <c r="T297" i="4"/>
  <c r="R297" i="4"/>
  <c r="P297" i="4"/>
  <c r="BI294" i="4"/>
  <c r="BH294" i="4"/>
  <c r="BF294" i="4"/>
  <c r="BE294" i="4"/>
  <c r="T294" i="4"/>
  <c r="R294" i="4"/>
  <c r="P294" i="4"/>
  <c r="BI290" i="4"/>
  <c r="BH290" i="4"/>
  <c r="BF290" i="4"/>
  <c r="BE290" i="4"/>
  <c r="T290" i="4"/>
  <c r="R290" i="4"/>
  <c r="P290" i="4"/>
  <c r="BI288" i="4"/>
  <c r="BH288" i="4"/>
  <c r="BF288" i="4"/>
  <c r="BE288" i="4"/>
  <c r="T288" i="4"/>
  <c r="R288" i="4"/>
  <c r="P288" i="4"/>
  <c r="BI285" i="4"/>
  <c r="BH285" i="4"/>
  <c r="BF285" i="4"/>
  <c r="BE285" i="4"/>
  <c r="T285" i="4"/>
  <c r="R285" i="4"/>
  <c r="P285" i="4"/>
  <c r="BI280" i="4"/>
  <c r="BH280" i="4"/>
  <c r="BF280" i="4"/>
  <c r="BE280" i="4"/>
  <c r="T280" i="4"/>
  <c r="R280" i="4"/>
  <c r="P280" i="4"/>
  <c r="BI277" i="4"/>
  <c r="BH277" i="4"/>
  <c r="BF277" i="4"/>
  <c r="BE277" i="4"/>
  <c r="T277" i="4"/>
  <c r="R277" i="4"/>
  <c r="P277" i="4"/>
  <c r="BI272" i="4"/>
  <c r="BH272" i="4"/>
  <c r="BF272" i="4"/>
  <c r="BE272" i="4"/>
  <c r="T272" i="4"/>
  <c r="R272" i="4"/>
  <c r="P272" i="4"/>
  <c r="BI268" i="4"/>
  <c r="BH268" i="4"/>
  <c r="BF268" i="4"/>
  <c r="BE268" i="4"/>
  <c r="T268" i="4"/>
  <c r="R268" i="4"/>
  <c r="P268" i="4"/>
  <c r="BI265" i="4"/>
  <c r="BH265" i="4"/>
  <c r="BF265" i="4"/>
  <c r="BE265" i="4"/>
  <c r="T265" i="4"/>
  <c r="R265" i="4"/>
  <c r="P265" i="4"/>
  <c r="BI261" i="4"/>
  <c r="BH261" i="4"/>
  <c r="BF261" i="4"/>
  <c r="BE261" i="4"/>
  <c r="T261" i="4"/>
  <c r="R261" i="4"/>
  <c r="P261" i="4"/>
  <c r="BI257" i="4"/>
  <c r="BH257" i="4"/>
  <c r="BF257" i="4"/>
  <c r="BE257" i="4"/>
  <c r="T257" i="4"/>
  <c r="R257" i="4"/>
  <c r="P257" i="4"/>
  <c r="BI252" i="4"/>
  <c r="BH252" i="4"/>
  <c r="BF252" i="4"/>
  <c r="BE252" i="4"/>
  <c r="T252" i="4"/>
  <c r="R252" i="4"/>
  <c r="P252" i="4"/>
  <c r="BI247" i="4"/>
  <c r="BH247" i="4"/>
  <c r="BF247" i="4"/>
  <c r="BE247" i="4"/>
  <c r="T247" i="4"/>
  <c r="R247" i="4"/>
  <c r="P247" i="4"/>
  <c r="BI243" i="4"/>
  <c r="BH243" i="4"/>
  <c r="BF243" i="4"/>
  <c r="BE243" i="4"/>
  <c r="T243" i="4"/>
  <c r="R243" i="4"/>
  <c r="P243" i="4"/>
  <c r="BI238" i="4"/>
  <c r="BH238" i="4"/>
  <c r="BF238" i="4"/>
  <c r="BE238" i="4"/>
  <c r="T238" i="4"/>
  <c r="R238" i="4"/>
  <c r="P238" i="4"/>
  <c r="BI227" i="4"/>
  <c r="BH227" i="4"/>
  <c r="BF227" i="4"/>
  <c r="BE227" i="4"/>
  <c r="T227" i="4"/>
  <c r="R227" i="4"/>
  <c r="P227" i="4"/>
  <c r="BI222" i="4"/>
  <c r="BH222" i="4"/>
  <c r="BF222" i="4"/>
  <c r="BE222" i="4"/>
  <c r="T222" i="4"/>
  <c r="R222" i="4"/>
  <c r="P222" i="4"/>
  <c r="BI211" i="4"/>
  <c r="BH211" i="4"/>
  <c r="BF211" i="4"/>
  <c r="BE211" i="4"/>
  <c r="T211" i="4"/>
  <c r="R211" i="4"/>
  <c r="P211" i="4"/>
  <c r="BI207" i="4"/>
  <c r="BH207" i="4"/>
  <c r="BF207" i="4"/>
  <c r="BE207" i="4"/>
  <c r="T207" i="4"/>
  <c r="R207" i="4"/>
  <c r="P207" i="4"/>
  <c r="BI202" i="4"/>
  <c r="BH202" i="4"/>
  <c r="BF202" i="4"/>
  <c r="BE202" i="4"/>
  <c r="T202" i="4"/>
  <c r="R202" i="4"/>
  <c r="P202" i="4"/>
  <c r="BI197" i="4"/>
  <c r="BH197" i="4"/>
  <c r="BF197" i="4"/>
  <c r="BE197" i="4"/>
  <c r="T197" i="4"/>
  <c r="R197" i="4"/>
  <c r="P197" i="4"/>
  <c r="BI192" i="4"/>
  <c r="BH192" i="4"/>
  <c r="BF192" i="4"/>
  <c r="BE192" i="4"/>
  <c r="T192" i="4"/>
  <c r="R192" i="4"/>
  <c r="P192" i="4"/>
  <c r="BI187" i="4"/>
  <c r="BH187" i="4"/>
  <c r="BF187" i="4"/>
  <c r="BE187" i="4"/>
  <c r="T187" i="4"/>
  <c r="R187" i="4"/>
  <c r="P187" i="4"/>
  <c r="BI179" i="4"/>
  <c r="BH179" i="4"/>
  <c r="BF179" i="4"/>
  <c r="BE179" i="4"/>
  <c r="T179" i="4"/>
  <c r="R179" i="4"/>
  <c r="P179" i="4"/>
  <c r="BI174" i="4"/>
  <c r="BH174" i="4"/>
  <c r="BF174" i="4"/>
  <c r="BE174" i="4"/>
  <c r="T174" i="4"/>
  <c r="R174" i="4"/>
  <c r="P174" i="4"/>
  <c r="BI169" i="4"/>
  <c r="BH169" i="4"/>
  <c r="BF169" i="4"/>
  <c r="BE169" i="4"/>
  <c r="T169" i="4"/>
  <c r="T168" i="4"/>
  <c r="R169" i="4"/>
  <c r="R168" i="4"/>
  <c r="P169" i="4"/>
  <c r="P168" i="4"/>
  <c r="BI164" i="4"/>
  <c r="BH164" i="4"/>
  <c r="BF164" i="4"/>
  <c r="BE164" i="4"/>
  <c r="T164" i="4"/>
  <c r="R164" i="4"/>
  <c r="P164" i="4"/>
  <c r="BI160" i="4"/>
  <c r="BH160" i="4"/>
  <c r="BF160" i="4"/>
  <c r="BE160" i="4"/>
  <c r="T160" i="4"/>
  <c r="R160" i="4"/>
  <c r="P160" i="4"/>
  <c r="BI157" i="4"/>
  <c r="BH157" i="4"/>
  <c r="BF157" i="4"/>
  <c r="BE157" i="4"/>
  <c r="T157" i="4"/>
  <c r="R157" i="4"/>
  <c r="P157" i="4"/>
  <c r="BI151" i="4"/>
  <c r="BH151" i="4"/>
  <c r="BF151" i="4"/>
  <c r="BE151" i="4"/>
  <c r="T151" i="4"/>
  <c r="R151" i="4"/>
  <c r="P151" i="4"/>
  <c r="BI147" i="4"/>
  <c r="BH147" i="4"/>
  <c r="BF147" i="4"/>
  <c r="BE147" i="4"/>
  <c r="T147" i="4"/>
  <c r="R147" i="4"/>
  <c r="P147" i="4"/>
  <c r="BI142" i="4"/>
  <c r="BH142" i="4"/>
  <c r="BF142" i="4"/>
  <c r="BE142" i="4"/>
  <c r="T142" i="4"/>
  <c r="R142" i="4"/>
  <c r="P142" i="4"/>
  <c r="BI138" i="4"/>
  <c r="BH138" i="4"/>
  <c r="BF138" i="4"/>
  <c r="BE138" i="4"/>
  <c r="T138" i="4"/>
  <c r="R138" i="4"/>
  <c r="P138" i="4"/>
  <c r="BI133" i="4"/>
  <c r="BH133" i="4"/>
  <c r="BF133" i="4"/>
  <c r="BE133" i="4"/>
  <c r="T133" i="4"/>
  <c r="R133" i="4"/>
  <c r="P133" i="4"/>
  <c r="BI128" i="4"/>
  <c r="BH128" i="4"/>
  <c r="BF128" i="4"/>
  <c r="BE128" i="4"/>
  <c r="T128" i="4"/>
  <c r="R128" i="4"/>
  <c r="P128" i="4"/>
  <c r="BI123" i="4"/>
  <c r="BH123" i="4"/>
  <c r="BF123" i="4"/>
  <c r="BE123" i="4"/>
  <c r="T123" i="4"/>
  <c r="R123" i="4"/>
  <c r="P123" i="4"/>
  <c r="BI114" i="4"/>
  <c r="BH114" i="4"/>
  <c r="BF114" i="4"/>
  <c r="BE114" i="4"/>
  <c r="T114" i="4"/>
  <c r="R114" i="4"/>
  <c r="P114" i="4"/>
  <c r="BI110" i="4"/>
  <c r="BH110" i="4"/>
  <c r="BF110" i="4"/>
  <c r="BE110" i="4"/>
  <c r="T110" i="4"/>
  <c r="R110" i="4"/>
  <c r="P110" i="4"/>
  <c r="BI104" i="4"/>
  <c r="BH104" i="4"/>
  <c r="BF104" i="4"/>
  <c r="BE104" i="4"/>
  <c r="T104" i="4"/>
  <c r="R104" i="4"/>
  <c r="P104" i="4"/>
  <c r="BI99" i="4"/>
  <c r="BH99" i="4"/>
  <c r="BF99" i="4"/>
  <c r="BE99" i="4"/>
  <c r="T99" i="4"/>
  <c r="R99" i="4"/>
  <c r="P99" i="4"/>
  <c r="J93" i="4"/>
  <c r="J92" i="4"/>
  <c r="F92" i="4"/>
  <c r="F90" i="4"/>
  <c r="E88" i="4"/>
  <c r="J55" i="4"/>
  <c r="J54" i="4"/>
  <c r="F54" i="4"/>
  <c r="F52" i="4"/>
  <c r="E50" i="4"/>
  <c r="J18" i="4"/>
  <c r="E18" i="4"/>
  <c r="F55" i="4" s="1"/>
  <c r="J17" i="4"/>
  <c r="J12" i="4"/>
  <c r="J90" i="4"/>
  <c r="E7" i="4"/>
  <c r="E86" i="4"/>
  <c r="J37" i="3"/>
  <c r="J36" i="3"/>
  <c r="AY56" i="1" s="1"/>
  <c r="J35" i="3"/>
  <c r="AX56" i="1" s="1"/>
  <c r="BI160" i="3"/>
  <c r="BH160" i="3"/>
  <c r="BF160" i="3"/>
  <c r="BE160" i="3"/>
  <c r="T160" i="3"/>
  <c r="R160" i="3"/>
  <c r="P160" i="3"/>
  <c r="BI155" i="3"/>
  <c r="BH155" i="3"/>
  <c r="BF155" i="3"/>
  <c r="BE155" i="3"/>
  <c r="T155" i="3"/>
  <c r="R155" i="3"/>
  <c r="P155" i="3"/>
  <c r="BI151" i="3"/>
  <c r="BH151" i="3"/>
  <c r="BF151" i="3"/>
  <c r="BE151" i="3"/>
  <c r="T151" i="3"/>
  <c r="R151" i="3"/>
  <c r="P151" i="3"/>
  <c r="BI146" i="3"/>
  <c r="BH146" i="3"/>
  <c r="BF146" i="3"/>
  <c r="BE146" i="3"/>
  <c r="T146" i="3"/>
  <c r="R146" i="3"/>
  <c r="P146" i="3"/>
  <c r="BI141" i="3"/>
  <c r="BH141" i="3"/>
  <c r="BF141" i="3"/>
  <c r="BE141" i="3"/>
  <c r="T141" i="3"/>
  <c r="R141" i="3"/>
  <c r="P141" i="3"/>
  <c r="BI137" i="3"/>
  <c r="BH137" i="3"/>
  <c r="BF137" i="3"/>
  <c r="BE137" i="3"/>
  <c r="T137" i="3"/>
  <c r="R137" i="3"/>
  <c r="P137" i="3"/>
  <c r="BI133" i="3"/>
  <c r="BH133" i="3"/>
  <c r="BF133" i="3"/>
  <c r="BE133" i="3"/>
  <c r="T133" i="3"/>
  <c r="R133" i="3"/>
  <c r="P133" i="3"/>
  <c r="BI128" i="3"/>
  <c r="BH128" i="3"/>
  <c r="BF128" i="3"/>
  <c r="BE128" i="3"/>
  <c r="T128" i="3"/>
  <c r="R128" i="3"/>
  <c r="P128" i="3"/>
  <c r="BI124" i="3"/>
  <c r="BH124" i="3"/>
  <c r="BF124" i="3"/>
  <c r="BE124" i="3"/>
  <c r="T124" i="3"/>
  <c r="R124" i="3"/>
  <c r="P124" i="3"/>
  <c r="BI119" i="3"/>
  <c r="BH119" i="3"/>
  <c r="BF119" i="3"/>
  <c r="BE119" i="3"/>
  <c r="T119" i="3"/>
  <c r="R119" i="3"/>
  <c r="P119" i="3"/>
  <c r="BI114" i="3"/>
  <c r="BH114" i="3"/>
  <c r="BF114" i="3"/>
  <c r="BE114" i="3"/>
  <c r="T114" i="3"/>
  <c r="R114" i="3"/>
  <c r="P114" i="3"/>
  <c r="BI109" i="3"/>
  <c r="BH109" i="3"/>
  <c r="BF109" i="3"/>
  <c r="BE109" i="3"/>
  <c r="T109" i="3"/>
  <c r="T108" i="3"/>
  <c r="R109" i="3"/>
  <c r="R108" i="3"/>
  <c r="P109" i="3"/>
  <c r="P108" i="3"/>
  <c r="BI104" i="3"/>
  <c r="BH104" i="3"/>
  <c r="BF104" i="3"/>
  <c r="BE104" i="3"/>
  <c r="T104" i="3"/>
  <c r="R104" i="3"/>
  <c r="P104" i="3"/>
  <c r="BI101" i="3"/>
  <c r="BH101" i="3"/>
  <c r="BF101" i="3"/>
  <c r="BE101" i="3"/>
  <c r="T101" i="3"/>
  <c r="R101" i="3"/>
  <c r="P101" i="3"/>
  <c r="BI95" i="3"/>
  <c r="BH95" i="3"/>
  <c r="BF95" i="3"/>
  <c r="BE95" i="3"/>
  <c r="T95" i="3"/>
  <c r="T94" i="3"/>
  <c r="R95" i="3"/>
  <c r="R94" i="3"/>
  <c r="P95" i="3"/>
  <c r="P94" i="3"/>
  <c r="BI90" i="3"/>
  <c r="BH90" i="3"/>
  <c r="BF90" i="3"/>
  <c r="BE90" i="3"/>
  <c r="T90" i="3"/>
  <c r="T89" i="3"/>
  <c r="R90" i="3"/>
  <c r="R89" i="3"/>
  <c r="P90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 s="1"/>
  <c r="J17" i="3"/>
  <c r="J12" i="3"/>
  <c r="J52" i="3"/>
  <c r="E7" i="3"/>
  <c r="E77" i="3"/>
  <c r="J37" i="2"/>
  <c r="J36" i="2"/>
  <c r="AY55" i="1" s="1"/>
  <c r="J35" i="2"/>
  <c r="AX55" i="1" s="1"/>
  <c r="BI155" i="2"/>
  <c r="BH155" i="2"/>
  <c r="BF155" i="2"/>
  <c r="BE155" i="2"/>
  <c r="T155" i="2"/>
  <c r="R155" i="2"/>
  <c r="P155" i="2"/>
  <c r="BI150" i="2"/>
  <c r="BH150" i="2"/>
  <c r="BF150" i="2"/>
  <c r="BE150" i="2"/>
  <c r="T150" i="2"/>
  <c r="R150" i="2"/>
  <c r="P150" i="2"/>
  <c r="BI146" i="2"/>
  <c r="BH146" i="2"/>
  <c r="BF146" i="2"/>
  <c r="BE146" i="2"/>
  <c r="T146" i="2"/>
  <c r="R146" i="2"/>
  <c r="P146" i="2"/>
  <c r="BI141" i="2"/>
  <c r="BH141" i="2"/>
  <c r="BF141" i="2"/>
  <c r="BE141" i="2"/>
  <c r="T141" i="2"/>
  <c r="R141" i="2"/>
  <c r="P141" i="2"/>
  <c r="BI137" i="2"/>
  <c r="BH137" i="2"/>
  <c r="BF137" i="2"/>
  <c r="BE137" i="2"/>
  <c r="T137" i="2"/>
  <c r="R137" i="2"/>
  <c r="P137" i="2"/>
  <c r="BI133" i="2"/>
  <c r="BH133" i="2"/>
  <c r="BF133" i="2"/>
  <c r="BE133" i="2"/>
  <c r="T133" i="2"/>
  <c r="R133" i="2"/>
  <c r="P133" i="2"/>
  <c r="BI128" i="2"/>
  <c r="BH128" i="2"/>
  <c r="BF128" i="2"/>
  <c r="BE128" i="2"/>
  <c r="T128" i="2"/>
  <c r="R128" i="2"/>
  <c r="P128" i="2"/>
  <c r="BI124" i="2"/>
  <c r="BH124" i="2"/>
  <c r="BF124" i="2"/>
  <c r="BE124" i="2"/>
  <c r="T124" i="2"/>
  <c r="R124" i="2"/>
  <c r="P124" i="2"/>
  <c r="BI119" i="2"/>
  <c r="BH119" i="2"/>
  <c r="BF119" i="2"/>
  <c r="BE119" i="2"/>
  <c r="T119" i="2"/>
  <c r="R119" i="2"/>
  <c r="P119" i="2"/>
  <c r="BI114" i="2"/>
  <c r="BH114" i="2"/>
  <c r="BF114" i="2"/>
  <c r="BE114" i="2"/>
  <c r="T114" i="2"/>
  <c r="R114" i="2"/>
  <c r="P114" i="2"/>
  <c r="BI109" i="2"/>
  <c r="BH109" i="2"/>
  <c r="BF109" i="2"/>
  <c r="BE109" i="2"/>
  <c r="T109" i="2"/>
  <c r="T108" i="2" s="1"/>
  <c r="R109" i="2"/>
  <c r="R108" i="2" s="1"/>
  <c r="P109" i="2"/>
  <c r="P108" i="2"/>
  <c r="BI104" i="2"/>
  <c r="BH104" i="2"/>
  <c r="BF104" i="2"/>
  <c r="BE104" i="2"/>
  <c r="T104" i="2"/>
  <c r="R104" i="2"/>
  <c r="P104" i="2"/>
  <c r="BI101" i="2"/>
  <c r="BH101" i="2"/>
  <c r="BF101" i="2"/>
  <c r="BE101" i="2"/>
  <c r="T101" i="2"/>
  <c r="R101" i="2"/>
  <c r="P101" i="2"/>
  <c r="BI95" i="2"/>
  <c r="BH95" i="2"/>
  <c r="BF95" i="2"/>
  <c r="BE95" i="2"/>
  <c r="T95" i="2"/>
  <c r="T94" i="2"/>
  <c r="R95" i="2"/>
  <c r="R94" i="2" s="1"/>
  <c r="P95" i="2"/>
  <c r="P94" i="2"/>
  <c r="BI90" i="2"/>
  <c r="BH90" i="2"/>
  <c r="BF90" i="2"/>
  <c r="BE90" i="2"/>
  <c r="T90" i="2"/>
  <c r="T89" i="2" s="1"/>
  <c r="R90" i="2"/>
  <c r="R89" i="2"/>
  <c r="P90" i="2"/>
  <c r="P89" i="2" s="1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BK150" i="2"/>
  <c r="BK109" i="2"/>
  <c r="J90" i="2"/>
  <c r="BK128" i="3"/>
  <c r="BK101" i="3"/>
  <c r="J141" i="3"/>
  <c r="BK536" i="4"/>
  <c r="BK444" i="4"/>
  <c r="J313" i="4"/>
  <c r="J164" i="4"/>
  <c r="BK592" i="4"/>
  <c r="BK499" i="4"/>
  <c r="J321" i="4"/>
  <c r="BK202" i="4"/>
  <c r="J592" i="4"/>
  <c r="BK483" i="4"/>
  <c r="BK332" i="4"/>
  <c r="J197" i="4"/>
  <c r="J114" i="4"/>
  <c r="J471" i="4"/>
  <c r="BK288" i="4"/>
  <c r="BK179" i="4"/>
  <c r="J142" i="5"/>
  <c r="J137" i="6"/>
  <c r="BK141" i="6"/>
  <c r="J368" i="7"/>
  <c r="J271" i="7"/>
  <c r="BK145" i="7"/>
  <c r="BK554" i="7"/>
  <c r="BK426" i="7"/>
  <c r="BK297" i="7"/>
  <c r="BK149" i="7"/>
  <c r="BK452" i="7"/>
  <c r="BK295" i="7"/>
  <c r="BK222" i="7"/>
  <c r="BK579" i="7"/>
  <c r="BK402" i="7"/>
  <c r="BK289" i="7"/>
  <c r="BK777" i="8"/>
  <c r="BK585" i="8"/>
  <c r="J493" i="8"/>
  <c r="BK351" i="8"/>
  <c r="BK122" i="8"/>
  <c r="BK720" i="8"/>
  <c r="BK589" i="8"/>
  <c r="BK404" i="8"/>
  <c r="J185" i="8"/>
  <c r="J745" i="8"/>
  <c r="J639" i="8"/>
  <c r="J510" i="8"/>
  <c r="BK431" i="8"/>
  <c r="J190" i="8"/>
  <c r="BK839" i="8"/>
  <c r="BK501" i="8"/>
  <c r="BK387" i="8"/>
  <c r="BK164" i="8"/>
  <c r="J146" i="9"/>
  <c r="J92" i="9"/>
  <c r="BK276" i="10"/>
  <c r="BK149" i="10"/>
  <c r="BK246" i="10"/>
  <c r="BK130" i="10"/>
  <c r="J246" i="10"/>
  <c r="J145" i="10"/>
  <c r="J338" i="10"/>
  <c r="J221" i="10"/>
  <c r="BK102" i="11"/>
  <c r="BK146" i="2"/>
  <c r="BK119" i="2"/>
  <c r="AS54" i="1"/>
  <c r="BK402" i="4"/>
  <c r="J272" i="4"/>
  <c r="J104" i="4"/>
  <c r="J545" i="4"/>
  <c r="J462" i="4"/>
  <c r="J380" i="4"/>
  <c r="J268" i="4"/>
  <c r="BK104" i="4"/>
  <c r="J514" i="4"/>
  <c r="BK387" i="4"/>
  <c r="J207" i="4"/>
  <c r="J596" i="4"/>
  <c r="J522" i="4"/>
  <c r="BK361" i="4"/>
  <c r="BK227" i="4"/>
  <c r="BK101" i="5"/>
  <c r="J90" i="5"/>
  <c r="BK109" i="6"/>
  <c r="BK119" i="6"/>
  <c r="J370" i="7"/>
  <c r="J264" i="7"/>
  <c r="J136" i="7"/>
  <c r="BK536" i="7"/>
  <c r="BK410" i="7"/>
  <c r="BK257" i="7"/>
  <c r="BK136" i="7"/>
  <c r="BK499" i="7"/>
  <c r="BK362" i="7"/>
  <c r="J247" i="7"/>
  <c r="J107" i="7"/>
  <c r="BK522" i="7"/>
  <c r="J338" i="7"/>
  <c r="J257" i="7"/>
  <c r="BK762" i="8"/>
  <c r="J669" i="8"/>
  <c r="BK526" i="8"/>
  <c r="J404" i="8"/>
  <c r="J145" i="8"/>
  <c r="J816" i="8"/>
  <c r="J695" i="8"/>
  <c r="BK559" i="8"/>
  <c r="J395" i="8"/>
  <c r="J164" i="8"/>
  <c r="BK756" i="8"/>
  <c r="BK669" i="8"/>
  <c r="J535" i="8"/>
  <c r="BK427" i="8"/>
  <c r="J284" i="8"/>
  <c r="BK899" i="8"/>
  <c r="J563" i="8"/>
  <c r="J444" i="8"/>
  <c r="BK299" i="8"/>
  <c r="J109" i="8"/>
  <c r="BK126" i="9"/>
  <c r="BK111" i="9"/>
  <c r="BK251" i="10"/>
  <c r="BK102" i="10"/>
  <c r="J260" i="10"/>
  <c r="J135" i="10"/>
  <c r="BK268" i="10"/>
  <c r="BK135" i="10"/>
  <c r="J283" i="10"/>
  <c r="J102" i="11"/>
  <c r="J361" i="4"/>
  <c r="J211" i="4"/>
  <c r="BK548" i="4"/>
  <c r="BK409" i="4"/>
  <c r="BK323" i="4"/>
  <c r="J252" i="4"/>
  <c r="J99" i="4"/>
  <c r="J499" i="4"/>
  <c r="J370" i="4"/>
  <c r="BK265" i="4"/>
  <c r="J133" i="4"/>
  <c r="J495" i="4"/>
  <c r="J375" i="4"/>
  <c r="BK252" i="4"/>
  <c r="BK137" i="5"/>
  <c r="J104" i="5"/>
  <c r="BK101" i="6"/>
  <c r="BK160" i="6"/>
  <c r="BK358" i="7"/>
  <c r="J252" i="7"/>
  <c r="BK113" i="7"/>
  <c r="BK550" i="7"/>
  <c r="J354" i="7"/>
  <c r="J213" i="7"/>
  <c r="J540" i="7"/>
  <c r="J358" i="7"/>
  <c r="BK264" i="7"/>
  <c r="BK131" i="7"/>
  <c r="BK448" i="7"/>
  <c r="J332" i="7"/>
  <c r="J854" i="8"/>
  <c r="J678" i="8"/>
  <c r="J544" i="8"/>
  <c r="J431" i="8"/>
  <c r="J331" i="8"/>
  <c r="BK185" i="8"/>
  <c r="BK732" i="8"/>
  <c r="J632" i="8"/>
  <c r="BK464" i="8"/>
  <c r="BK263" i="8"/>
  <c r="J772" i="8"/>
  <c r="BK674" i="8"/>
  <c r="J573" i="8"/>
  <c r="BK454" i="8"/>
  <c r="BK295" i="8"/>
  <c r="J204" i="8"/>
  <c r="J843" i="8"/>
  <c r="BK489" i="8"/>
  <c r="BK400" i="8"/>
  <c r="BK204" i="8"/>
  <c r="J107" i="10"/>
  <c r="BK125" i="10"/>
  <c r="J264" i="10"/>
  <c r="J130" i="10"/>
  <c r="J307" i="10"/>
  <c r="BK231" i="10"/>
  <c r="BK106" i="11"/>
  <c r="J150" i="2"/>
  <c r="BK114" i="2"/>
  <c r="J160" i="3"/>
  <c r="BK119" i="3"/>
  <c r="J95" i="3"/>
  <c r="J101" i="3"/>
  <c r="J451" i="4"/>
  <c r="J372" i="4"/>
  <c r="BK174" i="4"/>
  <c r="J577" i="4"/>
  <c r="J458" i="4"/>
  <c r="J365" i="4"/>
  <c r="J297" i="4"/>
  <c r="BK164" i="4"/>
  <c r="J453" i="4"/>
  <c r="J345" i="4"/>
  <c r="J157" i="4"/>
  <c r="BK587" i="4"/>
  <c r="BK479" i="4"/>
  <c r="J294" i="4"/>
  <c r="J160" i="4"/>
  <c r="BK114" i="5"/>
  <c r="J114" i="6"/>
  <c r="J109" i="6"/>
  <c r="J569" i="7"/>
  <c r="J545" i="7"/>
  <c r="J509" i="7"/>
  <c r="BK482" i="7"/>
  <c r="BK460" i="7"/>
  <c r="J410" i="7"/>
  <c r="J346" i="7"/>
  <c r="J240" i="7"/>
  <c r="J140" i="7"/>
  <c r="BK545" i="7"/>
  <c r="BK351" i="7"/>
  <c r="BK208" i="7"/>
  <c r="J486" i="7"/>
  <c r="J351" i="7"/>
  <c r="J260" i="7"/>
  <c r="J588" i="7"/>
  <c r="BK436" i="7"/>
  <c r="J279" i="7"/>
  <c r="BK729" i="8"/>
  <c r="J581" i="8"/>
  <c r="BK485" i="8"/>
  <c r="BK335" i="8"/>
  <c r="J195" i="8"/>
  <c r="BK712" i="8"/>
  <c r="BK533" i="8"/>
  <c r="BK380" i="8"/>
  <c r="BK854" i="8"/>
  <c r="J732" i="8"/>
  <c r="BK630" i="8"/>
  <c r="J539" i="8"/>
  <c r="BK440" i="8"/>
  <c r="J303" i="8"/>
  <c r="BK910" i="8"/>
  <c r="J551" i="8"/>
  <c r="BK413" i="8"/>
  <c r="J224" i="8"/>
  <c r="J164" i="9"/>
  <c r="J116" i="9"/>
  <c r="BK92" i="9"/>
  <c r="BK196" i="10"/>
  <c r="J388" i="10"/>
  <c r="BK239" i="10"/>
  <c r="BK375" i="10"/>
  <c r="J176" i="10"/>
  <c r="J293" i="10"/>
  <c r="J116" i="10"/>
  <c r="BK99" i="11"/>
  <c r="BK137" i="2"/>
  <c r="BK95" i="2"/>
  <c r="J114" i="3"/>
  <c r="J119" i="3"/>
  <c r="BK109" i="3"/>
  <c r="BK476" i="4"/>
  <c r="J387" i="4"/>
  <c r="BK297" i="4"/>
  <c r="BK123" i="4"/>
  <c r="BK531" i="4"/>
  <c r="J436" i="4"/>
  <c r="J327" i="4"/>
  <c r="BK272" i="4"/>
  <c r="BK545" i="4"/>
  <c r="J402" i="4"/>
  <c r="J257" i="4"/>
  <c r="BK577" i="4"/>
  <c r="BK527" i="4"/>
  <c r="J367" i="4"/>
  <c r="BK222" i="4"/>
  <c r="BK119" i="5"/>
  <c r="J141" i="6"/>
  <c r="BK137" i="6"/>
  <c r="J592" i="7"/>
  <c r="BK301" i="7"/>
  <c r="J231" i="7"/>
  <c r="J606" i="7"/>
  <c r="J532" i="7"/>
  <c r="J362" i="7"/>
  <c r="BK244" i="7"/>
  <c r="J118" i="7"/>
  <c r="J494" i="7"/>
  <c r="BK343" i="7"/>
  <c r="BK126" i="7"/>
  <c r="BK474" i="7"/>
  <c r="J311" i="7"/>
  <c r="BK816" i="8"/>
  <c r="BK637" i="8"/>
  <c r="BK539" i="8"/>
  <c r="J413" i="8"/>
  <c r="J295" i="8"/>
  <c r="BK884" i="8"/>
  <c r="BK686" i="8"/>
  <c r="J530" i="8"/>
  <c r="BK367" i="8"/>
  <c r="BK843" i="8"/>
  <c r="BK678" i="8"/>
  <c r="BK601" i="8"/>
  <c r="J485" i="8"/>
  <c r="BK308" i="8"/>
  <c r="BK145" i="8"/>
  <c r="BK798" i="8"/>
  <c r="J468" i="8"/>
  <c r="J346" i="8"/>
  <c r="BK117" i="8"/>
  <c r="BK116" i="9"/>
  <c r="BK103" i="9"/>
  <c r="BK256" i="10"/>
  <c r="BK176" i="10"/>
  <c r="J326" i="10"/>
  <c r="BK159" i="10"/>
  <c r="J276" i="10"/>
  <c r="BK112" i="10"/>
  <c r="BK321" i="10"/>
  <c r="J112" i="10"/>
  <c r="BK111" i="11"/>
  <c r="J141" i="2"/>
  <c r="J114" i="2"/>
  <c r="J90" i="3"/>
  <c r="BK160" i="3"/>
  <c r="BK573" i="4"/>
  <c r="J503" i="4"/>
  <c r="BK448" i="4"/>
  <c r="BK353" i="4"/>
  <c r="J238" i="4"/>
  <c r="J511" i="4"/>
  <c r="J426" i="4"/>
  <c r="BK311" i="4"/>
  <c r="BK238" i="4"/>
  <c r="J587" i="4"/>
  <c r="BK487" i="4"/>
  <c r="BK365" i="4"/>
  <c r="BK187" i="4"/>
  <c r="J568" i="4"/>
  <c r="J429" i="4"/>
  <c r="BK285" i="4"/>
  <c r="BK197" i="4"/>
  <c r="J109" i="5"/>
  <c r="J101" i="6"/>
  <c r="BK114" i="6"/>
  <c r="BK306" i="7"/>
  <c r="BK190" i="7"/>
  <c r="BK596" i="7"/>
  <c r="BK470" i="7"/>
  <c r="BK311" i="7"/>
  <c r="J162" i="7"/>
  <c r="BK467" i="7"/>
  <c r="BK346" i="7"/>
  <c r="J268" i="7"/>
  <c r="BK155" i="7"/>
  <c r="BK418" i="7"/>
  <c r="J320" i="7"/>
  <c r="BK834" i="8"/>
  <c r="BK708" i="8"/>
  <c r="J549" i="8"/>
  <c r="J440" i="8"/>
  <c r="J263" i="8"/>
  <c r="BK859" i="8"/>
  <c r="BK724" i="8"/>
  <c r="J597" i="8"/>
  <c r="BK462" i="8"/>
  <c r="BK219" i="8"/>
  <c r="J724" i="8"/>
  <c r="BK618" i="8"/>
  <c r="BK507" i="8"/>
  <c r="J400" i="8"/>
  <c r="BK195" i="8"/>
  <c r="J870" i="8"/>
  <c r="BK530" i="8"/>
  <c r="J418" i="8"/>
  <c r="BK214" i="8"/>
  <c r="J150" i="9"/>
  <c r="J121" i="9"/>
  <c r="BK414" i="10"/>
  <c r="J217" i="10"/>
  <c r="J140" i="10"/>
  <c r="J168" i="10"/>
  <c r="J298" i="10"/>
  <c r="J164" i="10"/>
  <c r="BK316" i="10"/>
  <c r="J125" i="10"/>
  <c r="J86" i="11"/>
  <c r="BK303" i="4"/>
  <c r="BK600" i="4"/>
  <c r="BK503" i="4"/>
  <c r="J383" i="4"/>
  <c r="BK294" i="4"/>
  <c r="J192" i="4"/>
  <c r="BK522" i="4"/>
  <c r="BK429" i="4"/>
  <c r="BK340" i="4"/>
  <c r="J179" i="4"/>
  <c r="BK558" i="4"/>
  <c r="J404" i="4"/>
  <c r="J280" i="4"/>
  <c r="J138" i="4"/>
  <c r="BK142" i="5"/>
  <c r="J95" i="6"/>
  <c r="BK124" i="6"/>
  <c r="BK384" i="7"/>
  <c r="BK299" i="7"/>
  <c r="BK180" i="7"/>
  <c r="BK592" i="7"/>
  <c r="BK478" i="7"/>
  <c r="BK320" i="7"/>
  <c r="BK185" i="7"/>
  <c r="BK502" i="7"/>
  <c r="J299" i="7"/>
  <c r="J170" i="7"/>
  <c r="BK569" i="7"/>
  <c r="J387" i="7"/>
  <c r="BK293" i="7"/>
  <c r="BK813" i="8"/>
  <c r="J630" i="8"/>
  <c r="J507" i="8"/>
  <c r="J408" i="8"/>
  <c r="BK284" i="8"/>
  <c r="BK101" i="8"/>
  <c r="J716" i="8"/>
  <c r="BK609" i="8"/>
  <c r="J454" i="8"/>
  <c r="BK159" i="8"/>
  <c r="J735" i="8"/>
  <c r="J637" i="8"/>
  <c r="BK549" i="8"/>
  <c r="BK466" i="8"/>
  <c r="J362" i="8"/>
  <c r="J228" i="8"/>
  <c r="J117" i="8"/>
  <c r="BK787" i="8"/>
  <c r="J464" i="8"/>
  <c r="J351" i="8"/>
  <c r="BK97" i="9"/>
  <c r="BK159" i="9"/>
  <c r="J414" i="10"/>
  <c r="BK338" i="10"/>
  <c r="J231" i="10"/>
  <c r="BK180" i="10"/>
  <c r="J316" i="10"/>
  <c r="J243" i="10"/>
  <c r="BK194" i="10"/>
  <c r="BK366" i="10"/>
  <c r="BK223" i="10"/>
  <c r="BK107" i="10"/>
  <c r="J273" i="10"/>
  <c r="J149" i="10"/>
  <c r="BK128" i="2"/>
  <c r="J137" i="2"/>
  <c r="BK90" i="2"/>
  <c r="J104" i="3"/>
  <c r="J133" i="3"/>
  <c r="J146" i="3"/>
  <c r="BK562" i="4"/>
  <c r="J467" i="4"/>
  <c r="BK413" i="4"/>
  <c r="J305" i="4"/>
  <c r="BK151" i="4"/>
  <c r="BK596" i="4"/>
  <c r="BK491" i="4"/>
  <c r="J399" i="4"/>
  <c r="BK307" i="4"/>
  <c r="BK211" i="4"/>
  <c r="J558" i="4"/>
  <c r="J413" i="4"/>
  <c r="BK327" i="4"/>
  <c r="BK192" i="4"/>
  <c r="J531" i="4"/>
  <c r="J394" i="4"/>
  <c r="J247" i="4"/>
  <c r="BK95" i="5"/>
  <c r="BK133" i="6"/>
  <c r="J128" i="6"/>
  <c r="J133" i="6"/>
  <c r="J554" i="7"/>
  <c r="J518" i="7"/>
  <c r="BK486" i="7"/>
  <c r="J428" i="7"/>
  <c r="BK395" i="7"/>
  <c r="J297" i="7"/>
  <c r="J158" i="7"/>
  <c r="J579" i="7"/>
  <c r="J470" i="7"/>
  <c r="J285" i="7"/>
  <c r="J155" i="7"/>
  <c r="BK513" i="7"/>
  <c r="BK379" i="7"/>
  <c r="J293" i="7"/>
  <c r="BK195" i="7"/>
  <c r="BK565" i="7"/>
  <c r="J324" i="7"/>
  <c r="BK271" i="7"/>
  <c r="J787" i="8"/>
  <c r="J609" i="8"/>
  <c r="J533" i="8"/>
  <c r="J427" i="8"/>
  <c r="BK256" i="8"/>
  <c r="BK735" i="8"/>
  <c r="BK613" i="8"/>
  <c r="J456" i="8"/>
  <c r="J879" i="8"/>
  <c r="BK683" i="8"/>
  <c r="BK605" i="8"/>
  <c r="J501" i="8"/>
  <c r="J380" i="8"/>
  <c r="BK224" i="8"/>
  <c r="BK632" i="8"/>
  <c r="BK456" i="8"/>
  <c r="BK326" i="8"/>
  <c r="J101" i="8"/>
  <c r="J130" i="9"/>
  <c r="BK164" i="9"/>
  <c r="BK351" i="10"/>
  <c r="BK221" i="10"/>
  <c r="BK347" i="10"/>
  <c r="BK205" i="10"/>
  <c r="J122" i="10"/>
  <c r="J228" i="10"/>
  <c r="BK388" i="10"/>
  <c r="BK260" i="10"/>
  <c r="J97" i="10"/>
  <c r="J128" i="2"/>
  <c r="BK124" i="2"/>
  <c r="BK104" i="2"/>
  <c r="BK141" i="3"/>
  <c r="J137" i="3"/>
  <c r="BK95" i="3"/>
  <c r="BK514" i="4"/>
  <c r="BK462" i="4"/>
  <c r="BK367" i="4"/>
  <c r="J261" i="4"/>
  <c r="J609" i="4"/>
  <c r="BK451" i="4"/>
  <c r="BK375" i="4"/>
  <c r="J290" i="4"/>
  <c r="J123" i="4"/>
  <c r="BK518" i="4"/>
  <c r="BK380" i="4"/>
  <c r="J311" i="4"/>
  <c r="BK142" i="4"/>
  <c r="J487" i="4"/>
  <c r="BK383" i="4"/>
  <c r="BK268" i="4"/>
  <c r="J114" i="5"/>
  <c r="J124" i="5"/>
  <c r="J104" i="6"/>
  <c r="BK387" i="7"/>
  <c r="J287" i="7"/>
  <c r="BK170" i="7"/>
  <c r="J596" i="7"/>
  <c r="J460" i="7"/>
  <c r="BK279" i="7"/>
  <c r="J190" i="7"/>
  <c r="J505" i="7"/>
  <c r="BK373" i="7"/>
  <c r="BK252" i="7"/>
  <c r="J185" i="7"/>
  <c r="J560" i="7"/>
  <c r="J373" i="7"/>
  <c r="J875" i="8"/>
  <c r="BK695" i="8"/>
  <c r="J569" i="8"/>
  <c r="BK449" i="8"/>
  <c r="J313" i="8"/>
  <c r="J200" i="8"/>
  <c r="J762" i="8"/>
  <c r="J618" i="8"/>
  <c r="BK392" i="8"/>
  <c r="J122" i="8"/>
  <c r="J729" i="8"/>
  <c r="BK616" i="8"/>
  <c r="BK551" i="8"/>
  <c r="J384" i="8"/>
  <c r="BK268" i="8"/>
  <c r="J910" i="8"/>
  <c r="BK569" i="8"/>
  <c r="BK436" i="8"/>
  <c r="J253" i="8"/>
  <c r="BK121" i="9"/>
  <c r="J111" i="9"/>
  <c r="BK403" i="10"/>
  <c r="BK228" i="10"/>
  <c r="BK280" i="10"/>
  <c r="J196" i="10"/>
  <c r="J321" i="10"/>
  <c r="J180" i="10"/>
  <c r="J287" i="10"/>
  <c r="BK168" i="10"/>
  <c r="J133" i="2"/>
  <c r="BK133" i="2"/>
  <c r="BK101" i="2"/>
  <c r="BK124" i="3"/>
  <c r="J109" i="3"/>
  <c r="BK137" i="3"/>
  <c r="J527" i="4"/>
  <c r="BK453" i="4"/>
  <c r="BK370" i="4"/>
  <c r="BK301" i="4"/>
  <c r="BK169" i="4"/>
  <c r="BK604" i="4"/>
  <c r="BK495" i="4"/>
  <c r="BK397" i="4"/>
  <c r="J301" i="4"/>
  <c r="J169" i="4"/>
  <c r="J444" i="4"/>
  <c r="BK313" i="4"/>
  <c r="J151" i="4"/>
  <c r="J491" i="4"/>
  <c r="J397" i="4"/>
  <c r="J265" i="4"/>
  <c r="BK124" i="5"/>
  <c r="J128" i="5"/>
  <c r="BK151" i="6"/>
  <c r="J90" i="6"/>
  <c r="BK341" i="7"/>
  <c r="J236" i="7"/>
  <c r="BK606" i="7"/>
  <c r="BK556" i="7"/>
  <c r="J443" i="7"/>
  <c r="J343" i="7"/>
  <c r="BK199" i="7"/>
  <c r="J536" i="7"/>
  <c r="BK375" i="7"/>
  <c r="BK287" i="7"/>
  <c r="J180" i="7"/>
  <c r="J556" i="7"/>
  <c r="BK368" i="7"/>
  <c r="J277" i="7"/>
  <c r="J756" i="8"/>
  <c r="J601" i="8"/>
  <c r="J466" i="8"/>
  <c r="J318" i="8"/>
  <c r="J219" i="8"/>
  <c r="BK745" i="8"/>
  <c r="BK625" i="8"/>
  <c r="BK475" i="8"/>
  <c r="BK318" i="8"/>
  <c r="J777" i="8"/>
  <c r="J686" i="8"/>
  <c r="BK563" i="8"/>
  <c r="J489" i="8"/>
  <c r="BK346" i="8"/>
  <c r="J153" i="8"/>
  <c r="J834" i="8"/>
  <c r="BK505" i="8"/>
  <c r="J392" i="8"/>
  <c r="BK200" i="8"/>
  <c r="BK168" i="9"/>
  <c r="J97" i="9"/>
  <c r="J380" i="10"/>
  <c r="J194" i="10"/>
  <c r="J355" i="10"/>
  <c r="J235" i="10"/>
  <c r="J392" i="10"/>
  <c r="BK189" i="10"/>
  <c r="J347" i="10"/>
  <c r="J226" i="10"/>
  <c r="J95" i="11"/>
  <c r="BK319" i="4"/>
  <c r="BK160" i="4"/>
  <c r="J536" i="4"/>
  <c r="J440" i="4"/>
  <c r="BK305" i="4"/>
  <c r="J142" i="4"/>
  <c r="J548" i="4"/>
  <c r="BK467" i="4"/>
  <c r="J227" i="4"/>
  <c r="BK609" i="4"/>
  <c r="J476" i="4"/>
  <c r="BK349" i="4"/>
  <c r="BK207" i="4"/>
  <c r="BK128" i="5"/>
  <c r="BK104" i="5"/>
  <c r="J119" i="6"/>
  <c r="J124" i="6"/>
  <c r="BK406" i="7"/>
  <c r="BK277" i="7"/>
  <c r="J149" i="7"/>
  <c r="BK560" i="7"/>
  <c r="J452" i="7"/>
  <c r="BK260" i="7"/>
  <c r="J113" i="7"/>
  <c r="J478" i="7"/>
  <c r="J395" i="7"/>
  <c r="J289" i="7"/>
  <c r="J208" i="7"/>
  <c r="BK532" i="7"/>
  <c r="J375" i="7"/>
  <c r="J275" i="7"/>
  <c r="BK772" i="8"/>
  <c r="J605" i="8"/>
  <c r="J475" i="8"/>
  <c r="J308" i="8"/>
  <c r="BK879" i="8"/>
  <c r="BK690" i="8"/>
  <c r="J515" i="8"/>
  <c r="J387" i="8"/>
  <c r="J859" i="8"/>
  <c r="J690" i="8"/>
  <c r="J589" i="8"/>
  <c r="J505" i="8"/>
  <c r="BK418" i="8"/>
  <c r="J899" i="8"/>
  <c r="BK544" i="8"/>
  <c r="J256" i="8"/>
  <c r="J168" i="9"/>
  <c r="J159" i="9"/>
  <c r="J126" i="9"/>
  <c r="J103" i="9"/>
  <c r="BK380" i="10"/>
  <c r="BK283" i="10"/>
  <c r="BK185" i="10"/>
  <c r="J351" i="10"/>
  <c r="J102" i="10"/>
  <c r="BK155" i="2"/>
  <c r="J124" i="2"/>
  <c r="J101" i="2"/>
  <c r="BK133" i="3"/>
  <c r="BK104" i="3"/>
  <c r="J128" i="3"/>
  <c r="J518" i="4"/>
  <c r="BK436" i="4"/>
  <c r="J315" i="4"/>
  <c r="BK243" i="4"/>
  <c r="BK99" i="4"/>
  <c r="BK508" i="4"/>
  <c r="J438" i="4"/>
  <c r="BK325" i="4"/>
  <c r="BK257" i="4"/>
  <c r="J604" i="4"/>
  <c r="BK511" i="4"/>
  <c r="BK372" i="4"/>
  <c r="J243" i="4"/>
  <c r="BK614" i="4"/>
  <c r="J508" i="4"/>
  <c r="J325" i="4"/>
  <c r="J202" i="4"/>
  <c r="BK109" i="5"/>
  <c r="J137" i="5"/>
  <c r="J155" i="6"/>
  <c r="BK155" i="6"/>
  <c r="J584" i="7"/>
  <c r="BK540" i="7"/>
  <c r="BK505" i="7"/>
  <c r="J474" i="7"/>
  <c r="J426" i="7"/>
  <c r="J379" i="7"/>
  <c r="BK275" i="7"/>
  <c r="BK175" i="7"/>
  <c r="J601" i="7"/>
  <c r="J482" i="7"/>
  <c r="J402" i="7"/>
  <c r="BK247" i="7"/>
  <c r="J126" i="7"/>
  <c r="BK365" i="7"/>
  <c r="BK285" i="7"/>
  <c r="J175" i="7"/>
  <c r="J527" i="7"/>
  <c r="BK354" i="7"/>
  <c r="J884" i="8"/>
  <c r="J662" i="8"/>
  <c r="BK468" i="8"/>
  <c r="BK376" i="8"/>
  <c r="BK109" i="8"/>
  <c r="J683" i="8"/>
  <c r="BK493" i="8"/>
  <c r="BK273" i="8"/>
  <c r="J813" i="8"/>
  <c r="J712" i="8"/>
  <c r="J585" i="8"/>
  <c r="BK515" i="8"/>
  <c r="J422" i="8"/>
  <c r="J273" i="8"/>
  <c r="BK875" i="8"/>
  <c r="J480" i="8"/>
  <c r="BK384" i="8"/>
  <c r="BK130" i="8"/>
  <c r="J135" i="9"/>
  <c r="BK130" i="9"/>
  <c r="J268" i="10"/>
  <c r="J159" i="10"/>
  <c r="BK307" i="10"/>
  <c r="J185" i="10"/>
  <c r="BK326" i="10"/>
  <c r="J209" i="10"/>
  <c r="J366" i="10"/>
  <c r="J189" i="10"/>
  <c r="J106" i="11"/>
  <c r="J146" i="2"/>
  <c r="J119" i="2"/>
  <c r="J151" i="3"/>
  <c r="BK155" i="3"/>
  <c r="J155" i="3"/>
  <c r="J600" i="4"/>
  <c r="J421" i="4"/>
  <c r="J332" i="4"/>
  <c r="J222" i="4"/>
  <c r="J564" i="4"/>
  <c r="J479" i="4"/>
  <c r="BK394" i="4"/>
  <c r="J303" i="4"/>
  <c r="BK157" i="4"/>
  <c r="BK568" i="4"/>
  <c r="BK440" i="4"/>
  <c r="J349" i="4"/>
  <c r="J174" i="4"/>
  <c r="BK564" i="4"/>
  <c r="J409" i="4"/>
  <c r="BK321" i="4"/>
  <c r="BK110" i="4"/>
  <c r="J101" i="5"/>
  <c r="BK90" i="6"/>
  <c r="BK104" i="6"/>
  <c r="BK336" i="7"/>
  <c r="J195" i="7"/>
  <c r="J131" i="7"/>
  <c r="BK494" i="7"/>
  <c r="BK324" i="7"/>
  <c r="J222" i="7"/>
  <c r="J565" i="7"/>
  <c r="J406" i="7"/>
  <c r="J281" i="7"/>
  <c r="BK158" i="7"/>
  <c r="BK509" i="7"/>
  <c r="J336" i="7"/>
  <c r="BK268" i="7"/>
  <c r="J758" i="8"/>
  <c r="J616" i="8"/>
  <c r="BK470" i="8"/>
  <c r="BK395" i="8"/>
  <c r="BK253" i="8"/>
  <c r="BK830" i="8"/>
  <c r="BK651" i="8"/>
  <c r="BK512" i="8"/>
  <c r="J268" i="8"/>
  <c r="BK803" i="8"/>
  <c r="J708" i="8"/>
  <c r="BK581" i="8"/>
  <c r="J449" i="8"/>
  <c r="J335" i="8"/>
  <c r="J214" i="8"/>
  <c r="BK888" i="8"/>
  <c r="BK535" i="8"/>
  <c r="BK408" i="8"/>
  <c r="J209" i="8"/>
  <c r="BK155" i="9"/>
  <c r="BK150" i="9"/>
  <c r="BK141" i="9"/>
  <c r="BK355" i="10"/>
  <c r="J201" i="10"/>
  <c r="BK97" i="10"/>
  <c r="J223" i="10"/>
  <c r="J384" i="10"/>
  <c r="BK217" i="10"/>
  <c r="J375" i="10"/>
  <c r="J256" i="10"/>
  <c r="BK86" i="11"/>
  <c r="J155" i="2"/>
  <c r="J109" i="2"/>
  <c r="J95" i="2"/>
  <c r="J124" i="3"/>
  <c r="BK90" i="3"/>
  <c r="BK474" i="4"/>
  <c r="BK426" i="4"/>
  <c r="J323" i="4"/>
  <c r="BK147" i="4"/>
  <c r="J582" i="4"/>
  <c r="J448" i="4"/>
  <c r="J340" i="4"/>
  <c r="J288" i="4"/>
  <c r="BK133" i="4"/>
  <c r="J553" i="4"/>
  <c r="BK404" i="4"/>
  <c r="BK261" i="4"/>
  <c r="J128" i="4"/>
  <c r="BK553" i="4"/>
  <c r="J474" i="4"/>
  <c r="J319" i="4"/>
  <c r="J147" i="4"/>
  <c r="BK133" i="5"/>
  <c r="BK128" i="6"/>
  <c r="J151" i="6"/>
  <c r="BK404" i="7"/>
  <c r="BK281" i="7"/>
  <c r="BK162" i="7"/>
  <c r="BK588" i="7"/>
  <c r="BK518" i="7"/>
  <c r="BK370" i="7"/>
  <c r="J227" i="7"/>
  <c r="BK107" i="7"/>
  <c r="J436" i="7"/>
  <c r="J301" i="7"/>
  <c r="BK213" i="7"/>
  <c r="BK574" i="7"/>
  <c r="J490" i="7"/>
  <c r="J295" i="7"/>
  <c r="J798" i="8"/>
  <c r="J625" i="8"/>
  <c r="BK480" i="8"/>
  <c r="J367" i="8"/>
  <c r="BK303" i="8"/>
  <c r="J888" i="8"/>
  <c r="J674" i="8"/>
  <c r="J526" i="8"/>
  <c r="BK371" i="8"/>
  <c r="BK870" i="8"/>
  <c r="BK698" i="8"/>
  <c r="BK597" i="8"/>
  <c r="BK444" i="8"/>
  <c r="BK313" i="8"/>
  <c r="J130" i="8"/>
  <c r="J821" i="8"/>
  <c r="J470" i="8"/>
  <c r="J376" i="8"/>
  <c r="BK153" i="8"/>
  <c r="BK135" i="9"/>
  <c r="BK146" i="9"/>
  <c r="J280" i="10"/>
  <c r="BK164" i="10"/>
  <c r="BK298" i="10"/>
  <c r="BK201" i="10"/>
  <c r="J334" i="10"/>
  <c r="BK226" i="10"/>
  <c r="BK384" i="10"/>
  <c r="J251" i="10"/>
  <c r="J111" i="11"/>
  <c r="BK438" i="4"/>
  <c r="BK247" i="4"/>
  <c r="J110" i="4"/>
  <c r="BK471" i="4"/>
  <c r="J353" i="4"/>
  <c r="J277" i="4"/>
  <c r="BK582" i="4"/>
  <c r="BK391" i="4"/>
  <c r="BK315" i="4"/>
  <c r="J573" i="4"/>
  <c r="BK458" i="4"/>
  <c r="J307" i="4"/>
  <c r="J187" i="4"/>
  <c r="J95" i="5"/>
  <c r="BK146" i="6"/>
  <c r="J146" i="6"/>
  <c r="BK95" i="6"/>
  <c r="BK332" i="7"/>
  <c r="BK227" i="7"/>
  <c r="BK601" i="7"/>
  <c r="J522" i="7"/>
  <c r="J404" i="7"/>
  <c r="BK236" i="7"/>
  <c r="J145" i="7"/>
  <c r="BK443" i="7"/>
  <c r="J341" i="7"/>
  <c r="J244" i="7"/>
  <c r="BK99" i="7"/>
  <c r="J502" i="7"/>
  <c r="J365" i="7"/>
  <c r="J99" i="7"/>
  <c r="J720" i="8"/>
  <c r="BK573" i="8"/>
  <c r="J462" i="8"/>
  <c r="J371" i="8"/>
  <c r="BK228" i="8"/>
  <c r="J803" i="8"/>
  <c r="BK662" i="8"/>
  <c r="J565" i="8"/>
  <c r="BK362" i="8"/>
  <c r="BK821" i="8"/>
  <c r="BK716" i="8"/>
  <c r="J613" i="8"/>
  <c r="BK522" i="8"/>
  <c r="J436" i="8"/>
  <c r="J326" i="8"/>
  <c r="J159" i="8"/>
  <c r="J830" i="8"/>
  <c r="J512" i="8"/>
  <c r="BK422" i="8"/>
  <c r="BK174" i="8"/>
  <c r="J141" i="9"/>
  <c r="BK106" i="9"/>
  <c r="BK392" i="10"/>
  <c r="BK264" i="10"/>
  <c r="J205" i="10"/>
  <c r="BK154" i="10"/>
  <c r="BK293" i="10"/>
  <c r="BK209" i="10"/>
  <c r="BK145" i="10"/>
  <c r="J154" i="10"/>
  <c r="BK334" i="10"/>
  <c r="BK243" i="10"/>
  <c r="J99" i="11"/>
  <c r="BK141" i="2"/>
  <c r="J104" i="2"/>
  <c r="BK146" i="3"/>
  <c r="BK151" i="3"/>
  <c r="BK114" i="3"/>
  <c r="J614" i="4"/>
  <c r="J483" i="4"/>
  <c r="BK345" i="4"/>
  <c r="BK280" i="4"/>
  <c r="BK114" i="4"/>
  <c r="BK541" i="4"/>
  <c r="J391" i="4"/>
  <c r="J285" i="4"/>
  <c r="BK128" i="4"/>
  <c r="J541" i="4"/>
  <c r="BK399" i="4"/>
  <c r="BK290" i="4"/>
  <c r="BK138" i="4"/>
  <c r="J562" i="4"/>
  <c r="BK421" i="4"/>
  <c r="BK277" i="4"/>
  <c r="J133" i="5"/>
  <c r="J119" i="5"/>
  <c r="BK90" i="5"/>
  <c r="J160" i="6"/>
  <c r="J574" i="7"/>
  <c r="J550" i="7"/>
  <c r="J513" i="7"/>
  <c r="BK490" i="7"/>
  <c r="J467" i="7"/>
  <c r="J418" i="7"/>
  <c r="J316" i="7"/>
  <c r="J199" i="7"/>
  <c r="BK118" i="7"/>
  <c r="BK527" i="7"/>
  <c r="BK428" i="7"/>
  <c r="BK316" i="7"/>
  <c r="BK231" i="7"/>
  <c r="BK584" i="7"/>
  <c r="J448" i="7"/>
  <c r="BK338" i="7"/>
  <c r="BK240" i="7"/>
  <c r="BK140" i="7"/>
  <c r="J499" i="7"/>
  <c r="J384" i="7"/>
  <c r="J306" i="7"/>
  <c r="BK826" i="8"/>
  <c r="J698" i="8"/>
  <c r="J559" i="8"/>
  <c r="BK458" i="8"/>
  <c r="J299" i="8"/>
  <c r="J839" i="8"/>
  <c r="BK639" i="8"/>
  <c r="J522" i="8"/>
  <c r="J397" i="8"/>
  <c r="BK209" i="8"/>
  <c r="BK758" i="8"/>
  <c r="J651" i="8"/>
  <c r="BK565" i="8"/>
  <c r="J458" i="8"/>
  <c r="BK331" i="8"/>
  <c r="J174" i="8"/>
  <c r="J826" i="8"/>
  <c r="BK510" i="8"/>
  <c r="BK397" i="8"/>
  <c r="BK190" i="8"/>
  <c r="J155" i="9"/>
  <c r="J106" i="9"/>
  <c r="J403" i="10"/>
  <c r="J239" i="10"/>
  <c r="BK122" i="10"/>
  <c r="BK273" i="10"/>
  <c r="BK140" i="10"/>
  <c r="BK287" i="10"/>
  <c r="BK116" i="10"/>
  <c r="BK235" i="10"/>
  <c r="BK95" i="11"/>
  <c r="P109" i="4" l="1"/>
  <c r="P154" i="7"/>
  <c r="T163" i="8"/>
  <c r="R109" i="4"/>
  <c r="T154" i="7"/>
  <c r="P252" i="8"/>
  <c r="T109" i="4"/>
  <c r="R154" i="7"/>
  <c r="P163" i="8"/>
  <c r="T252" i="8"/>
  <c r="R163" i="8"/>
  <c r="R252" i="8"/>
  <c r="R100" i="2"/>
  <c r="R88" i="2"/>
  <c r="P113" i="2"/>
  <c r="P112" i="2"/>
  <c r="P149" i="2"/>
  <c r="P100" i="3"/>
  <c r="P88" i="3"/>
  <c r="P113" i="3"/>
  <c r="BK154" i="3"/>
  <c r="J154" i="3"/>
  <c r="J67" i="3"/>
  <c r="BK98" i="4"/>
  <c r="J98" i="4" s="1"/>
  <c r="J61" i="4" s="1"/>
  <c r="R122" i="4"/>
  <c r="BK156" i="4"/>
  <c r="J156" i="4" s="1"/>
  <c r="J64" i="4" s="1"/>
  <c r="P173" i="4"/>
  <c r="R210" i="4"/>
  <c r="BK264" i="4"/>
  <c r="J264" i="4"/>
  <c r="J69" i="4"/>
  <c r="T352" i="4"/>
  <c r="T390" i="4"/>
  <c r="T412" i="4"/>
  <c r="T443" i="4"/>
  <c r="R482" i="4"/>
  <c r="P517" i="4"/>
  <c r="BK576" i="4"/>
  <c r="J576" i="4"/>
  <c r="J76" i="4"/>
  <c r="T100" i="5"/>
  <c r="T88" i="5"/>
  <c r="P113" i="5"/>
  <c r="P136" i="5"/>
  <c r="BK100" i="6"/>
  <c r="J100" i="6"/>
  <c r="J63" i="6"/>
  <c r="R113" i="6"/>
  <c r="R112" i="6" s="1"/>
  <c r="R87" i="6" s="1"/>
  <c r="R154" i="6"/>
  <c r="R98" i="7"/>
  <c r="P117" i="7"/>
  <c r="R174" i="7"/>
  <c r="R198" i="7"/>
  <c r="P243" i="7"/>
  <c r="T323" i="7"/>
  <c r="T361" i="7"/>
  <c r="T378" i="7"/>
  <c r="BK409" i="7"/>
  <c r="J409" i="7"/>
  <c r="J73" i="7" s="1"/>
  <c r="BK473" i="7"/>
  <c r="J473" i="7"/>
  <c r="J74" i="7"/>
  <c r="T473" i="7"/>
  <c r="T508" i="7"/>
  <c r="T568" i="7"/>
  <c r="T100" i="8"/>
  <c r="BK184" i="8"/>
  <c r="J184" i="8"/>
  <c r="J64" i="8"/>
  <c r="T272" i="8"/>
  <c r="P302" i="8"/>
  <c r="P334" i="8"/>
  <c r="R383" i="8"/>
  <c r="R492" i="8"/>
  <c r="R525" i="8"/>
  <c r="T538" i="8"/>
  <c r="P568" i="8"/>
  <c r="BK689" i="8"/>
  <c r="J689" i="8" s="1"/>
  <c r="J76" i="8" s="1"/>
  <c r="T761" i="8"/>
  <c r="BK842" i="8"/>
  <c r="J842" i="8" s="1"/>
  <c r="J78" i="8" s="1"/>
  <c r="R102" i="9"/>
  <c r="R90" i="9" s="1"/>
  <c r="R115" i="9"/>
  <c r="P129" i="9"/>
  <c r="T140" i="9"/>
  <c r="P101" i="10"/>
  <c r="BK121" i="10"/>
  <c r="J121" i="10"/>
  <c r="J63" i="10"/>
  <c r="T121" i="10"/>
  <c r="T134" i="10"/>
  <c r="R148" i="10"/>
  <c r="P179" i="10"/>
  <c r="T179" i="10"/>
  <c r="R208" i="10"/>
  <c r="P245" i="10"/>
  <c r="BK292" i="10"/>
  <c r="J292" i="10" s="1"/>
  <c r="J73" i="10" s="1"/>
  <c r="P354" i="10"/>
  <c r="P100" i="2"/>
  <c r="P88" i="2" s="1"/>
  <c r="P87" i="2" s="1"/>
  <c r="AU55" i="1" s="1"/>
  <c r="T113" i="2"/>
  <c r="T112" i="2" s="1"/>
  <c r="T149" i="2"/>
  <c r="T100" i="3"/>
  <c r="T88" i="3"/>
  <c r="BK113" i="3"/>
  <c r="J113" i="3" s="1"/>
  <c r="J66" i="3" s="1"/>
  <c r="T154" i="3"/>
  <c r="P98" i="4"/>
  <c r="P122" i="4"/>
  <c r="T156" i="4"/>
  <c r="R173" i="4"/>
  <c r="BK210" i="4"/>
  <c r="J210" i="4" s="1"/>
  <c r="J68" i="4" s="1"/>
  <c r="P264" i="4"/>
  <c r="R352" i="4"/>
  <c r="P390" i="4"/>
  <c r="R412" i="4"/>
  <c r="R443" i="4"/>
  <c r="P482" i="4"/>
  <c r="R517" i="4"/>
  <c r="P576" i="4"/>
  <c r="P100" i="5"/>
  <c r="P88" i="5" s="1"/>
  <c r="T113" i="5"/>
  <c r="T136" i="5"/>
  <c r="T100" i="6"/>
  <c r="T88" i="6" s="1"/>
  <c r="BK113" i="6"/>
  <c r="J113" i="6"/>
  <c r="J66" i="6"/>
  <c r="BK154" i="6"/>
  <c r="J154" i="6" s="1"/>
  <c r="J67" i="6" s="1"/>
  <c r="P98" i="7"/>
  <c r="P97" i="7" s="1"/>
  <c r="T117" i="7"/>
  <c r="P174" i="7"/>
  <c r="T198" i="7"/>
  <c r="T243" i="7"/>
  <c r="BK323" i="7"/>
  <c r="J323" i="7"/>
  <c r="J70" i="7"/>
  <c r="BK361" i="7"/>
  <c r="J361" i="7" s="1"/>
  <c r="J71" i="7" s="1"/>
  <c r="BK378" i="7"/>
  <c r="J378" i="7" s="1"/>
  <c r="J72" i="7" s="1"/>
  <c r="P409" i="7"/>
  <c r="P473" i="7"/>
  <c r="R508" i="7"/>
  <c r="R568" i="7"/>
  <c r="P100" i="8"/>
  <c r="T184" i="8"/>
  <c r="P272" i="8"/>
  <c r="R302" i="8"/>
  <c r="R334" i="8"/>
  <c r="P383" i="8"/>
  <c r="BK492" i="8"/>
  <c r="J492" i="8" s="1"/>
  <c r="J72" i="8" s="1"/>
  <c r="P525" i="8"/>
  <c r="BK538" i="8"/>
  <c r="J538" i="8" s="1"/>
  <c r="J74" i="8" s="1"/>
  <c r="R568" i="8"/>
  <c r="T689" i="8"/>
  <c r="BK761" i="8"/>
  <c r="J761" i="8"/>
  <c r="J77" i="8"/>
  <c r="T842" i="8"/>
  <c r="P102" i="9"/>
  <c r="P90" i="9"/>
  <c r="T115" i="9"/>
  <c r="T129" i="9"/>
  <c r="R140" i="9"/>
  <c r="BK101" i="10"/>
  <c r="J101" i="10"/>
  <c r="J62" i="10" s="1"/>
  <c r="R101" i="10"/>
  <c r="P121" i="10"/>
  <c r="P134" i="10"/>
  <c r="BK148" i="10"/>
  <c r="J148" i="10" s="1"/>
  <c r="J67" i="10" s="1"/>
  <c r="T148" i="10"/>
  <c r="R179" i="10"/>
  <c r="P208" i="10"/>
  <c r="BK238" i="10"/>
  <c r="J238" i="10"/>
  <c r="J70" i="10" s="1"/>
  <c r="P238" i="10"/>
  <c r="R238" i="10"/>
  <c r="T238" i="10"/>
  <c r="P292" i="10"/>
  <c r="R354" i="10"/>
  <c r="BK94" i="11"/>
  <c r="J94" i="11"/>
  <c r="J62" i="11" s="1"/>
  <c r="T94" i="11"/>
  <c r="T100" i="2"/>
  <c r="T88" i="2"/>
  <c r="BK113" i="2"/>
  <c r="J113" i="2" s="1"/>
  <c r="J66" i="2" s="1"/>
  <c r="BK149" i="2"/>
  <c r="J149" i="2" s="1"/>
  <c r="J67" i="2" s="1"/>
  <c r="R100" i="3"/>
  <c r="R88" i="3"/>
  <c r="R113" i="3"/>
  <c r="P154" i="3"/>
  <c r="R98" i="4"/>
  <c r="T98" i="4"/>
  <c r="BK122" i="4"/>
  <c r="J122" i="4" s="1"/>
  <c r="J63" i="4" s="1"/>
  <c r="R156" i="4"/>
  <c r="BK173" i="4"/>
  <c r="J173" i="4" s="1"/>
  <c r="J67" i="4" s="1"/>
  <c r="T210" i="4"/>
  <c r="R264" i="4"/>
  <c r="BK352" i="4"/>
  <c r="J352" i="4" s="1"/>
  <c r="J70" i="4" s="1"/>
  <c r="R390" i="4"/>
  <c r="P412" i="4"/>
  <c r="BK443" i="4"/>
  <c r="J443" i="4"/>
  <c r="J73" i="4"/>
  <c r="BK482" i="4"/>
  <c r="J482" i="4" s="1"/>
  <c r="J74" i="4" s="1"/>
  <c r="T517" i="4"/>
  <c r="T576" i="4"/>
  <c r="R100" i="5"/>
  <c r="R88" i="5"/>
  <c r="BK113" i="5"/>
  <c r="J113" i="5" s="1"/>
  <c r="J66" i="5" s="1"/>
  <c r="BK136" i="5"/>
  <c r="J136" i="5"/>
  <c r="J67" i="5" s="1"/>
  <c r="P100" i="6"/>
  <c r="P88" i="6"/>
  <c r="P113" i="6"/>
  <c r="P112" i="6" s="1"/>
  <c r="P154" i="6"/>
  <c r="T98" i="7"/>
  <c r="T97" i="7"/>
  <c r="BK117" i="7"/>
  <c r="J117" i="7" s="1"/>
  <c r="J63" i="7" s="1"/>
  <c r="T174" i="7"/>
  <c r="BK198" i="7"/>
  <c r="J198" i="7" s="1"/>
  <c r="J68" i="7" s="1"/>
  <c r="BK243" i="7"/>
  <c r="J243" i="7" s="1"/>
  <c r="J69" i="7" s="1"/>
  <c r="P323" i="7"/>
  <c r="R361" i="7"/>
  <c r="P378" i="7"/>
  <c r="T409" i="7"/>
  <c r="BK508" i="7"/>
  <c r="J508" i="7"/>
  <c r="J75" i="7" s="1"/>
  <c r="BK100" i="8"/>
  <c r="J100" i="8"/>
  <c r="J61" i="8"/>
  <c r="R184" i="8"/>
  <c r="R272" i="8"/>
  <c r="BK334" i="8"/>
  <c r="J334" i="8"/>
  <c r="J70" i="8" s="1"/>
  <c r="T383" i="8"/>
  <c r="T492" i="8"/>
  <c r="T525" i="8"/>
  <c r="R538" i="8"/>
  <c r="BK568" i="8"/>
  <c r="J568" i="8"/>
  <c r="J75" i="8"/>
  <c r="R689" i="8"/>
  <c r="R761" i="8"/>
  <c r="R842" i="8"/>
  <c r="BK102" i="9"/>
  <c r="J102" i="9" s="1"/>
  <c r="J63" i="9" s="1"/>
  <c r="P115" i="9"/>
  <c r="R129" i="9"/>
  <c r="P140" i="9"/>
  <c r="T245" i="10"/>
  <c r="R292" i="10"/>
  <c r="T354" i="10"/>
  <c r="P94" i="11"/>
  <c r="R101" i="11"/>
  <c r="BK100" i="2"/>
  <c r="J100" i="2"/>
  <c r="J63" i="2" s="1"/>
  <c r="R113" i="2"/>
  <c r="R149" i="2"/>
  <c r="BK100" i="3"/>
  <c r="J100" i="3" s="1"/>
  <c r="J63" i="3" s="1"/>
  <c r="T113" i="3"/>
  <c r="T112" i="3"/>
  <c r="R154" i="3"/>
  <c r="T122" i="4"/>
  <c r="P156" i="4"/>
  <c r="T173" i="4"/>
  <c r="P210" i="4"/>
  <c r="T264" i="4"/>
  <c r="P352" i="4"/>
  <c r="BK390" i="4"/>
  <c r="J390" i="4" s="1"/>
  <c r="J71" i="4" s="1"/>
  <c r="BK412" i="4"/>
  <c r="J412" i="4"/>
  <c r="J72" i="4" s="1"/>
  <c r="P443" i="4"/>
  <c r="T482" i="4"/>
  <c r="BK517" i="4"/>
  <c r="J517" i="4" s="1"/>
  <c r="J75" i="4" s="1"/>
  <c r="R576" i="4"/>
  <c r="BK100" i="5"/>
  <c r="J100" i="5" s="1"/>
  <c r="J63" i="5" s="1"/>
  <c r="R113" i="5"/>
  <c r="R136" i="5"/>
  <c r="R100" i="6"/>
  <c r="R88" i="6"/>
  <c r="T113" i="6"/>
  <c r="T112" i="6" s="1"/>
  <c r="T154" i="6"/>
  <c r="BK98" i="7"/>
  <c r="J98" i="7"/>
  <c r="J61" i="7" s="1"/>
  <c r="R117" i="7"/>
  <c r="BK174" i="7"/>
  <c r="J174" i="7"/>
  <c r="J67" i="7" s="1"/>
  <c r="P198" i="7"/>
  <c r="R243" i="7"/>
  <c r="R323" i="7"/>
  <c r="P361" i="7"/>
  <c r="R378" i="7"/>
  <c r="R409" i="7"/>
  <c r="R473" i="7"/>
  <c r="P508" i="7"/>
  <c r="BK568" i="7"/>
  <c r="J568" i="7"/>
  <c r="J76" i="7"/>
  <c r="P568" i="7"/>
  <c r="R100" i="8"/>
  <c r="R99" i="8"/>
  <c r="P184" i="8"/>
  <c r="BK272" i="8"/>
  <c r="BK302" i="8"/>
  <c r="J302" i="8"/>
  <c r="J69" i="8"/>
  <c r="T302" i="8"/>
  <c r="T334" i="8"/>
  <c r="BK383" i="8"/>
  <c r="J383" i="8" s="1"/>
  <c r="J71" i="8" s="1"/>
  <c r="P492" i="8"/>
  <c r="BK525" i="8"/>
  <c r="J525" i="8" s="1"/>
  <c r="J73" i="8" s="1"/>
  <c r="P538" i="8"/>
  <c r="T568" i="8"/>
  <c r="P689" i="8"/>
  <c r="P761" i="8"/>
  <c r="P842" i="8"/>
  <c r="T102" i="9"/>
  <c r="T90" i="9" s="1"/>
  <c r="BK115" i="9"/>
  <c r="BK129" i="9"/>
  <c r="J129" i="9"/>
  <c r="J67" i="9" s="1"/>
  <c r="BK140" i="9"/>
  <c r="J140" i="9"/>
  <c r="J68" i="9"/>
  <c r="T101" i="10"/>
  <c r="T95" i="10" s="1"/>
  <c r="R121" i="10"/>
  <c r="BK134" i="10"/>
  <c r="J134" i="10" s="1"/>
  <c r="J66" i="10" s="1"/>
  <c r="R134" i="10"/>
  <c r="P148" i="10"/>
  <c r="BK179" i="10"/>
  <c r="J179" i="10" s="1"/>
  <c r="J68" i="10" s="1"/>
  <c r="BK208" i="10"/>
  <c r="J208" i="10" s="1"/>
  <c r="J69" i="10" s="1"/>
  <c r="T208" i="10"/>
  <c r="BK245" i="10"/>
  <c r="J245" i="10" s="1"/>
  <c r="J71" i="10" s="1"/>
  <c r="R245" i="10"/>
  <c r="T292" i="10"/>
  <c r="BK354" i="10"/>
  <c r="J354" i="10" s="1"/>
  <c r="J74" i="10" s="1"/>
  <c r="R94" i="11"/>
  <c r="R84" i="11" s="1"/>
  <c r="R83" i="11" s="1"/>
  <c r="BK101" i="11"/>
  <c r="J101" i="11"/>
  <c r="J63" i="11" s="1"/>
  <c r="P101" i="11"/>
  <c r="T101" i="11"/>
  <c r="BK108" i="6"/>
  <c r="J108" i="6" s="1"/>
  <c r="J64" i="6" s="1"/>
  <c r="BK154" i="7"/>
  <c r="J154" i="7"/>
  <c r="J64" i="7" s="1"/>
  <c r="BK169" i="7"/>
  <c r="J169" i="7"/>
  <c r="J65" i="7"/>
  <c r="BK267" i="8"/>
  <c r="J267" i="8" s="1"/>
  <c r="J66" i="8" s="1"/>
  <c r="BK96" i="9"/>
  <c r="J96" i="9" s="1"/>
  <c r="J62" i="9" s="1"/>
  <c r="BK129" i="10"/>
  <c r="J129" i="10"/>
  <c r="J64" i="10" s="1"/>
  <c r="BK89" i="2"/>
  <c r="J89" i="2"/>
  <c r="J61" i="2"/>
  <c r="BK158" i="8"/>
  <c r="J158" i="8" s="1"/>
  <c r="J62" i="8" s="1"/>
  <c r="BK163" i="8"/>
  <c r="J163" i="8" s="1"/>
  <c r="J63" i="8" s="1"/>
  <c r="BK110" i="9"/>
  <c r="J110" i="9"/>
  <c r="J64" i="9" s="1"/>
  <c r="BK286" i="10"/>
  <c r="J286" i="10"/>
  <c r="J72" i="10"/>
  <c r="BK85" i="11"/>
  <c r="BK84" i="11" s="1"/>
  <c r="BK83" i="11" s="1"/>
  <c r="J83" i="11" s="1"/>
  <c r="J59" i="11" s="1"/>
  <c r="BK94" i="2"/>
  <c r="J94" i="2"/>
  <c r="J62" i="2"/>
  <c r="BK108" i="2"/>
  <c r="J108" i="2" s="1"/>
  <c r="J64" i="2" s="1"/>
  <c r="BK89" i="3"/>
  <c r="J89" i="3" s="1"/>
  <c r="J61" i="3" s="1"/>
  <c r="BK94" i="3"/>
  <c r="J94" i="3"/>
  <c r="J62" i="3" s="1"/>
  <c r="BK108" i="3"/>
  <c r="J108" i="3"/>
  <c r="J64" i="3"/>
  <c r="BK109" i="4"/>
  <c r="J109" i="4" s="1"/>
  <c r="J62" i="4" s="1"/>
  <c r="BK168" i="4"/>
  <c r="J168" i="4" s="1"/>
  <c r="J65" i="4" s="1"/>
  <c r="BK89" i="5"/>
  <c r="J89" i="5"/>
  <c r="J61" i="5" s="1"/>
  <c r="BK94" i="5"/>
  <c r="J94" i="5"/>
  <c r="J62" i="5"/>
  <c r="BK108" i="5"/>
  <c r="J108" i="5" s="1"/>
  <c r="J64" i="5" s="1"/>
  <c r="BK89" i="6"/>
  <c r="J89" i="6" s="1"/>
  <c r="J61" i="6" s="1"/>
  <c r="BK94" i="6"/>
  <c r="J94" i="6"/>
  <c r="J62" i="6" s="1"/>
  <c r="BK112" i="7"/>
  <c r="J112" i="7"/>
  <c r="J62" i="7"/>
  <c r="BK252" i="8"/>
  <c r="J252" i="8" s="1"/>
  <c r="J65" i="8" s="1"/>
  <c r="BK91" i="9"/>
  <c r="J91" i="9" s="1"/>
  <c r="J61" i="9" s="1"/>
  <c r="BK167" i="9"/>
  <c r="J167" i="9"/>
  <c r="J69" i="9" s="1"/>
  <c r="BK96" i="10"/>
  <c r="J96" i="10"/>
  <c r="J61" i="10"/>
  <c r="E48" i="11"/>
  <c r="J52" i="11"/>
  <c r="BG86" i="11"/>
  <c r="F55" i="11"/>
  <c r="BG95" i="11"/>
  <c r="BG102" i="11"/>
  <c r="BG106" i="11"/>
  <c r="BG111" i="11"/>
  <c r="BG99" i="11"/>
  <c r="J115" i="9"/>
  <c r="J66" i="9"/>
  <c r="F91" i="10"/>
  <c r="BG107" i="10"/>
  <c r="BG112" i="10"/>
  <c r="BG164" i="10"/>
  <c r="BG185" i="10"/>
  <c r="BG221" i="10"/>
  <c r="BG228" i="10"/>
  <c r="BG231" i="10"/>
  <c r="BG239" i="10"/>
  <c r="BG256" i="10"/>
  <c r="BG287" i="10"/>
  <c r="BG298" i="10"/>
  <c r="BG347" i="10"/>
  <c r="BG388" i="10"/>
  <c r="E84" i="10"/>
  <c r="BG102" i="10"/>
  <c r="BG180" i="10"/>
  <c r="BG201" i="10"/>
  <c r="BG209" i="10"/>
  <c r="BG223" i="10"/>
  <c r="BG226" i="10"/>
  <c r="BG243" i="10"/>
  <c r="BG264" i="10"/>
  <c r="BG280" i="10"/>
  <c r="BG316" i="10"/>
  <c r="BG321" i="10"/>
  <c r="BG326" i="10"/>
  <c r="BG355" i="10"/>
  <c r="BG366" i="10"/>
  <c r="BG375" i="10"/>
  <c r="BG122" i="10"/>
  <c r="BG130" i="10"/>
  <c r="BG135" i="10"/>
  <c r="BG140" i="10"/>
  <c r="BG154" i="10"/>
  <c r="BG194" i="10"/>
  <c r="BG205" i="10"/>
  <c r="BG235" i="10"/>
  <c r="BG260" i="10"/>
  <c r="BG268" i="10"/>
  <c r="BG283" i="10"/>
  <c r="BG293" i="10"/>
  <c r="BG307" i="10"/>
  <c r="BG338" i="10"/>
  <c r="BG351" i="10"/>
  <c r="BG380" i="10"/>
  <c r="J52" i="10"/>
  <c r="BG97" i="10"/>
  <c r="BG116" i="10"/>
  <c r="BG125" i="10"/>
  <c r="BG145" i="10"/>
  <c r="BG149" i="10"/>
  <c r="BG159" i="10"/>
  <c r="BG168" i="10"/>
  <c r="BG176" i="10"/>
  <c r="BG189" i="10"/>
  <c r="BG196" i="10"/>
  <c r="BG217" i="10"/>
  <c r="BG246" i="10"/>
  <c r="BG251" i="10"/>
  <c r="BG273" i="10"/>
  <c r="BG276" i="10"/>
  <c r="BG334" i="10"/>
  <c r="BG384" i="10"/>
  <c r="BG392" i="10"/>
  <c r="BG403" i="10"/>
  <c r="BG414" i="10"/>
  <c r="F55" i="9"/>
  <c r="E79" i="9"/>
  <c r="BG126" i="9"/>
  <c r="BG141" i="9"/>
  <c r="BG155" i="9"/>
  <c r="J52" i="9"/>
  <c r="BG97" i="9"/>
  <c r="BG164" i="9"/>
  <c r="J272" i="8"/>
  <c r="J68" i="8"/>
  <c r="BG106" i="9"/>
  <c r="BG111" i="9"/>
  <c r="BG116" i="9"/>
  <c r="BG121" i="9"/>
  <c r="BG146" i="9"/>
  <c r="BG168" i="9"/>
  <c r="BG92" i="9"/>
  <c r="BG103" i="9"/>
  <c r="BG130" i="9"/>
  <c r="BG135" i="9"/>
  <c r="BG150" i="9"/>
  <c r="BG159" i="9"/>
  <c r="E48" i="8"/>
  <c r="F55" i="8"/>
  <c r="BG185" i="8"/>
  <c r="BG195" i="8"/>
  <c r="BG200" i="8"/>
  <c r="BG204" i="8"/>
  <c r="BG209" i="8"/>
  <c r="BG263" i="8"/>
  <c r="BG295" i="8"/>
  <c r="BG299" i="8"/>
  <c r="BG376" i="8"/>
  <c r="BG380" i="8"/>
  <c r="BG384" i="8"/>
  <c r="BG395" i="8"/>
  <c r="BG397" i="8"/>
  <c r="BG408" i="8"/>
  <c r="BG454" i="8"/>
  <c r="BG462" i="8"/>
  <c r="BG468" i="8"/>
  <c r="BG485" i="8"/>
  <c r="BG489" i="8"/>
  <c r="BG493" i="8"/>
  <c r="BG501" i="8"/>
  <c r="BG510" i="8"/>
  <c r="BG539" i="8"/>
  <c r="BG565" i="8"/>
  <c r="BG777" i="8"/>
  <c r="BG787" i="8"/>
  <c r="BG834" i="8"/>
  <c r="BG870" i="8"/>
  <c r="BG875" i="8"/>
  <c r="BG884" i="8"/>
  <c r="BG888" i="8"/>
  <c r="BG899" i="8"/>
  <c r="BG910" i="8"/>
  <c r="J92" i="8"/>
  <c r="BG109" i="8"/>
  <c r="BG122" i="8"/>
  <c r="BG153" i="8"/>
  <c r="BG159" i="8"/>
  <c r="BG164" i="8"/>
  <c r="BG190" i="8"/>
  <c r="BG219" i="8"/>
  <c r="BG224" i="8"/>
  <c r="BG268" i="8"/>
  <c r="BG284" i="8"/>
  <c r="BG308" i="8"/>
  <c r="BG318" i="8"/>
  <c r="BG326" i="8"/>
  <c r="BG335" i="8"/>
  <c r="BG418" i="8"/>
  <c r="BG427" i="8"/>
  <c r="BG431" i="8"/>
  <c r="BG436" i="8"/>
  <c r="BG440" i="8"/>
  <c r="BG444" i="8"/>
  <c r="BG449" i="8"/>
  <c r="BG464" i="8"/>
  <c r="BG505" i="8"/>
  <c r="BG507" i="8"/>
  <c r="BG512" i="8"/>
  <c r="BG515" i="8"/>
  <c r="BG522" i="8"/>
  <c r="BG549" i="8"/>
  <c r="BG569" i="8"/>
  <c r="BG585" i="8"/>
  <c r="BG589" i="8"/>
  <c r="BG601" i="8"/>
  <c r="BG605" i="8"/>
  <c r="BG616" i="8"/>
  <c r="BG630" i="8"/>
  <c r="BG632" i="8"/>
  <c r="BG637" i="8"/>
  <c r="BG639" i="8"/>
  <c r="BG651" i="8"/>
  <c r="BG683" i="8"/>
  <c r="BG686" i="8"/>
  <c r="BG708" i="8"/>
  <c r="BG720" i="8"/>
  <c r="BG729" i="8"/>
  <c r="BG732" i="8"/>
  <c r="BG745" i="8"/>
  <c r="BG762" i="8"/>
  <c r="BG772" i="8"/>
  <c r="BG798" i="8"/>
  <c r="BG130" i="8"/>
  <c r="BG145" i="8"/>
  <c r="BG174" i="8"/>
  <c r="BG214" i="8"/>
  <c r="BG331" i="8"/>
  <c r="BG351" i="8"/>
  <c r="BG362" i="8"/>
  <c r="BG367" i="8"/>
  <c r="BG387" i="8"/>
  <c r="BG392" i="8"/>
  <c r="BG400" i="8"/>
  <c r="BG422" i="8"/>
  <c r="BG458" i="8"/>
  <c r="BG466" i="8"/>
  <c r="BG470" i="8"/>
  <c r="BG526" i="8"/>
  <c r="BG530" i="8"/>
  <c r="BG533" i="8"/>
  <c r="BG559" i="8"/>
  <c r="BG609" i="8"/>
  <c r="BG669" i="8"/>
  <c r="BG678" i="8"/>
  <c r="BG690" i="8"/>
  <c r="BG698" i="8"/>
  <c r="BG758" i="8"/>
  <c r="BG816" i="8"/>
  <c r="BG839" i="8"/>
  <c r="BG854" i="8"/>
  <c r="BG859" i="8"/>
  <c r="BG879" i="8"/>
  <c r="BG101" i="8"/>
  <c r="BG117" i="8"/>
  <c r="BG228" i="8"/>
  <c r="BG253" i="8"/>
  <c r="BG256" i="8"/>
  <c r="BG273" i="8"/>
  <c r="BG303" i="8"/>
  <c r="BG313" i="8"/>
  <c r="BG346" i="8"/>
  <c r="BG371" i="8"/>
  <c r="BG404" i="8"/>
  <c r="BG413" i="8"/>
  <c r="BG456" i="8"/>
  <c r="BG475" i="8"/>
  <c r="BG480" i="8"/>
  <c r="BG535" i="8"/>
  <c r="BG544" i="8"/>
  <c r="BG551" i="8"/>
  <c r="BG563" i="8"/>
  <c r="BG573" i="8"/>
  <c r="BG581" i="8"/>
  <c r="BG597" i="8"/>
  <c r="BG613" i="8"/>
  <c r="BG618" i="8"/>
  <c r="BG625" i="8"/>
  <c r="BG662" i="8"/>
  <c r="BG674" i="8"/>
  <c r="BG695" i="8"/>
  <c r="BG712" i="8"/>
  <c r="BG716" i="8"/>
  <c r="BG724" i="8"/>
  <c r="BG735" i="8"/>
  <c r="BG756" i="8"/>
  <c r="BG803" i="8"/>
  <c r="BG813" i="8"/>
  <c r="BG821" i="8"/>
  <c r="BG826" i="8"/>
  <c r="BG830" i="8"/>
  <c r="BG843" i="8"/>
  <c r="J90" i="7"/>
  <c r="BG257" i="7"/>
  <c r="BG264" i="7"/>
  <c r="BG271" i="7"/>
  <c r="BG277" i="7"/>
  <c r="BG289" i="7"/>
  <c r="BG301" i="7"/>
  <c r="BG332" i="7"/>
  <c r="BG351" i="7"/>
  <c r="BG365" i="7"/>
  <c r="BG370" i="7"/>
  <c r="BG395" i="7"/>
  <c r="BG470" i="7"/>
  <c r="BG486" i="7"/>
  <c r="BG518" i="7"/>
  <c r="BG522" i="7"/>
  <c r="BG540" i="7"/>
  <c r="BG560" i="7"/>
  <c r="E48" i="7"/>
  <c r="F93" i="7"/>
  <c r="BG118" i="7"/>
  <c r="BG175" i="7"/>
  <c r="BG180" i="7"/>
  <c r="BG195" i="7"/>
  <c r="BG227" i="7"/>
  <c r="BG240" i="7"/>
  <c r="BG244" i="7"/>
  <c r="BG260" i="7"/>
  <c r="BG285" i="7"/>
  <c r="BG287" i="7"/>
  <c r="BG293" i="7"/>
  <c r="BG299" i="7"/>
  <c r="BG320" i="7"/>
  <c r="BG336" i="7"/>
  <c r="BG343" i="7"/>
  <c r="BG346" i="7"/>
  <c r="BG354" i="7"/>
  <c r="BG358" i="7"/>
  <c r="BG362" i="7"/>
  <c r="BG373" i="7"/>
  <c r="BG375" i="7"/>
  <c r="BG436" i="7"/>
  <c r="BG452" i="7"/>
  <c r="BG494" i="7"/>
  <c r="BG499" i="7"/>
  <c r="BG509" i="7"/>
  <c r="BG550" i="7"/>
  <c r="BG99" i="7"/>
  <c r="BG107" i="7"/>
  <c r="BG113" i="7"/>
  <c r="BG126" i="7"/>
  <c r="BG140" i="7"/>
  <c r="BG149" i="7"/>
  <c r="BG158" i="7"/>
  <c r="BG162" i="7"/>
  <c r="BG170" i="7"/>
  <c r="BG185" i="7"/>
  <c r="BG190" i="7"/>
  <c r="BG208" i="7"/>
  <c r="BG213" i="7"/>
  <c r="BG222" i="7"/>
  <c r="BG236" i="7"/>
  <c r="BG252" i="7"/>
  <c r="BG268" i="7"/>
  <c r="BG281" i="7"/>
  <c r="BG295" i="7"/>
  <c r="BG306" i="7"/>
  <c r="BG311" i="7"/>
  <c r="BG316" i="7"/>
  <c r="BG324" i="7"/>
  <c r="BG341" i="7"/>
  <c r="BG368" i="7"/>
  <c r="BG406" i="7"/>
  <c r="BG426" i="7"/>
  <c r="BG428" i="7"/>
  <c r="BG443" i="7"/>
  <c r="BG460" i="7"/>
  <c r="BG467" i="7"/>
  <c r="BG474" i="7"/>
  <c r="BG490" i="7"/>
  <c r="BG505" i="7"/>
  <c r="BG527" i="7"/>
  <c r="BG532" i="7"/>
  <c r="BG545" i="7"/>
  <c r="BG554" i="7"/>
  <c r="BG556" i="7"/>
  <c r="BG574" i="7"/>
  <c r="BG584" i="7"/>
  <c r="BG592" i="7"/>
  <c r="BG596" i="7"/>
  <c r="BG601" i="7"/>
  <c r="BG606" i="7"/>
  <c r="BG131" i="7"/>
  <c r="BG136" i="7"/>
  <c r="BG145" i="7"/>
  <c r="BG155" i="7"/>
  <c r="BG199" i="7"/>
  <c r="BG231" i="7"/>
  <c r="BG247" i="7"/>
  <c r="BG275" i="7"/>
  <c r="BG279" i="7"/>
  <c r="BG297" i="7"/>
  <c r="BG338" i="7"/>
  <c r="BG379" i="7"/>
  <c r="BG384" i="7"/>
  <c r="BG387" i="7"/>
  <c r="BG402" i="7"/>
  <c r="BG404" i="7"/>
  <c r="BG410" i="7"/>
  <c r="BG418" i="7"/>
  <c r="BG448" i="7"/>
  <c r="BG478" i="7"/>
  <c r="BG482" i="7"/>
  <c r="BG502" i="7"/>
  <c r="BG513" i="7"/>
  <c r="BG536" i="7"/>
  <c r="BG565" i="7"/>
  <c r="BG569" i="7"/>
  <c r="BG579" i="7"/>
  <c r="BG588" i="7"/>
  <c r="F84" i="6"/>
  <c r="BG101" i="6"/>
  <c r="BG104" i="6"/>
  <c r="BG109" i="6"/>
  <c r="BG114" i="6"/>
  <c r="J81" i="6"/>
  <c r="BG119" i="6"/>
  <c r="BG124" i="6"/>
  <c r="BG133" i="6"/>
  <c r="BG141" i="6"/>
  <c r="BG146" i="6"/>
  <c r="BG151" i="6"/>
  <c r="BG160" i="6"/>
  <c r="E77" i="6"/>
  <c r="BG155" i="6"/>
  <c r="BG90" i="6"/>
  <c r="BG95" i="6"/>
  <c r="BG128" i="6"/>
  <c r="BG137" i="6"/>
  <c r="E48" i="5"/>
  <c r="F84" i="5"/>
  <c r="BG124" i="5"/>
  <c r="BG128" i="5"/>
  <c r="BG133" i="5"/>
  <c r="J81" i="5"/>
  <c r="BG90" i="5"/>
  <c r="BG101" i="5"/>
  <c r="BG142" i="5"/>
  <c r="BG104" i="5"/>
  <c r="BG114" i="5"/>
  <c r="BG137" i="5"/>
  <c r="BG95" i="5"/>
  <c r="BG109" i="5"/>
  <c r="BG119" i="5"/>
  <c r="F93" i="4"/>
  <c r="BG164" i="4"/>
  <c r="BG169" i="4"/>
  <c r="BG174" i="4"/>
  <c r="BG192" i="4"/>
  <c r="BG197" i="4"/>
  <c r="BG202" i="4"/>
  <c r="BG207" i="4"/>
  <c r="BG211" i="4"/>
  <c r="BG247" i="4"/>
  <c r="BG272" i="4"/>
  <c r="BG277" i="4"/>
  <c r="BG280" i="4"/>
  <c r="BG285" i="4"/>
  <c r="BG319" i="4"/>
  <c r="BG345" i="4"/>
  <c r="BG349" i="4"/>
  <c r="BG353" i="4"/>
  <c r="BG365" i="4"/>
  <c r="BG367" i="4"/>
  <c r="BG380" i="4"/>
  <c r="BG413" i="4"/>
  <c r="BG453" i="4"/>
  <c r="BG474" i="4"/>
  <c r="BG476" i="4"/>
  <c r="BG491" i="4"/>
  <c r="BG522" i="4"/>
  <c r="BG548" i="4"/>
  <c r="BG558" i="4"/>
  <c r="BG562" i="4"/>
  <c r="BG568" i="4"/>
  <c r="BG573" i="4"/>
  <c r="BG123" i="4"/>
  <c r="BG133" i="4"/>
  <c r="BG138" i="4"/>
  <c r="BG157" i="4"/>
  <c r="BG187" i="4"/>
  <c r="BG222" i="4"/>
  <c r="BG257" i="4"/>
  <c r="BG288" i="4"/>
  <c r="BG311" i="4"/>
  <c r="BG325" i="4"/>
  <c r="BG327" i="4"/>
  <c r="BG332" i="4"/>
  <c r="BG361" i="4"/>
  <c r="BG370" i="4"/>
  <c r="BG397" i="4"/>
  <c r="BG402" i="4"/>
  <c r="BG409" i="4"/>
  <c r="BG426" i="4"/>
  <c r="BG436" i="4"/>
  <c r="BG438" i="4"/>
  <c r="BG440" i="4"/>
  <c r="BG479" i="4"/>
  <c r="BG483" i="4"/>
  <c r="BG495" i="4"/>
  <c r="BG508" i="4"/>
  <c r="BG511" i="4"/>
  <c r="BG518" i="4"/>
  <c r="BG541" i="4"/>
  <c r="BG545" i="4"/>
  <c r="BG553" i="4"/>
  <c r="BG577" i="4"/>
  <c r="BG614" i="4"/>
  <c r="J52" i="4"/>
  <c r="BG128" i="4"/>
  <c r="BG160" i="4"/>
  <c r="BG179" i="4"/>
  <c r="BG227" i="4"/>
  <c r="BG252" i="4"/>
  <c r="BG265" i="4"/>
  <c r="BG268" i="4"/>
  <c r="BG290" i="4"/>
  <c r="BG303" i="4"/>
  <c r="BG305" i="4"/>
  <c r="BG307" i="4"/>
  <c r="BG321" i="4"/>
  <c r="BG323" i="4"/>
  <c r="BG372" i="4"/>
  <c r="BG391" i="4"/>
  <c r="BG394" i="4"/>
  <c r="BG404" i="4"/>
  <c r="BG421" i="4"/>
  <c r="BG429" i="4"/>
  <c r="BG448" i="4"/>
  <c r="BG467" i="4"/>
  <c r="BG499" i="4"/>
  <c r="BG503" i="4"/>
  <c r="BG527" i="4"/>
  <c r="BG536" i="4"/>
  <c r="BG587" i="4"/>
  <c r="BG592" i="4"/>
  <c r="BG596" i="4"/>
  <c r="BG600" i="4"/>
  <c r="E48" i="4"/>
  <c r="BG99" i="4"/>
  <c r="BG104" i="4"/>
  <c r="BG110" i="4"/>
  <c r="BG114" i="4"/>
  <c r="BG142" i="4"/>
  <c r="BG147" i="4"/>
  <c r="BG151" i="4"/>
  <c r="BG238" i="4"/>
  <c r="BG243" i="4"/>
  <c r="BG261" i="4"/>
  <c r="BG294" i="4"/>
  <c r="BG297" i="4"/>
  <c r="BG301" i="4"/>
  <c r="BG313" i="4"/>
  <c r="BG315" i="4"/>
  <c r="BG340" i="4"/>
  <c r="BG375" i="4"/>
  <c r="BG383" i="4"/>
  <c r="BG387" i="4"/>
  <c r="BG399" i="4"/>
  <c r="BG444" i="4"/>
  <c r="BG451" i="4"/>
  <c r="BG458" i="4"/>
  <c r="BG462" i="4"/>
  <c r="BG471" i="4"/>
  <c r="BG487" i="4"/>
  <c r="BG514" i="4"/>
  <c r="BG531" i="4"/>
  <c r="BG564" i="4"/>
  <c r="BG582" i="4"/>
  <c r="BG604" i="4"/>
  <c r="BG609" i="4"/>
  <c r="E48" i="3"/>
  <c r="F55" i="3"/>
  <c r="BG104" i="3"/>
  <c r="BG109" i="3"/>
  <c r="BG133" i="3"/>
  <c r="BG155" i="3"/>
  <c r="J81" i="3"/>
  <c r="BG151" i="3"/>
  <c r="BG95" i="3"/>
  <c r="BG101" i="3"/>
  <c r="BG119" i="3"/>
  <c r="BG146" i="3"/>
  <c r="BG90" i="3"/>
  <c r="BG114" i="3"/>
  <c r="BG124" i="3"/>
  <c r="BG128" i="3"/>
  <c r="BG137" i="3"/>
  <c r="BG141" i="3"/>
  <c r="BG160" i="3"/>
  <c r="E48" i="2"/>
  <c r="J52" i="2"/>
  <c r="F55" i="2"/>
  <c r="BG90" i="2"/>
  <c r="BG95" i="2"/>
  <c r="BG101" i="2"/>
  <c r="BG104" i="2"/>
  <c r="BG109" i="2"/>
  <c r="BG114" i="2"/>
  <c r="BG119" i="2"/>
  <c r="BG124" i="2"/>
  <c r="BG133" i="2"/>
  <c r="BG137" i="2"/>
  <c r="BG141" i="2"/>
  <c r="BG146" i="2"/>
  <c r="BG150" i="2"/>
  <c r="BG128" i="2"/>
  <c r="BG155" i="2"/>
  <c r="J34" i="2"/>
  <c r="AW55" i="1" s="1"/>
  <c r="F36" i="4"/>
  <c r="BC57" i="1"/>
  <c r="F34" i="8"/>
  <c r="BA61" i="1" s="1"/>
  <c r="J33" i="8"/>
  <c r="AV61" i="1" s="1"/>
  <c r="F37" i="2"/>
  <c r="BD55" i="1" s="1"/>
  <c r="F34" i="5"/>
  <c r="BA58" i="1"/>
  <c r="F37" i="6"/>
  <c r="BD59" i="1" s="1"/>
  <c r="J34" i="8"/>
  <c r="AW61" i="1"/>
  <c r="F36" i="11"/>
  <c r="BC64" i="1" s="1"/>
  <c r="F34" i="3"/>
  <c r="BA56" i="1"/>
  <c r="J33" i="4"/>
  <c r="AV57" i="1" s="1"/>
  <c r="F37" i="7"/>
  <c r="BD60" i="1" s="1"/>
  <c r="J34" i="3"/>
  <c r="AW56" i="1" s="1"/>
  <c r="F36" i="7"/>
  <c r="BC60" i="1"/>
  <c r="F33" i="10"/>
  <c r="AZ63" i="1" s="1"/>
  <c r="J34" i="4"/>
  <c r="AW57" i="1"/>
  <c r="F37" i="9"/>
  <c r="BD62" i="1" s="1"/>
  <c r="F36" i="10"/>
  <c r="BC63" i="1"/>
  <c r="F33" i="5"/>
  <c r="AZ58" i="1" s="1"/>
  <c r="J33" i="7"/>
  <c r="AV60" i="1" s="1"/>
  <c r="J34" i="9"/>
  <c r="AW62" i="1" s="1"/>
  <c r="J34" i="10"/>
  <c r="AW63" i="1"/>
  <c r="F36" i="2"/>
  <c r="BC55" i="1" s="1"/>
  <c r="F34" i="4"/>
  <c r="BA57" i="1"/>
  <c r="J34" i="7"/>
  <c r="AW60" i="1" s="1"/>
  <c r="F37" i="10"/>
  <c r="BD63" i="1"/>
  <c r="F37" i="3"/>
  <c r="BD56" i="1" s="1"/>
  <c r="F34" i="7"/>
  <c r="BA60" i="1" s="1"/>
  <c r="J33" i="10"/>
  <c r="AV63" i="1" s="1"/>
  <c r="F36" i="5"/>
  <c r="BC58" i="1"/>
  <c r="F36" i="6"/>
  <c r="BC59" i="1" s="1"/>
  <c r="F33" i="7"/>
  <c r="AZ60" i="1"/>
  <c r="F34" i="10"/>
  <c r="BA63" i="1" s="1"/>
  <c r="J34" i="5"/>
  <c r="AW58" i="1"/>
  <c r="F34" i="6"/>
  <c r="BA59" i="1" s="1"/>
  <c r="F36" i="9"/>
  <c r="BC62" i="1" s="1"/>
  <c r="J34" i="11"/>
  <c r="AW64" i="1" s="1"/>
  <c r="F36" i="3"/>
  <c r="BC56" i="1"/>
  <c r="J33" i="5"/>
  <c r="AV58" i="1" s="1"/>
  <c r="J34" i="6"/>
  <c r="AW59" i="1"/>
  <c r="F37" i="8"/>
  <c r="BD61" i="1" s="1"/>
  <c r="F33" i="4"/>
  <c r="AZ57" i="1"/>
  <c r="J33" i="9"/>
  <c r="AV62" i="1" s="1"/>
  <c r="F33" i="9"/>
  <c r="AZ62" i="1" s="1"/>
  <c r="F34" i="9"/>
  <c r="BA62" i="1" s="1"/>
  <c r="F33" i="11"/>
  <c r="AZ64" i="1"/>
  <c r="F34" i="11"/>
  <c r="BA64" i="1" s="1"/>
  <c r="F37" i="11"/>
  <c r="BD64" i="1"/>
  <c r="J33" i="11"/>
  <c r="AV64" i="1" s="1"/>
  <c r="J33" i="2"/>
  <c r="AV55" i="1"/>
  <c r="F33" i="2"/>
  <c r="AZ55" i="1" s="1"/>
  <c r="J33" i="3"/>
  <c r="AV56" i="1" s="1"/>
  <c r="F37" i="5"/>
  <c r="BD58" i="1"/>
  <c r="J33" i="6"/>
  <c r="AV59" i="1" s="1"/>
  <c r="F33" i="8"/>
  <c r="AZ61" i="1" s="1"/>
  <c r="F34" i="2"/>
  <c r="BA55" i="1" s="1"/>
  <c r="F33" i="3"/>
  <c r="AZ56" i="1"/>
  <c r="F37" i="4"/>
  <c r="BD57" i="1" s="1"/>
  <c r="F33" i="6"/>
  <c r="AZ59" i="1"/>
  <c r="F36" i="8"/>
  <c r="BC61" i="1" s="1"/>
  <c r="R95" i="10" l="1"/>
  <c r="P87" i="6"/>
  <c r="AU59" i="1"/>
  <c r="T84" i="11"/>
  <c r="T83" i="11" s="1"/>
  <c r="T87" i="6"/>
  <c r="T112" i="5"/>
  <c r="T87" i="5"/>
  <c r="P112" i="5"/>
  <c r="P87" i="5"/>
  <c r="AU58" i="1"/>
  <c r="P84" i="11"/>
  <c r="P83" i="11" s="1"/>
  <c r="AU64" i="1" s="1"/>
  <c r="P95" i="10"/>
  <c r="R112" i="5"/>
  <c r="R87" i="5" s="1"/>
  <c r="T87" i="3"/>
  <c r="BK271" i="8"/>
  <c r="J271" i="8"/>
  <c r="J67" i="8" s="1"/>
  <c r="R271" i="8"/>
  <c r="R98" i="8" s="1"/>
  <c r="T97" i="4"/>
  <c r="P99" i="8"/>
  <c r="T99" i="8"/>
  <c r="BK114" i="9"/>
  <c r="J114" i="9"/>
  <c r="J65" i="9"/>
  <c r="R112" i="3"/>
  <c r="R87" i="3"/>
  <c r="T114" i="9"/>
  <c r="T89" i="9" s="1"/>
  <c r="P173" i="7"/>
  <c r="P96" i="7" s="1"/>
  <c r="AU60" i="1" s="1"/>
  <c r="R172" i="4"/>
  <c r="P97" i="4"/>
  <c r="R97" i="7"/>
  <c r="P172" i="4"/>
  <c r="P114" i="9"/>
  <c r="P89" i="9"/>
  <c r="AU62" i="1" s="1"/>
  <c r="T173" i="7"/>
  <c r="T96" i="7"/>
  <c r="R97" i="4"/>
  <c r="R96" i="4" s="1"/>
  <c r="P133" i="10"/>
  <c r="P94" i="10" s="1"/>
  <c r="AU63" i="1" s="1"/>
  <c r="R173" i="7"/>
  <c r="R133" i="10"/>
  <c r="R94" i="10" s="1"/>
  <c r="T172" i="4"/>
  <c r="R112" i="2"/>
  <c r="R87" i="2"/>
  <c r="P271" i="8"/>
  <c r="T87" i="2"/>
  <c r="T133" i="10"/>
  <c r="T94" i="10" s="1"/>
  <c r="R114" i="9"/>
  <c r="R89" i="9"/>
  <c r="T271" i="8"/>
  <c r="P112" i="3"/>
  <c r="P87" i="3" s="1"/>
  <c r="AU56" i="1" s="1"/>
  <c r="BK112" i="3"/>
  <c r="J112" i="3" s="1"/>
  <c r="J65" i="3" s="1"/>
  <c r="BK112" i="6"/>
  <c r="J112" i="6"/>
  <c r="J65" i="6" s="1"/>
  <c r="BK95" i="10"/>
  <c r="J95" i="10"/>
  <c r="J60" i="10"/>
  <c r="BK133" i="10"/>
  <c r="J133" i="10" s="1"/>
  <c r="J65" i="10" s="1"/>
  <c r="BK112" i="2"/>
  <c r="BK88" i="3"/>
  <c r="J88" i="3" s="1"/>
  <c r="J60" i="3" s="1"/>
  <c r="BK88" i="6"/>
  <c r="J88" i="6"/>
  <c r="J60" i="6" s="1"/>
  <c r="BK99" i="8"/>
  <c r="J99" i="8"/>
  <c r="J60" i="8"/>
  <c r="J84" i="11"/>
  <c r="J60" i="11"/>
  <c r="BK97" i="4"/>
  <c r="J97" i="4" s="1"/>
  <c r="J60" i="4" s="1"/>
  <c r="BK112" i="5"/>
  <c r="J112" i="5"/>
  <c r="J65" i="5" s="1"/>
  <c r="BK97" i="7"/>
  <c r="J97" i="7"/>
  <c r="J60" i="7"/>
  <c r="BK90" i="9"/>
  <c r="J90" i="9" s="1"/>
  <c r="J60" i="9" s="1"/>
  <c r="J85" i="11"/>
  <c r="J61" i="11"/>
  <c r="BK88" i="2"/>
  <c r="J88" i="2"/>
  <c r="J60" i="2"/>
  <c r="BK172" i="4"/>
  <c r="J172" i="4" s="1"/>
  <c r="J66" i="4" s="1"/>
  <c r="BK88" i="5"/>
  <c r="J88" i="5"/>
  <c r="J60" i="5" s="1"/>
  <c r="BK173" i="7"/>
  <c r="J173" i="7" s="1"/>
  <c r="J66" i="7" s="1"/>
  <c r="F35" i="6"/>
  <c r="BB59" i="1"/>
  <c r="F35" i="3"/>
  <c r="BB56" i="1" s="1"/>
  <c r="AT64" i="1"/>
  <c r="AZ54" i="1"/>
  <c r="W29" i="1" s="1"/>
  <c r="AT55" i="1"/>
  <c r="F35" i="4"/>
  <c r="BB57" i="1" s="1"/>
  <c r="F35" i="2"/>
  <c r="BB55" i="1"/>
  <c r="F35" i="10"/>
  <c r="BB63" i="1" s="1"/>
  <c r="F35" i="11"/>
  <c r="BB64" i="1"/>
  <c r="BC54" i="1"/>
  <c r="W32" i="1" s="1"/>
  <c r="BA54" i="1"/>
  <c r="W30" i="1"/>
  <c r="BD54" i="1"/>
  <c r="W33" i="1" s="1"/>
  <c r="AT56" i="1"/>
  <c r="AT57" i="1"/>
  <c r="AT58" i="1"/>
  <c r="F35" i="5"/>
  <c r="BB58" i="1"/>
  <c r="J30" i="11"/>
  <c r="AG64" i="1"/>
  <c r="F35" i="9"/>
  <c r="BB62" i="1"/>
  <c r="AT59" i="1"/>
  <c r="F35" i="7"/>
  <c r="BB60" i="1" s="1"/>
  <c r="AT60" i="1"/>
  <c r="F35" i="8"/>
  <c r="BB61" i="1" s="1"/>
  <c r="AT62" i="1"/>
  <c r="AT63" i="1"/>
  <c r="AT61" i="1"/>
  <c r="BK87" i="2" l="1"/>
  <c r="J87" i="2"/>
  <c r="J59" i="2"/>
  <c r="P96" i="4"/>
  <c r="AU57" i="1" s="1"/>
  <c r="T98" i="8"/>
  <c r="T96" i="4"/>
  <c r="P98" i="8"/>
  <c r="AU61" i="1" s="1"/>
  <c r="R96" i="7"/>
  <c r="J39" i="11"/>
  <c r="BK94" i="10"/>
  <c r="J94" i="10" s="1"/>
  <c r="J59" i="10" s="1"/>
  <c r="BK87" i="3"/>
  <c r="J87" i="3"/>
  <c r="J59" i="3" s="1"/>
  <c r="BK96" i="4"/>
  <c r="J96" i="4"/>
  <c r="BK98" i="8"/>
  <c r="J98" i="8" s="1"/>
  <c r="J59" i="8" s="1"/>
  <c r="BK87" i="5"/>
  <c r="J87" i="5"/>
  <c r="J59" i="5" s="1"/>
  <c r="BK96" i="7"/>
  <c r="J96" i="7"/>
  <c r="J59" i="7"/>
  <c r="BK87" i="6"/>
  <c r="J87" i="6"/>
  <c r="J59" i="6"/>
  <c r="BK89" i="9"/>
  <c r="J89" i="9" s="1"/>
  <c r="J59" i="9" s="1"/>
  <c r="J112" i="2"/>
  <c r="J65" i="2"/>
  <c r="AN64" i="1"/>
  <c r="AW54" i="1"/>
  <c r="AK30" i="1"/>
  <c r="AY54" i="1"/>
  <c r="AV54" i="1"/>
  <c r="AK29" i="1"/>
  <c r="J30" i="4"/>
  <c r="AG57" i="1"/>
  <c r="BB54" i="1"/>
  <c r="W31" i="1" s="1"/>
  <c r="J59" i="4" l="1"/>
  <c r="J39" i="4"/>
  <c r="AN57" i="1"/>
  <c r="J30" i="7"/>
  <c r="J39" i="7" s="1"/>
  <c r="J30" i="9"/>
  <c r="AG62" i="1"/>
  <c r="AN62" i="1"/>
  <c r="AX54" i="1"/>
  <c r="J30" i="6"/>
  <c r="AG59" i="1"/>
  <c r="AU54" i="1"/>
  <c r="J30" i="2"/>
  <c r="AG55" i="1"/>
  <c r="AN55" i="1"/>
  <c r="J30" i="3"/>
  <c r="J39" i="3" s="1"/>
  <c r="J30" i="10"/>
  <c r="AG63" i="1"/>
  <c r="AT54" i="1"/>
  <c r="J30" i="8"/>
  <c r="AG61" i="1"/>
  <c r="AN61" i="1"/>
  <c r="J30" i="5"/>
  <c r="J39" i="5" s="1"/>
  <c r="AG60" i="1" l="1"/>
  <c r="J39" i="6"/>
  <c r="AG56" i="1"/>
  <c r="J39" i="10"/>
  <c r="J39" i="8"/>
  <c r="J39" i="2"/>
  <c r="J39" i="9"/>
  <c r="AG58" i="1"/>
  <c r="AN63" i="1"/>
  <c r="AN59" i="1"/>
  <c r="AN56" i="1"/>
  <c r="AN58" i="1"/>
  <c r="AN60" i="1"/>
  <c r="AG54" i="1" l="1"/>
  <c r="AK26" i="1"/>
  <c r="AK35" i="1"/>
  <c r="AN54" i="1" l="1"/>
</calcChain>
</file>

<file path=xl/sharedStrings.xml><?xml version="1.0" encoding="utf-8"?>
<sst xmlns="http://schemas.openxmlformats.org/spreadsheetml/2006/main" count="23744" uniqueCount="1906">
  <si>
    <t>Export Komplet</t>
  </si>
  <si>
    <t>VZ</t>
  </si>
  <si>
    <t>2.0</t>
  </si>
  <si>
    <t>ZAMOK</t>
  </si>
  <si>
    <t>False</t>
  </si>
  <si>
    <t>{e82f33a7-bdb9-4b45-9c53-e88f4aaa43fb}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</si>
  <si>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</si>
  <si>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</si>
  <si>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</si>
  <si>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</si>
  <si>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</si>
  <si>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</si>
  <si>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</si>
  <si>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</si>
  <si>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</si>
  <si>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</si>
  <si>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</si>
  <si>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ŘSP, budova A, rekonstrukce sociálních zařízení a úklidových komor</t>
  </si>
  <si>
    <t>KSO:</t>
  </si>
  <si>
    <t>801 6</t>
  </si>
  <si>
    <t>CC-CZ:</t>
  </si>
  <si>
    <t>122</t>
  </si>
  <si>
    <t>Místo:</t>
  </si>
  <si>
    <t>Hradec Králové</t>
  </si>
  <si>
    <t>Datum:</t>
  </si>
  <si>
    <t>28. 2. 2024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</si>
  <si>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</si>
  <si>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</si>
  <si>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</si>
  <si>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</si>
  <si>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</si>
  <si>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</si>
  <si>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</si>
  <si>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</si>
  <si>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</si>
  <si>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Povodí Labe, státní podnik, OIČ</t>
  </si>
  <si>
    <t>True</t>
  </si>
  <si>
    <t>Zpracovatel:</t>
  </si>
  <si>
    <t/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</si>
  <si>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</si>
  <si>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</si>
  <si>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</si>
  <si>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</si>
  <si>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</si>
  <si>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</si>
  <si>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</si>
  <si>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</si>
  <si>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</si>
  <si>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</si>
  <si>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</si>
  <si>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</si>
  <si>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</si>
  <si>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</si>
  <si>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</si>
  <si>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</si>
  <si>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</si>
  <si>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</si>
  <si>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</si>
  <si>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</si>
  <si>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</si>
  <si>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</si>
  <si>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</si>
  <si>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</si>
  <si>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</si>
  <si>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</si>
  <si>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</si>
  <si>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</si>
  <si>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</si>
  <si>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</si>
  <si>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</si>
  <si>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</si>
  <si>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</si>
  <si>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</si>
  <si>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</si>
  <si>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</si>
  <si>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</si>
  <si>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</si>
  <si>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</si>
  <si>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</si>
  <si>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</si>
  <si>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</si>
  <si>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</si>
  <si>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Kanalizační stoupačky - muži</t>
  </si>
  <si>
    <t>STA</t>
  </si>
  <si>
    <t>1</t>
  </si>
  <si>
    <t>{79847d79-baf7-4c08-9483-421d2e0d7e2e}</t>
  </si>
  <si>
    <t>2</t>
  </si>
  <si>
    <t>1.2</t>
  </si>
  <si>
    <t>Vodovodní stoupačky - muži</t>
  </si>
  <si>
    <t>{d98f3842-2126-4b9a-9b61-00f73df1030d}</t>
  </si>
  <si>
    <t>1.3</t>
  </si>
  <si>
    <t>Stavební úprava sociálního zařízení MUŽI (2., 3.,4.,5.,6. NP)</t>
  </si>
  <si>
    <t>{37d3453d-c3dc-47d4-b5cc-094139dd0679}</t>
  </si>
  <si>
    <t>2.1</t>
  </si>
  <si>
    <t>Kanalizační stoupačky - ženy</t>
  </si>
  <si>
    <t>{ef3e7ce8-8b4e-467b-9962-45cecd72e28d}</t>
  </si>
  <si>
    <t>2.2</t>
  </si>
  <si>
    <t>Vodovodní stoupačky - ženy</t>
  </si>
  <si>
    <t>{c67f8a44-a0d6-4e25-8991-c2a0d757cefc}</t>
  </si>
  <si>
    <t>2.3</t>
  </si>
  <si>
    <t>Stavební úprava sociálního zařízení ŽENY (2., 4.,5.,6. NP)</t>
  </si>
  <si>
    <t>{7d8b2c09-d6b3-4594-95d8-23075f499a71}</t>
  </si>
  <si>
    <t>3.1</t>
  </si>
  <si>
    <t>Sociální zázemí techniků + sprchy (suterén)</t>
  </si>
  <si>
    <t>{60c2abd0-3e5d-4751-bdcf-daba114f8340}</t>
  </si>
  <si>
    <t>3.2</t>
  </si>
  <si>
    <t>Stavební úprava sociálního zařízení MUŽI + ŽENY - WC pro invalidy (přízemí)</t>
  </si>
  <si>
    <t>{f54f9136-43aa-4aad-ab5e-8fb29190149e}</t>
  </si>
  <si>
    <t>4.1</t>
  </si>
  <si>
    <t>Úklidové komory  (2., 3.,4.,5.,6. NP)</t>
  </si>
  <si>
    <t>{6c9701d7-b6c9-4167-956b-e13aa03ab50e}</t>
  </si>
  <si>
    <t>VON</t>
  </si>
  <si>
    <t>Vedlejší a ostatní náklady</t>
  </si>
  <si>
    <t>{7157e66b-da2b-4d0c-9315-7ef0ca0850c0}</t>
  </si>
  <si>
    <t>KRYCÍ LIST SOUPISU PRACÍ</t>
  </si>
  <si>
    <t>Objekt:</t>
  </si>
  <si>
    <t>1.1 - Kanalizační stoupačky - muži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</si>
  <si>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</si>
  <si>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</si>
  <si>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</si>
  <si>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</si>
  <si>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</si>
  <si>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</si>
  <si>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</si>
  <si>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</si>
  <si>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</si>
  <si>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</si>
  <si>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</si>
  <si>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</si>
  <si>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</si>
  <si>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</si>
  <si>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</si>
  <si>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</si>
  <si>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</si>
  <si>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</si>
  <si>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</si>
  <si>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</si>
  <si>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</si>
  <si>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</si>
  <si>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</si>
  <si>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</si>
  <si>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</si>
  <si>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</si>
  <si>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</si>
  <si>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</si>
  <si>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</si>
  <si>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</si>
  <si>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</si>
  <si>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41138661R</t>
  </si>
  <si>
    <t xml:space="preserve">Zazdění prostupů </t>
  </si>
  <si>
    <t>soubor</t>
  </si>
  <si>
    <t>-109929500</t>
  </si>
  <si>
    <t>PP</t>
  </si>
  <si>
    <t>VV</t>
  </si>
  <si>
    <t>prostupy do šachty - okolo připojovacího potrubí, s konečnou úpravou (práce včetně materiálu)</t>
  </si>
  <si>
    <t>9</t>
  </si>
  <si>
    <t>Ostatní konstrukce a práce, bourání</t>
  </si>
  <si>
    <t>971033531</t>
  </si>
  <si>
    <t>Vybourání otvorů ve zdivu cihelném pl do 1 m2 na MVC nebo MV tl do 150 mm</t>
  </si>
  <si>
    <t>m2</t>
  </si>
  <si>
    <t>CS ÚRS 2024 01</t>
  </si>
  <si>
    <t>-21334463</t>
  </si>
  <si>
    <t>Vybourání otvorů ve zdivu základovém nebo nadzákladovém z cihel, tvárnic, příčkovek z cihel pálených na maltu vápennou nebo vápenocementovou plochy do 1 m2, tl. do 150 mm</t>
  </si>
  <si>
    <t>Online PSC</t>
  </si>
  <si>
    <t>https://podminky.urs.cz/item/CS_URS_2024_01/971033531</t>
  </si>
  <si>
    <t>rozšíření otvorů do šachty pro připojovací potrubí</t>
  </si>
  <si>
    <t>11*0,5</t>
  </si>
  <si>
    <t>997</t>
  </si>
  <si>
    <t>Přesun sutě</t>
  </si>
  <si>
    <t>3</t>
  </si>
  <si>
    <t>997013111</t>
  </si>
  <si>
    <t>Vnitrostaveništní doprava suti a vybouraných hmot pro budovy v do 6 m</t>
  </si>
  <si>
    <t>t</t>
  </si>
  <si>
    <t>1283069301</t>
  </si>
  <si>
    <t>Vnitrostaveništní doprava suti a vybouraných hmot vodorovně do 50 m s naložením základní pro budovy a haly výšky do 6 m</t>
  </si>
  <si>
    <t>https://podminky.urs.cz/item/CS_URS_2024_01/997013111</t>
  </si>
  <si>
    <t>997013861R10</t>
  </si>
  <si>
    <t>Likvidace stavebního odpadu směsného</t>
  </si>
  <si>
    <t>1767232723</t>
  </si>
  <si>
    <t>Likvidace stavebního odpadu směsného včetně naložení, svislé a vodorovné daporavy, uložení a případného poplatku za uložení</t>
  </si>
  <si>
    <t xml:space="preserve">odpad celkem </t>
  </si>
  <si>
    <t>1,485+0,914</t>
  </si>
  <si>
    <t>998</t>
  </si>
  <si>
    <t>Přesun hmot</t>
  </si>
  <si>
    <t>5</t>
  </si>
  <si>
    <t>998011001</t>
  </si>
  <si>
    <t>Přesun hmot pro budovy zděné v do 6 m</t>
  </si>
  <si>
    <t>-1321186342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</si>
  <si>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</si>
  <si>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</si>
  <si>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</si>
  <si>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</si>
  <si>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721</t>
  </si>
  <si>
    <t>Zdravotechnika - vnitřní kanalizace</t>
  </si>
  <si>
    <t>6</t>
  </si>
  <si>
    <t>721140806</t>
  </si>
  <si>
    <t>Demontáž potrubí litinové DN přes 100 do 200</t>
  </si>
  <si>
    <t>m</t>
  </si>
  <si>
    <t>16</t>
  </si>
  <si>
    <t>-399461529</t>
  </si>
  <si>
    <t>Demontáž potrubí z litinových trub odpadních nebo dešťových přes 100 do DN 200</t>
  </si>
  <si>
    <t>https://podminky.urs.cz/item/CS_URS_2024_01/721140806</t>
  </si>
  <si>
    <t>stávající stoupačky</t>
  </si>
  <si>
    <t>28,0</t>
  </si>
  <si>
    <t>7</t>
  </si>
  <si>
    <t>721171808</t>
  </si>
  <si>
    <t>Demontáž potrubí z PVC D přes 75 do 114</t>
  </si>
  <si>
    <t>1185216947</t>
  </si>
  <si>
    <t>Demontáž potrubí z novodurových trub odpadních nebo připojovacích přes 75 do D 114</t>
  </si>
  <si>
    <t>https://podminky.urs.cz/item/CS_URS_2024_01/721171808</t>
  </si>
  <si>
    <t>8</t>
  </si>
  <si>
    <t>72117501R</t>
  </si>
  <si>
    <t>Potrubí kanalizační plastové odpadní odhlučněné dvouvrstvé DN 110</t>
  </si>
  <si>
    <t>-1654375673</t>
  </si>
  <si>
    <t>Plastové potrubí odhlučněné dvouvrstvé odpadní (svislé) DN 110</t>
  </si>
  <si>
    <t>nové stoupačky PVC, KG 110 (včetně odboček pro připojovací potrubí) - pisoáry a umyvadla</t>
  </si>
  <si>
    <t>721175013</t>
  </si>
  <si>
    <t>Potrubí kanalizační plastové odpadní odhlučněné dvouvrstvé DN 125</t>
  </si>
  <si>
    <t>1274651020</t>
  </si>
  <si>
    <t>Plastové potrubí odhlučněné dvouvrstvé odpadní (svislé) DN 125</t>
  </si>
  <si>
    <t>https://podminky.urs.cz/item/CS_URS_2024_01/721175013</t>
  </si>
  <si>
    <t>nové stoupačky PVC, KG 125 (včetně odboček pro připojovací potrubí) - záchody</t>
  </si>
  <si>
    <t>10</t>
  </si>
  <si>
    <t>M</t>
  </si>
  <si>
    <t>28611946</t>
  </si>
  <si>
    <t>čistící kus kanalizační PVC DN 125</t>
  </si>
  <si>
    <t>kus</t>
  </si>
  <si>
    <t>32</t>
  </si>
  <si>
    <t>-334223957</t>
  </si>
  <si>
    <t>v suterénu a v každém druhém patře, 4 ks</t>
  </si>
  <si>
    <t>11</t>
  </si>
  <si>
    <t>28611944</t>
  </si>
  <si>
    <t>čistící kus kanalizační PVC DN 110</t>
  </si>
  <si>
    <t>-1315607741</t>
  </si>
  <si>
    <t>721290111</t>
  </si>
  <si>
    <t>Zkouška těsnosti potrubí kanalizace vodou DN do 125</t>
  </si>
  <si>
    <t>-2109356382</t>
  </si>
  <si>
    <t>Zkouška těsnosti kanalizace v objektech vodou do DN 125</t>
  </si>
  <si>
    <t>https://podminky.urs.cz/item/CS_URS_2024_01/721290111</t>
  </si>
  <si>
    <t>stoupačky + připojovací potrubí</t>
  </si>
  <si>
    <t>2*28,0+45,0</t>
  </si>
  <si>
    <t>13</t>
  </si>
  <si>
    <t>998721101</t>
  </si>
  <si>
    <t>Přesun hmot tonážní pro vnitřní kanalizaci v objektech v do 6 m</t>
  </si>
  <si>
    <t>798711740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</si>
  <si>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</si>
  <si>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</si>
  <si>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751</t>
  </si>
  <si>
    <t>Vzduchotechnika</t>
  </si>
  <si>
    <t>14</t>
  </si>
  <si>
    <t>751572102</t>
  </si>
  <si>
    <t>Uchycení potrubí kruhového pomocí objímky kotvené do betonu D přes 100 do 200 mm</t>
  </si>
  <si>
    <t>-1087302109</t>
  </si>
  <si>
    <t>Závěs kruhového potrubí pomocí objímky, kotvené do betonu průměru potrubí přes 100 do 200 mm</t>
  </si>
  <si>
    <t>https://podminky.urs.cz/item/CS_URS_2024_01/751572102</t>
  </si>
  <si>
    <t>pro stoupačky</t>
  </si>
  <si>
    <t>2*28,0</t>
  </si>
  <si>
    <t>15</t>
  </si>
  <si>
    <t>998751101</t>
  </si>
  <si>
    <t>Přesun hmot tonážní pro vzduchotechniku v objektech v do 12 m</t>
  </si>
  <si>
    <t>-1213311435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</si>
  <si>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</si>
  <si>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</si>
  <si>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1.2 - Vodovodní stoupačky - muži</t>
  </si>
  <si>
    <t xml:space="preserve">    722 - Zdravotechnika - vnitřní vodovod</t>
  </si>
  <si>
    <t>rozšíření otvorů do šachty pro připojovací potrubí (5 pater + 1 suterén)</t>
  </si>
  <si>
    <t>6*0,5</t>
  </si>
  <si>
    <t>1676301199</t>
  </si>
  <si>
    <t>0,810+0,522</t>
  </si>
  <si>
    <t>739497937</t>
  </si>
  <si>
    <t>722</t>
  </si>
  <si>
    <t>Zdravotechnika - vnitřní vodovod</t>
  </si>
  <si>
    <t>722130802</t>
  </si>
  <si>
    <t>Demontáž potrubí ocelové pozinkované závitové DN přes 25 do 40</t>
  </si>
  <si>
    <t>Demontáž potrubí z ocelových trubek pozinkovaných závitových přes 25 do DN 40</t>
  </si>
  <si>
    <t>https://podminky.urs.cz/item/CS_URS_2024_01/722130802</t>
  </si>
  <si>
    <t>stávající stoupačky (teplá voda, studená a cirkulace)</t>
  </si>
  <si>
    <t>3*35,0</t>
  </si>
  <si>
    <t>722174004</t>
  </si>
  <si>
    <t>Potrubí vodovodní plastové PPR svar polyfúze PN 16 D 32x4,4 mm</t>
  </si>
  <si>
    <t>1393324566</t>
  </si>
  <si>
    <t>Potrubí z plastových trubek z polypropylenu PPR svařovaných polyfúzně PN 16 (SDR 7,4) D 32 x 4,4</t>
  </si>
  <si>
    <t>https://podminky.urs.cz/item/CS_URS_2024_01/722174004</t>
  </si>
  <si>
    <t>nové stoupačky PPR (včetně odboček pro připojovací potrubí)</t>
  </si>
  <si>
    <t>7221740R</t>
  </si>
  <si>
    <t>Příplatek za práci ve stísněných podmínkách</t>
  </si>
  <si>
    <t>456371072</t>
  </si>
  <si>
    <t>příplatek za práci v šachtách, práce na lešení nebo závěsné kci</t>
  </si>
  <si>
    <t>722181232</t>
  </si>
  <si>
    <t>Ochrana vodovodního potrubí přilepenými termoizolačními trubicemi z PE tl přes 9 do 13 mm DN přes 22 do 45 mm</t>
  </si>
  <si>
    <t>-494793301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</si>
  <si>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</si>
  <si>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https://podminky.urs.cz/item/CS_URS_2024_01/722181232</t>
  </si>
  <si>
    <t>3*35,0+66,0</t>
  </si>
  <si>
    <t>72223R</t>
  </si>
  <si>
    <t>Napojení na systém armatury</t>
  </si>
  <si>
    <t>-698615646</t>
  </si>
  <si>
    <t>5 pater × (2x klozet, 2x pisoár, 2x umyvadlo)</t>
  </si>
  <si>
    <t>5*(2+2+2)</t>
  </si>
  <si>
    <t>722231055R</t>
  </si>
  <si>
    <t>Šoupátko mosazné G 6/4" PN 16 do 80°C s 2x vnitřním závitem</t>
  </si>
  <si>
    <t>1712075616</t>
  </si>
  <si>
    <t>Armatury se dvěma závity šoupátka mosazná PN 16 do 80°C G 6/4"</t>
  </si>
  <si>
    <t>pro jednotlivé stoupačky (teplá a studená voda, cirkulace)</t>
  </si>
  <si>
    <t>722290234</t>
  </si>
  <si>
    <t>Proplach a dezinfekce vodovodního potrubí DN do 80</t>
  </si>
  <si>
    <t>442499417</t>
  </si>
  <si>
    <t>Zkoušky, proplach a desinfekce vodovodního potrubí proplach a desinfekce vodovodního potrubí do DN 80</t>
  </si>
  <si>
    <t>https://podminky.urs.cz/item/CS_URS_2024_01/722290234</t>
  </si>
  <si>
    <t>3*35,0+65,0</t>
  </si>
  <si>
    <t>722290246</t>
  </si>
  <si>
    <t>Zkouška těsnosti vodovodního potrubí plastového DN do 40</t>
  </si>
  <si>
    <t>233118000</t>
  </si>
  <si>
    <t>Zkoušky, proplach a desinfekce vodovodního potrubí zkoušky těsnosti vodovodního potrubí plastového do DN 40</t>
  </si>
  <si>
    <t>https://podminky.urs.cz/item/CS_URS_2024_01/722290246</t>
  </si>
  <si>
    <t>998722101</t>
  </si>
  <si>
    <t>Přesun hmot tonážní pro vnitřní vodovod v objektech v do 6 m</t>
  </si>
  <si>
    <t>-227586911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</si>
  <si>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</si>
  <si>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</si>
  <si>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751572101</t>
  </si>
  <si>
    <t>Uchycení potrubí kruhového pomocí objímky kotvené do betonu D do 100 mm</t>
  </si>
  <si>
    <t>Závěs kruhového potrubí pomocí objímky, kotvené do betonu průměru potrubí do 100 mm</t>
  </si>
  <si>
    <t>https://podminky.urs.cz/item/CS_URS_2024_01/751572101</t>
  </si>
  <si>
    <t>pro ukotvení stoupaček</t>
  </si>
  <si>
    <t>1527235376</t>
  </si>
  <si>
    <t>1.3 - Stavební úprava sociálního zařízení MUŽI (2., 3.,4.,5.,6. NP)</t>
  </si>
  <si>
    <t xml:space="preserve">    3 - Svislé a kompletní konstrukce</t>
  </si>
  <si>
    <t xml:space="preserve">    725 - Zdravotechnika - zařizovací předměty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</si>
  <si>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</si>
  <si>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</si>
  <si>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</si>
  <si>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</si>
  <si>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</si>
  <si>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</si>
  <si>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Svislé a kompletní konstrukce</t>
  </si>
  <si>
    <t>317142420</t>
  </si>
  <si>
    <t>Překlad nenosný pórobetonový š 100 mm v do 250 mm na tenkovrstvou maltu dl do 1000 mm</t>
  </si>
  <si>
    <t>-1651877835</t>
  </si>
  <si>
    <t>Překlady nenosné z pórobetonu osazené do tenkého maltového lože, výšky do 250 mm, šířky překladu 100 mm, délky překladu do 1000 mm</t>
  </si>
  <si>
    <t>https://podminky.urs.cz/item/CS_URS_2024_01/317142420</t>
  </si>
  <si>
    <t>pro dveře (šířka dveří 700 mm)</t>
  </si>
  <si>
    <t>5*3</t>
  </si>
  <si>
    <t>346244356</t>
  </si>
  <si>
    <t>Obezdívka koupelnových van ploch zaoblených tl 50 mm z pórobetonových přesných tvárnic</t>
  </si>
  <si>
    <t>1567663364</t>
  </si>
  <si>
    <t>Obezdívka koupelnových van ploch zaoblených z přesných pórobetonových tvárnic, na tenké maltové lože, tl. 50 mm</t>
  </si>
  <si>
    <t>https://podminky.urs.cz/item/CS_URS_2024_01/346244356</t>
  </si>
  <si>
    <t>obezdění předstěnového systému pro WC</t>
  </si>
  <si>
    <t>10*0,9*1,25</t>
  </si>
  <si>
    <t>458525831</t>
  </si>
  <si>
    <t>ve stěnách a v podlahách okolo připojovacího potrubí, s konečnou úpravou (práce včetně materiálu)</t>
  </si>
  <si>
    <t>4113866R</t>
  </si>
  <si>
    <t>Stavební práce v podhledu v 1. NP</t>
  </si>
  <si>
    <t>1090966586</t>
  </si>
  <si>
    <t>montáž + materiál</t>
  </si>
  <si>
    <t>vyřezání sádrokartonového stropu,</t>
  </si>
  <si>
    <t>začištění otvoru po montáži nového odpadního připojovacího potrubí,</t>
  </si>
  <si>
    <t xml:space="preserve">doplnění chybějícího sádrokartonu </t>
  </si>
  <si>
    <t>povrchová úprava stropu</t>
  </si>
  <si>
    <t>767641800</t>
  </si>
  <si>
    <t>Demontáž zárubní dveří odřezáním plochy do 2,5 m2</t>
  </si>
  <si>
    <t>-1066100634</t>
  </si>
  <si>
    <t>Demontáž dveřních zárubní odřezáním od upevnění, plochy dveří do 2,5 m2</t>
  </si>
  <si>
    <t>https://podminky.urs.cz/item/CS_URS_2024_01/767641800</t>
  </si>
  <si>
    <t>wc (5x2 ks - dveře š=60 cm, 5 ks  - dveře š=70 cm)</t>
  </si>
  <si>
    <t>5*2+5</t>
  </si>
  <si>
    <t>941111111</t>
  </si>
  <si>
    <t>Montáž lešení řadového trubkového lehkého s podlahami zatížení do 200 kg/m2 š od 0,6 do 0,9 m v do 10 m</t>
  </si>
  <si>
    <t>1618268197</t>
  </si>
  <si>
    <t>Lešení řadové trubkové lehké pracovní s podlahami s provozním zatížením tř. 3 do 200 kg/m2 šířky tř. W06 od 0,6 do 0,9 m výšky do 10 m montáž</t>
  </si>
  <si>
    <t>https://podminky.urs.cz/item/CS_URS_2024_01/941111111</t>
  </si>
  <si>
    <t>5 podlaží, 2 místnosti, odhad cca 3,0 m2</t>
  </si>
  <si>
    <t>5*2*3,0</t>
  </si>
  <si>
    <t>941111211</t>
  </si>
  <si>
    <t>Příplatek k lešení řadovému trubkovému lehkému s podlahami do 200 kg/m2 š od 0,6 do 0,9 m v do 10 m za každý den použití</t>
  </si>
  <si>
    <t>1058809715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</si>
  <si>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</si>
  <si>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https://podminky.urs.cz/item/CS_URS_2024_01/941111211</t>
  </si>
  <si>
    <t>odhad cca 10 dnů</t>
  </si>
  <si>
    <t>10*30,0</t>
  </si>
  <si>
    <t>941111811</t>
  </si>
  <si>
    <t>Demontáž lešení řadového trubkového lehkého s podlahami zatížení do 200 kg/m2 š od 0,6 do 0,9 m v do 10 m</t>
  </si>
  <si>
    <t>-2045367010</t>
  </si>
  <si>
    <t>Lešení řadové trubkové lehké pracovní s podlahami s provozním zatížením tř. 3 do 200 kg/m2 šířky tř. W06 od 0,6 do 0,9 m výšky do 10 m demontáž</t>
  </si>
  <si>
    <t>https://podminky.urs.cz/item/CS_URS_2024_01/941111811</t>
  </si>
  <si>
    <t>1534685444</t>
  </si>
  <si>
    <t>rozšíření otvoru pro dveře</t>
  </si>
  <si>
    <t>15*0,5</t>
  </si>
  <si>
    <t>97408217R</t>
  </si>
  <si>
    <t>Vysekání rýh pro nové rozvody</t>
  </si>
  <si>
    <t>1031699736</t>
  </si>
  <si>
    <t>pro rozvody vody a kanalizace ve stěnách a podlaze</t>
  </si>
  <si>
    <t>978035123</t>
  </si>
  <si>
    <t>Odstranění tenkovrstvé omítky tl přes 2 mm odsekáním v rozsahu přes 10 do 30 %</t>
  </si>
  <si>
    <t>1794567468</t>
  </si>
  <si>
    <t>Odstranění tenkovrstvých omítek nebo štuku tloušťky přes 2 mm odsekáním, rozsahu přes 10 do 30%</t>
  </si>
  <si>
    <t>https://podminky.urs.cz/item/CS_URS_2024_01/978035123</t>
  </si>
  <si>
    <t>odstranění omítky v místech nového obkladu (plocha nového obkladu, odpočet plochy stávajícího obkladu)</t>
  </si>
  <si>
    <t>242,0-210,0</t>
  </si>
  <si>
    <t>1229253834</t>
  </si>
  <si>
    <t>1983923252</t>
  </si>
  <si>
    <t>99701381R01</t>
  </si>
  <si>
    <t>Likvidace původních dveří</t>
  </si>
  <si>
    <t>-1628271246</t>
  </si>
  <si>
    <t>Likvidace původních dveří včetně naložení, svislé a vodorovné daporavy, uložení a případného poplatku za uložení</t>
  </si>
  <si>
    <t xml:space="preserve">původní dveře </t>
  </si>
  <si>
    <t>-98903436</t>
  </si>
  <si>
    <t>-1567980462</t>
  </si>
  <si>
    <t>prostup stropem (koleno v podhledu)</t>
  </si>
  <si>
    <t>5*0,5</t>
  </si>
  <si>
    <t>17</t>
  </si>
  <si>
    <t>721171803</t>
  </si>
  <si>
    <t>Demontáž potrubí z PVC D do 75</t>
  </si>
  <si>
    <t>-1519903121</t>
  </si>
  <si>
    <t>Demontáž potrubí z novodurových trub odpadních nebo připojovacích do D 75</t>
  </si>
  <si>
    <t>https://podminky.urs.cz/item/CS_URS_2024_01/721171803</t>
  </si>
  <si>
    <t>odpad - pisoáry</t>
  </si>
  <si>
    <t>5*2,0</t>
  </si>
  <si>
    <t>odpad - vodovod</t>
  </si>
  <si>
    <t>5*3,0</t>
  </si>
  <si>
    <t>Součet</t>
  </si>
  <si>
    <t>18</t>
  </si>
  <si>
    <t>721171809</t>
  </si>
  <si>
    <t>Demontáž potrubí z PVC D přes 114 do 160</t>
  </si>
  <si>
    <t>1926587262</t>
  </si>
  <si>
    <t>Demontáž potrubí z novodurových trub odpadních nebo připojovacích přes 114 do D 160</t>
  </si>
  <si>
    <t>https://podminky.urs.cz/item/CS_URS_2024_01/721171809</t>
  </si>
  <si>
    <t>odpad - záchody</t>
  </si>
  <si>
    <t xml:space="preserve"> 5*3,0</t>
  </si>
  <si>
    <t>19</t>
  </si>
  <si>
    <t>721175001</t>
  </si>
  <si>
    <t>Potrubí kanalizační plastové připojovací odhlučněné dvouvrstvé DN 50</t>
  </si>
  <si>
    <t>-418569237</t>
  </si>
  <si>
    <t>Plastové potrubí odhlučněné dvouvrstvé připojovací DN 50</t>
  </si>
  <si>
    <t>https://podminky.urs.cz/item/CS_URS_2024_01/721175001</t>
  </si>
  <si>
    <t>odpad od umyvadel</t>
  </si>
  <si>
    <t>20</t>
  </si>
  <si>
    <t>721175002</t>
  </si>
  <si>
    <t>Potrubí kanalizační plastové připojovací odhlučněné dvouvrstvé DN 70</t>
  </si>
  <si>
    <t>878725525</t>
  </si>
  <si>
    <t>Plastové potrubí odhlučněné dvouvrstvé připojovací DN 70</t>
  </si>
  <si>
    <t>https://podminky.urs.cz/item/CS_URS_2024_01/721175002</t>
  </si>
  <si>
    <t>odpad od pisoárů</t>
  </si>
  <si>
    <t>721175003</t>
  </si>
  <si>
    <t>Potrubí kanalizační plastové připojovací odhlučněné dvouvrstvé DN 100</t>
  </si>
  <si>
    <t>2104996276</t>
  </si>
  <si>
    <t>Plastové potrubí odhlučněné dvouvrstvé připojovací DN 100</t>
  </si>
  <si>
    <t>https://podminky.urs.cz/item/CS_URS_2024_01/721175003</t>
  </si>
  <si>
    <t xml:space="preserve">odpad od záchodů </t>
  </si>
  <si>
    <t xml:space="preserve"> 5*4,0</t>
  </si>
  <si>
    <t>22</t>
  </si>
  <si>
    <t>1447659397</t>
  </si>
  <si>
    <t>23</t>
  </si>
  <si>
    <t>722130801</t>
  </si>
  <si>
    <t>Demontáž potrubí ocelové pozinkované závitové DN do 25</t>
  </si>
  <si>
    <t>-295156759</t>
  </si>
  <si>
    <t>Demontáž potrubí z ocelových trubek pozinkovaných závitových do DN 25</t>
  </si>
  <si>
    <t>https://podminky.urs.cz/item/CS_URS_2024_01/722130801</t>
  </si>
  <si>
    <t xml:space="preserve">původní rozvody </t>
  </si>
  <si>
    <t>záchody</t>
  </si>
  <si>
    <t>5*4,0</t>
  </si>
  <si>
    <t>pisoáry</t>
  </si>
  <si>
    <t>umyvadla (teplá a studená voda)</t>
  </si>
  <si>
    <t>24</t>
  </si>
  <si>
    <t>722211813</t>
  </si>
  <si>
    <t>Demontáž armatur přírubových se dvěma přírubami DN do 80</t>
  </si>
  <si>
    <t>912733217</t>
  </si>
  <si>
    <t>Demontáž armatur přírubových se dvěma přírubami (vč. šoupátek se zemní soupravou) do DN 80</t>
  </si>
  <si>
    <t>https://podminky.urs.cz/item/CS_URS_2024_01/722211813</t>
  </si>
  <si>
    <t>stávající pro jednotlivá patra na odbočkách (teplá a studená voda)</t>
  </si>
  <si>
    <t>5*2</t>
  </si>
  <si>
    <t>25</t>
  </si>
  <si>
    <t>722176113</t>
  </si>
  <si>
    <t>Montáž potrubí plastové spojované svary polyfuzně D přes 20 do 25 mm</t>
  </si>
  <si>
    <t>2106286147</t>
  </si>
  <si>
    <t>Montáž potrubí z plastových trub svařovaných polyfuzně D přes 20 do 25 mm</t>
  </si>
  <si>
    <t>https://podminky.urs.cz/item/CS_URS_2024_01/722176113</t>
  </si>
  <si>
    <t>nové rozvody z PPR</t>
  </si>
  <si>
    <t>26</t>
  </si>
  <si>
    <t>28615135R</t>
  </si>
  <si>
    <t>trubka vodovodní tlaková PPR řada PN 16 DN do 25</t>
  </si>
  <si>
    <t>-1992328820</t>
  </si>
  <si>
    <t xml:space="preserve">trubky </t>
  </si>
  <si>
    <t>65,0</t>
  </si>
  <si>
    <t>65*1,03 'Přepočtené koeficientem množství</t>
  </si>
  <si>
    <t>27</t>
  </si>
  <si>
    <t>28654004R</t>
  </si>
  <si>
    <t>tvarovky PPR pro rozvod pitné a teplé užitkové vody DN do 25</t>
  </si>
  <si>
    <t>-66883275</t>
  </si>
  <si>
    <t>potřebné tvarovky pro rozvody (kolena, T kus, redukce, přechodky)</t>
  </si>
  <si>
    <t>28</t>
  </si>
  <si>
    <t>722231141</t>
  </si>
  <si>
    <t>Ventil závitový pojistný rohový G 1/2"</t>
  </si>
  <si>
    <t>-1309076328</t>
  </si>
  <si>
    <t>Armatury se dvěma závity ventily pojistné rohové G 1/2"</t>
  </si>
  <si>
    <t>https://podminky.urs.cz/item/CS_URS_2024_01/722231141</t>
  </si>
  <si>
    <t>pro umyvadla (teplá a studená voda)</t>
  </si>
  <si>
    <t>5*2*2</t>
  </si>
  <si>
    <t>29</t>
  </si>
  <si>
    <t>722240123</t>
  </si>
  <si>
    <t>Kohout kulový plastový PPR DN 25</t>
  </si>
  <si>
    <t>655958759</t>
  </si>
  <si>
    <t>Armatury z plastických hmot kohouty (PPR) kulové DN 25</t>
  </si>
  <si>
    <t>https://podminky.urs.cz/item/CS_URS_2024_01/722240123</t>
  </si>
  <si>
    <t>pro jednotlivá patra na odbočkách k pisoárům</t>
  </si>
  <si>
    <t>5*1</t>
  </si>
  <si>
    <t>30</t>
  </si>
  <si>
    <t>722231052R</t>
  </si>
  <si>
    <t>Šoupátko mosazné G 3/4" PN 16 do 80°C s 2x vnitřním závitem</t>
  </si>
  <si>
    <t>1684001457</t>
  </si>
  <si>
    <t>Armatury se dvěma závity šoupátka mosazná PN 16 do 80°C G 3/4"</t>
  </si>
  <si>
    <t>pro jednotlivá patra na odbočkách (teplá a studená voda)</t>
  </si>
  <si>
    <t>31</t>
  </si>
  <si>
    <t>-943562252</t>
  </si>
  <si>
    <t>725</t>
  </si>
  <si>
    <t>Zdravotechnika - zařizovací předměty</t>
  </si>
  <si>
    <t>725110811</t>
  </si>
  <si>
    <t>Demontáž klozetů splachovací s nádrží</t>
  </si>
  <si>
    <t>-1625184265</t>
  </si>
  <si>
    <t>Demontáž klozetů splachovacích s nádrží nebo tlakovým splachovačem</t>
  </si>
  <si>
    <t>https://podminky.urs.cz/item/CS_URS_2024_01/725110811</t>
  </si>
  <si>
    <t>33</t>
  </si>
  <si>
    <t>726131041</t>
  </si>
  <si>
    <t>Instalační předstěna pro klozet závěsný v 1120 mm s ovládáním zepředu do lehkých stěn s kovovou kcí</t>
  </si>
  <si>
    <t>-2146694708</t>
  </si>
  <si>
    <t>Předstěnové instalační systémy do lehkých stěn s kovovou konstrukcí pro závěsné klozety ovládání zepředu, stavební výšky 1120 mm</t>
  </si>
  <si>
    <t>kovová předstěna včetně splachovací nádržky, tlačítka a montážní sady (materiál včetně montáže)</t>
  </si>
  <si>
    <t>34</t>
  </si>
  <si>
    <t>725112022</t>
  </si>
  <si>
    <t>Klozet keramický závěsný na nosné stěny s hlubokým splachováním odpad vodorovný</t>
  </si>
  <si>
    <t>682353281</t>
  </si>
  <si>
    <t>Zařízení záchodů klozety keramické závěsné na nosné stěny s hlubokým splachováním odpad vodorovný</t>
  </si>
  <si>
    <t>https://podminky.urs.cz/item/CS_URS_2024_01/725112022</t>
  </si>
  <si>
    <t>klozet včetně prkénka, montážní sady (materiál + montáž)</t>
  </si>
  <si>
    <t>35</t>
  </si>
  <si>
    <t>725130811</t>
  </si>
  <si>
    <t>Demontáž pisoárových stání s nádrží jednodílných</t>
  </si>
  <si>
    <t>-1308886789</t>
  </si>
  <si>
    <t>https://podminky.urs.cz/item/CS_URS_2024_01/725130811</t>
  </si>
  <si>
    <t>36</t>
  </si>
  <si>
    <t>725121527</t>
  </si>
  <si>
    <t>Pisoárový záchodek automatický s integrovaným napájecím zdrojem</t>
  </si>
  <si>
    <t>-987150510</t>
  </si>
  <si>
    <t>Pisoárové záchodky keramické automatické s integrovaným napájecím zdrojem</t>
  </si>
  <si>
    <t>https://podminky.urs.cz/item/CS_URS_2024_01/725121527</t>
  </si>
  <si>
    <t>pisoáry - materiál včetně montáže</t>
  </si>
  <si>
    <t>37</t>
  </si>
  <si>
    <t>725210821</t>
  </si>
  <si>
    <t>Demontáž umyvadel bez výtokových armatur</t>
  </si>
  <si>
    <t>1140121600</t>
  </si>
  <si>
    <t>Demontáž umyvadel bez výtokových armatur umyvadel</t>
  </si>
  <si>
    <t>https://podminky.urs.cz/item/CS_URS_2024_01/725210821</t>
  </si>
  <si>
    <t>38</t>
  </si>
  <si>
    <t>72521331R</t>
  </si>
  <si>
    <t>Montáž umyvadla</t>
  </si>
  <si>
    <t>-546587388</t>
  </si>
  <si>
    <t>39</t>
  </si>
  <si>
    <t>5541250R</t>
  </si>
  <si>
    <t>umyvadlo dvojité polozápustné granit leštěnéný mat</t>
  </si>
  <si>
    <t>84621038</t>
  </si>
  <si>
    <t>včetně montážní sady</t>
  </si>
  <si>
    <t>40</t>
  </si>
  <si>
    <t>725820802</t>
  </si>
  <si>
    <t>Demontáž baterie stojánkové do jednoho otvoru</t>
  </si>
  <si>
    <t>-2016323410</t>
  </si>
  <si>
    <t>Demontáž baterií stojánkových do 1 otvoru</t>
  </si>
  <si>
    <t>https://podminky.urs.cz/item/CS_URS_2024_01/725820802</t>
  </si>
  <si>
    <t>41</t>
  </si>
  <si>
    <t>725829131</t>
  </si>
  <si>
    <t>Montáž baterie umyvadlové stojánkové G 1/2" ostatní typ</t>
  </si>
  <si>
    <t>-563375807</t>
  </si>
  <si>
    <t>Baterie umyvadlové montáž ostatních typů stojánkových G 1/2"</t>
  </si>
  <si>
    <t>https://podminky.urs.cz/item/CS_URS_2024_01/725829131</t>
  </si>
  <si>
    <t>42</t>
  </si>
  <si>
    <t>55145686R</t>
  </si>
  <si>
    <t>baterie umyvadlová stojánková prodloužená páková bez výpusti</t>
  </si>
  <si>
    <t>841763148</t>
  </si>
  <si>
    <t>43</t>
  </si>
  <si>
    <t>72585080R1</t>
  </si>
  <si>
    <t>Demontáž zásobníku na mýdlo</t>
  </si>
  <si>
    <t>1302537617</t>
  </si>
  <si>
    <t>44</t>
  </si>
  <si>
    <t>72582913R1</t>
  </si>
  <si>
    <t>Montáž zásobníku na mýdlo</t>
  </si>
  <si>
    <t>-1959469559</t>
  </si>
  <si>
    <t>45</t>
  </si>
  <si>
    <t>551456R1</t>
  </si>
  <si>
    <t xml:space="preserve">nástěnný zásobník na tekuté mýdlo </t>
  </si>
  <si>
    <t>1458360831</t>
  </si>
  <si>
    <t>dávkovač objem 700 ml z bílého plastu</t>
  </si>
  <si>
    <t>46</t>
  </si>
  <si>
    <t>72585080R2</t>
  </si>
  <si>
    <t>Demontáž vysoušeče rukou</t>
  </si>
  <si>
    <t>-877817067</t>
  </si>
  <si>
    <t>47</t>
  </si>
  <si>
    <t>72582913R2</t>
  </si>
  <si>
    <t>Montáž vysoušeče rukou</t>
  </si>
  <si>
    <t>-803127789</t>
  </si>
  <si>
    <t>48</t>
  </si>
  <si>
    <t>551456R2</t>
  </si>
  <si>
    <t>vysoušeč rukou</t>
  </si>
  <si>
    <t>-1047915449</t>
  </si>
  <si>
    <t>nástěnný horkovzdušný vysoušeč rukou s proudem vzduchu 85 m/s - bílý kov</t>
  </si>
  <si>
    <t>49</t>
  </si>
  <si>
    <t>72585080R3</t>
  </si>
  <si>
    <t>Demontáž držáku na toaletní papír</t>
  </si>
  <si>
    <t>642492086</t>
  </si>
  <si>
    <t>50</t>
  </si>
  <si>
    <t>72582913R3</t>
  </si>
  <si>
    <t>Montáž držáku na toaletní papír</t>
  </si>
  <si>
    <t>-1964843915</t>
  </si>
  <si>
    <t>51</t>
  </si>
  <si>
    <t>551456R3</t>
  </si>
  <si>
    <t>držák na toaletní papír - chromový bez krytu</t>
  </si>
  <si>
    <t>-1214690909</t>
  </si>
  <si>
    <t>52</t>
  </si>
  <si>
    <t>72582913R5</t>
  </si>
  <si>
    <t>Montáž sady na čištění WC</t>
  </si>
  <si>
    <t>-132019079</t>
  </si>
  <si>
    <t>53</t>
  </si>
  <si>
    <t>551456R5</t>
  </si>
  <si>
    <t>sada na čištění WC - nástěnná s držákem</t>
  </si>
  <si>
    <t>-479135481</t>
  </si>
  <si>
    <t>držák a rukojeť - chrom</t>
  </si>
  <si>
    <t>nádobka - matné sklo</t>
  </si>
  <si>
    <t>54</t>
  </si>
  <si>
    <t>725860811</t>
  </si>
  <si>
    <t>Demontáž uzávěrů zápachu jednoduchých</t>
  </si>
  <si>
    <t>-2106355370</t>
  </si>
  <si>
    <t>Demontáž zápachových uzávěrek pro zařizovací předměty jednoduchých</t>
  </si>
  <si>
    <t>https://podminky.urs.cz/item/CS_URS_2024_01/725860811</t>
  </si>
  <si>
    <t>umyvadla</t>
  </si>
  <si>
    <t>pisoary</t>
  </si>
  <si>
    <t>55</t>
  </si>
  <si>
    <t>725869101</t>
  </si>
  <si>
    <t>Montáž zápachových uzávěrek umyvadlových do DN 40</t>
  </si>
  <si>
    <t>2040758872</t>
  </si>
  <si>
    <t>Zápachové uzávěrky zařizovacích předmětů montáž zápachových uzávěrek umyvadlových do DN 40</t>
  </si>
  <si>
    <t>https://podminky.urs.cz/item/CS_URS_2024_01/725869101</t>
  </si>
  <si>
    <t>pro umyvadla</t>
  </si>
  <si>
    <t>56</t>
  </si>
  <si>
    <t>55161322R</t>
  </si>
  <si>
    <t>uzávěrka zápachová umyvadlová s výpustí DN 40</t>
  </si>
  <si>
    <t>657150029</t>
  </si>
  <si>
    <t>57</t>
  </si>
  <si>
    <t>998725101</t>
  </si>
  <si>
    <t>Přesun hmot tonážní pro zařizovací předměty v objektech v do 6 m</t>
  </si>
  <si>
    <t>-1740824567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</si>
  <si>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</si>
  <si>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</si>
  <si>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741</t>
  </si>
  <si>
    <t>Elektroinstalace - silnoproud</t>
  </si>
  <si>
    <t>58</t>
  </si>
  <si>
    <t>210190R</t>
  </si>
  <si>
    <t>Úprava elektroinstalace</t>
  </si>
  <si>
    <t>1190755241</t>
  </si>
  <si>
    <t>demontáž stávající elektroinstalace (kabely, svítidla, vypínače, zásuvky)</t>
  </si>
  <si>
    <t>vyřezání drážek pro elektroinstalaci</t>
  </si>
  <si>
    <t>nové rozvody k pojistkové skříni</t>
  </si>
  <si>
    <t>instalace proudového chrániče</t>
  </si>
  <si>
    <t>59</t>
  </si>
  <si>
    <t>741310201</t>
  </si>
  <si>
    <t>Montáž spínač (polo)zapuštěný šroubové připojení 1-jednopólový se zapojením vodičů</t>
  </si>
  <si>
    <t>-647421966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</si>
  <si>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</si>
  <si>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https://podminky.urs.cz/item/CS_URS_2024_01/741310201</t>
  </si>
  <si>
    <t>60</t>
  </si>
  <si>
    <t>34535000</t>
  </si>
  <si>
    <t>spínač kompletní, zápustný, jednopólový, řazení 1, šroubové svorky</t>
  </si>
  <si>
    <t>-86330250</t>
  </si>
  <si>
    <t>61</t>
  </si>
  <si>
    <t>741313041</t>
  </si>
  <si>
    <t>Montáž zásuvka (polo)zapuštěná šroubové připojení 2P+PE se zapojením vodičů</t>
  </si>
  <si>
    <t>1794631033</t>
  </si>
  <si>
    <t>Montáž zásuvek domovních se zapojením vodičů šroubové připojení polozapuštěných nebo zapuštěných 10/16 A, provedení 2P + PE</t>
  </si>
  <si>
    <t>https://podminky.urs.cz/item/CS_URS_2024_01/741313041</t>
  </si>
  <si>
    <t>62</t>
  </si>
  <si>
    <t>34555202</t>
  </si>
  <si>
    <t>zásuvka zápustná jednonásobná chráněná, šroubové svorky</t>
  </si>
  <si>
    <t>732074726</t>
  </si>
  <si>
    <t>63</t>
  </si>
  <si>
    <t>741372076</t>
  </si>
  <si>
    <t>Montáž svítidlo LED interiérové přisazené stropní hranaté nebo kruhové do 0,09 m2 s pohybovým čidlem se zapojením vodičů</t>
  </si>
  <si>
    <t>390735678</t>
  </si>
  <si>
    <t>Montáž svítidel s integrovaným zdrojem LED se zapojením vodičů interiérových přisazených stropních hranatých nebo kruhových s pohybovým čidlem do 0,09 m2</t>
  </si>
  <si>
    <t>https://podminky.urs.cz/item/CS_URS_2024_01/741372076</t>
  </si>
  <si>
    <t>64</t>
  </si>
  <si>
    <t>34825054</t>
  </si>
  <si>
    <t>svítidlo interiérové stropní přisazené kruhové D 200-300mm 900-1900lm s pohybovým čidlem</t>
  </si>
  <si>
    <t>-539737256</t>
  </si>
  <si>
    <t>příkon 18 W, teplá bílá, světelný tok 1500 lm, teplota chromatičnosti 3000 K</t>
  </si>
  <si>
    <t>pohybové čidlo zapuštěné do stropu, montážní otvor prům. 65 mm, detekční oblast do 7,0 m při výšce 2,5 m, intenzita světla 3 - 2000 lux</t>
  </si>
  <si>
    <t>65</t>
  </si>
  <si>
    <t>741372111</t>
  </si>
  <si>
    <t>Montáž svítidlo LED interiérové vestavné panelové hranaté nebo kruhové do 0,09 m2 se zapojením vodičů</t>
  </si>
  <si>
    <t>422604287</t>
  </si>
  <si>
    <t>Montáž svítidel s integrovaným zdrojem LED se zapojením vodičů interiérových vestavných stropních panelových hranatých nebo kruhových, plochy do 0,09 m2</t>
  </si>
  <si>
    <t>https://podminky.urs.cz/item/CS_URS_2024_01/741372111</t>
  </si>
  <si>
    <t>66</t>
  </si>
  <si>
    <t>34825013</t>
  </si>
  <si>
    <t>svítidlo vestavné stropní panelové kruhové D 200-250mm 1000-1500lm</t>
  </si>
  <si>
    <t>-1522557647</t>
  </si>
  <si>
    <t>příkon 12,5 W, teplá bílá, světelný tok 1000 lm, teplota chromatičnosti 3000 K</t>
  </si>
  <si>
    <t>67</t>
  </si>
  <si>
    <t>998741101</t>
  </si>
  <si>
    <t>Přesun hmot tonážní pro silnoproud v objektech v do 6 m</t>
  </si>
  <si>
    <t>-349066241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</si>
  <si>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</si>
  <si>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</si>
  <si>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68</t>
  </si>
  <si>
    <t>751398822</t>
  </si>
  <si>
    <t>Demontáž větrací mřížky stěnové průřezu přes 0,040 do 0,100 m2</t>
  </si>
  <si>
    <t>1568805837</t>
  </si>
  <si>
    <t>Demontáž ostatních zařízení větrací mřížky stěnové, průřezu přes 0,040 do 0,100 m2</t>
  </si>
  <si>
    <t>https://podminky.urs.cz/item/CS_URS_2024_01/751398822</t>
  </si>
  <si>
    <t>69</t>
  </si>
  <si>
    <t>751322012</t>
  </si>
  <si>
    <t>Montáž talířového ventilu D přes 100 do 200 mm</t>
  </si>
  <si>
    <t>-1212666631</t>
  </si>
  <si>
    <t>Montáž talířových ventilů, anemostatů, dýz talířového ventilu, průměru přes 100 do 200 mm</t>
  </si>
  <si>
    <t>https://podminky.urs.cz/item/CS_URS_2024_01/751322012</t>
  </si>
  <si>
    <t>70</t>
  </si>
  <si>
    <t>42972214</t>
  </si>
  <si>
    <t>ventil talířový pro odvod vzduchu kovový D 150mm</t>
  </si>
  <si>
    <t>-1813452807</t>
  </si>
  <si>
    <t>71</t>
  </si>
  <si>
    <t>751398022</t>
  </si>
  <si>
    <t>Montáž větrací mřížky stěnové přes 0,040 do 0,100 m2</t>
  </si>
  <si>
    <t>-1175951066</t>
  </si>
  <si>
    <t>Montáž ostatních zařízení větrací mřížky stěnové, průřezu přes 0,04 do 0,100 m2</t>
  </si>
  <si>
    <t>https://podminky.urs.cz/item/CS_URS_2024_01/751398022</t>
  </si>
  <si>
    <t>72</t>
  </si>
  <si>
    <t>42972303</t>
  </si>
  <si>
    <t>mřížka stěnová otevřená jednořadá kovová úhel lamel 0° 300x150mm</t>
  </si>
  <si>
    <t>182264039</t>
  </si>
  <si>
    <t>73</t>
  </si>
  <si>
    <t>1862660729</t>
  </si>
  <si>
    <t>pro připojovací potrubí zavěšené pod strop</t>
  </si>
  <si>
    <t>74</t>
  </si>
  <si>
    <t>-1113371295</t>
  </si>
  <si>
    <t>763</t>
  </si>
  <si>
    <t>Konstrukce suché výstavby</t>
  </si>
  <si>
    <t>75</t>
  </si>
  <si>
    <t>763171811</t>
  </si>
  <si>
    <t>Demontáž revizních klapek/dvířek SDK kcí vel. do 1 m2 pro příčky/předsazené stěny</t>
  </si>
  <si>
    <t>-1458857844</t>
  </si>
  <si>
    <t>Demontáž instalační techniky pro konstrukce ze sádrokartonových desek revizních klapek nebo dvířek pro příčky nebo předsazené stěny, velikost do 1,00 m2</t>
  </si>
  <si>
    <t>https://podminky.urs.cz/item/CS_URS_2024_01/763171811</t>
  </si>
  <si>
    <t>instalační dvířka nerez 50/50</t>
  </si>
  <si>
    <t>instalační dvířka nerez 20/20</t>
  </si>
  <si>
    <t>76</t>
  </si>
  <si>
    <t>763135101</t>
  </si>
  <si>
    <t>Montáž SDK kazetového podhledu z kazet 600x600 mm na zavěšenou viditelnou nosnou konstrukci</t>
  </si>
  <si>
    <t>2125867438</t>
  </si>
  <si>
    <t>Montáž sádrokartonového podhledu kazetového demontovatelného, velikosti kazet 600x600 mm včetně zavěšené nosné konstrukce viditelné</t>
  </si>
  <si>
    <t>https://podminky.urs.cz/item/CS_URS_2024_01/763135101</t>
  </si>
  <si>
    <t>stropy</t>
  </si>
  <si>
    <t>5*12,0</t>
  </si>
  <si>
    <t>77</t>
  </si>
  <si>
    <t>59030570</t>
  </si>
  <si>
    <t>podhled kazetový bez děrování viditelný rastr tl 10mm 600x600mm</t>
  </si>
  <si>
    <t>1799377838</t>
  </si>
  <si>
    <t>60*1,05 'Přepočtené koeficientem množství</t>
  </si>
  <si>
    <t>78</t>
  </si>
  <si>
    <t>742111101R</t>
  </si>
  <si>
    <t>Montáž revizních dvířek</t>
  </si>
  <si>
    <t>-1025674877</t>
  </si>
  <si>
    <t>79</t>
  </si>
  <si>
    <t>56245703R</t>
  </si>
  <si>
    <t>dvířka revizní 500x500 nerez</t>
  </si>
  <si>
    <t>1505238398</t>
  </si>
  <si>
    <t>80</t>
  </si>
  <si>
    <t>59030710R</t>
  </si>
  <si>
    <t>dvířka revizní jednokřídlá nerezová s automatickým zámkem 200x200mm</t>
  </si>
  <si>
    <t>959201251</t>
  </si>
  <si>
    <t>81</t>
  </si>
  <si>
    <t>998763301</t>
  </si>
  <si>
    <t>Přesun hmot tonážní pro konstrukce montované z desek v objektech v do 6 m</t>
  </si>
  <si>
    <t>-1569024120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</si>
  <si>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</si>
  <si>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https://podminky.urs.cz/item/CS_URS_2024_01/998763301</t>
  </si>
  <si>
    <t>766</t>
  </si>
  <si>
    <t>Konstrukce truhlářské</t>
  </si>
  <si>
    <t>82</t>
  </si>
  <si>
    <t>766691914</t>
  </si>
  <si>
    <t>Ostatní práce vyvěšení nebo zavěšení křídel dřevěných dveřních, plochy do 2 m2</t>
  </si>
  <si>
    <t>1951892867</t>
  </si>
  <si>
    <t>vyvěšení původních dveří</t>
  </si>
  <si>
    <t>83</t>
  </si>
  <si>
    <t>766660171</t>
  </si>
  <si>
    <t>Montáž dveřních křídel otvíravých jednokřídlových š do 0,8 m do obložkové zárubně</t>
  </si>
  <si>
    <t>152384169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</si>
  <si>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</si>
  <si>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</si>
  <si>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>84</t>
  </si>
  <si>
    <t>61162001</t>
  </si>
  <si>
    <t>dveře jednokřídlé dřevotřískové povrch dýhovaný plné 700x1970-2100mm</t>
  </si>
  <si>
    <t>329804273</t>
  </si>
  <si>
    <t>85</t>
  </si>
  <si>
    <t>766660729</t>
  </si>
  <si>
    <t>Montáž dveřního interiérového kování - štítku s klikou</t>
  </si>
  <si>
    <t>908599756</t>
  </si>
  <si>
    <t>Montáž dveřních doplňků dveřního kování interiérového štítku s klikou</t>
  </si>
  <si>
    <t>https://podminky.urs.cz/item/CS_URS_2024_01/766660729</t>
  </si>
  <si>
    <t>dveře k pisoárům</t>
  </si>
  <si>
    <t>86</t>
  </si>
  <si>
    <t>54914123</t>
  </si>
  <si>
    <t>kování rozetové klika/klika</t>
  </si>
  <si>
    <t>668732907</t>
  </si>
  <si>
    <t>87</t>
  </si>
  <si>
    <t>766660730</t>
  </si>
  <si>
    <t>Montáž dveřního interiérového kování - WC kliky se zámkem</t>
  </si>
  <si>
    <t>-961384228</t>
  </si>
  <si>
    <t>Montáž dveřních doplňků dveřního kování interiérového WC kliky se zámkem</t>
  </si>
  <si>
    <t>https://podminky.urs.cz/item/CS_URS_2024_01/766660730</t>
  </si>
  <si>
    <t>dveře do kabinek WC</t>
  </si>
  <si>
    <t>88</t>
  </si>
  <si>
    <t>54914128</t>
  </si>
  <si>
    <t>kování rozetové spodní pro WC</t>
  </si>
  <si>
    <t>-804013977</t>
  </si>
  <si>
    <t>89</t>
  </si>
  <si>
    <t>766682111</t>
  </si>
  <si>
    <t>Montáž zárubní obložkových pro dveře jednokřídlové tl stěny do 170 mm</t>
  </si>
  <si>
    <t>1352311515</t>
  </si>
  <si>
    <t>Montáž zárubní dřevěných nebo plastových obložkových, pro dveře jednokřídlové, tloušťky stěny do 170 mm</t>
  </si>
  <si>
    <t>https://podminky.urs.cz/item/CS_URS_2024_01/766682111</t>
  </si>
  <si>
    <t>90</t>
  </si>
  <si>
    <t>61181101</t>
  </si>
  <si>
    <t>zárubeň jednokřídlá obložková s dýhovaným povrchem tl stěny 60-150mm rozměru 600-900/1970mm</t>
  </si>
  <si>
    <t>358184838</t>
  </si>
  <si>
    <t>91</t>
  </si>
  <si>
    <t>54932006</t>
  </si>
  <si>
    <t>závěs dveřní šroubovací 60mm se závitem M10 s hřebem</t>
  </si>
  <si>
    <t>100 kus</t>
  </si>
  <si>
    <t>415537938</t>
  </si>
  <si>
    <t>15*2/100</t>
  </si>
  <si>
    <t>92</t>
  </si>
  <si>
    <t>998766101</t>
  </si>
  <si>
    <t>Přesun hmot tonážní pro kce truhlářské v objektech v do 6 m</t>
  </si>
  <si>
    <t>2014609382</t>
  </si>
  <si>
    <t>Přesun hmot pro konstrukce truhlářské stanovený z hmotnosti přesunovaného materiálu vodorovná dopravní vzdálenost do 50 m základní v objektech výšky do 6 m</t>
  </si>
  <si>
    <t>https://podminky.urs.cz/item/CS_URS_2024_01/998766101</t>
  </si>
  <si>
    <t>771</t>
  </si>
  <si>
    <t>Podlahy z dlaždic</t>
  </si>
  <si>
    <t>93</t>
  </si>
  <si>
    <t>771571810</t>
  </si>
  <si>
    <t>Demontáž podlah z dlaždic keramických kladených do malty</t>
  </si>
  <si>
    <t>-413399441</t>
  </si>
  <si>
    <t>https://podminky.urs.cz/item/CS_URS_2024_01/771571810</t>
  </si>
  <si>
    <t>94</t>
  </si>
  <si>
    <t>771111011</t>
  </si>
  <si>
    <t>Vysátí podkladu před pokládkou dlažby</t>
  </si>
  <si>
    <t>805822435</t>
  </si>
  <si>
    <t>Příprava podkladu před provedením dlažby vysátí podlah</t>
  </si>
  <si>
    <t>https://podminky.urs.cz/item/CS_URS_2024_01/771111011</t>
  </si>
  <si>
    <t>95</t>
  </si>
  <si>
    <t>771121011</t>
  </si>
  <si>
    <t>Nátěr penetrační na podlahu</t>
  </si>
  <si>
    <t>1091510130</t>
  </si>
  <si>
    <t>Příprava podkladu před provedením dlažby nátěr penetrační na podlahu</t>
  </si>
  <si>
    <t>https://podminky.urs.cz/item/CS_URS_2024_01/771121011</t>
  </si>
  <si>
    <t>96</t>
  </si>
  <si>
    <t>771151012</t>
  </si>
  <si>
    <t>Samonivelační stěrka podlah pevnosti 20 MPa tl přes 3 do 5 mm</t>
  </si>
  <si>
    <t>-2025486443</t>
  </si>
  <si>
    <t>Příprava podkladu před provedením dlažby samonivelační stěrka min.pevnosti 20 MPa, tloušťky přes 3 do 5 mm</t>
  </si>
  <si>
    <t>https://podminky.urs.cz/item/CS_URS_2024_01/771151012</t>
  </si>
  <si>
    <t>97</t>
  </si>
  <si>
    <t>771591112</t>
  </si>
  <si>
    <t>Izolace pod dlažbu nátěrem nebo stěrkou ve dvou vrstvách</t>
  </si>
  <si>
    <t>210143048</t>
  </si>
  <si>
    <t>Izolace podlahy pod dlažbu nátěrem nebo stěrkou ve dvou vrstvách</t>
  </si>
  <si>
    <t>https://podminky.urs.cz/item/CS_URS_2024_01/771591112</t>
  </si>
  <si>
    <t>98</t>
  </si>
  <si>
    <t>771574416</t>
  </si>
  <si>
    <t>Montáž podlah keramických hladkých lepených cementovým flexibilním lepidlem přes 9 do 12 ks/m2</t>
  </si>
  <si>
    <t>1123495989</t>
  </si>
  <si>
    <t>Montáž podlah z dlaždic keramických lepených cementovým flexibilním lepidlem hladkých, tloušťky do 10 mm přes 9 do 12 ks/m2</t>
  </si>
  <si>
    <t>https://podminky.urs.cz/item/CS_URS_2024_01/771574416</t>
  </si>
  <si>
    <t>podlahy</t>
  </si>
  <si>
    <t>99</t>
  </si>
  <si>
    <t>59761160</t>
  </si>
  <si>
    <t>dlažba keramická slinutá mrazuvzdorná povrch hladký/matný tl do 10mm přes 9 do 12ks/m2</t>
  </si>
  <si>
    <t>-2043063576</t>
  </si>
  <si>
    <t>60*1,1 'Přepočtené koeficientem množství</t>
  </si>
  <si>
    <t>100</t>
  </si>
  <si>
    <t>771577213</t>
  </si>
  <si>
    <t>Příplatek k montáži podlah keramických lepených cementovým flexibilním lepidlem za pokládku na koso</t>
  </si>
  <si>
    <t>-1640396050</t>
  </si>
  <si>
    <t>Montáž podlah z dlaždic keramických lepených cementovým flexibilním lepidlem Příplatek k cenám za pokládku na koso</t>
  </si>
  <si>
    <t>https://podminky.urs.cz/item/CS_URS_2024_01/771577213</t>
  </si>
  <si>
    <t>101</t>
  </si>
  <si>
    <t>998771101</t>
  </si>
  <si>
    <t>Přesun hmot tonážní pro podlahy z dlaždic v objektech v do 6 m</t>
  </si>
  <si>
    <t>628358487</t>
  </si>
  <si>
    <t>Přesun hmot pro podlahy z dlaždic stanovený z hmotnosti přesunovaného materiálu vodorovná dopravní vzdálenost do 50 m základní v objektech výšky do 6 m</t>
  </si>
  <si>
    <t>https://podminky.urs.cz/item/CS_URS_2024_01/998771101</t>
  </si>
  <si>
    <t>781</t>
  </si>
  <si>
    <t>Dokončovací práce - obklady</t>
  </si>
  <si>
    <t>102</t>
  </si>
  <si>
    <t>781471810</t>
  </si>
  <si>
    <t>Demontáž obkladů z obkladaček keramických kladených do malty</t>
  </si>
  <si>
    <t>-703284161</t>
  </si>
  <si>
    <t>Demontáž obkladů z dlaždic keramických kladených do malty</t>
  </si>
  <si>
    <t>https://podminky.urs.cz/item/CS_URS_2024_01/781471810</t>
  </si>
  <si>
    <t>5*42,0</t>
  </si>
  <si>
    <t>103</t>
  </si>
  <si>
    <t>781111011</t>
  </si>
  <si>
    <t>Ometení (oprášení) stěny při přípravě podkladu</t>
  </si>
  <si>
    <t>1852311879</t>
  </si>
  <si>
    <t>Příprava podkladu před provedením obkladu oprášení (ometení) stěny</t>
  </si>
  <si>
    <t>https://podminky.urs.cz/item/CS_URS_2024_01/781111011</t>
  </si>
  <si>
    <t>obklad stěn</t>
  </si>
  <si>
    <t>5*48,40</t>
  </si>
  <si>
    <t>104</t>
  </si>
  <si>
    <t>781121011</t>
  </si>
  <si>
    <t>Nátěr penetrační na stěnu</t>
  </si>
  <si>
    <t>361521514</t>
  </si>
  <si>
    <t>Příprava podkladu před provedením obkladu nátěr penetrační na stěnu</t>
  </si>
  <si>
    <t>https://podminky.urs.cz/item/CS_URS_2024_01/781121011</t>
  </si>
  <si>
    <t>105</t>
  </si>
  <si>
    <t>781151031</t>
  </si>
  <si>
    <t>Celoplošné vyrovnání podkladu stěrkou tl 3 mm</t>
  </si>
  <si>
    <t>785544660</t>
  </si>
  <si>
    <t>Příprava podkladu před provedením obkladu celoplošné vyrovnání podkladu stěrkou, tloušťky 3 mm</t>
  </si>
  <si>
    <t>https://podminky.urs.cz/item/CS_URS_2024_01/781151031</t>
  </si>
  <si>
    <t>stěny</t>
  </si>
  <si>
    <t>106</t>
  </si>
  <si>
    <t>781151041</t>
  </si>
  <si>
    <t>Příplatek k cenám celoplošné vyrovnání stěrkou za každý další 1 mm přes tl 3 mm</t>
  </si>
  <si>
    <t>572254630</t>
  </si>
  <si>
    <t>Příprava podkladu před provedením obkladu celoplošné vyrovnání podkladu příplatek za každý další 1 mm tloušťky přes 3 mm</t>
  </si>
  <si>
    <t>https://podminky.urs.cz/item/CS_URS_2024_01/781151041</t>
  </si>
  <si>
    <t>odhad</t>
  </si>
  <si>
    <t>50,0</t>
  </si>
  <si>
    <t>107</t>
  </si>
  <si>
    <t>781474115</t>
  </si>
  <si>
    <t>Montáž obkladů keramických hladkých lepených cementovým flexibilním lepidlem přes 22 do 25 ks/m2</t>
  </si>
  <si>
    <t>1917020379</t>
  </si>
  <si>
    <t>Montáž keramických obkladů stěn lepených cementovým flexibilním lepidlem hladkých přes 22 do 25 ks/m2</t>
  </si>
  <si>
    <t>https://podminky.urs.cz/item/CS_URS_2024_01/781474115</t>
  </si>
  <si>
    <t>108</t>
  </si>
  <si>
    <t>59761714</t>
  </si>
  <si>
    <t>obklad keramický nemrazuvzdorný povrch hladký/matný tl do 10mm přes 22 do 25ks/m2</t>
  </si>
  <si>
    <t>-105812853</t>
  </si>
  <si>
    <t>242*1,1 'Přepočtené koeficientem množství</t>
  </si>
  <si>
    <t>109</t>
  </si>
  <si>
    <t>781492211</t>
  </si>
  <si>
    <t>Montáž profilů rohových lepených flexibilním cementovým lepidlem</t>
  </si>
  <si>
    <t>1858280354</t>
  </si>
  <si>
    <t>Obklad - dokončující práce montáž profilu lepeného flexibilním cementovým lepidlem rohového</t>
  </si>
  <si>
    <t>https://podminky.urs.cz/item/CS_URS_2024_01/781492211</t>
  </si>
  <si>
    <t>montáž rohové lišty</t>
  </si>
  <si>
    <t>5*9,5</t>
  </si>
  <si>
    <t>110</t>
  </si>
  <si>
    <t>781492251</t>
  </si>
  <si>
    <t>Montáž profilů ukončovacích lepených flexibilním cementovým lepidlem</t>
  </si>
  <si>
    <t>-39933605</t>
  </si>
  <si>
    <t>Obklad - dokončující práce montáž profilu lepeného flexibilním cementovým lepidlem ukončovacího</t>
  </si>
  <si>
    <t>https://podminky.urs.cz/item/CS_URS_2024_01/781492251</t>
  </si>
  <si>
    <t>montáž dokončovací lišty</t>
  </si>
  <si>
    <t>5*22,0</t>
  </si>
  <si>
    <t>111</t>
  </si>
  <si>
    <t>28342001</t>
  </si>
  <si>
    <t>lišta ukončovací z PVC 8mm</t>
  </si>
  <si>
    <t>1712394590</t>
  </si>
  <si>
    <t>5*9,5+5*22,0</t>
  </si>
  <si>
    <t>157,5*1,05 'Přepočtené koeficientem množství</t>
  </si>
  <si>
    <t>112</t>
  </si>
  <si>
    <t>78149102R</t>
  </si>
  <si>
    <t>Demontáž zrcadel</t>
  </si>
  <si>
    <t>2123477616</t>
  </si>
  <si>
    <t>113</t>
  </si>
  <si>
    <t>781491021</t>
  </si>
  <si>
    <t>Montáž zrcadel plochy do 1 m2 lepených silikonovým tmelem na keramický obklad</t>
  </si>
  <si>
    <t>-690111416</t>
  </si>
  <si>
    <t>Montáž zrcadel lepených silikonovým tmelem na keramický obklad, plochy do 1 m2</t>
  </si>
  <si>
    <t>https://podminky.urs.cz/item/CS_URS_2024_01/781491021</t>
  </si>
  <si>
    <t>5*1,0*0,6</t>
  </si>
  <si>
    <t>114</t>
  </si>
  <si>
    <t>63465122</t>
  </si>
  <si>
    <t>zrcadlo nemontované čiré tl 3mm max rozměr 3210x2250mm</t>
  </si>
  <si>
    <t>1744532179</t>
  </si>
  <si>
    <t>zrcadlo s fazetou 100 x 60 cm bez rámu</t>
  </si>
  <si>
    <t>3*1,1 'Přepočtené koeficientem množství</t>
  </si>
  <si>
    <t>115</t>
  </si>
  <si>
    <t>998781101</t>
  </si>
  <si>
    <t>Přesun hmot tonážní pro obklady keramické v objektech v do 6 m</t>
  </si>
  <si>
    <t>-145555487</t>
  </si>
  <si>
    <t>Přesun hmot pro obklady keramické stanovený z hmotnosti přesunovaného materiálu vodorovná dopravní vzdálenost do 50 m základní v objektech výšky do 6 m</t>
  </si>
  <si>
    <t>https://podminky.urs.cz/item/CS_URS_2024_01/998781101</t>
  </si>
  <si>
    <t>784</t>
  </si>
  <si>
    <t>Dokončovací práce - malby a tapety</t>
  </si>
  <si>
    <t>116</t>
  </si>
  <si>
    <t>784121001</t>
  </si>
  <si>
    <t>Oškrabání malby v místnostech v do 3,80 m</t>
  </si>
  <si>
    <t>1982233108</t>
  </si>
  <si>
    <t>Oškrabání malby v místnostech výšky do 3,80 m</t>
  </si>
  <si>
    <t>https://podminky.urs.cz/item/CS_URS_2024_01/784121001</t>
  </si>
  <si>
    <t>nad obkladem</t>
  </si>
  <si>
    <t>117</t>
  </si>
  <si>
    <t>784121011</t>
  </si>
  <si>
    <t>Rozmývání podkladu po oškrabání malby v místnostech v do 3,80 m</t>
  </si>
  <si>
    <t>-455022629</t>
  </si>
  <si>
    <t>Rozmývání podkladu po oškrabání malby v místnostech výšky do 3,80 m</t>
  </si>
  <si>
    <t>https://podminky.urs.cz/item/CS_URS_2024_01/784121011</t>
  </si>
  <si>
    <t>118</t>
  </si>
  <si>
    <t>784161201</t>
  </si>
  <si>
    <t>Lokální vyrovnání podkladu sádrovou stěrkou pl do 0,1 m2 v místnostech v do 3,80 m</t>
  </si>
  <si>
    <t>847440104</t>
  </si>
  <si>
    <t>Lokální vyrovnání podkladu sádrovou stěrkou, tloušťky do 3 mm, plochy do 0,1 m2 v místnostech výšky do 3,80 m</t>
  </si>
  <si>
    <t>https://podminky.urs.cz/item/CS_URS_2024_01/784161201</t>
  </si>
  <si>
    <t>nad obkladem (cca 10 % plochy)</t>
  </si>
  <si>
    <t>110,0*0,1</t>
  </si>
  <si>
    <t>119</t>
  </si>
  <si>
    <t>784171101</t>
  </si>
  <si>
    <t>Zakrytí vnitřních podlah včetně pozdějšího odkrytí</t>
  </si>
  <si>
    <t>-57317767</t>
  </si>
  <si>
    <t>Zakrytí nemalovaných ploch (materiál ve specifikaci) včetně pozdějšího odkrytí podlah</t>
  </si>
  <si>
    <t>https://podminky.urs.cz/item/CS_URS_2024_01/784171101</t>
  </si>
  <si>
    <t>120</t>
  </si>
  <si>
    <t>784171111</t>
  </si>
  <si>
    <t>Zakrytí vnitřních ploch stěn v místnostech v do 3,80 m</t>
  </si>
  <si>
    <t>-1286907461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</si>
  <si>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</si>
  <si>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</si>
  <si>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121</t>
  </si>
  <si>
    <t>58124842</t>
  </si>
  <si>
    <t>fólie pro malířské potřeby zakrývací tl 7µ 4x5m</t>
  </si>
  <si>
    <t>-106964672</t>
  </si>
  <si>
    <t>60,0+242,0</t>
  </si>
  <si>
    <t>302*1,05 'Přepočtené koeficientem množství</t>
  </si>
  <si>
    <t>784181101</t>
  </si>
  <si>
    <t>Základní akrylátová jednonásobná bezbarvá penetrace podkladu v místnostech v do 3,80 m</t>
  </si>
  <si>
    <t>-1644139306</t>
  </si>
  <si>
    <t>Penetrace podkladu jednonásobná základní akrylátová bezbarvá v místnostech výšky do 3,80 m</t>
  </si>
  <si>
    <t>https://podminky.urs.cz/item/CS_URS_2024_01/784181101</t>
  </si>
  <si>
    <t>123</t>
  </si>
  <si>
    <t>784211101</t>
  </si>
  <si>
    <t>Dvojnásobné bílé malby ze směsí za mokra výborně oděruvzdorných v místnostech v do 3,80 m</t>
  </si>
  <si>
    <t>-80546815</t>
  </si>
  <si>
    <t>Malby z malířských směsí oděruvzdorných za mokra dvojnásobné, bílé za mokra oděruvzdorné výborně v místnostech výšky do 3,80 m</t>
  </si>
  <si>
    <t>https://podminky.urs.cz/item/CS_URS_2024_01/784211101</t>
  </si>
  <si>
    <t>124</t>
  </si>
  <si>
    <t>78419100R</t>
  </si>
  <si>
    <t>Úklid prostor</t>
  </si>
  <si>
    <t>-1092086212</t>
  </si>
  <si>
    <t>2.1 - Kanalizační stoupačky - ženy</t>
  </si>
  <si>
    <t>prostupy ke stoupačce - okolo připojovacího potrubí, s konečnou úpravou (práce včetně materiálu)</t>
  </si>
  <si>
    <t>rozšíření otvorů ve zdi (ke stoupačce) pro připojovací potrubí</t>
  </si>
  <si>
    <t>8*0,5</t>
  </si>
  <si>
    <t>382915614</t>
  </si>
  <si>
    <t>1,08+0,858</t>
  </si>
  <si>
    <t>409299304</t>
  </si>
  <si>
    <t>28,0+45,0</t>
  </si>
  <si>
    <t>1407950074</t>
  </si>
  <si>
    <t>2.2 - Vodovodní stoupačky - ženy</t>
  </si>
  <si>
    <t>rozšíření otvorů do šachty pro připojovací potrubí (4 patra + 1 suterén)</t>
  </si>
  <si>
    <t>-1651380206</t>
  </si>
  <si>
    <t>0,675+0,522</t>
  </si>
  <si>
    <t>stoupačky + připojovací potrubí + připojovací potrubí v suterénu</t>
  </si>
  <si>
    <t>3*35,0+28,0+46,0</t>
  </si>
  <si>
    <t>4 patra × (2x klozet, 2x umyvadlo) + suterén (3x sprchy, 3x klozet, 4x umyvadlo)</t>
  </si>
  <si>
    <t>4*(2+2)+1*(3+3+4)</t>
  </si>
  <si>
    <t>998722104</t>
  </si>
  <si>
    <t>Přesun hmot tonážní pro vnitřní vodovod v objektech v přes 24 do 36 m</t>
  </si>
  <si>
    <t>Přesun hmot pro vnitřní vodovod stanovený z hmotnosti přesunovaného materiálu vodorovná dopravní vzdálenost do 50 m základní v objektech výšky přes 24 do 36 m</t>
  </si>
  <si>
    <t>https://podminky.urs.cz/item/CS_URS_2024_01/998722104</t>
  </si>
  <si>
    <t>417032308</t>
  </si>
  <si>
    <t>2.3 - Stavební úprava sociálního zařízení ŽENY (2., 4.,5.,6. NP)</t>
  </si>
  <si>
    <t>1054835113</t>
  </si>
  <si>
    <t>pro dveře wc (4x2 ks - dveře š=70 cm, 4ks  - dveře š=70 cm)</t>
  </si>
  <si>
    <t>4*2+4</t>
  </si>
  <si>
    <t>úklidové komory - dveře š=70 cm</t>
  </si>
  <si>
    <t>8*0,9*1,25</t>
  </si>
  <si>
    <t>wc (4x2 ks - dveře š=60 cm, 4ks  - dveře š=70 cm)</t>
  </si>
  <si>
    <t>4 podlaží, 2 místnosti, odhad cca 3,0 m2</t>
  </si>
  <si>
    <t>4*2*3,0</t>
  </si>
  <si>
    <t>10*24,0</t>
  </si>
  <si>
    <t>4*3*0,5</t>
  </si>
  <si>
    <t>-1040936603</t>
  </si>
  <si>
    <t>184,8-160,0</t>
  </si>
  <si>
    <t>2036437364</t>
  </si>
  <si>
    <t>573184080</t>
  </si>
  <si>
    <t>1,842+18,23</t>
  </si>
  <si>
    <t>odpočet demontovaných dveří</t>
  </si>
  <si>
    <t>-0,336</t>
  </si>
  <si>
    <t>odpad záchody</t>
  </si>
  <si>
    <t>4*1,0</t>
  </si>
  <si>
    <t>odpad - umyvadla</t>
  </si>
  <si>
    <t>4*2,0</t>
  </si>
  <si>
    <t>4*2*2,5</t>
  </si>
  <si>
    <t>-2033510094</t>
  </si>
  <si>
    <t>4*2</t>
  </si>
  <si>
    <t>-1525617926</t>
  </si>
  <si>
    <t>28*1,03 'Přepočtené koeficientem množství</t>
  </si>
  <si>
    <t>-1283231647</t>
  </si>
  <si>
    <t>4*2*2</t>
  </si>
  <si>
    <t>722231053R</t>
  </si>
  <si>
    <t>Šoupátko mosazné G 1" PN 16 do 80°C s 2x vnitřním závitem</t>
  </si>
  <si>
    <t>1192627964</t>
  </si>
  <si>
    <t>Armatury se dvěma závity šoupátka mosazná PN 16 do 80°C G 1"</t>
  </si>
  <si>
    <t>https://podminky.urs.cz/item/CS_URS_2024_01/726131041</t>
  </si>
  <si>
    <t>dvojumyvadlo</t>
  </si>
  <si>
    <t>924235042</t>
  </si>
  <si>
    <t>4*3</t>
  </si>
  <si>
    <t>4*12,0</t>
  </si>
  <si>
    <t>48*1,05 'Přepočtené koeficientem množství</t>
  </si>
  <si>
    <t>1124411690</t>
  </si>
  <si>
    <t>581699211</t>
  </si>
  <si>
    <t>-625578434</t>
  </si>
  <si>
    <t>Vyvěšení nebo zavěšení dřevěných křídel dveří pl do 2 m2</t>
  </si>
  <si>
    <t>https://podminky.urs.cz/item/CS_URS_2024_01/766691914</t>
  </si>
  <si>
    <t>wc (4x2 ks - dveře š=70 cm, 4ks  - dveře š=70 cm)</t>
  </si>
  <si>
    <t>dveře ke kabinkám, 4ks  - dveře š=70 cm</t>
  </si>
  <si>
    <t>pro wc (4x2 ks - dveře š=70 cm, 4ks  - dveře š=70 cm)</t>
  </si>
  <si>
    <t>pro úklidové komory - dveře š=70 cm</t>
  </si>
  <si>
    <t>14*2/100</t>
  </si>
  <si>
    <t xml:space="preserve">podlahy </t>
  </si>
  <si>
    <t>48*1,1 'Přepočtené koeficientem množství</t>
  </si>
  <si>
    <t>4*40,0</t>
  </si>
  <si>
    <t>4*46,20</t>
  </si>
  <si>
    <t>40,0</t>
  </si>
  <si>
    <t>184,80</t>
  </si>
  <si>
    <t>184,8*1,1 'Přepočtené koeficientem množství</t>
  </si>
  <si>
    <t>4*5,0</t>
  </si>
  <si>
    <t>4*21,0</t>
  </si>
  <si>
    <t>4*5,0+4*21,0</t>
  </si>
  <si>
    <t>104*1,05 'Přepočtené koeficientem množství</t>
  </si>
  <si>
    <t>4*1,0*0,6</t>
  </si>
  <si>
    <t>2,4*1,1 'Přepočtené koeficientem množství</t>
  </si>
  <si>
    <t>4*22,0</t>
  </si>
  <si>
    <t>88,0*0,1</t>
  </si>
  <si>
    <t>48,0+184,8</t>
  </si>
  <si>
    <t>232,8*1,05 'Přepočtené koeficientem množství</t>
  </si>
  <si>
    <t>3.1 - Sociální zázemí techniků + sprchy (suterén)</t>
  </si>
  <si>
    <t xml:space="preserve">    6 - Úpravy povrchů, podlahy a osazování výplní</t>
  </si>
  <si>
    <t xml:space="preserve">    711 - Izolace proti vodě, vlhkosti a plynům</t>
  </si>
  <si>
    <t>1728937393</t>
  </si>
  <si>
    <t>dveře pro kabinky WC (šířka dveří 700 mm)</t>
  </si>
  <si>
    <t>dveře mezi kuchyňkou a záchodem (šířka dveří 700 mm)</t>
  </si>
  <si>
    <t>317142422</t>
  </si>
  <si>
    <t>Překlad nenosný pórobetonový š 100 mm v do 250 mm na tenkovrstvou maltu dl přes 1000 do 1250 mm</t>
  </si>
  <si>
    <t>819509490</t>
  </si>
  <si>
    <t>Překlady nenosné z pórobetonu osazené do tenkého maltového lože, výšky do 250 mm, šířky překladu 100 mm, délky překladu přes 1000 do 1250 mm</t>
  </si>
  <si>
    <t>https://podminky.urs.cz/item/CS_URS_2024_01/317142422</t>
  </si>
  <si>
    <t>nad dveře do šachty (šířka dveří 800 mm)</t>
  </si>
  <si>
    <t>dveře mezi kuchyňkou a sprchovým koutem (šířka dveří 800 mm)</t>
  </si>
  <si>
    <t>340271025</t>
  </si>
  <si>
    <t>Zazdívka otvorů v příčkách nebo stěnách pl přes 1 do 4 m2 tvárnicemi pórobetonovými tl 100 mm</t>
  </si>
  <si>
    <t>-1785962755</t>
  </si>
  <si>
    <t>Zazdívka otvorů v příčkách nebo stěnách pórobetonovými tvárnicemi plochy přes 1 m2 do 4 m2, objemová hmotnost 500 kg/m3, tloušťka příčky 100 mm</t>
  </si>
  <si>
    <t>https://podminky.urs.cz/item/CS_URS_2024_01/340271025</t>
  </si>
  <si>
    <t>technické zázemí - část průchodu z kuchyňky do sprchového koutu</t>
  </si>
  <si>
    <t>1,0</t>
  </si>
  <si>
    <t>342272225</t>
  </si>
  <si>
    <t>Příčka z pórobetonových hladkých tvárnic na tenkovrstvou maltu tl 100 mm</t>
  </si>
  <si>
    <t>1079559476</t>
  </si>
  <si>
    <t>Příčky z pórobetonových tvárnic hladkých na tenké maltové lože objemová hmotnost do 500 kg/m3, tloušťka příčky 100 mm</t>
  </si>
  <si>
    <t>https://podminky.urs.cz/item/CS_URS_2024_01/342272225</t>
  </si>
  <si>
    <t>technické zázemí (nová příčka oddělující kuchyňku a WC)</t>
  </si>
  <si>
    <t>3,4</t>
  </si>
  <si>
    <t>sprchy ženy (chybějící část příčky)</t>
  </si>
  <si>
    <t>2,7</t>
  </si>
  <si>
    <t>342291121</t>
  </si>
  <si>
    <t>Ukotvení příček k cihelným konstrukcím plochými kotvami</t>
  </si>
  <si>
    <t>1448513498</t>
  </si>
  <si>
    <t>Ukotvení příček plochými kotvami, do konstrukce cihelné</t>
  </si>
  <si>
    <t>https://podminky.urs.cz/item/CS_URS_2024_01/342291121</t>
  </si>
  <si>
    <t xml:space="preserve">viz přizdívka </t>
  </si>
  <si>
    <t>sprcha ženy</t>
  </si>
  <si>
    <t>2,2</t>
  </si>
  <si>
    <t>sprcha muži</t>
  </si>
  <si>
    <t>Mezisoučet</t>
  </si>
  <si>
    <t>nové příčky</t>
  </si>
  <si>
    <t>2*3,0</t>
  </si>
  <si>
    <t>3*0,7</t>
  </si>
  <si>
    <t>346272236</t>
  </si>
  <si>
    <t>Přizdívka z pórobetonových tvárnic tl 100 mm</t>
  </si>
  <si>
    <t>693321066</t>
  </si>
  <si>
    <t>Přizdívky z pórobetonových tvárnic objemová hmotnost do 500 kg/m3, na tenké maltové lože, tloušťka přizdívky 100 mm</t>
  </si>
  <si>
    <t>https://podminky.urs.cz/item/CS_URS_2024_01/346272236</t>
  </si>
  <si>
    <t>0,35</t>
  </si>
  <si>
    <t>0,45</t>
  </si>
  <si>
    <t>2*0,9*1,25+1*0,6*1,25</t>
  </si>
  <si>
    <t>Úpravy povrchů, podlahy a osazování výplní</t>
  </si>
  <si>
    <t>612131121</t>
  </si>
  <si>
    <t>Penetrační disperzní nátěr vnitřních stěn nanášený ručně</t>
  </si>
  <si>
    <t>-1801032257</t>
  </si>
  <si>
    <t>Podkladní a spojovací vrstva vnitřních omítaných ploch penetrace disperzní nanášená ručně stěn</t>
  </si>
  <si>
    <t>https://podminky.urs.cz/item/CS_URS_2024_01/612131121</t>
  </si>
  <si>
    <t>technické zázemí</t>
  </si>
  <si>
    <t>7,8</t>
  </si>
  <si>
    <t>6,5</t>
  </si>
  <si>
    <t>1,5</t>
  </si>
  <si>
    <t>612331141</t>
  </si>
  <si>
    <t>Cementová omítka štuková dvouvrstvá vnitřních stěn nanášená ručně</t>
  </si>
  <si>
    <t>-105870969</t>
  </si>
  <si>
    <t>Omítka cementová vnitřních ploch nanášená ručně dvouvrstvá, tloušťky jádrové omítky do 10 mm a tloušťky štuku do 3 mm štuková plstí hlazená svislých konstrukcí stěn</t>
  </si>
  <si>
    <t>https://podminky.urs.cz/item/CS_URS_2024_01/612331141</t>
  </si>
  <si>
    <t>wc (3 ks - dveře š=60 cm)</t>
  </si>
  <si>
    <t>3 místnosti, odhad cca 3,0 m2</t>
  </si>
  <si>
    <t>3*3,0</t>
  </si>
  <si>
    <t>10*9,0</t>
  </si>
  <si>
    <t>962031133</t>
  </si>
  <si>
    <t>Bourání příček nebo přizdívek z cihel pálených tl přes 100 do 150 mm</t>
  </si>
  <si>
    <t>434441464</t>
  </si>
  <si>
    <t>Bourání příček nebo přizdívek z cihel pálených plných nebo dutých, tl. přes 100 do 150 mm</t>
  </si>
  <si>
    <t>https://podminky.urs.cz/item/CS_URS_2024_01/962031133</t>
  </si>
  <si>
    <t>odbourání příček - technické zázemí</t>
  </si>
  <si>
    <t>4,6</t>
  </si>
  <si>
    <t>962081131</t>
  </si>
  <si>
    <t>Bourání příček ze skleněných tvárnic tl do 100 mm</t>
  </si>
  <si>
    <t>-1987963213</t>
  </si>
  <si>
    <t>Bourání příček nebo přizdívek ze skleněných tvárnic, tl. do 100 mm</t>
  </si>
  <si>
    <t>https://podminky.urs.cz/item/CS_URS_2024_01/962081131</t>
  </si>
  <si>
    <t>zázemí techniků</t>
  </si>
  <si>
    <t>3*0,5</t>
  </si>
  <si>
    <t>971033631</t>
  </si>
  <si>
    <t>Vybourání otvorů ve zdivu cihelném pl do 4 m2 na MVC nebo MV tl do 150 mm</t>
  </si>
  <si>
    <t>-1608140746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</si>
  <si>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</si>
  <si>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</si>
  <si>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>rozšíření otvoru pro dveře do šachty</t>
  </si>
  <si>
    <t>1*1,55</t>
  </si>
  <si>
    <t>-578948569</t>
  </si>
  <si>
    <t xml:space="preserve">zázemí techniků </t>
  </si>
  <si>
    <t>28,6-14,0</t>
  </si>
  <si>
    <t>sprchy ženy</t>
  </si>
  <si>
    <t>24,0-2,5</t>
  </si>
  <si>
    <t>sprchy muži</t>
  </si>
  <si>
    <t>19,5-4,5</t>
  </si>
  <si>
    <t>odstranění omítky v místech přizdění nových příček</t>
  </si>
  <si>
    <t>2,2*0,15</t>
  </si>
  <si>
    <t>2*3,0*0,15</t>
  </si>
  <si>
    <t>(3*0,7+2*3,8)*0,15</t>
  </si>
  <si>
    <t>1035479582</t>
  </si>
  <si>
    <t>2,245+4,117</t>
  </si>
  <si>
    <t>-0,072</t>
  </si>
  <si>
    <t>-1550896122</t>
  </si>
  <si>
    <t>711</t>
  </si>
  <si>
    <t>Izolace proti vodě, vlhkosti a plynům</t>
  </si>
  <si>
    <t>711111051</t>
  </si>
  <si>
    <t>Provedení izolace proti zemní vlhkosti vodorovné za studena 2x nátěr tekutou elastickou hydroizolací</t>
  </si>
  <si>
    <t>-2077375948</t>
  </si>
  <si>
    <t>Provedení izolace proti zemní vlhkosti natěradly a tmely za studena na ploše vodorovné V dvojnásobným nátěrem tekutou elastickou hydroizolací</t>
  </si>
  <si>
    <t>https://podminky.urs.cz/item/CS_URS_2024_01/711111051</t>
  </si>
  <si>
    <t>pod dlažbu, ve sprchách - podlaha</t>
  </si>
  <si>
    <t>1,4</t>
  </si>
  <si>
    <t>1,6</t>
  </si>
  <si>
    <t>1,55</t>
  </si>
  <si>
    <t>711112051</t>
  </si>
  <si>
    <t>Provedení izolace proti zemní vlhkosti svislé za studena 2x nátěr tekutou elastickou hydroizolací</t>
  </si>
  <si>
    <t>-753358022</t>
  </si>
  <si>
    <t>Provedení izolace proti zemní vlhkosti natěradly a tmely za studena na ploše svislé S dvojnásobným nátěrem tekutou elastickou hydroizolací</t>
  </si>
  <si>
    <t>https://podminky.urs.cz/item/CS_URS_2024_01/711112051</t>
  </si>
  <si>
    <t>pod dlažbu, ve sprchách - stěny</t>
  </si>
  <si>
    <t>7,60</t>
  </si>
  <si>
    <t>8,40</t>
  </si>
  <si>
    <t>8,20</t>
  </si>
  <si>
    <t>24551040</t>
  </si>
  <si>
    <t>stěrka hydroizolační dvousložková cemento-polymerová pod dlažbu</t>
  </si>
  <si>
    <t>kg</t>
  </si>
  <si>
    <t>2017931376</t>
  </si>
  <si>
    <t>pod dlažbu, ve sprchách - podlaha + stěny</t>
  </si>
  <si>
    <t>4,55+24,20</t>
  </si>
  <si>
    <t>998711101</t>
  </si>
  <si>
    <t>Přesun hmot tonážní pro izolace proti vodě, vlhkosti a plynům v objektech v do 6 m</t>
  </si>
  <si>
    <t>1134145898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</si>
  <si>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</si>
  <si>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</si>
  <si>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721140802</t>
  </si>
  <si>
    <t>Demontáž potrubí litinové DN do 100</t>
  </si>
  <si>
    <t>Demontáž potrubí z litinových trub odpadních nebo dešťových do DN 100</t>
  </si>
  <si>
    <t>https://podminky.urs.cz/item/CS_URS_2024_01/721140802</t>
  </si>
  <si>
    <t>odpad od stávající sprchy</t>
  </si>
  <si>
    <t>odpad - vodovod (umyvadlo)</t>
  </si>
  <si>
    <t>1*2,0</t>
  </si>
  <si>
    <t>odpad - záchod</t>
  </si>
  <si>
    <t>1*3,0</t>
  </si>
  <si>
    <t>odpad od umyvadel a dřezu</t>
  </si>
  <si>
    <t>0,7+0,7+0,7+0,5</t>
  </si>
  <si>
    <t>odpad od sprch (3x)</t>
  </si>
  <si>
    <t>2*1,5+1,0</t>
  </si>
  <si>
    <t>odpad od záchodů (3 ks)</t>
  </si>
  <si>
    <t>4,0</t>
  </si>
  <si>
    <t>1*2,5</t>
  </si>
  <si>
    <t>1*2*2,0</t>
  </si>
  <si>
    <t>zaslepené potrubí pro umyvadla</t>
  </si>
  <si>
    <t>2*(1,5+2,0+3,0)</t>
  </si>
  <si>
    <t>1*2</t>
  </si>
  <si>
    <t>záchody, 3 ks</t>
  </si>
  <si>
    <t>2,5+2,5+4,0</t>
  </si>
  <si>
    <t>umyvadla (teplá a studená voda), 3 ks + 1 dřez</t>
  </si>
  <si>
    <t>1*2*(3,0+5,0+5,0+3,5)</t>
  </si>
  <si>
    <t>sprchy  (teplá a studená voda), 3x</t>
  </si>
  <si>
    <t>2*(2,5+3,0+3,0)</t>
  </si>
  <si>
    <t>494763857</t>
  </si>
  <si>
    <t>59,0</t>
  </si>
  <si>
    <t>59*1,03 'Přepočtené koeficientem množství</t>
  </si>
  <si>
    <t>-1300515652</t>
  </si>
  <si>
    <t>pro umyvadla (teplá a studená voda) + dřez</t>
  </si>
  <si>
    <t>na odbočkách (teplá a studená voda)</t>
  </si>
  <si>
    <t>725319111</t>
  </si>
  <si>
    <t>Montáž dřezu ostatních typů</t>
  </si>
  <si>
    <t>548843290</t>
  </si>
  <si>
    <t>Dřezy bez výtokových armatur montáž dřezů ostatních typů</t>
  </si>
  <si>
    <t>https://podminky.urs.cz/item/CS_URS_2024_01/725319111</t>
  </si>
  <si>
    <t>55231100</t>
  </si>
  <si>
    <t>dřez nerez kruhový vestavný lesklý D 400mm s výtokem 3 1/2"</t>
  </si>
  <si>
    <t>243924948</t>
  </si>
  <si>
    <t>725821325</t>
  </si>
  <si>
    <t>Baterie dřezová stojánková páková s otáčivým kulatým ústím a délkou ramínka 220 mm</t>
  </si>
  <si>
    <t>1247879969</t>
  </si>
  <si>
    <t>Baterie dřezové stojánkové pákové s otáčivým ústím a délkou ramínka 220 mm</t>
  </si>
  <si>
    <t>https://podminky.urs.cz/item/CS_URS_2024_01/725821325</t>
  </si>
  <si>
    <t>725244313R</t>
  </si>
  <si>
    <t>Zástěna sprchová rámová se skleněnou výplní tl. 4 a 5 mm dveře posuvné jednodílné šířky 1200 mm</t>
  </si>
  <si>
    <t>-1952419816</t>
  </si>
  <si>
    <t>Sprchové dveře a zástěny zástěny sprchové rámové se skleněnou výplní tl. 4 a 5 mm dveře posuvné jednodílné šířky 1200 mm</t>
  </si>
  <si>
    <t>posuvné dveře bez vaničky z neprůhledného skla s dekorem grape, včetně montážní sady  (montáž + materiál)</t>
  </si>
  <si>
    <t>725244314R</t>
  </si>
  <si>
    <t>Zástěna sprchová rámová se skleněnou výplní tl. 4 a 5 mm dveře posuvné jednodílné šířky 1400 mm</t>
  </si>
  <si>
    <t>-1974047904</t>
  </si>
  <si>
    <t>Sprchové dveře a zástěny zástěny sprchové rámové se skleněnou výplní tl. 4 a 5 mm dveře posuvné jednodílné šířky 1400 mm</t>
  </si>
  <si>
    <t>725840850</t>
  </si>
  <si>
    <t>Demontáž baterie sprch diferenciální do G 3/4x1</t>
  </si>
  <si>
    <t>336414478</t>
  </si>
  <si>
    <t>Demontáž baterií sprchových diferenciálních do G 3/4 x 1</t>
  </si>
  <si>
    <t>https://podminky.urs.cz/item/CS_URS_2024_01/725840850</t>
  </si>
  <si>
    <t>baterie stávající sprchy</t>
  </si>
  <si>
    <t>725849411</t>
  </si>
  <si>
    <t>Montáž baterie sprchové nástěnná s nastavitelnou výškou sprchy</t>
  </si>
  <si>
    <t>-1663244655</t>
  </si>
  <si>
    <t>Baterie sprchové montáž nástěnných baterií s nastavitelnou výškou sprchy</t>
  </si>
  <si>
    <t>https://podminky.urs.cz/item/CS_URS_2024_01/725849411</t>
  </si>
  <si>
    <t>sprchy, 3 ks</t>
  </si>
  <si>
    <t>55145002R</t>
  </si>
  <si>
    <t>kompletní sprchový set</t>
  </si>
  <si>
    <t>sada</t>
  </si>
  <si>
    <t>362920777</t>
  </si>
  <si>
    <t>nástěnná sprchová baterie s hadicí, ruční sprchou, s držákem ruční sprchy a růžice - chromové provedení</t>
  </si>
  <si>
    <t>721212126</t>
  </si>
  <si>
    <t>Odtokový sprchový žlab délky 950 mm s krycím roštem a zápachovou uzávěrkou</t>
  </si>
  <si>
    <t>970519777</t>
  </si>
  <si>
    <t>Odtokové sprchové žlaby se zápachovou uzávěrkou a krycím roštem délky 950 mm</t>
  </si>
  <si>
    <t>https://podminky.urs.cz/item/CS_URS_2024_01/721212126</t>
  </si>
  <si>
    <t>pro sprchy, 3 ks (montáž + materiál)</t>
  </si>
  <si>
    <t>stávající umyvadlo, 1 ks</t>
  </si>
  <si>
    <t>nová umyvadla, 3 ks</t>
  </si>
  <si>
    <t>64211005R</t>
  </si>
  <si>
    <t>umyvadlo keramické závěsné bílé 500x410mm</t>
  </si>
  <si>
    <t>-1796136993</t>
  </si>
  <si>
    <t>včetně montážní sady, 3 ks</t>
  </si>
  <si>
    <t>stávající umyvadlo</t>
  </si>
  <si>
    <t>umyvadla, 3 ks</t>
  </si>
  <si>
    <t>pro umyvadla (3 ks) + dřez</t>
  </si>
  <si>
    <t>3+1</t>
  </si>
  <si>
    <t>pro umyvadla + dřez</t>
  </si>
  <si>
    <t>kabinky WC - příkon 12,5 W, teplá bílá, světelný tok 1000 lm, teplota chromatičnosti 3000 K</t>
  </si>
  <si>
    <t>763121714</t>
  </si>
  <si>
    <t>SDK stěna předsazená základní penetrační nátěr</t>
  </si>
  <si>
    <t>2124383526</t>
  </si>
  <si>
    <t>Stěna předsazená ze sádrokartonových desek ostatní konstrukce a práce na předsazených stěnách ze sádrokartonových desek základní penetrační nátěr</t>
  </si>
  <si>
    <t>https://podminky.urs.cz/item/CS_URS_2024_01/763121714</t>
  </si>
  <si>
    <t>sprcha ženy - obložení stoupačky</t>
  </si>
  <si>
    <t>1,8</t>
  </si>
  <si>
    <t>763164133</t>
  </si>
  <si>
    <t>Montáž obkladu užití SDK prefabrikátu kompletizovaného tvaru U 1 x 12,5 mm rozvinuté šířky přes 400 do 600 mm</t>
  </si>
  <si>
    <t>-1692935834</t>
  </si>
  <si>
    <t>Montáž prefabrikátu pro sádrokartonové obklady konstrukcí kompletizovaného tvaru U 1 x 12,5 mm rozvinuté šířky přes 400 do 600 mm</t>
  </si>
  <si>
    <t>https://podminky.urs.cz/item/CS_URS_2024_01/763164133</t>
  </si>
  <si>
    <t>3,0</t>
  </si>
  <si>
    <t>59031584</t>
  </si>
  <si>
    <t>prefabrikát SDK tvar U lepený deska A 1x12,5mm rš přes 400 do 600mm</t>
  </si>
  <si>
    <t>-1416761952</t>
  </si>
  <si>
    <t xml:space="preserve">Montáž revizních dvířek </t>
  </si>
  <si>
    <t>-1412807981</t>
  </si>
  <si>
    <t>kabinky WC (šířka dveří 700 mm)</t>
  </si>
  <si>
    <t>do šachty (šířka dveří 800 mm)</t>
  </si>
  <si>
    <t>kabinky WC</t>
  </si>
  <si>
    <t>61162002</t>
  </si>
  <si>
    <t>dveře jednokřídlé dřevotřískové povrch dýhovaný plné 800x1970-2100mm</t>
  </si>
  <si>
    <t>-972569370</t>
  </si>
  <si>
    <t>do šachty</t>
  </si>
  <si>
    <t>766660351</t>
  </si>
  <si>
    <t>Montáž posuvných dveří jednokřídlových průchozí v do 2,5 m a š do 800 mm do pojezdu na stěnu</t>
  </si>
  <si>
    <t>895538262</t>
  </si>
  <si>
    <t>Montáž dveřních křídel dřevěných nebo plastových posuvných dveří do pojezdu na stěnu výšky do 2,5 m jednokřídlových, průchozí šířky do 800 mm</t>
  </si>
  <si>
    <t>https://podminky.urs.cz/item/CS_URS_2024_01/766660351</t>
  </si>
  <si>
    <t>dveře mezi kuchyňkou a záchodem  (šířka dveří 700 mm)</t>
  </si>
  <si>
    <t>61162001R</t>
  </si>
  <si>
    <t>dveře posuvné jednokřídlé dřevotřískové povrch dýhovaný plné 700x1970-2100mm</t>
  </si>
  <si>
    <t>-1534735997</t>
  </si>
  <si>
    <t>mezi kuchyňkou a záchodem</t>
  </si>
  <si>
    <t>61162002R</t>
  </si>
  <si>
    <t>dveře posuvné jednokřídlé dřevotřískové povrch dýhovaný plné 800x1970-2100mm</t>
  </si>
  <si>
    <t>567343273</t>
  </si>
  <si>
    <t>mezi kuchyňkou a sprchovým koutem</t>
  </si>
  <si>
    <t>54914137</t>
  </si>
  <si>
    <t>kování k posuvným dveřím mušle</t>
  </si>
  <si>
    <t>-1925498085</t>
  </si>
  <si>
    <t>54914137R</t>
  </si>
  <si>
    <t>kování k posuvným dveřím mušle + zámek</t>
  </si>
  <si>
    <t>367370969</t>
  </si>
  <si>
    <t>dveře mezi kuchyňkou a sprchovým koutem</t>
  </si>
  <si>
    <t>28374040</t>
  </si>
  <si>
    <t>upevňovací prvek podlahy posuvných dveří při předsazené montáži do podlahy</t>
  </si>
  <si>
    <t>520630492</t>
  </si>
  <si>
    <t>28374041</t>
  </si>
  <si>
    <t>úhelník pro montáž upevňovacího prvku posuvných dveří do podlahy</t>
  </si>
  <si>
    <t>1988035498</t>
  </si>
  <si>
    <t>61182351</t>
  </si>
  <si>
    <t>kování na stěnu do garnyže pro posuvné dveře š 60,70,80,90mm</t>
  </si>
  <si>
    <t>-1983162937</t>
  </si>
  <si>
    <t>dveře mezi kuchyňkou a záchodem</t>
  </si>
  <si>
    <t>dveře do šachty</t>
  </si>
  <si>
    <t>posuvné dveře mezi kuchyňkou a záchodem (šířka dveří 700 mm)</t>
  </si>
  <si>
    <t>posuvné dveře mezi kuchyňkou a sprchovým koutem (šířka dveří 800 mm)</t>
  </si>
  <si>
    <t>mezi kuchyňkou a záchodem (šířka dveří 700 mm)</t>
  </si>
  <si>
    <t>2*2/100</t>
  </si>
  <si>
    <t>1*3/100</t>
  </si>
  <si>
    <t>766811212</t>
  </si>
  <si>
    <t>Montáž kuchyňské pracovní desky bez výřezu dl přes 1000 do 2000 mm</t>
  </si>
  <si>
    <t>1743499828</t>
  </si>
  <si>
    <t>Montáž kuchyňských linek pracovní desky bez výřezu, délky jednoho dílu přes 1000 do 2000 mm</t>
  </si>
  <si>
    <t>https://podminky.urs.cz/item/CS_URS_2024_01/766811212</t>
  </si>
  <si>
    <t xml:space="preserve">kuchyňka, 1 ks </t>
  </si>
  <si>
    <t>60722289</t>
  </si>
  <si>
    <t>deska dřevotřísková laminovaná 2070x2800mm tl 38mm</t>
  </si>
  <si>
    <t>123271729</t>
  </si>
  <si>
    <t>kuchyňka, 1 ks (1700 x 640 mm)</t>
  </si>
  <si>
    <t>1,7*0,64</t>
  </si>
  <si>
    <t>766811221</t>
  </si>
  <si>
    <t>Příplatek k montáži kuchyňské pracovní desky za vyřezání otvoru</t>
  </si>
  <si>
    <t>1992071340</t>
  </si>
  <si>
    <t>Montáž kuchyňských linek pracovní desky Příplatek k ceně za vyřezání otvoru (včetně zaměření)</t>
  </si>
  <si>
    <t>https://podminky.urs.cz/item/CS_URS_2024_01/766811221</t>
  </si>
  <si>
    <t>pro dřez</t>
  </si>
  <si>
    <t>766811223</t>
  </si>
  <si>
    <t>Příplatek k montáži kuchyňské pracovní desky za usazení dřezu</t>
  </si>
  <si>
    <t>2104865377</t>
  </si>
  <si>
    <t>Montáž kuchyňských linek pracovní desky Příplatek k ceně za usazení dřezu (včetně silikonu)</t>
  </si>
  <si>
    <t>https://podminky.urs.cz/item/CS_URS_2024_01/766811223</t>
  </si>
  <si>
    <t>771474112</t>
  </si>
  <si>
    <t>Montáž soklů z dlaždic keramických rovných lepených cementovým flexibilním lepidlem v přes 65 do 90 mm</t>
  </si>
  <si>
    <t>-1439223684</t>
  </si>
  <si>
    <t>Montáž soklů z dlaždic keramických lepených cementovým flexibilním lepidlem rovných, výšky přes 65 do 90 mm</t>
  </si>
  <si>
    <t>https://podminky.urs.cz/item/CS_URS_2024_01/771474112</t>
  </si>
  <si>
    <t>sokl v místě , kde není obklad</t>
  </si>
  <si>
    <t>5,0</t>
  </si>
  <si>
    <t>59761184</t>
  </si>
  <si>
    <t>sokl keramický mrazuvzdorný povrch hladký/matný tl do 10mm výšky přes 65 do 90mm</t>
  </si>
  <si>
    <t>-154587017</t>
  </si>
  <si>
    <t>5*1,1 'Přepočtené koeficientem množství</t>
  </si>
  <si>
    <t>9,35</t>
  </si>
  <si>
    <t>5,8</t>
  </si>
  <si>
    <t>4,5</t>
  </si>
  <si>
    <t>19,65</t>
  </si>
  <si>
    <t>19,65*1,1 'Přepočtené koeficientem množství</t>
  </si>
  <si>
    <t>125</t>
  </si>
  <si>
    <t>771591115</t>
  </si>
  <si>
    <t>Podlahy spárování silikonem</t>
  </si>
  <si>
    <t>-1280756797</t>
  </si>
  <si>
    <t>Podlahy - dokončovací práce spárování silikonem</t>
  </si>
  <si>
    <t>https://podminky.urs.cz/item/CS_URS_2024_01/771591115</t>
  </si>
  <si>
    <t>8,0</t>
  </si>
  <si>
    <t>10,2</t>
  </si>
  <si>
    <t>126</t>
  </si>
  <si>
    <t>771591237</t>
  </si>
  <si>
    <t>Montáž těsnícího pásu pro styčné nebo dilatační spáry</t>
  </si>
  <si>
    <t>1304129243</t>
  </si>
  <si>
    <t>Izolace podlahy pod dlažbu montáž těsnícího pásu pro styčné nebo dilatační spáry</t>
  </si>
  <si>
    <t>https://podminky.urs.cz/item/CS_URS_2024_01/771591237</t>
  </si>
  <si>
    <t>rohy ve sprchách</t>
  </si>
  <si>
    <t>127</t>
  </si>
  <si>
    <t>24771221</t>
  </si>
  <si>
    <t>páska pružná těsnící hydroizolační š do 120mm</t>
  </si>
  <si>
    <t>-1067848535</t>
  </si>
  <si>
    <t>128</t>
  </si>
  <si>
    <t>129</t>
  </si>
  <si>
    <t>14,0</t>
  </si>
  <si>
    <t>2,5</t>
  </si>
  <si>
    <t>130</t>
  </si>
  <si>
    <t>21,0</t>
  </si>
  <si>
    <t>131</t>
  </si>
  <si>
    <t>28,6</t>
  </si>
  <si>
    <t>24,0</t>
  </si>
  <si>
    <t>19,5</t>
  </si>
  <si>
    <t>132</t>
  </si>
  <si>
    <t>133</t>
  </si>
  <si>
    <t>10,0</t>
  </si>
  <si>
    <t>134</t>
  </si>
  <si>
    <t>135</t>
  </si>
  <si>
    <t>72,1*1,1 'Přepočtené koeficientem množství</t>
  </si>
  <si>
    <t>136</t>
  </si>
  <si>
    <t>17,0</t>
  </si>
  <si>
    <t>137</t>
  </si>
  <si>
    <t>30,0</t>
  </si>
  <si>
    <t>138</t>
  </si>
  <si>
    <t>17,0+30,0</t>
  </si>
  <si>
    <t>47*1,05 'Přepočtené koeficientem množství</t>
  </si>
  <si>
    <t>139</t>
  </si>
  <si>
    <t>3*0,7*0,5</t>
  </si>
  <si>
    <t>140</t>
  </si>
  <si>
    <t>zrcadlo s fazetou 70 x 50 cm bez rámu</t>
  </si>
  <si>
    <t>1,05*1,1 'Přepočtené koeficientem množství</t>
  </si>
  <si>
    <t>141</t>
  </si>
  <si>
    <t>142</t>
  </si>
  <si>
    <t>nad obkladem + stropy</t>
  </si>
  <si>
    <t>20,0+9,35</t>
  </si>
  <si>
    <t>10,0+5,8</t>
  </si>
  <si>
    <t>10,0+4,5</t>
  </si>
  <si>
    <t>143</t>
  </si>
  <si>
    <t>59,65</t>
  </si>
  <si>
    <t>144</t>
  </si>
  <si>
    <t>784131101</t>
  </si>
  <si>
    <t>Odstranění linkrustace v místnostech v do 3,80 m</t>
  </si>
  <si>
    <t>-1609107461</t>
  </si>
  <si>
    <t>Odstranění linkrustace v místnostech výšky do 3,80 m</t>
  </si>
  <si>
    <t>https://podminky.urs.cz/item/CS_URS_2024_01/784131101</t>
  </si>
  <si>
    <t>omyvatelný nátěr</t>
  </si>
  <si>
    <t>19,2</t>
  </si>
  <si>
    <t>12,0</t>
  </si>
  <si>
    <t>145</t>
  </si>
  <si>
    <t>(59,65+50,7)*0,1</t>
  </si>
  <si>
    <t>146</t>
  </si>
  <si>
    <t>9,35+5,8+4,5</t>
  </si>
  <si>
    <t>147</t>
  </si>
  <si>
    <t>20,0</t>
  </si>
  <si>
    <t>148</t>
  </si>
  <si>
    <t>19,65+20,0</t>
  </si>
  <si>
    <t>39,65*1,05 'Přepočtené koeficientem množství</t>
  </si>
  <si>
    <t>149</t>
  </si>
  <si>
    <t>v místě malby (stěny a strop)</t>
  </si>
  <si>
    <t>42,0</t>
  </si>
  <si>
    <t>16,0</t>
  </si>
  <si>
    <t>150</t>
  </si>
  <si>
    <t>stěny a strop</t>
  </si>
  <si>
    <t>151</t>
  </si>
  <si>
    <t>3.2 - Stavební úprava sociálního zařízení MUŽI + ŽENY - WC pro invalidy (přízemí)</t>
  </si>
  <si>
    <t>zazdění okolo odpadu posunutého WC, s konečnou úpravou (práce včetně materiálu)</t>
  </si>
  <si>
    <t>971033431</t>
  </si>
  <si>
    <t>Vybourání otvorů ve zdivu cihelném pl do 0,25 m2 na MVC nebo MV tl do 150 mm</t>
  </si>
  <si>
    <t>45564168</t>
  </si>
  <si>
    <t>Vybourání otvorů ve zdivu základovém nebo nadzákladovém z cihel, tvárnic, příčkovek z cihel pálených na maltu vápennou nebo vápenocementovou plochy do 0,25 m2, tl. do 150 mm</t>
  </si>
  <si>
    <t>https://podminky.urs.cz/item/CS_URS_2024_01/971033431</t>
  </si>
  <si>
    <t>otvoru pro odpad od WC (2 x)</t>
  </si>
  <si>
    <t>2*1</t>
  </si>
  <si>
    <t>-2134997404</t>
  </si>
  <si>
    <t>odpad celkem</t>
  </si>
  <si>
    <t>0,138+0,167</t>
  </si>
  <si>
    <t>-755143496</t>
  </si>
  <si>
    <t>2*0,5</t>
  </si>
  <si>
    <t>241952602</t>
  </si>
  <si>
    <t>573022242</t>
  </si>
  <si>
    <t>725114911</t>
  </si>
  <si>
    <t>Odmontování klozetové mísy a sedátka</t>
  </si>
  <si>
    <t>-1903060007</t>
  </si>
  <si>
    <t>Opravy zařízení záchodů výměna ostatní práce odmontování klozetové mísy s odmontováním sedátka</t>
  </si>
  <si>
    <t>https://podminky.urs.cz/item/CS_URS_2024_01/725114911</t>
  </si>
  <si>
    <t>posun invalidních WC na výšku dle platné normy</t>
  </si>
  <si>
    <t>725114912</t>
  </si>
  <si>
    <t>Zpětná montáž klozetové mísy a sedátka</t>
  </si>
  <si>
    <t>306694201</t>
  </si>
  <si>
    <t>Opravy zařízení záchodů výměna ostatní práce zpětná montáž klozetové mísy s montáží sedátka a utěsněním přívodu vody</t>
  </si>
  <si>
    <t>https://podminky.urs.cz/item/CS_URS_2024_01/725114912</t>
  </si>
  <si>
    <t>1912260854</t>
  </si>
  <si>
    <t>obklad stěny</t>
  </si>
  <si>
    <t>2*1,0</t>
  </si>
  <si>
    <t>-1241538108</t>
  </si>
  <si>
    <t>100670123</t>
  </si>
  <si>
    <t>-1568141997</t>
  </si>
  <si>
    <t>-1678362531</t>
  </si>
  <si>
    <t>doplnění odbouraného obkladu (ze stávajících zásob správce budovy)</t>
  </si>
  <si>
    <t>1732976125</t>
  </si>
  <si>
    <t>-224475910</t>
  </si>
  <si>
    <t>4.1 - Úklidové komory  (2., 3.,4.,5.,6. NP)</t>
  </si>
  <si>
    <t xml:space="preserve">    776 - Podlahy povlakové</t>
  </si>
  <si>
    <t>ve stěnách okolo připojovacího potrubí, s konečnou úpravou (práce včetně materiálu)</t>
  </si>
  <si>
    <t>5 podlaží, odhad cca 1,5 m2</t>
  </si>
  <si>
    <t>5*1,5</t>
  </si>
  <si>
    <t>10*1,5</t>
  </si>
  <si>
    <t>-611147803</t>
  </si>
  <si>
    <t>22,56-17,9</t>
  </si>
  <si>
    <t>31896482</t>
  </si>
  <si>
    <t>0,007+2,707</t>
  </si>
  <si>
    <t>připojka odpadního potrubí výlevky</t>
  </si>
  <si>
    <t>5*0,8</t>
  </si>
  <si>
    <t>odpad od výlevky</t>
  </si>
  <si>
    <t xml:space="preserve"> 5*0,8</t>
  </si>
  <si>
    <t>původní rozvody - výlevka (teplá a studená voda včetně přívodu vody do nádržky)</t>
  </si>
  <si>
    <t>5*2*2,2+5*0,5</t>
  </si>
  <si>
    <t>nové rozvody z PPR - výlevka (teplá a studená voda včetně přívodu vody do nádržky)</t>
  </si>
  <si>
    <t>338524672</t>
  </si>
  <si>
    <t>24,5</t>
  </si>
  <si>
    <t>24,5*1,03 'Přepočtené koeficientem množství</t>
  </si>
  <si>
    <t>-594581215</t>
  </si>
  <si>
    <t>pro výlevku (teplá a studená voda)</t>
  </si>
  <si>
    <t>pro splachovací nádržku</t>
  </si>
  <si>
    <t>725111982</t>
  </si>
  <si>
    <t>Výměna splachovače nádrž z plastických hmot bez rohového ventilu</t>
  </si>
  <si>
    <t>1137216639</t>
  </si>
  <si>
    <t>Opravy zařízení záchodů nádrží odmontování nebo zpětná montáž splachovače nádržkového z plastických hmot bez rohového ventilu</t>
  </si>
  <si>
    <t>https://podminky.urs.cz/item/CS_URS_2024_01/725111982</t>
  </si>
  <si>
    <t>splachovač k výlevce včetně splachovací trubky k výlevce (montáž včetně materiálu)</t>
  </si>
  <si>
    <t>72533082R</t>
  </si>
  <si>
    <t>Demontáž výlevky diturvitové</t>
  </si>
  <si>
    <t>17879571</t>
  </si>
  <si>
    <t>Demontáž výlevek diturvitových s nádržkou a splachovacím potrubím</t>
  </si>
  <si>
    <t>stávající výlevky</t>
  </si>
  <si>
    <t>725339111</t>
  </si>
  <si>
    <t>Montáž výlevky</t>
  </si>
  <si>
    <t>-2044369051</t>
  </si>
  <si>
    <t>Výlevky montáž výlevky</t>
  </si>
  <si>
    <t>https://podminky.urs.cz/item/CS_URS_2024_01/725339111</t>
  </si>
  <si>
    <t>nové výlevky</t>
  </si>
  <si>
    <t>64271101</t>
  </si>
  <si>
    <t>výlevka keramická bílá</t>
  </si>
  <si>
    <t>-1756224609</t>
  </si>
  <si>
    <t>725820801</t>
  </si>
  <si>
    <t>Demontáž baterie nástěnné do G 3 / 4</t>
  </si>
  <si>
    <t>Demontáž baterií nástěnných do G 3/4</t>
  </si>
  <si>
    <t>https://podminky.urs.cz/item/CS_URS_2024_01/725820801</t>
  </si>
  <si>
    <t>stávající vodovodní baterie</t>
  </si>
  <si>
    <t>725821323</t>
  </si>
  <si>
    <t>Baterie dřezová nástěnná klasická s otáčivým kulatým ústím a délkou ramínka 300 mm</t>
  </si>
  <si>
    <t>Baterie dřezové nástěnné klasické s otáčivým kulatým ústím a délkou ramínka 300 mm</t>
  </si>
  <si>
    <t>https://podminky.urs.cz/item/CS_URS_2024_01/725821323</t>
  </si>
  <si>
    <t>920164792</t>
  </si>
  <si>
    <t>instalační dvířka nerez 30/30</t>
  </si>
  <si>
    <t>59030711R</t>
  </si>
  <si>
    <t>dvířka revizní jednokřídlá nerezová s automatickým zámkem 300x300mm</t>
  </si>
  <si>
    <t>-521550422</t>
  </si>
  <si>
    <t>pouze 4. patro</t>
  </si>
  <si>
    <t>1*4,2</t>
  </si>
  <si>
    <t>5*4,2</t>
  </si>
  <si>
    <t>21*1,1 'Přepočtené koeficientem množství</t>
  </si>
  <si>
    <t>-1593667260</t>
  </si>
  <si>
    <t>5*4,6</t>
  </si>
  <si>
    <t>1961609695</t>
  </si>
  <si>
    <t>23*1,1 'Přepočtené koeficientem množství</t>
  </si>
  <si>
    <t>776</t>
  </si>
  <si>
    <t>Podlahy povlakové</t>
  </si>
  <si>
    <t>776201812</t>
  </si>
  <si>
    <t>Demontáž lepených povlakových podlah s podložkou ručně</t>
  </si>
  <si>
    <t>-1002480998</t>
  </si>
  <si>
    <t>Demontáž povlakových podlahovin lepených ručně s podložkou</t>
  </si>
  <si>
    <t>https://podminky.urs.cz/item/CS_URS_2024_01/776201812</t>
  </si>
  <si>
    <t>2., 3., 5. a 6. patro</t>
  </si>
  <si>
    <t>4*4,2</t>
  </si>
  <si>
    <t>2., 3., 4., 5. a 6. NP</t>
  </si>
  <si>
    <t>3,6+3,45+3,55+3,75+3,55</t>
  </si>
  <si>
    <t>pro nový obklad stěn</t>
  </si>
  <si>
    <t>2., 3. a 5. NP</t>
  </si>
  <si>
    <t>3*3,9</t>
  </si>
  <si>
    <t>4. a 6. NP</t>
  </si>
  <si>
    <t>2*5,4</t>
  </si>
  <si>
    <t>pro obklad stěn</t>
  </si>
  <si>
    <t>2*5,43</t>
  </si>
  <si>
    <t>22,56</t>
  </si>
  <si>
    <t>22,56*1,1 'Přepočtené koeficientem množství</t>
  </si>
  <si>
    <t>3*(1,5+0,3+0,8)</t>
  </si>
  <si>
    <t>2*(1,1+1,5+1,0)</t>
  </si>
  <si>
    <t>15,0</t>
  </si>
  <si>
    <t>15*1,05 'Přepočtené koeficientem množství</t>
  </si>
  <si>
    <t>stěny - 50 % celkové plochy omítky</t>
  </si>
  <si>
    <t>3*20,0*0,5</t>
  </si>
  <si>
    <t>(16,5+18,0)*0,5</t>
  </si>
  <si>
    <t>1363980214</t>
  </si>
  <si>
    <t>50 % celkové plochy omítky</t>
  </si>
  <si>
    <t>cca 10 % plochy malby</t>
  </si>
  <si>
    <t>(68,25+47,25)*0,1</t>
  </si>
  <si>
    <t>21,0+22,56</t>
  </si>
  <si>
    <t>43,56*1,05 'Přepočtené koeficientem množství</t>
  </si>
  <si>
    <t>3*20,0</t>
  </si>
  <si>
    <t>16,5+18,0</t>
  </si>
  <si>
    <t>VON - Vedlejší a ostatní náklady</t>
  </si>
  <si>
    <t>215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</si>
  <si>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</si>
  <si>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</si>
  <si>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</si>
  <si>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</si>
  <si>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</si>
  <si>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</si>
  <si>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</si>
  <si>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</si>
  <si>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</si>
  <si>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</si>
  <si>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</si>
  <si>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</si>
  <si>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mobilních WC</t>
  </si>
  <si>
    <t>- zajištění ochrany výtahu proti jeho mechanickému poškození v průběhu stavby</t>
  </si>
  <si>
    <t>- zajištění ochrany podlah budovy proti jeho mechanickému poškození v průběhu stavby</t>
  </si>
  <si>
    <t>- zajištění průběžného úklidu přístupů ke stavbě (chodby budovy, nákladní výtah, okolí kontejneru)</t>
  </si>
  <si>
    <t>- provedení takových opatření, aby nebyly překročeny limity prašnosti a hlučnosti</t>
  </si>
  <si>
    <t>02</t>
  </si>
  <si>
    <t>Projektová dokumentace - ostatní náklady</t>
  </si>
  <si>
    <t>023110</t>
  </si>
  <si>
    <t>Součinnost při vypracování ypracování projektu skutečného provedení díla</t>
  </si>
  <si>
    <t>-1660218093</t>
  </si>
  <si>
    <t>zaznamenání změn oproti PD</t>
  </si>
  <si>
    <t>026</t>
  </si>
  <si>
    <t>Zpracování realizační dokumentace zhotovitele, dílenských výkresů, technologických předpisů</t>
  </si>
  <si>
    <t>8192</t>
  </si>
  <si>
    <t>-1318716845</t>
  </si>
  <si>
    <t>09</t>
  </si>
  <si>
    <t>Ostatní náklady</t>
  </si>
  <si>
    <t>0931</t>
  </si>
  <si>
    <t>Provedení pasportizace stávajících nemovitostí (vč. pozemků) a jejich příslušenství, zajištění fotodokumentace stávajícího stavu přístupových komunikací</t>
  </si>
  <si>
    <t>262144</t>
  </si>
  <si>
    <t>293512868</t>
  </si>
  <si>
    <t>budova A Povodí Labe, dvůr</t>
  </si>
  <si>
    <t>09310001</t>
  </si>
  <si>
    <t>Přípomoce</t>
  </si>
  <si>
    <t>-115205901</t>
  </si>
  <si>
    <t>pomocné práce,</t>
  </si>
  <si>
    <t>náklady a práce neobsažené v soupisu prací a dodávek, potřebné ke zdárnému provedení díla</t>
  </si>
  <si>
    <t>09991110</t>
  </si>
  <si>
    <t>Zajištění vypracování harmonogramu</t>
  </si>
  <si>
    <t>-943478663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</si>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</sst>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721101" TargetMode="External"/><Relationship Id="rId3" Type="http://schemas.openxmlformats.org/officeDocument/2006/relationships/hyperlink" Target="https://podminky.urs.cz/item/CS_URS_2024_01/998011001" TargetMode="External"/><Relationship Id="rId7" Type="http://schemas.openxmlformats.org/officeDocument/2006/relationships/hyperlink" Target="https://podminky.urs.cz/item/CS_URS_2024_01/721290111" TargetMode="External"/><Relationship Id="rId2" Type="http://schemas.openxmlformats.org/officeDocument/2006/relationships/hyperlink" Target="https://podminky.urs.cz/item/CS_URS_2024_01/997013111" TargetMode="External"/><Relationship Id="rId1" Type="http://schemas.openxmlformats.org/officeDocument/2006/relationships/hyperlink" Target="https://podminky.urs.cz/item/CS_URS_2024_01/971033531" TargetMode="External"/><Relationship Id="rId6" Type="http://schemas.openxmlformats.org/officeDocument/2006/relationships/hyperlink" Target="https://podminky.urs.cz/item/CS_URS_2024_01/721175013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721171808" TargetMode="External"/><Relationship Id="rId10" Type="http://schemas.openxmlformats.org/officeDocument/2006/relationships/hyperlink" Target="https://podminky.urs.cz/item/CS_URS_2024_01/998751101" TargetMode="External"/><Relationship Id="rId4" Type="http://schemas.openxmlformats.org/officeDocument/2006/relationships/hyperlink" Target="https://podminky.urs.cz/item/CS_URS_2024_01/721140806" TargetMode="External"/><Relationship Id="rId9" Type="http://schemas.openxmlformats.org/officeDocument/2006/relationships/hyperlink" Target="https://podminky.urs.cz/item/CS_URS_2024_01/7515721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290246" TargetMode="External"/><Relationship Id="rId3" Type="http://schemas.openxmlformats.org/officeDocument/2006/relationships/hyperlink" Target="https://podminky.urs.cz/item/CS_URS_2024_01/998011001" TargetMode="External"/><Relationship Id="rId7" Type="http://schemas.openxmlformats.org/officeDocument/2006/relationships/hyperlink" Target="https://podminky.urs.cz/item/CS_URS_2024_01/722290234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997013111" TargetMode="External"/><Relationship Id="rId1" Type="http://schemas.openxmlformats.org/officeDocument/2006/relationships/hyperlink" Target="https://podminky.urs.cz/item/CS_URS_2024_01/971033531" TargetMode="External"/><Relationship Id="rId6" Type="http://schemas.openxmlformats.org/officeDocument/2006/relationships/hyperlink" Target="https://podminky.urs.cz/item/CS_URS_2024_01/722181232" TargetMode="External"/><Relationship Id="rId11" Type="http://schemas.openxmlformats.org/officeDocument/2006/relationships/hyperlink" Target="https://podminky.urs.cz/item/CS_URS_2024_01/998751101" TargetMode="External"/><Relationship Id="rId5" Type="http://schemas.openxmlformats.org/officeDocument/2006/relationships/hyperlink" Target="https://podminky.urs.cz/item/CS_URS_2024_01/722174004" TargetMode="External"/><Relationship Id="rId10" Type="http://schemas.openxmlformats.org/officeDocument/2006/relationships/hyperlink" Target="https://podminky.urs.cz/item/CS_URS_2024_01/751572101" TargetMode="External"/><Relationship Id="rId4" Type="http://schemas.openxmlformats.org/officeDocument/2006/relationships/hyperlink" Target="https://podminky.urs.cz/item/CS_URS_2024_01/722130802" TargetMode="External"/><Relationship Id="rId9" Type="http://schemas.openxmlformats.org/officeDocument/2006/relationships/hyperlink" Target="https://podminky.urs.cz/item/CS_URS_2024_01/99872210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5130811" TargetMode="External"/><Relationship Id="rId21" Type="http://schemas.openxmlformats.org/officeDocument/2006/relationships/hyperlink" Target="https://podminky.urs.cz/item/CS_URS_2024_01/722231141" TargetMode="External"/><Relationship Id="rId42" Type="http://schemas.openxmlformats.org/officeDocument/2006/relationships/hyperlink" Target="https://podminky.urs.cz/item/CS_URS_2024_01/751572102" TargetMode="External"/><Relationship Id="rId47" Type="http://schemas.openxmlformats.org/officeDocument/2006/relationships/hyperlink" Target="https://podminky.urs.cz/item/CS_URS_2024_01/766660171" TargetMode="External"/><Relationship Id="rId63" Type="http://schemas.openxmlformats.org/officeDocument/2006/relationships/hyperlink" Target="https://podminky.urs.cz/item/CS_URS_2024_01/781151031" TargetMode="External"/><Relationship Id="rId68" Type="http://schemas.openxmlformats.org/officeDocument/2006/relationships/hyperlink" Target="https://podminky.urs.cz/item/CS_URS_2024_01/781491021" TargetMode="External"/><Relationship Id="rId16" Type="http://schemas.openxmlformats.org/officeDocument/2006/relationships/hyperlink" Target="https://podminky.urs.cz/item/CS_URS_2024_01/721175003" TargetMode="External"/><Relationship Id="rId11" Type="http://schemas.openxmlformats.org/officeDocument/2006/relationships/hyperlink" Target="https://podminky.urs.cz/item/CS_URS_2024_01/721140806" TargetMode="External"/><Relationship Id="rId24" Type="http://schemas.openxmlformats.org/officeDocument/2006/relationships/hyperlink" Target="https://podminky.urs.cz/item/CS_URS_2024_01/725110811" TargetMode="External"/><Relationship Id="rId32" Type="http://schemas.openxmlformats.org/officeDocument/2006/relationships/hyperlink" Target="https://podminky.urs.cz/item/CS_URS_2024_01/725869101" TargetMode="External"/><Relationship Id="rId37" Type="http://schemas.openxmlformats.org/officeDocument/2006/relationships/hyperlink" Target="https://podminky.urs.cz/item/CS_URS_2024_01/741372111" TargetMode="External"/><Relationship Id="rId40" Type="http://schemas.openxmlformats.org/officeDocument/2006/relationships/hyperlink" Target="https://podminky.urs.cz/item/CS_URS_2024_01/751322012" TargetMode="External"/><Relationship Id="rId45" Type="http://schemas.openxmlformats.org/officeDocument/2006/relationships/hyperlink" Target="https://podminky.urs.cz/item/CS_URS_2024_01/763135101" TargetMode="External"/><Relationship Id="rId53" Type="http://schemas.openxmlformats.org/officeDocument/2006/relationships/hyperlink" Target="https://podminky.urs.cz/item/CS_URS_2024_01/771111011" TargetMode="External"/><Relationship Id="rId58" Type="http://schemas.openxmlformats.org/officeDocument/2006/relationships/hyperlink" Target="https://podminky.urs.cz/item/CS_URS_2024_01/771577213" TargetMode="External"/><Relationship Id="rId66" Type="http://schemas.openxmlformats.org/officeDocument/2006/relationships/hyperlink" Target="https://podminky.urs.cz/item/CS_URS_2024_01/781492211" TargetMode="External"/><Relationship Id="rId74" Type="http://schemas.openxmlformats.org/officeDocument/2006/relationships/hyperlink" Target="https://podminky.urs.cz/item/CS_URS_2024_01/784171111" TargetMode="External"/><Relationship Id="rId5" Type="http://schemas.openxmlformats.org/officeDocument/2006/relationships/hyperlink" Target="https://podminky.urs.cz/item/CS_URS_2024_01/941111211" TargetMode="External"/><Relationship Id="rId61" Type="http://schemas.openxmlformats.org/officeDocument/2006/relationships/hyperlink" Target="https://podminky.urs.cz/item/CS_URS_2024_01/781111011" TargetMode="External"/><Relationship Id="rId19" Type="http://schemas.openxmlformats.org/officeDocument/2006/relationships/hyperlink" Target="https://podminky.urs.cz/item/CS_URS_2024_01/722211813" TargetMode="External"/><Relationship Id="rId14" Type="http://schemas.openxmlformats.org/officeDocument/2006/relationships/hyperlink" Target="https://podminky.urs.cz/item/CS_URS_2024_01/721175001" TargetMode="External"/><Relationship Id="rId22" Type="http://schemas.openxmlformats.org/officeDocument/2006/relationships/hyperlink" Target="https://podminky.urs.cz/item/CS_URS_2024_01/722240123" TargetMode="External"/><Relationship Id="rId27" Type="http://schemas.openxmlformats.org/officeDocument/2006/relationships/hyperlink" Target="https://podminky.urs.cz/item/CS_URS_2024_01/725121527" TargetMode="External"/><Relationship Id="rId30" Type="http://schemas.openxmlformats.org/officeDocument/2006/relationships/hyperlink" Target="https://podminky.urs.cz/item/CS_URS_2024_01/725829131" TargetMode="External"/><Relationship Id="rId35" Type="http://schemas.openxmlformats.org/officeDocument/2006/relationships/hyperlink" Target="https://podminky.urs.cz/item/CS_URS_2024_01/741313041" TargetMode="External"/><Relationship Id="rId43" Type="http://schemas.openxmlformats.org/officeDocument/2006/relationships/hyperlink" Target="https://podminky.urs.cz/item/CS_URS_2024_01/998751101" TargetMode="External"/><Relationship Id="rId48" Type="http://schemas.openxmlformats.org/officeDocument/2006/relationships/hyperlink" Target="https://podminky.urs.cz/item/CS_URS_2024_01/766660729" TargetMode="External"/><Relationship Id="rId56" Type="http://schemas.openxmlformats.org/officeDocument/2006/relationships/hyperlink" Target="https://podminky.urs.cz/item/CS_URS_2024_01/771591112" TargetMode="External"/><Relationship Id="rId64" Type="http://schemas.openxmlformats.org/officeDocument/2006/relationships/hyperlink" Target="https://podminky.urs.cz/item/CS_URS_2024_01/781151041" TargetMode="External"/><Relationship Id="rId69" Type="http://schemas.openxmlformats.org/officeDocument/2006/relationships/hyperlink" Target="https://podminky.urs.cz/item/CS_URS_2024_01/998781101" TargetMode="External"/><Relationship Id="rId77" Type="http://schemas.openxmlformats.org/officeDocument/2006/relationships/drawing" Target="../drawings/drawing4.xml"/><Relationship Id="rId8" Type="http://schemas.openxmlformats.org/officeDocument/2006/relationships/hyperlink" Target="https://podminky.urs.cz/item/CS_URS_2024_01/978035123" TargetMode="External"/><Relationship Id="rId51" Type="http://schemas.openxmlformats.org/officeDocument/2006/relationships/hyperlink" Target="https://podminky.urs.cz/item/CS_URS_2024_01/998766101" TargetMode="External"/><Relationship Id="rId72" Type="http://schemas.openxmlformats.org/officeDocument/2006/relationships/hyperlink" Target="https://podminky.urs.cz/item/CS_URS_2024_01/784161201" TargetMode="External"/><Relationship Id="rId3" Type="http://schemas.openxmlformats.org/officeDocument/2006/relationships/hyperlink" Target="https://podminky.urs.cz/item/CS_URS_2024_01/767641800" TargetMode="External"/><Relationship Id="rId12" Type="http://schemas.openxmlformats.org/officeDocument/2006/relationships/hyperlink" Target="https://podminky.urs.cz/item/CS_URS_2024_01/721171803" TargetMode="External"/><Relationship Id="rId17" Type="http://schemas.openxmlformats.org/officeDocument/2006/relationships/hyperlink" Target="https://podminky.urs.cz/item/CS_URS_2024_01/998721101" TargetMode="External"/><Relationship Id="rId25" Type="http://schemas.openxmlformats.org/officeDocument/2006/relationships/hyperlink" Target="https://podminky.urs.cz/item/CS_URS_2024_01/725112022" TargetMode="External"/><Relationship Id="rId33" Type="http://schemas.openxmlformats.org/officeDocument/2006/relationships/hyperlink" Target="https://podminky.urs.cz/item/CS_URS_2024_01/998725101" TargetMode="External"/><Relationship Id="rId38" Type="http://schemas.openxmlformats.org/officeDocument/2006/relationships/hyperlink" Target="https://podminky.urs.cz/item/CS_URS_2024_01/998741101" TargetMode="External"/><Relationship Id="rId46" Type="http://schemas.openxmlformats.org/officeDocument/2006/relationships/hyperlink" Target="https://podminky.urs.cz/item/CS_URS_2024_01/998763301" TargetMode="External"/><Relationship Id="rId59" Type="http://schemas.openxmlformats.org/officeDocument/2006/relationships/hyperlink" Target="https://podminky.urs.cz/item/CS_URS_2024_01/998771101" TargetMode="External"/><Relationship Id="rId67" Type="http://schemas.openxmlformats.org/officeDocument/2006/relationships/hyperlink" Target="https://podminky.urs.cz/item/CS_URS_2024_01/781492251" TargetMode="External"/><Relationship Id="rId20" Type="http://schemas.openxmlformats.org/officeDocument/2006/relationships/hyperlink" Target="https://podminky.urs.cz/item/CS_URS_2024_01/722176113" TargetMode="External"/><Relationship Id="rId41" Type="http://schemas.openxmlformats.org/officeDocument/2006/relationships/hyperlink" Target="https://podminky.urs.cz/item/CS_URS_2024_01/751398022" TargetMode="External"/><Relationship Id="rId54" Type="http://schemas.openxmlformats.org/officeDocument/2006/relationships/hyperlink" Target="https://podminky.urs.cz/item/CS_URS_2024_01/771121011" TargetMode="External"/><Relationship Id="rId62" Type="http://schemas.openxmlformats.org/officeDocument/2006/relationships/hyperlink" Target="https://podminky.urs.cz/item/CS_URS_2024_01/781121011" TargetMode="External"/><Relationship Id="rId70" Type="http://schemas.openxmlformats.org/officeDocument/2006/relationships/hyperlink" Target="https://podminky.urs.cz/item/CS_URS_2024_01/784121001" TargetMode="External"/><Relationship Id="rId75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7142420" TargetMode="External"/><Relationship Id="rId6" Type="http://schemas.openxmlformats.org/officeDocument/2006/relationships/hyperlink" Target="https://podminky.urs.cz/item/CS_URS_2024_01/941111811" TargetMode="External"/><Relationship Id="rId15" Type="http://schemas.openxmlformats.org/officeDocument/2006/relationships/hyperlink" Target="https://podminky.urs.cz/item/CS_URS_2024_01/721175002" TargetMode="External"/><Relationship Id="rId23" Type="http://schemas.openxmlformats.org/officeDocument/2006/relationships/hyperlink" Target="https://podminky.urs.cz/item/CS_URS_2024_01/998722101" TargetMode="External"/><Relationship Id="rId28" Type="http://schemas.openxmlformats.org/officeDocument/2006/relationships/hyperlink" Target="https://podminky.urs.cz/item/CS_URS_2024_01/725210821" TargetMode="External"/><Relationship Id="rId36" Type="http://schemas.openxmlformats.org/officeDocument/2006/relationships/hyperlink" Target="https://podminky.urs.cz/item/CS_URS_2024_01/741372076" TargetMode="External"/><Relationship Id="rId49" Type="http://schemas.openxmlformats.org/officeDocument/2006/relationships/hyperlink" Target="https://podminky.urs.cz/item/CS_URS_2024_01/766660730" TargetMode="External"/><Relationship Id="rId57" Type="http://schemas.openxmlformats.org/officeDocument/2006/relationships/hyperlink" Target="https://podminky.urs.cz/item/CS_URS_2024_01/771574416" TargetMode="External"/><Relationship Id="rId10" Type="http://schemas.openxmlformats.org/officeDocument/2006/relationships/hyperlink" Target="https://podminky.urs.cz/item/CS_URS_2024_01/998011001" TargetMode="External"/><Relationship Id="rId31" Type="http://schemas.openxmlformats.org/officeDocument/2006/relationships/hyperlink" Target="https://podminky.urs.cz/item/CS_URS_2024_01/725860811" TargetMode="External"/><Relationship Id="rId44" Type="http://schemas.openxmlformats.org/officeDocument/2006/relationships/hyperlink" Target="https://podminky.urs.cz/item/CS_URS_2024_01/763171811" TargetMode="External"/><Relationship Id="rId52" Type="http://schemas.openxmlformats.org/officeDocument/2006/relationships/hyperlink" Target="https://podminky.urs.cz/item/CS_URS_2024_01/771571810" TargetMode="External"/><Relationship Id="rId60" Type="http://schemas.openxmlformats.org/officeDocument/2006/relationships/hyperlink" Target="https://podminky.urs.cz/item/CS_URS_2024_01/781471810" TargetMode="External"/><Relationship Id="rId65" Type="http://schemas.openxmlformats.org/officeDocument/2006/relationships/hyperlink" Target="https://podminky.urs.cz/item/CS_URS_2024_01/781474115" TargetMode="External"/><Relationship Id="rId73" Type="http://schemas.openxmlformats.org/officeDocument/2006/relationships/hyperlink" Target="https://podminky.urs.cz/item/CS_URS_2024_01/784171101" TargetMode="External"/><Relationship Id="rId4" Type="http://schemas.openxmlformats.org/officeDocument/2006/relationships/hyperlink" Target="https://podminky.urs.cz/item/CS_URS_2024_01/941111111" TargetMode="External"/><Relationship Id="rId9" Type="http://schemas.openxmlformats.org/officeDocument/2006/relationships/hyperlink" Target="https://podminky.urs.cz/item/CS_URS_2024_01/997013111" TargetMode="External"/><Relationship Id="rId13" Type="http://schemas.openxmlformats.org/officeDocument/2006/relationships/hyperlink" Target="https://podminky.urs.cz/item/CS_URS_2024_01/721171809" TargetMode="External"/><Relationship Id="rId18" Type="http://schemas.openxmlformats.org/officeDocument/2006/relationships/hyperlink" Target="https://podminky.urs.cz/item/CS_URS_2024_01/722130801" TargetMode="External"/><Relationship Id="rId39" Type="http://schemas.openxmlformats.org/officeDocument/2006/relationships/hyperlink" Target="https://podminky.urs.cz/item/CS_URS_2024_01/751398822" TargetMode="External"/><Relationship Id="rId34" Type="http://schemas.openxmlformats.org/officeDocument/2006/relationships/hyperlink" Target="https://podminky.urs.cz/item/CS_URS_2024_01/741310201" TargetMode="External"/><Relationship Id="rId50" Type="http://schemas.openxmlformats.org/officeDocument/2006/relationships/hyperlink" Target="https://podminky.urs.cz/item/CS_URS_2024_01/766682111" TargetMode="External"/><Relationship Id="rId55" Type="http://schemas.openxmlformats.org/officeDocument/2006/relationships/hyperlink" Target="https://podminky.urs.cz/item/CS_URS_2024_01/771151012" TargetMode="External"/><Relationship Id="rId76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971033531" TargetMode="External"/><Relationship Id="rId71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346244356" TargetMode="External"/><Relationship Id="rId29" Type="http://schemas.openxmlformats.org/officeDocument/2006/relationships/hyperlink" Target="https://podminky.urs.cz/item/CS_URS_2024_01/72582080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51572102" TargetMode="External"/><Relationship Id="rId3" Type="http://schemas.openxmlformats.org/officeDocument/2006/relationships/hyperlink" Target="https://podminky.urs.cz/item/CS_URS_2024_01/998011001" TargetMode="External"/><Relationship Id="rId7" Type="http://schemas.openxmlformats.org/officeDocument/2006/relationships/hyperlink" Target="https://podminky.urs.cz/item/CS_URS_2024_01/998721101" TargetMode="External"/><Relationship Id="rId2" Type="http://schemas.openxmlformats.org/officeDocument/2006/relationships/hyperlink" Target="https://podminky.urs.cz/item/CS_URS_2024_01/997013111" TargetMode="External"/><Relationship Id="rId1" Type="http://schemas.openxmlformats.org/officeDocument/2006/relationships/hyperlink" Target="https://podminky.urs.cz/item/CS_URS_2024_01/971033531" TargetMode="External"/><Relationship Id="rId6" Type="http://schemas.openxmlformats.org/officeDocument/2006/relationships/hyperlink" Target="https://podminky.urs.cz/item/CS_URS_2024_01/721290111" TargetMode="External"/><Relationship Id="rId5" Type="http://schemas.openxmlformats.org/officeDocument/2006/relationships/hyperlink" Target="https://podminky.urs.cz/item/CS_URS_2024_01/721175013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721140806" TargetMode="External"/><Relationship Id="rId9" Type="http://schemas.openxmlformats.org/officeDocument/2006/relationships/hyperlink" Target="https://podminky.urs.cz/item/CS_URS_2024_01/99875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290246" TargetMode="External"/><Relationship Id="rId3" Type="http://schemas.openxmlformats.org/officeDocument/2006/relationships/hyperlink" Target="https://podminky.urs.cz/item/CS_URS_2024_01/998011001" TargetMode="External"/><Relationship Id="rId7" Type="http://schemas.openxmlformats.org/officeDocument/2006/relationships/hyperlink" Target="https://podminky.urs.cz/item/CS_URS_2024_01/722290234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997013111" TargetMode="External"/><Relationship Id="rId1" Type="http://schemas.openxmlformats.org/officeDocument/2006/relationships/hyperlink" Target="https://podminky.urs.cz/item/CS_URS_2024_01/971033531" TargetMode="External"/><Relationship Id="rId6" Type="http://schemas.openxmlformats.org/officeDocument/2006/relationships/hyperlink" Target="https://podminky.urs.cz/item/CS_URS_2024_01/722181232" TargetMode="External"/><Relationship Id="rId11" Type="http://schemas.openxmlformats.org/officeDocument/2006/relationships/hyperlink" Target="https://podminky.urs.cz/item/CS_URS_2024_01/998751101" TargetMode="External"/><Relationship Id="rId5" Type="http://schemas.openxmlformats.org/officeDocument/2006/relationships/hyperlink" Target="https://podminky.urs.cz/item/CS_URS_2024_01/722174004" TargetMode="External"/><Relationship Id="rId10" Type="http://schemas.openxmlformats.org/officeDocument/2006/relationships/hyperlink" Target="https://podminky.urs.cz/item/CS_URS_2024_01/751572101" TargetMode="External"/><Relationship Id="rId4" Type="http://schemas.openxmlformats.org/officeDocument/2006/relationships/hyperlink" Target="https://podminky.urs.cz/item/CS_URS_2024_01/722130802" TargetMode="External"/><Relationship Id="rId9" Type="http://schemas.openxmlformats.org/officeDocument/2006/relationships/hyperlink" Target="https://podminky.urs.cz/item/CS_URS_2024_01/998722104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5829131" TargetMode="External"/><Relationship Id="rId21" Type="http://schemas.openxmlformats.org/officeDocument/2006/relationships/hyperlink" Target="https://podminky.urs.cz/item/CS_URS_2024_01/725110811" TargetMode="External"/><Relationship Id="rId42" Type="http://schemas.openxmlformats.org/officeDocument/2006/relationships/hyperlink" Target="https://podminky.urs.cz/item/CS_URS_2024_01/766691914" TargetMode="External"/><Relationship Id="rId47" Type="http://schemas.openxmlformats.org/officeDocument/2006/relationships/hyperlink" Target="https://podminky.urs.cz/item/CS_URS_2024_01/998766101" TargetMode="External"/><Relationship Id="rId63" Type="http://schemas.openxmlformats.org/officeDocument/2006/relationships/hyperlink" Target="https://podminky.urs.cz/item/CS_URS_2024_01/781492251" TargetMode="External"/><Relationship Id="rId68" Type="http://schemas.openxmlformats.org/officeDocument/2006/relationships/hyperlink" Target="https://podminky.urs.cz/item/CS_URS_2024_01/784161201" TargetMode="External"/><Relationship Id="rId2" Type="http://schemas.openxmlformats.org/officeDocument/2006/relationships/hyperlink" Target="https://podminky.urs.cz/item/CS_URS_2024_01/346244356" TargetMode="External"/><Relationship Id="rId16" Type="http://schemas.openxmlformats.org/officeDocument/2006/relationships/hyperlink" Target="https://podminky.urs.cz/item/CS_URS_2024_01/722130801" TargetMode="External"/><Relationship Id="rId29" Type="http://schemas.openxmlformats.org/officeDocument/2006/relationships/hyperlink" Target="https://podminky.urs.cz/item/CS_URS_2024_01/998725101" TargetMode="External"/><Relationship Id="rId11" Type="http://schemas.openxmlformats.org/officeDocument/2006/relationships/hyperlink" Target="https://podminky.urs.cz/item/CS_URS_2024_01/721140806" TargetMode="External"/><Relationship Id="rId24" Type="http://schemas.openxmlformats.org/officeDocument/2006/relationships/hyperlink" Target="https://podminky.urs.cz/item/CS_URS_2024_01/725210821" TargetMode="External"/><Relationship Id="rId32" Type="http://schemas.openxmlformats.org/officeDocument/2006/relationships/hyperlink" Target="https://podminky.urs.cz/item/CS_URS_2024_01/741372076" TargetMode="External"/><Relationship Id="rId37" Type="http://schemas.openxmlformats.org/officeDocument/2006/relationships/hyperlink" Target="https://podminky.urs.cz/item/CS_URS_2024_01/751398022" TargetMode="External"/><Relationship Id="rId40" Type="http://schemas.openxmlformats.org/officeDocument/2006/relationships/hyperlink" Target="https://podminky.urs.cz/item/CS_URS_2024_01/763171811" TargetMode="External"/><Relationship Id="rId45" Type="http://schemas.openxmlformats.org/officeDocument/2006/relationships/hyperlink" Target="https://podminky.urs.cz/item/CS_URS_2024_01/766660730" TargetMode="External"/><Relationship Id="rId53" Type="http://schemas.openxmlformats.org/officeDocument/2006/relationships/hyperlink" Target="https://podminky.urs.cz/item/CS_URS_2024_01/771574416" TargetMode="External"/><Relationship Id="rId58" Type="http://schemas.openxmlformats.org/officeDocument/2006/relationships/hyperlink" Target="https://podminky.urs.cz/item/CS_URS_2024_01/781121011" TargetMode="External"/><Relationship Id="rId66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41111211" TargetMode="External"/><Relationship Id="rId61" Type="http://schemas.openxmlformats.org/officeDocument/2006/relationships/hyperlink" Target="https://podminky.urs.cz/item/CS_URS_2024_01/781474115" TargetMode="External"/><Relationship Id="rId19" Type="http://schemas.openxmlformats.org/officeDocument/2006/relationships/hyperlink" Target="https://podminky.urs.cz/item/CS_URS_2024_01/722231141" TargetMode="External"/><Relationship Id="rId14" Type="http://schemas.openxmlformats.org/officeDocument/2006/relationships/hyperlink" Target="https://podminky.urs.cz/item/CS_URS_2024_01/721175003" TargetMode="External"/><Relationship Id="rId22" Type="http://schemas.openxmlformats.org/officeDocument/2006/relationships/hyperlink" Target="https://podminky.urs.cz/item/CS_URS_2024_01/726131041" TargetMode="External"/><Relationship Id="rId27" Type="http://schemas.openxmlformats.org/officeDocument/2006/relationships/hyperlink" Target="https://podminky.urs.cz/item/CS_URS_2024_01/725860811" TargetMode="External"/><Relationship Id="rId30" Type="http://schemas.openxmlformats.org/officeDocument/2006/relationships/hyperlink" Target="https://podminky.urs.cz/item/CS_URS_2024_01/741310201" TargetMode="External"/><Relationship Id="rId35" Type="http://schemas.openxmlformats.org/officeDocument/2006/relationships/hyperlink" Target="https://podminky.urs.cz/item/CS_URS_2024_01/751398822" TargetMode="External"/><Relationship Id="rId43" Type="http://schemas.openxmlformats.org/officeDocument/2006/relationships/hyperlink" Target="https://podminky.urs.cz/item/CS_URS_2024_01/766660171" TargetMode="External"/><Relationship Id="rId48" Type="http://schemas.openxmlformats.org/officeDocument/2006/relationships/hyperlink" Target="https://podminky.urs.cz/item/CS_URS_2024_01/771571810" TargetMode="External"/><Relationship Id="rId56" Type="http://schemas.openxmlformats.org/officeDocument/2006/relationships/hyperlink" Target="https://podminky.urs.cz/item/CS_URS_2024_01/781471810" TargetMode="External"/><Relationship Id="rId64" Type="http://schemas.openxmlformats.org/officeDocument/2006/relationships/hyperlink" Target="https://podminky.urs.cz/item/CS_URS_2024_01/781491021" TargetMode="External"/><Relationship Id="rId69" Type="http://schemas.openxmlformats.org/officeDocument/2006/relationships/hyperlink" Target="https://podminky.urs.cz/item/CS_URS_2024_01/784171101" TargetMode="External"/><Relationship Id="rId8" Type="http://schemas.openxmlformats.org/officeDocument/2006/relationships/hyperlink" Target="https://podminky.urs.cz/item/CS_URS_2024_01/978035123" TargetMode="External"/><Relationship Id="rId51" Type="http://schemas.openxmlformats.org/officeDocument/2006/relationships/hyperlink" Target="https://podminky.urs.cz/item/CS_URS_2024_01/771151012" TargetMode="External"/><Relationship Id="rId72" Type="http://schemas.openxmlformats.org/officeDocument/2006/relationships/hyperlink" Target="https://podminky.urs.cz/item/CS_URS_2024_01/784211101" TargetMode="External"/><Relationship Id="rId3" Type="http://schemas.openxmlformats.org/officeDocument/2006/relationships/hyperlink" Target="https://podminky.urs.cz/item/CS_URS_2024_01/767641800" TargetMode="External"/><Relationship Id="rId12" Type="http://schemas.openxmlformats.org/officeDocument/2006/relationships/hyperlink" Target="https://podminky.urs.cz/item/CS_URS_2024_01/721171803" TargetMode="External"/><Relationship Id="rId17" Type="http://schemas.openxmlformats.org/officeDocument/2006/relationships/hyperlink" Target="https://podminky.urs.cz/item/CS_URS_2024_01/722211813" TargetMode="External"/><Relationship Id="rId25" Type="http://schemas.openxmlformats.org/officeDocument/2006/relationships/hyperlink" Target="https://podminky.urs.cz/item/CS_URS_2024_01/725820802" TargetMode="External"/><Relationship Id="rId33" Type="http://schemas.openxmlformats.org/officeDocument/2006/relationships/hyperlink" Target="https://podminky.urs.cz/item/CS_URS_2024_01/741372111" TargetMode="External"/><Relationship Id="rId38" Type="http://schemas.openxmlformats.org/officeDocument/2006/relationships/hyperlink" Target="https://podminky.urs.cz/item/CS_URS_2024_01/998751101" TargetMode="External"/><Relationship Id="rId46" Type="http://schemas.openxmlformats.org/officeDocument/2006/relationships/hyperlink" Target="https://podminky.urs.cz/item/CS_URS_2024_01/766682111" TargetMode="External"/><Relationship Id="rId59" Type="http://schemas.openxmlformats.org/officeDocument/2006/relationships/hyperlink" Target="https://podminky.urs.cz/item/CS_URS_2024_01/781151031" TargetMode="External"/><Relationship Id="rId67" Type="http://schemas.openxmlformats.org/officeDocument/2006/relationships/hyperlink" Target="https://podminky.urs.cz/item/CS_URS_2024_01/784121011" TargetMode="External"/><Relationship Id="rId20" Type="http://schemas.openxmlformats.org/officeDocument/2006/relationships/hyperlink" Target="https://podminky.urs.cz/item/CS_URS_2024_01/998722101" TargetMode="External"/><Relationship Id="rId41" Type="http://schemas.openxmlformats.org/officeDocument/2006/relationships/hyperlink" Target="https://podminky.urs.cz/item/CS_URS_2024_01/998763301" TargetMode="External"/><Relationship Id="rId54" Type="http://schemas.openxmlformats.org/officeDocument/2006/relationships/hyperlink" Target="https://podminky.urs.cz/item/CS_URS_2024_01/771577213" TargetMode="External"/><Relationship Id="rId62" Type="http://schemas.openxmlformats.org/officeDocument/2006/relationships/hyperlink" Target="https://podminky.urs.cz/item/CS_URS_2024_01/781492211" TargetMode="External"/><Relationship Id="rId70" Type="http://schemas.openxmlformats.org/officeDocument/2006/relationships/hyperlink" Target="https://podminky.urs.cz/item/CS_URS_2024_01/784171111" TargetMode="External"/><Relationship Id="rId1" Type="http://schemas.openxmlformats.org/officeDocument/2006/relationships/hyperlink" Target="https://podminky.urs.cz/item/CS_URS_2024_01/317142420" TargetMode="External"/><Relationship Id="rId6" Type="http://schemas.openxmlformats.org/officeDocument/2006/relationships/hyperlink" Target="https://podminky.urs.cz/item/CS_URS_2024_01/941111811" TargetMode="External"/><Relationship Id="rId15" Type="http://schemas.openxmlformats.org/officeDocument/2006/relationships/hyperlink" Target="https://podminky.urs.cz/item/CS_URS_2024_01/998721101" TargetMode="External"/><Relationship Id="rId23" Type="http://schemas.openxmlformats.org/officeDocument/2006/relationships/hyperlink" Target="https://podminky.urs.cz/item/CS_URS_2024_01/725112022" TargetMode="External"/><Relationship Id="rId28" Type="http://schemas.openxmlformats.org/officeDocument/2006/relationships/hyperlink" Target="https://podminky.urs.cz/item/CS_URS_2024_01/725869101" TargetMode="External"/><Relationship Id="rId36" Type="http://schemas.openxmlformats.org/officeDocument/2006/relationships/hyperlink" Target="https://podminky.urs.cz/item/CS_URS_2024_01/751322012" TargetMode="External"/><Relationship Id="rId49" Type="http://schemas.openxmlformats.org/officeDocument/2006/relationships/hyperlink" Target="https://podminky.urs.cz/item/CS_URS_2024_01/771111011" TargetMode="External"/><Relationship Id="rId57" Type="http://schemas.openxmlformats.org/officeDocument/2006/relationships/hyperlink" Target="https://podminky.urs.cz/item/CS_URS_2024_01/781111011" TargetMode="External"/><Relationship Id="rId10" Type="http://schemas.openxmlformats.org/officeDocument/2006/relationships/hyperlink" Target="https://podminky.urs.cz/item/CS_URS_2024_01/998011001" TargetMode="External"/><Relationship Id="rId31" Type="http://schemas.openxmlformats.org/officeDocument/2006/relationships/hyperlink" Target="https://podminky.urs.cz/item/CS_URS_2024_01/741313041" TargetMode="External"/><Relationship Id="rId44" Type="http://schemas.openxmlformats.org/officeDocument/2006/relationships/hyperlink" Target="https://podminky.urs.cz/item/CS_URS_2024_01/766660729" TargetMode="External"/><Relationship Id="rId52" Type="http://schemas.openxmlformats.org/officeDocument/2006/relationships/hyperlink" Target="https://podminky.urs.cz/item/CS_URS_2024_01/771591112" TargetMode="External"/><Relationship Id="rId60" Type="http://schemas.openxmlformats.org/officeDocument/2006/relationships/hyperlink" Target="https://podminky.urs.cz/item/CS_URS_2024_01/781151041" TargetMode="External"/><Relationship Id="rId65" Type="http://schemas.openxmlformats.org/officeDocument/2006/relationships/hyperlink" Target="https://podminky.urs.cz/item/CS_URS_2024_01/998781101" TargetMode="External"/><Relationship Id="rId73" Type="http://schemas.openxmlformats.org/officeDocument/2006/relationships/drawing" Target="../drawings/drawing7.xml"/><Relationship Id="rId4" Type="http://schemas.openxmlformats.org/officeDocument/2006/relationships/hyperlink" Target="https://podminky.urs.cz/item/CS_URS_2024_01/941111111" TargetMode="External"/><Relationship Id="rId9" Type="http://schemas.openxmlformats.org/officeDocument/2006/relationships/hyperlink" Target="https://podminky.urs.cz/item/CS_URS_2024_01/997013111" TargetMode="External"/><Relationship Id="rId13" Type="http://schemas.openxmlformats.org/officeDocument/2006/relationships/hyperlink" Target="https://podminky.urs.cz/item/CS_URS_2024_01/721175001" TargetMode="External"/><Relationship Id="rId18" Type="http://schemas.openxmlformats.org/officeDocument/2006/relationships/hyperlink" Target="https://podminky.urs.cz/item/CS_URS_2024_01/722176113" TargetMode="External"/><Relationship Id="rId39" Type="http://schemas.openxmlformats.org/officeDocument/2006/relationships/hyperlink" Target="https://podminky.urs.cz/item/CS_URS_2024_01/763135101" TargetMode="External"/><Relationship Id="rId34" Type="http://schemas.openxmlformats.org/officeDocument/2006/relationships/hyperlink" Target="https://podminky.urs.cz/item/CS_URS_2024_01/998741101" TargetMode="External"/><Relationship Id="rId50" Type="http://schemas.openxmlformats.org/officeDocument/2006/relationships/hyperlink" Target="https://podminky.urs.cz/item/CS_URS_2024_01/771121011" TargetMode="External"/><Relationship Id="rId55" Type="http://schemas.openxmlformats.org/officeDocument/2006/relationships/hyperlink" Target="https://podminky.urs.cz/item/CS_URS_2024_01/998771101" TargetMode="External"/><Relationship Id="rId7" Type="http://schemas.openxmlformats.org/officeDocument/2006/relationships/hyperlink" Target="https://podminky.urs.cz/item/CS_URS_2024_01/971033531" TargetMode="External"/><Relationship Id="rId71" Type="http://schemas.openxmlformats.org/officeDocument/2006/relationships/hyperlink" Target="https://podminky.urs.cz/item/CS_URS_2024_01/78418110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1171809" TargetMode="External"/><Relationship Id="rId21" Type="http://schemas.openxmlformats.org/officeDocument/2006/relationships/hyperlink" Target="https://podminky.urs.cz/item/CS_URS_2024_01/711111051" TargetMode="External"/><Relationship Id="rId42" Type="http://schemas.openxmlformats.org/officeDocument/2006/relationships/hyperlink" Target="https://podminky.urs.cz/item/CS_URS_2024_01/725210821" TargetMode="External"/><Relationship Id="rId47" Type="http://schemas.openxmlformats.org/officeDocument/2006/relationships/hyperlink" Target="https://podminky.urs.cz/item/CS_URS_2024_01/998725101" TargetMode="External"/><Relationship Id="rId63" Type="http://schemas.openxmlformats.org/officeDocument/2006/relationships/hyperlink" Target="https://podminky.urs.cz/item/CS_URS_2024_01/766682111" TargetMode="External"/><Relationship Id="rId68" Type="http://schemas.openxmlformats.org/officeDocument/2006/relationships/hyperlink" Target="https://podminky.urs.cz/item/CS_URS_2024_01/771474112" TargetMode="External"/><Relationship Id="rId84" Type="http://schemas.openxmlformats.org/officeDocument/2006/relationships/hyperlink" Target="https://podminky.urs.cz/item/CS_URS_2024_01/781474115" TargetMode="External"/><Relationship Id="rId89" Type="http://schemas.openxmlformats.org/officeDocument/2006/relationships/hyperlink" Target="https://podminky.urs.cz/item/CS_URS_2024_01/784121001" TargetMode="External"/><Relationship Id="rId16" Type="http://schemas.openxmlformats.org/officeDocument/2006/relationships/hyperlink" Target="https://podminky.urs.cz/item/CS_URS_2024_01/971033531" TargetMode="External"/><Relationship Id="rId11" Type="http://schemas.openxmlformats.org/officeDocument/2006/relationships/hyperlink" Target="https://podminky.urs.cz/item/CS_URS_2024_01/941111111" TargetMode="External"/><Relationship Id="rId32" Type="http://schemas.openxmlformats.org/officeDocument/2006/relationships/hyperlink" Target="https://podminky.urs.cz/item/CS_URS_2024_01/722176113" TargetMode="External"/><Relationship Id="rId37" Type="http://schemas.openxmlformats.org/officeDocument/2006/relationships/hyperlink" Target="https://podminky.urs.cz/item/CS_URS_2024_01/725319111" TargetMode="External"/><Relationship Id="rId53" Type="http://schemas.openxmlformats.org/officeDocument/2006/relationships/hyperlink" Target="https://podminky.urs.cz/item/CS_URS_2024_01/751398022" TargetMode="External"/><Relationship Id="rId58" Type="http://schemas.openxmlformats.org/officeDocument/2006/relationships/hyperlink" Target="https://podminky.urs.cz/item/CS_URS_2024_01/998763301" TargetMode="External"/><Relationship Id="rId74" Type="http://schemas.openxmlformats.org/officeDocument/2006/relationships/hyperlink" Target="https://podminky.urs.cz/item/CS_URS_2024_01/771574416" TargetMode="External"/><Relationship Id="rId79" Type="http://schemas.openxmlformats.org/officeDocument/2006/relationships/hyperlink" Target="https://podminky.urs.cz/item/CS_URS_2024_01/781471810" TargetMode="External"/><Relationship Id="rId5" Type="http://schemas.openxmlformats.org/officeDocument/2006/relationships/hyperlink" Target="https://podminky.urs.cz/item/CS_URS_2024_01/342291121" TargetMode="External"/><Relationship Id="rId90" Type="http://schemas.openxmlformats.org/officeDocument/2006/relationships/hyperlink" Target="https://podminky.urs.cz/item/CS_URS_2024_01/784121011" TargetMode="External"/><Relationship Id="rId95" Type="http://schemas.openxmlformats.org/officeDocument/2006/relationships/hyperlink" Target="https://podminky.urs.cz/item/CS_URS_2024_01/784181101" TargetMode="External"/><Relationship Id="rId22" Type="http://schemas.openxmlformats.org/officeDocument/2006/relationships/hyperlink" Target="https://podminky.urs.cz/item/CS_URS_2024_01/711112051" TargetMode="External"/><Relationship Id="rId27" Type="http://schemas.openxmlformats.org/officeDocument/2006/relationships/hyperlink" Target="https://podminky.urs.cz/item/CS_URS_2024_01/721175001" TargetMode="External"/><Relationship Id="rId43" Type="http://schemas.openxmlformats.org/officeDocument/2006/relationships/hyperlink" Target="https://podminky.urs.cz/item/CS_URS_2024_01/725820802" TargetMode="External"/><Relationship Id="rId48" Type="http://schemas.openxmlformats.org/officeDocument/2006/relationships/hyperlink" Target="https://podminky.urs.cz/item/CS_URS_2024_01/741310201" TargetMode="External"/><Relationship Id="rId64" Type="http://schemas.openxmlformats.org/officeDocument/2006/relationships/hyperlink" Target="https://podminky.urs.cz/item/CS_URS_2024_01/766811212" TargetMode="External"/><Relationship Id="rId69" Type="http://schemas.openxmlformats.org/officeDocument/2006/relationships/hyperlink" Target="https://podminky.urs.cz/item/CS_URS_2024_01/771571810" TargetMode="External"/><Relationship Id="rId80" Type="http://schemas.openxmlformats.org/officeDocument/2006/relationships/hyperlink" Target="https://podminky.urs.cz/item/CS_URS_2024_01/781111011" TargetMode="External"/><Relationship Id="rId85" Type="http://schemas.openxmlformats.org/officeDocument/2006/relationships/hyperlink" Target="https://podminky.urs.cz/item/CS_URS_2024_01/781492211" TargetMode="External"/><Relationship Id="rId3" Type="http://schemas.openxmlformats.org/officeDocument/2006/relationships/hyperlink" Target="https://podminky.urs.cz/item/CS_URS_2024_01/340271025" TargetMode="External"/><Relationship Id="rId12" Type="http://schemas.openxmlformats.org/officeDocument/2006/relationships/hyperlink" Target="https://podminky.urs.cz/item/CS_URS_2024_01/941111211" TargetMode="External"/><Relationship Id="rId17" Type="http://schemas.openxmlformats.org/officeDocument/2006/relationships/hyperlink" Target="https://podminky.urs.cz/item/CS_URS_2024_01/971033631" TargetMode="External"/><Relationship Id="rId25" Type="http://schemas.openxmlformats.org/officeDocument/2006/relationships/hyperlink" Target="https://podminky.urs.cz/item/CS_URS_2024_01/721171803" TargetMode="External"/><Relationship Id="rId33" Type="http://schemas.openxmlformats.org/officeDocument/2006/relationships/hyperlink" Target="https://podminky.urs.cz/item/CS_URS_2024_01/722231141" TargetMode="External"/><Relationship Id="rId38" Type="http://schemas.openxmlformats.org/officeDocument/2006/relationships/hyperlink" Target="https://podminky.urs.cz/item/CS_URS_2024_01/725821325" TargetMode="External"/><Relationship Id="rId46" Type="http://schemas.openxmlformats.org/officeDocument/2006/relationships/hyperlink" Target="https://podminky.urs.cz/item/CS_URS_2024_01/725869101" TargetMode="External"/><Relationship Id="rId59" Type="http://schemas.openxmlformats.org/officeDocument/2006/relationships/hyperlink" Target="https://podminky.urs.cz/item/CS_URS_2024_01/766660171" TargetMode="External"/><Relationship Id="rId67" Type="http://schemas.openxmlformats.org/officeDocument/2006/relationships/hyperlink" Target="https://podminky.urs.cz/item/CS_URS_2024_01/998766101" TargetMode="External"/><Relationship Id="rId20" Type="http://schemas.openxmlformats.org/officeDocument/2006/relationships/hyperlink" Target="https://podminky.urs.cz/item/CS_URS_2024_01/998011001" TargetMode="External"/><Relationship Id="rId41" Type="http://schemas.openxmlformats.org/officeDocument/2006/relationships/hyperlink" Target="https://podminky.urs.cz/item/CS_URS_2024_01/721212126" TargetMode="External"/><Relationship Id="rId54" Type="http://schemas.openxmlformats.org/officeDocument/2006/relationships/hyperlink" Target="https://podminky.urs.cz/item/CS_URS_2024_01/998751101" TargetMode="External"/><Relationship Id="rId62" Type="http://schemas.openxmlformats.org/officeDocument/2006/relationships/hyperlink" Target="https://podminky.urs.cz/item/CS_URS_2024_01/766660730" TargetMode="External"/><Relationship Id="rId70" Type="http://schemas.openxmlformats.org/officeDocument/2006/relationships/hyperlink" Target="https://podminky.urs.cz/item/CS_URS_2024_01/771111011" TargetMode="External"/><Relationship Id="rId75" Type="http://schemas.openxmlformats.org/officeDocument/2006/relationships/hyperlink" Target="https://podminky.urs.cz/item/CS_URS_2024_01/771577213" TargetMode="External"/><Relationship Id="rId83" Type="http://schemas.openxmlformats.org/officeDocument/2006/relationships/hyperlink" Target="https://podminky.urs.cz/item/CS_URS_2024_01/781151041" TargetMode="External"/><Relationship Id="rId88" Type="http://schemas.openxmlformats.org/officeDocument/2006/relationships/hyperlink" Target="https://podminky.urs.cz/item/CS_URS_2024_01/998781101" TargetMode="External"/><Relationship Id="rId91" Type="http://schemas.openxmlformats.org/officeDocument/2006/relationships/hyperlink" Target="https://podminky.urs.cz/item/CS_URS_2024_01/784131101" TargetMode="External"/><Relationship Id="rId96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317142420" TargetMode="External"/><Relationship Id="rId6" Type="http://schemas.openxmlformats.org/officeDocument/2006/relationships/hyperlink" Target="https://podminky.urs.cz/item/CS_URS_2024_01/346272236" TargetMode="External"/><Relationship Id="rId15" Type="http://schemas.openxmlformats.org/officeDocument/2006/relationships/hyperlink" Target="https://podminky.urs.cz/item/CS_URS_2024_01/962081131" TargetMode="External"/><Relationship Id="rId23" Type="http://schemas.openxmlformats.org/officeDocument/2006/relationships/hyperlink" Target="https://podminky.urs.cz/item/CS_URS_2024_01/998711101" TargetMode="External"/><Relationship Id="rId28" Type="http://schemas.openxmlformats.org/officeDocument/2006/relationships/hyperlink" Target="https://podminky.urs.cz/item/CS_URS_2024_01/721175003" TargetMode="External"/><Relationship Id="rId36" Type="http://schemas.openxmlformats.org/officeDocument/2006/relationships/hyperlink" Target="https://podminky.urs.cz/item/CS_URS_2024_01/725112022" TargetMode="External"/><Relationship Id="rId49" Type="http://schemas.openxmlformats.org/officeDocument/2006/relationships/hyperlink" Target="https://podminky.urs.cz/item/CS_URS_2024_01/741313041" TargetMode="External"/><Relationship Id="rId57" Type="http://schemas.openxmlformats.org/officeDocument/2006/relationships/hyperlink" Target="https://podminky.urs.cz/item/CS_URS_2024_01/763171811" TargetMode="External"/><Relationship Id="rId10" Type="http://schemas.openxmlformats.org/officeDocument/2006/relationships/hyperlink" Target="https://podminky.urs.cz/item/CS_URS_2024_01/767641800" TargetMode="External"/><Relationship Id="rId31" Type="http://schemas.openxmlformats.org/officeDocument/2006/relationships/hyperlink" Target="https://podminky.urs.cz/item/CS_URS_2024_01/722211813" TargetMode="External"/><Relationship Id="rId44" Type="http://schemas.openxmlformats.org/officeDocument/2006/relationships/hyperlink" Target="https://podminky.urs.cz/item/CS_URS_2024_01/725829131" TargetMode="External"/><Relationship Id="rId52" Type="http://schemas.openxmlformats.org/officeDocument/2006/relationships/hyperlink" Target="https://podminky.urs.cz/item/CS_URS_2024_01/751398822" TargetMode="External"/><Relationship Id="rId60" Type="http://schemas.openxmlformats.org/officeDocument/2006/relationships/hyperlink" Target="https://podminky.urs.cz/item/CS_URS_2024_01/766660351" TargetMode="External"/><Relationship Id="rId65" Type="http://schemas.openxmlformats.org/officeDocument/2006/relationships/hyperlink" Target="https://podminky.urs.cz/item/CS_URS_2024_01/766811221" TargetMode="External"/><Relationship Id="rId73" Type="http://schemas.openxmlformats.org/officeDocument/2006/relationships/hyperlink" Target="https://podminky.urs.cz/item/CS_URS_2024_01/771591112" TargetMode="External"/><Relationship Id="rId78" Type="http://schemas.openxmlformats.org/officeDocument/2006/relationships/hyperlink" Target="https://podminky.urs.cz/item/CS_URS_2024_01/998771101" TargetMode="External"/><Relationship Id="rId81" Type="http://schemas.openxmlformats.org/officeDocument/2006/relationships/hyperlink" Target="https://podminky.urs.cz/item/CS_URS_2024_01/781121011" TargetMode="External"/><Relationship Id="rId86" Type="http://schemas.openxmlformats.org/officeDocument/2006/relationships/hyperlink" Target="https://podminky.urs.cz/item/CS_URS_2024_01/781492251" TargetMode="External"/><Relationship Id="rId94" Type="http://schemas.openxmlformats.org/officeDocument/2006/relationships/hyperlink" Target="https://podminky.urs.cz/item/CS_URS_2024_01/784171111" TargetMode="External"/><Relationship Id="rId4" Type="http://schemas.openxmlformats.org/officeDocument/2006/relationships/hyperlink" Target="https://podminky.urs.cz/item/CS_URS_2024_01/342272225" TargetMode="External"/><Relationship Id="rId9" Type="http://schemas.openxmlformats.org/officeDocument/2006/relationships/hyperlink" Target="https://podminky.urs.cz/item/CS_URS_2024_01/612331141" TargetMode="External"/><Relationship Id="rId13" Type="http://schemas.openxmlformats.org/officeDocument/2006/relationships/hyperlink" Target="https://podminky.urs.cz/item/CS_URS_2024_01/941111811" TargetMode="External"/><Relationship Id="rId18" Type="http://schemas.openxmlformats.org/officeDocument/2006/relationships/hyperlink" Target="https://podminky.urs.cz/item/CS_URS_2024_01/978035123" TargetMode="External"/><Relationship Id="rId39" Type="http://schemas.openxmlformats.org/officeDocument/2006/relationships/hyperlink" Target="https://podminky.urs.cz/item/CS_URS_2024_01/725840850" TargetMode="External"/><Relationship Id="rId34" Type="http://schemas.openxmlformats.org/officeDocument/2006/relationships/hyperlink" Target="https://podminky.urs.cz/item/CS_URS_2024_01/998722101" TargetMode="External"/><Relationship Id="rId50" Type="http://schemas.openxmlformats.org/officeDocument/2006/relationships/hyperlink" Target="https://podminky.urs.cz/item/CS_URS_2024_01/741372111" TargetMode="External"/><Relationship Id="rId55" Type="http://schemas.openxmlformats.org/officeDocument/2006/relationships/hyperlink" Target="https://podminky.urs.cz/item/CS_URS_2024_01/763121714" TargetMode="External"/><Relationship Id="rId76" Type="http://schemas.openxmlformats.org/officeDocument/2006/relationships/hyperlink" Target="https://podminky.urs.cz/item/CS_URS_2024_01/771591115" TargetMode="External"/><Relationship Id="rId97" Type="http://schemas.openxmlformats.org/officeDocument/2006/relationships/drawing" Target="../drawings/drawing8.xml"/><Relationship Id="rId7" Type="http://schemas.openxmlformats.org/officeDocument/2006/relationships/hyperlink" Target="https://podminky.urs.cz/item/CS_URS_2024_01/346244356" TargetMode="External"/><Relationship Id="rId71" Type="http://schemas.openxmlformats.org/officeDocument/2006/relationships/hyperlink" Target="https://podminky.urs.cz/item/CS_URS_2024_01/771121011" TargetMode="External"/><Relationship Id="rId92" Type="http://schemas.openxmlformats.org/officeDocument/2006/relationships/hyperlink" Target="https://podminky.urs.cz/item/CS_URS_2024_01/784161201" TargetMode="External"/><Relationship Id="rId2" Type="http://schemas.openxmlformats.org/officeDocument/2006/relationships/hyperlink" Target="https://podminky.urs.cz/item/CS_URS_2024_01/317142422" TargetMode="External"/><Relationship Id="rId29" Type="http://schemas.openxmlformats.org/officeDocument/2006/relationships/hyperlink" Target="https://podminky.urs.cz/item/CS_URS_2024_01/998721101" TargetMode="External"/><Relationship Id="rId24" Type="http://schemas.openxmlformats.org/officeDocument/2006/relationships/hyperlink" Target="https://podminky.urs.cz/item/CS_URS_2024_01/721140802" TargetMode="External"/><Relationship Id="rId40" Type="http://schemas.openxmlformats.org/officeDocument/2006/relationships/hyperlink" Target="https://podminky.urs.cz/item/CS_URS_2024_01/725849411" TargetMode="External"/><Relationship Id="rId45" Type="http://schemas.openxmlformats.org/officeDocument/2006/relationships/hyperlink" Target="https://podminky.urs.cz/item/CS_URS_2024_01/725860811" TargetMode="External"/><Relationship Id="rId66" Type="http://schemas.openxmlformats.org/officeDocument/2006/relationships/hyperlink" Target="https://podminky.urs.cz/item/CS_URS_2024_01/766811223" TargetMode="External"/><Relationship Id="rId87" Type="http://schemas.openxmlformats.org/officeDocument/2006/relationships/hyperlink" Target="https://podminky.urs.cz/item/CS_URS_2024_01/781491021" TargetMode="External"/><Relationship Id="rId61" Type="http://schemas.openxmlformats.org/officeDocument/2006/relationships/hyperlink" Target="https://podminky.urs.cz/item/CS_URS_2024_01/766660729" TargetMode="External"/><Relationship Id="rId82" Type="http://schemas.openxmlformats.org/officeDocument/2006/relationships/hyperlink" Target="https://podminky.urs.cz/item/CS_URS_2024_01/781151031" TargetMode="External"/><Relationship Id="rId19" Type="http://schemas.openxmlformats.org/officeDocument/2006/relationships/hyperlink" Target="https://podminky.urs.cz/item/CS_URS_2024_01/997013111" TargetMode="External"/><Relationship Id="rId14" Type="http://schemas.openxmlformats.org/officeDocument/2006/relationships/hyperlink" Target="https://podminky.urs.cz/item/CS_URS_2024_01/962031133" TargetMode="External"/><Relationship Id="rId30" Type="http://schemas.openxmlformats.org/officeDocument/2006/relationships/hyperlink" Target="https://podminky.urs.cz/item/CS_URS_2024_01/722130801" TargetMode="External"/><Relationship Id="rId35" Type="http://schemas.openxmlformats.org/officeDocument/2006/relationships/hyperlink" Target="https://podminky.urs.cz/item/CS_URS_2024_01/725110811" TargetMode="External"/><Relationship Id="rId56" Type="http://schemas.openxmlformats.org/officeDocument/2006/relationships/hyperlink" Target="https://podminky.urs.cz/item/CS_URS_2024_01/763164133" TargetMode="External"/><Relationship Id="rId77" Type="http://schemas.openxmlformats.org/officeDocument/2006/relationships/hyperlink" Target="https://podminky.urs.cz/item/CS_URS_2024_01/771591237" TargetMode="External"/><Relationship Id="rId8" Type="http://schemas.openxmlformats.org/officeDocument/2006/relationships/hyperlink" Target="https://podminky.urs.cz/item/CS_URS_2024_01/612131121" TargetMode="External"/><Relationship Id="rId51" Type="http://schemas.openxmlformats.org/officeDocument/2006/relationships/hyperlink" Target="https://podminky.urs.cz/item/CS_URS_2024_01/998741101" TargetMode="External"/><Relationship Id="rId72" Type="http://schemas.openxmlformats.org/officeDocument/2006/relationships/hyperlink" Target="https://podminky.urs.cz/item/CS_URS_2024_01/771151012" TargetMode="External"/><Relationship Id="rId93" Type="http://schemas.openxmlformats.org/officeDocument/2006/relationships/hyperlink" Target="https://podminky.urs.cz/item/CS_URS_2024_01/784171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5114912" TargetMode="External"/><Relationship Id="rId13" Type="http://schemas.openxmlformats.org/officeDocument/2006/relationships/hyperlink" Target="https://podminky.urs.cz/item/CS_URS_2024_01/781474115" TargetMode="External"/><Relationship Id="rId3" Type="http://schemas.openxmlformats.org/officeDocument/2006/relationships/hyperlink" Target="https://podminky.urs.cz/item/CS_URS_2024_01/998011001" TargetMode="External"/><Relationship Id="rId7" Type="http://schemas.openxmlformats.org/officeDocument/2006/relationships/hyperlink" Target="https://podminky.urs.cz/item/CS_URS_2024_01/725114911" TargetMode="External"/><Relationship Id="rId12" Type="http://schemas.openxmlformats.org/officeDocument/2006/relationships/hyperlink" Target="https://podminky.urs.cz/item/CS_URS_2024_01/781471810" TargetMode="External"/><Relationship Id="rId2" Type="http://schemas.openxmlformats.org/officeDocument/2006/relationships/hyperlink" Target="https://podminky.urs.cz/item/CS_URS_2024_01/997013111" TargetMode="External"/><Relationship Id="rId1" Type="http://schemas.openxmlformats.org/officeDocument/2006/relationships/hyperlink" Target="https://podminky.urs.cz/item/CS_URS_2024_01/971033431" TargetMode="External"/><Relationship Id="rId6" Type="http://schemas.openxmlformats.org/officeDocument/2006/relationships/hyperlink" Target="https://podminky.urs.cz/item/CS_URS_2024_01/998721101" TargetMode="External"/><Relationship Id="rId11" Type="http://schemas.openxmlformats.org/officeDocument/2006/relationships/hyperlink" Target="https://podminky.urs.cz/item/CS_URS_2024_01/781151031" TargetMode="External"/><Relationship Id="rId5" Type="http://schemas.openxmlformats.org/officeDocument/2006/relationships/hyperlink" Target="https://podminky.urs.cz/item/CS_URS_2024_01/721175003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781121011" TargetMode="External"/><Relationship Id="rId4" Type="http://schemas.openxmlformats.org/officeDocument/2006/relationships/hyperlink" Target="https://podminky.urs.cz/item/CS_URS_2024_01/721171809" TargetMode="External"/><Relationship Id="rId9" Type="http://schemas.openxmlformats.org/officeDocument/2006/relationships/hyperlink" Target="https://podminky.urs.cz/item/CS_URS_2024_01/781111011" TargetMode="External"/><Relationship Id="rId14" Type="http://schemas.openxmlformats.org/officeDocument/2006/relationships/hyperlink" Target="https://podminky.urs.cz/item/CS_URS_2024_01/99878110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98722101" TargetMode="External"/><Relationship Id="rId18" Type="http://schemas.openxmlformats.org/officeDocument/2006/relationships/hyperlink" Target="https://podminky.urs.cz/item/CS_URS_2024_01/998725101" TargetMode="External"/><Relationship Id="rId26" Type="http://schemas.openxmlformats.org/officeDocument/2006/relationships/hyperlink" Target="https://podminky.urs.cz/item/CS_URS_2024_01/771151012" TargetMode="External"/><Relationship Id="rId39" Type="http://schemas.openxmlformats.org/officeDocument/2006/relationships/hyperlink" Target="https://podminky.urs.cz/item/CS_URS_2024_01/998781101" TargetMode="External"/><Relationship Id="rId21" Type="http://schemas.openxmlformats.org/officeDocument/2006/relationships/hyperlink" Target="https://podminky.urs.cz/item/CS_URS_2024_01/741372111" TargetMode="External"/><Relationship Id="rId34" Type="http://schemas.openxmlformats.org/officeDocument/2006/relationships/hyperlink" Target="https://podminky.urs.cz/item/CS_URS_2024_01/781121011" TargetMode="External"/><Relationship Id="rId42" Type="http://schemas.openxmlformats.org/officeDocument/2006/relationships/hyperlink" Target="https://podminky.urs.cz/item/CS_URS_2024_01/784161201" TargetMode="External"/><Relationship Id="rId47" Type="http://schemas.openxmlformats.org/officeDocument/2006/relationships/drawing" Target="../drawings/drawing10.xml"/><Relationship Id="rId7" Type="http://schemas.openxmlformats.org/officeDocument/2006/relationships/hyperlink" Target="https://podminky.urs.cz/item/CS_URS_2024_01/721140806" TargetMode="External"/><Relationship Id="rId2" Type="http://schemas.openxmlformats.org/officeDocument/2006/relationships/hyperlink" Target="https://podminky.urs.cz/item/CS_URS_2024_01/941111211" TargetMode="External"/><Relationship Id="rId16" Type="http://schemas.openxmlformats.org/officeDocument/2006/relationships/hyperlink" Target="https://podminky.urs.cz/item/CS_URS_2024_01/725820801" TargetMode="External"/><Relationship Id="rId29" Type="http://schemas.openxmlformats.org/officeDocument/2006/relationships/hyperlink" Target="https://podminky.urs.cz/item/CS_URS_2024_01/771474112" TargetMode="External"/><Relationship Id="rId1" Type="http://schemas.openxmlformats.org/officeDocument/2006/relationships/hyperlink" Target="https://podminky.urs.cz/item/CS_URS_2024_01/941111111" TargetMode="External"/><Relationship Id="rId6" Type="http://schemas.openxmlformats.org/officeDocument/2006/relationships/hyperlink" Target="https://podminky.urs.cz/item/CS_URS_2024_01/998011001" TargetMode="External"/><Relationship Id="rId11" Type="http://schemas.openxmlformats.org/officeDocument/2006/relationships/hyperlink" Target="https://podminky.urs.cz/item/CS_URS_2024_01/722176113" TargetMode="External"/><Relationship Id="rId24" Type="http://schemas.openxmlformats.org/officeDocument/2006/relationships/hyperlink" Target="https://podminky.urs.cz/item/CS_URS_2024_01/771111011" TargetMode="External"/><Relationship Id="rId32" Type="http://schemas.openxmlformats.org/officeDocument/2006/relationships/hyperlink" Target="https://podminky.urs.cz/item/CS_URS_2024_01/781471810" TargetMode="External"/><Relationship Id="rId37" Type="http://schemas.openxmlformats.org/officeDocument/2006/relationships/hyperlink" Target="https://podminky.urs.cz/item/CS_URS_2024_01/781474115" TargetMode="External"/><Relationship Id="rId40" Type="http://schemas.openxmlformats.org/officeDocument/2006/relationships/hyperlink" Target="https://podminky.urs.cz/item/CS_URS_2024_01/784121001" TargetMode="External"/><Relationship Id="rId45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111" TargetMode="External"/><Relationship Id="rId15" Type="http://schemas.openxmlformats.org/officeDocument/2006/relationships/hyperlink" Target="https://podminky.urs.cz/item/CS_URS_2024_01/725339111" TargetMode="External"/><Relationship Id="rId23" Type="http://schemas.openxmlformats.org/officeDocument/2006/relationships/hyperlink" Target="https://podminky.urs.cz/item/CS_URS_2024_01/771571810" TargetMode="External"/><Relationship Id="rId28" Type="http://schemas.openxmlformats.org/officeDocument/2006/relationships/hyperlink" Target="https://podminky.urs.cz/item/CS_URS_2024_01/771574416" TargetMode="External"/><Relationship Id="rId36" Type="http://schemas.openxmlformats.org/officeDocument/2006/relationships/hyperlink" Target="https://podminky.urs.cz/item/CS_URS_2024_01/781151041" TargetMode="External"/><Relationship Id="rId10" Type="http://schemas.openxmlformats.org/officeDocument/2006/relationships/hyperlink" Target="https://podminky.urs.cz/item/CS_URS_2024_01/722130801" TargetMode="External"/><Relationship Id="rId19" Type="http://schemas.openxmlformats.org/officeDocument/2006/relationships/hyperlink" Target="https://podminky.urs.cz/item/CS_URS_2024_01/741310201" TargetMode="External"/><Relationship Id="rId31" Type="http://schemas.openxmlformats.org/officeDocument/2006/relationships/hyperlink" Target="https://podminky.urs.cz/item/CS_URS_2024_01/776201812" TargetMode="External"/><Relationship Id="rId44" Type="http://schemas.openxmlformats.org/officeDocument/2006/relationships/hyperlink" Target="https://podminky.urs.cz/item/CS_URS_2024_01/784171111" TargetMode="External"/><Relationship Id="rId4" Type="http://schemas.openxmlformats.org/officeDocument/2006/relationships/hyperlink" Target="https://podminky.urs.cz/item/CS_URS_2024_01/978035123" TargetMode="External"/><Relationship Id="rId9" Type="http://schemas.openxmlformats.org/officeDocument/2006/relationships/hyperlink" Target="https://podminky.urs.cz/item/CS_URS_2024_01/998721101" TargetMode="External"/><Relationship Id="rId14" Type="http://schemas.openxmlformats.org/officeDocument/2006/relationships/hyperlink" Target="https://podminky.urs.cz/item/CS_URS_2024_01/725111982" TargetMode="External"/><Relationship Id="rId22" Type="http://schemas.openxmlformats.org/officeDocument/2006/relationships/hyperlink" Target="https://podminky.urs.cz/item/CS_URS_2024_01/998741101" TargetMode="External"/><Relationship Id="rId27" Type="http://schemas.openxmlformats.org/officeDocument/2006/relationships/hyperlink" Target="https://podminky.urs.cz/item/CS_URS_2024_01/771591112" TargetMode="External"/><Relationship Id="rId30" Type="http://schemas.openxmlformats.org/officeDocument/2006/relationships/hyperlink" Target="https://podminky.urs.cz/item/CS_URS_2024_01/998771101" TargetMode="External"/><Relationship Id="rId35" Type="http://schemas.openxmlformats.org/officeDocument/2006/relationships/hyperlink" Target="https://podminky.urs.cz/item/CS_URS_2024_01/781151031" TargetMode="External"/><Relationship Id="rId43" Type="http://schemas.openxmlformats.org/officeDocument/2006/relationships/hyperlink" Target="https://podminky.urs.cz/item/CS_URS_2024_01/784171101" TargetMode="External"/><Relationship Id="rId8" Type="http://schemas.openxmlformats.org/officeDocument/2006/relationships/hyperlink" Target="https://podminky.urs.cz/item/CS_URS_2024_01/721175003" TargetMode="External"/><Relationship Id="rId3" Type="http://schemas.openxmlformats.org/officeDocument/2006/relationships/hyperlink" Target="https://podminky.urs.cz/item/CS_URS_2024_01/941111811" TargetMode="External"/><Relationship Id="rId12" Type="http://schemas.openxmlformats.org/officeDocument/2006/relationships/hyperlink" Target="https://podminky.urs.cz/item/CS_URS_2024_01/722231141" TargetMode="External"/><Relationship Id="rId17" Type="http://schemas.openxmlformats.org/officeDocument/2006/relationships/hyperlink" Target="https://podminky.urs.cz/item/CS_URS_2024_01/725821323" TargetMode="External"/><Relationship Id="rId25" Type="http://schemas.openxmlformats.org/officeDocument/2006/relationships/hyperlink" Target="https://podminky.urs.cz/item/CS_URS_2024_01/771121011" TargetMode="External"/><Relationship Id="rId33" Type="http://schemas.openxmlformats.org/officeDocument/2006/relationships/hyperlink" Target="https://podminky.urs.cz/item/CS_URS_2024_01/781111011" TargetMode="External"/><Relationship Id="rId38" Type="http://schemas.openxmlformats.org/officeDocument/2006/relationships/hyperlink" Target="https://podminky.urs.cz/item/CS_URS_2024_01/781492251" TargetMode="External"/><Relationship Id="rId46" Type="http://schemas.openxmlformats.org/officeDocument/2006/relationships/hyperlink" Target="https://podminky.urs.cz/item/CS_URS_2024_01/784211101" TargetMode="External"/><Relationship Id="rId20" Type="http://schemas.openxmlformats.org/officeDocument/2006/relationships/hyperlink" Target="https://podminky.urs.cz/item/CS_URS_2024_01/741313041" TargetMode="External"/><Relationship Id="rId41" Type="http://schemas.openxmlformats.org/officeDocument/2006/relationships/hyperlink" Target="https://podminky.urs.cz/item/CS_URS_2024_01/78413110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>
      <selection activeCell="N11" sqref="N1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0" t="s">
        <v>6</v>
      </c>
      <c r="BT2" s="20" t="s">
        <v>7</v>
      </c>
    </row>
    <row r="3" spans="1:74" s="1" customFormat="1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5"/>
      <c r="AQ5" s="25"/>
      <c r="AR5" s="23"/>
      <c r="BE5" s="351" t="s">
        <v>15</v>
      </c>
      <c r="BS5" s="20" t="s">
        <v>6</v>
      </c>
    </row>
    <row r="6" spans="1:74" s="1" customFormat="1" ht="36.9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5"/>
      <c r="AQ6" s="25"/>
      <c r="AR6" s="23"/>
      <c r="BE6" s="35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52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52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2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52"/>
      <c r="BS10" s="20" t="s">
        <v>6</v>
      </c>
    </row>
    <row r="11" spans="1:74" s="1" customFormat="1" ht="18.45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52"/>
      <c r="BS11" s="20" t="s">
        <v>6</v>
      </c>
    </row>
    <row r="12" spans="1:74" s="1" customFormat="1" ht="6.9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2"/>
      <c r="BS12" s="20" t="s">
        <v>6</v>
      </c>
    </row>
    <row r="13" spans="1:74" s="1" customFormat="1" ht="12" customHeight="1">
      <c r="B13" s="24"/>
      <c r="C13" s="25"/>
      <c r="D13" s="32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33</v>
      </c>
      <c r="AO13" s="25"/>
      <c r="AP13" s="25"/>
      <c r="AQ13" s="25"/>
      <c r="AR13" s="23"/>
      <c r="BE13" s="352"/>
      <c r="BS13" s="20" t="s">
        <v>6</v>
      </c>
    </row>
    <row r="14" spans="1:74" ht="13.2">
      <c r="B14" s="24"/>
      <c r="C14" s="25"/>
      <c r="D14" s="25"/>
      <c r="E14" s="357" t="s">
        <v>33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2" t="s">
        <v>30</v>
      </c>
      <c r="AL14" s="25"/>
      <c r="AM14" s="25"/>
      <c r="AN14" s="34" t="s">
        <v>33</v>
      </c>
      <c r="AO14" s="25"/>
      <c r="AP14" s="25"/>
      <c r="AQ14" s="25"/>
      <c r="AR14" s="23"/>
      <c r="BE14" s="352"/>
      <c r="BS14" s="20" t="s">
        <v>6</v>
      </c>
    </row>
    <row r="15" spans="1:74" s="1" customFormat="1" ht="6.9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2"/>
      <c r="BS15" s="20" t="s">
        <v>4</v>
      </c>
    </row>
    <row r="16" spans="1:74" s="1" customFormat="1" ht="12" customHeight="1">
      <c r="B16" s="24"/>
      <c r="C16" s="25"/>
      <c r="D16" s="32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52"/>
      <c r="BS16" s="20" t="s">
        <v>4</v>
      </c>
    </row>
    <row r="17" spans="1:71" s="1" customFormat="1" ht="18.45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31</v>
      </c>
      <c r="AO17" s="25"/>
      <c r="AP17" s="25"/>
      <c r="AQ17" s="25"/>
      <c r="AR17" s="23"/>
      <c r="BE17" s="352"/>
      <c r="BS17" s="20" t="s">
        <v>36</v>
      </c>
    </row>
    <row r="18" spans="1:71" s="1" customFormat="1" ht="6.9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2"/>
      <c r="BS18" s="20" t="s">
        <v>6</v>
      </c>
    </row>
    <row r="19" spans="1:71" s="1" customFormat="1" ht="12" customHeight="1">
      <c r="B19" s="24"/>
      <c r="C19" s="25"/>
      <c r="D19" s="32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38</v>
      </c>
      <c r="AO19" s="25"/>
      <c r="AP19" s="25"/>
      <c r="AQ19" s="25"/>
      <c r="AR19" s="23"/>
      <c r="BE19" s="352"/>
      <c r="BS19" s="20" t="s">
        <v>6</v>
      </c>
    </row>
    <row r="20" spans="1:71" s="1" customFormat="1" ht="18.45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38</v>
      </c>
      <c r="AO20" s="25"/>
      <c r="AP20" s="25"/>
      <c r="AQ20" s="25"/>
      <c r="AR20" s="23"/>
      <c r="BE20" s="352"/>
      <c r="BS20" s="20" t="s">
        <v>36</v>
      </c>
    </row>
    <row r="21" spans="1:71" s="1" customFormat="1" ht="6.9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2"/>
    </row>
    <row r="22" spans="1:71" s="1" customFormat="1" ht="12" customHeight="1">
      <c r="B22" s="24"/>
      <c r="C22" s="25"/>
      <c r="D22" s="32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2"/>
    </row>
    <row r="23" spans="1:71" s="1" customFormat="1" ht="47.25" customHeight="1">
      <c r="B23" s="24"/>
      <c r="C23" s="25"/>
      <c r="D23" s="25"/>
      <c r="E23" s="359" t="s">
        <v>41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5"/>
      <c r="AP23" s="25"/>
      <c r="AQ23" s="25"/>
      <c r="AR23" s="23"/>
      <c r="BE23" s="352"/>
    </row>
    <row r="24" spans="1:71" s="1" customFormat="1" ht="6.9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2"/>
    </row>
    <row r="25" spans="1:71" s="1" customFormat="1" ht="6.9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2"/>
    </row>
    <row r="26" spans="1:71" s="2" customFormat="1" ht="25.95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0">
        <f>ROUND(AG54,2)</f>
        <v>0</v>
      </c>
      <c r="AL26" s="361"/>
      <c r="AM26" s="361"/>
      <c r="AN26" s="361"/>
      <c r="AO26" s="361"/>
      <c r="AP26" s="39"/>
      <c r="AQ26" s="39"/>
      <c r="AR26" s="42"/>
      <c r="BE26" s="352"/>
    </row>
    <row r="27" spans="1:71" s="2" customFormat="1" ht="6.9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2"/>
    </row>
    <row r="28" spans="1:71" s="2" customFormat="1" ht="13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2" t="s">
        <v>43</v>
      </c>
      <c r="M28" s="362"/>
      <c r="N28" s="362"/>
      <c r="O28" s="362"/>
      <c r="P28" s="362"/>
      <c r="Q28" s="39"/>
      <c r="R28" s="39"/>
      <c r="S28" s="39"/>
      <c r="T28" s="39"/>
      <c r="U28" s="39"/>
      <c r="V28" s="39"/>
      <c r="W28" s="362" t="s">
        <v>44</v>
      </c>
      <c r="X28" s="362"/>
      <c r="Y28" s="362"/>
      <c r="Z28" s="362"/>
      <c r="AA28" s="362"/>
      <c r="AB28" s="362"/>
      <c r="AC28" s="362"/>
      <c r="AD28" s="362"/>
      <c r="AE28" s="362"/>
      <c r="AF28" s="39"/>
      <c r="AG28" s="39"/>
      <c r="AH28" s="39"/>
      <c r="AI28" s="39"/>
      <c r="AJ28" s="39"/>
      <c r="AK28" s="362" t="s">
        <v>45</v>
      </c>
      <c r="AL28" s="362"/>
      <c r="AM28" s="362"/>
      <c r="AN28" s="362"/>
      <c r="AO28" s="362"/>
      <c r="AP28" s="39"/>
      <c r="AQ28" s="39"/>
      <c r="AR28" s="42"/>
      <c r="BE28" s="352"/>
    </row>
    <row r="29" spans="1:71" s="3" customFormat="1" ht="14.4" hidden="1" customHeight="1">
      <c r="B29" s="43"/>
      <c r="C29" s="44"/>
      <c r="D29" s="32" t="s">
        <v>46</v>
      </c>
      <c r="E29" s="44"/>
      <c r="F29" s="32" t="s">
        <v>47</v>
      </c>
      <c r="G29" s="44"/>
      <c r="H29" s="44"/>
      <c r="I29" s="44"/>
      <c r="J29" s="44"/>
      <c r="K29" s="44"/>
      <c r="L29" s="365">
        <v>0.21</v>
      </c>
      <c r="M29" s="364"/>
      <c r="N29" s="364"/>
      <c r="O29" s="364"/>
      <c r="P29" s="364"/>
      <c r="Q29" s="44"/>
      <c r="R29" s="44"/>
      <c r="S29" s="44"/>
      <c r="T29" s="44"/>
      <c r="U29" s="44"/>
      <c r="V29" s="44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4"/>
      <c r="AG29" s="44"/>
      <c r="AH29" s="44"/>
      <c r="AI29" s="44"/>
      <c r="AJ29" s="44"/>
      <c r="AK29" s="363">
        <f>ROUND(AV54, 2)</f>
        <v>0</v>
      </c>
      <c r="AL29" s="364"/>
      <c r="AM29" s="364"/>
      <c r="AN29" s="364"/>
      <c r="AO29" s="364"/>
      <c r="AP29" s="44"/>
      <c r="AQ29" s="44"/>
      <c r="AR29" s="45"/>
      <c r="BE29" s="353"/>
    </row>
    <row r="30" spans="1:71" s="3" customFormat="1" ht="14.4" hidden="1" customHeight="1">
      <c r="B30" s="43"/>
      <c r="C30" s="44"/>
      <c r="D30" s="44"/>
      <c r="E30" s="44"/>
      <c r="F30" s="32" t="s">
        <v>48</v>
      </c>
      <c r="G30" s="44"/>
      <c r="H30" s="44"/>
      <c r="I30" s="44"/>
      <c r="J30" s="44"/>
      <c r="K30" s="44"/>
      <c r="L30" s="365">
        <v>0.12</v>
      </c>
      <c r="M30" s="364"/>
      <c r="N30" s="364"/>
      <c r="O30" s="364"/>
      <c r="P30" s="364"/>
      <c r="Q30" s="44"/>
      <c r="R30" s="44"/>
      <c r="S30" s="44"/>
      <c r="T30" s="44"/>
      <c r="U30" s="44"/>
      <c r="V30" s="44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4"/>
      <c r="AG30" s="44"/>
      <c r="AH30" s="44"/>
      <c r="AI30" s="44"/>
      <c r="AJ30" s="44"/>
      <c r="AK30" s="363">
        <f>ROUND(AW54, 2)</f>
        <v>0</v>
      </c>
      <c r="AL30" s="364"/>
      <c r="AM30" s="364"/>
      <c r="AN30" s="364"/>
      <c r="AO30" s="364"/>
      <c r="AP30" s="44"/>
      <c r="AQ30" s="44"/>
      <c r="AR30" s="45"/>
      <c r="BE30" s="353"/>
    </row>
    <row r="31" spans="1:71" s="3" customFormat="1" ht="14.4" customHeight="1">
      <c r="B31" s="43"/>
      <c r="C31" s="44"/>
      <c r="D31" s="46" t="s">
        <v>46</v>
      </c>
      <c r="E31" s="44"/>
      <c r="F31" s="32" t="s">
        <v>49</v>
      </c>
      <c r="G31" s="44"/>
      <c r="H31" s="44"/>
      <c r="I31" s="44"/>
      <c r="J31" s="44"/>
      <c r="K31" s="44"/>
      <c r="L31" s="365">
        <v>0.21</v>
      </c>
      <c r="M31" s="364"/>
      <c r="N31" s="364"/>
      <c r="O31" s="364"/>
      <c r="P31" s="364"/>
      <c r="Q31" s="44"/>
      <c r="R31" s="44"/>
      <c r="S31" s="44"/>
      <c r="T31" s="44"/>
      <c r="U31" s="44"/>
      <c r="V31" s="44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4"/>
      <c r="AG31" s="44"/>
      <c r="AH31" s="44"/>
      <c r="AI31" s="44"/>
      <c r="AJ31" s="44"/>
      <c r="AK31" s="363">
        <v>0</v>
      </c>
      <c r="AL31" s="364"/>
      <c r="AM31" s="364"/>
      <c r="AN31" s="364"/>
      <c r="AO31" s="364"/>
      <c r="AP31" s="44"/>
      <c r="AQ31" s="44"/>
      <c r="AR31" s="45"/>
      <c r="BE31" s="353"/>
    </row>
    <row r="32" spans="1:71" s="3" customFormat="1" ht="14.4" customHeight="1">
      <c r="B32" s="43"/>
      <c r="C32" s="44"/>
      <c r="D32" s="44"/>
      <c r="E32" s="44"/>
      <c r="F32" s="32" t="s">
        <v>50</v>
      </c>
      <c r="G32" s="44"/>
      <c r="H32" s="44"/>
      <c r="I32" s="44"/>
      <c r="J32" s="44"/>
      <c r="K32" s="44"/>
      <c r="L32" s="365">
        <v>0.12</v>
      </c>
      <c r="M32" s="364"/>
      <c r="N32" s="364"/>
      <c r="O32" s="364"/>
      <c r="P32" s="364"/>
      <c r="Q32" s="44"/>
      <c r="R32" s="44"/>
      <c r="S32" s="44"/>
      <c r="T32" s="44"/>
      <c r="U32" s="44"/>
      <c r="V32" s="44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4"/>
      <c r="AG32" s="44"/>
      <c r="AH32" s="44"/>
      <c r="AI32" s="44"/>
      <c r="AJ32" s="44"/>
      <c r="AK32" s="363">
        <v>0</v>
      </c>
      <c r="AL32" s="364"/>
      <c r="AM32" s="364"/>
      <c r="AN32" s="364"/>
      <c r="AO32" s="364"/>
      <c r="AP32" s="44"/>
      <c r="AQ32" s="44"/>
      <c r="AR32" s="45"/>
      <c r="BE32" s="353"/>
    </row>
    <row r="33" spans="1:57" s="3" customFormat="1" ht="14.4" hidden="1" customHeight="1">
      <c r="B33" s="43"/>
      <c r="C33" s="44"/>
      <c r="D33" s="44"/>
      <c r="E33" s="44"/>
      <c r="F33" s="32" t="s">
        <v>51</v>
      </c>
      <c r="G33" s="44"/>
      <c r="H33" s="44"/>
      <c r="I33" s="44"/>
      <c r="J33" s="44"/>
      <c r="K33" s="44"/>
      <c r="L33" s="365">
        <v>0</v>
      </c>
      <c r="M33" s="364"/>
      <c r="N33" s="364"/>
      <c r="O33" s="364"/>
      <c r="P33" s="364"/>
      <c r="Q33" s="44"/>
      <c r="R33" s="44"/>
      <c r="S33" s="44"/>
      <c r="T33" s="44"/>
      <c r="U33" s="44"/>
      <c r="V33" s="44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4"/>
      <c r="AG33" s="44"/>
      <c r="AH33" s="44"/>
      <c r="AI33" s="44"/>
      <c r="AJ33" s="44"/>
      <c r="AK33" s="363">
        <v>0</v>
      </c>
      <c r="AL33" s="364"/>
      <c r="AM33" s="364"/>
      <c r="AN33" s="364"/>
      <c r="AO33" s="364"/>
      <c r="AP33" s="44"/>
      <c r="AQ33" s="44"/>
      <c r="AR33" s="45"/>
    </row>
    <row r="34" spans="1:57" s="2" customFormat="1" ht="6.9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5" customHeight="1">
      <c r="A35" s="37"/>
      <c r="B35" s="38"/>
      <c r="C35" s="47"/>
      <c r="D35" s="48" t="s">
        <v>52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53</v>
      </c>
      <c r="U35" s="49"/>
      <c r="V35" s="49"/>
      <c r="W35" s="49"/>
      <c r="X35" s="369" t="s">
        <v>54</v>
      </c>
      <c r="Y35" s="367"/>
      <c r="Z35" s="367"/>
      <c r="AA35" s="367"/>
      <c r="AB35" s="367"/>
      <c r="AC35" s="49"/>
      <c r="AD35" s="49"/>
      <c r="AE35" s="49"/>
      <c r="AF35" s="49"/>
      <c r="AG35" s="49"/>
      <c r="AH35" s="49"/>
      <c r="AI35" s="49"/>
      <c r="AJ35" s="49"/>
      <c r="AK35" s="366">
        <f>SUM(AK26:AK33)</f>
        <v>0</v>
      </c>
      <c r="AL35" s="367"/>
      <c r="AM35" s="367"/>
      <c r="AN35" s="367"/>
      <c r="AO35" s="368"/>
      <c r="AP35" s="47"/>
      <c r="AQ35" s="47"/>
      <c r="AR35" s="42"/>
      <c r="BE35" s="37"/>
    </row>
    <row r="36" spans="1:57" s="2" customFormat="1" ht="6.9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" customHeight="1">
      <c r="A37" s="37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2"/>
      <c r="BE37" s="37"/>
    </row>
    <row r="41" spans="1:57" s="2" customFormat="1" ht="6.9" customHeight="1">
      <c r="A41" s="37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2"/>
      <c r="BE41" s="37"/>
    </row>
    <row r="42" spans="1:57" s="2" customFormat="1" ht="24.9" customHeight="1">
      <c r="A42" s="37"/>
      <c r="B42" s="38"/>
      <c r="C42" s="26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5"/>
      <c r="C44" s="32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3692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48" t="str">
        <f>K6</f>
        <v>ŘSP, budova A, rekonstrukce sociálních zařízení a úklidových komor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60"/>
      <c r="AQ45" s="60"/>
      <c r="AR45" s="61"/>
    </row>
    <row r="46" spans="1:57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2" t="str">
        <f>IF(K8="","",K8)</f>
        <v>Hradec Králové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74" t="str">
        <f>IF(AN8= "","",AN8)</f>
        <v>28. 2. 2024</v>
      </c>
      <c r="AN47" s="374"/>
      <c r="AO47" s="39"/>
      <c r="AP47" s="39"/>
      <c r="AQ47" s="39"/>
      <c r="AR47" s="42"/>
      <c r="BE47" s="37"/>
    </row>
    <row r="48" spans="1:57" s="2" customFormat="1" ht="6.9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65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6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375" t="str">
        <f>IF(E17="","",E17)</f>
        <v>Povodí Labe, státní podnik, OIČ</v>
      </c>
      <c r="AN49" s="376"/>
      <c r="AO49" s="376"/>
      <c r="AP49" s="376"/>
      <c r="AQ49" s="39"/>
      <c r="AR49" s="42"/>
      <c r="AS49" s="377" t="s">
        <v>56</v>
      </c>
      <c r="AT49" s="378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7"/>
    </row>
    <row r="50" spans="1:91" s="2" customFormat="1" ht="15.15" customHeight="1">
      <c r="A50" s="37"/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56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375" t="str">
        <f>IF(E20="","",E20)</f>
        <v>Ing. Eva Morkesová</v>
      </c>
      <c r="AN50" s="376"/>
      <c r="AO50" s="376"/>
      <c r="AP50" s="376"/>
      <c r="AQ50" s="39"/>
      <c r="AR50" s="42"/>
      <c r="AS50" s="379"/>
      <c r="AT50" s="380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7"/>
    </row>
    <row r="51" spans="1:9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1"/>
      <c r="AT51" s="382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7"/>
    </row>
    <row r="52" spans="1:91" s="2" customFormat="1" ht="29.25" customHeight="1">
      <c r="A52" s="37"/>
      <c r="B52" s="38"/>
      <c r="C52" s="344" t="s">
        <v>57</v>
      </c>
      <c r="D52" s="345"/>
      <c r="E52" s="345"/>
      <c r="F52" s="345"/>
      <c r="G52" s="345"/>
      <c r="H52" s="70"/>
      <c r="I52" s="347" t="s">
        <v>58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73" t="s">
        <v>59</v>
      </c>
      <c r="AH52" s="345"/>
      <c r="AI52" s="345"/>
      <c r="AJ52" s="345"/>
      <c r="AK52" s="345"/>
      <c r="AL52" s="345"/>
      <c r="AM52" s="345"/>
      <c r="AN52" s="347" t="s">
        <v>60</v>
      </c>
      <c r="AO52" s="345"/>
      <c r="AP52" s="345"/>
      <c r="AQ52" s="71" t="s">
        <v>61</v>
      </c>
      <c r="AR52" s="42"/>
      <c r="AS52" s="72" t="s">
        <v>62</v>
      </c>
      <c r="AT52" s="73" t="s">
        <v>63</v>
      </c>
      <c r="AU52" s="73" t="s">
        <v>64</v>
      </c>
      <c r="AV52" s="73" t="s">
        <v>65</v>
      </c>
      <c r="AW52" s="73" t="s">
        <v>66</v>
      </c>
      <c r="AX52" s="73" t="s">
        <v>67</v>
      </c>
      <c r="AY52" s="73" t="s">
        <v>68</v>
      </c>
      <c r="AZ52" s="73" t="s">
        <v>69</v>
      </c>
      <c r="BA52" s="73" t="s">
        <v>70</v>
      </c>
      <c r="BB52" s="73" t="s">
        <v>71</v>
      </c>
      <c r="BC52" s="73" t="s">
        <v>72</v>
      </c>
      <c r="BD52" s="74" t="s">
        <v>73</v>
      </c>
      <c r="BE52" s="37"/>
    </row>
    <row r="53" spans="1:91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7"/>
    </row>
    <row r="54" spans="1:91" s="6" customFormat="1" ht="32.4" customHeight="1">
      <c r="B54" s="78"/>
      <c r="C54" s="79" t="s">
        <v>74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50">
        <f>ROUND(SUM(AG55:AG64),2)</f>
        <v>0</v>
      </c>
      <c r="AH54" s="350"/>
      <c r="AI54" s="350"/>
      <c r="AJ54" s="350"/>
      <c r="AK54" s="350"/>
      <c r="AL54" s="350"/>
      <c r="AM54" s="350"/>
      <c r="AN54" s="383">
        <f t="shared" ref="AN54:AN64" si="0">SUM(AG54,AT54)</f>
        <v>0</v>
      </c>
      <c r="AO54" s="383"/>
      <c r="AP54" s="383"/>
      <c r="AQ54" s="82" t="s">
        <v>38</v>
      </c>
      <c r="AR54" s="83"/>
      <c r="AS54" s="84">
        <f>ROUND(SUM(AS55:AS64),2)</f>
        <v>0</v>
      </c>
      <c r="AT54" s="85">
        <f t="shared" ref="AT54:AT64" si="1">ROUND(SUM(AV54:AW54),2)</f>
        <v>0</v>
      </c>
      <c r="AU54" s="86">
        <f>ROUND(SUM(AU55:AU64),5)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ROUND(SUM(AZ55:AZ64),2)</f>
        <v>0</v>
      </c>
      <c r="BA54" s="85">
        <f>ROUND(SUM(BA55:BA64),2)</f>
        <v>0</v>
      </c>
      <c r="BB54" s="85">
        <f>ROUND(SUM(BB55:BB64),2)</f>
        <v>0</v>
      </c>
      <c r="BC54" s="85">
        <f>ROUND(SUM(BC55:BC64),2)</f>
        <v>0</v>
      </c>
      <c r="BD54" s="87">
        <f>ROUND(SUM(BD55:BD64),2)</f>
        <v>0</v>
      </c>
      <c r="BS54" s="88" t="s">
        <v>75</v>
      </c>
      <c r="BT54" s="88" t="s">
        <v>76</v>
      </c>
      <c r="BU54" s="89" t="s">
        <v>77</v>
      </c>
      <c r="BV54" s="88" t="s">
        <v>78</v>
      </c>
      <c r="BW54" s="88" t="s">
        <v>5</v>
      </c>
      <c r="BX54" s="88" t="s">
        <v>79</v>
      </c>
      <c r="CL54" s="88" t="s">
        <v>19</v>
      </c>
    </row>
    <row r="55" spans="1:91" s="7" customFormat="1" ht="16.5" customHeight="1">
      <c r="A55" s="90" t="s">
        <v>80</v>
      </c>
      <c r="B55" s="91"/>
      <c r="C55" s="92"/>
      <c r="D55" s="346" t="s">
        <v>81</v>
      </c>
      <c r="E55" s="346"/>
      <c r="F55" s="346"/>
      <c r="G55" s="346"/>
      <c r="H55" s="346"/>
      <c r="I55" s="93"/>
      <c r="J55" s="346" t="s">
        <v>82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71">
        <f>'1.1 - Kanalizační stoupač...'!J30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94" t="s">
        <v>83</v>
      </c>
      <c r="AR55" s="95"/>
      <c r="AS55" s="96">
        <v>0</v>
      </c>
      <c r="AT55" s="97">
        <f t="shared" si="1"/>
        <v>0</v>
      </c>
      <c r="AU55" s="98">
        <f>'1.1 - Kanalizační stoupač...'!P87</f>
        <v>0</v>
      </c>
      <c r="AV55" s="97">
        <f>'1.1 - Kanalizační stoupač...'!J33</f>
        <v>0</v>
      </c>
      <c r="AW55" s="97">
        <f>'1.1 - Kanalizační stoupač...'!J34</f>
        <v>0</v>
      </c>
      <c r="AX55" s="97">
        <f>'1.1 - Kanalizační stoupač...'!J35</f>
        <v>0</v>
      </c>
      <c r="AY55" s="97">
        <f>'1.1 - Kanalizační stoupač...'!J36</f>
        <v>0</v>
      </c>
      <c r="AZ55" s="97">
        <f>'1.1 - Kanalizační stoupač...'!F33</f>
        <v>0</v>
      </c>
      <c r="BA55" s="97">
        <f>'1.1 - Kanalizační stoupač...'!F34</f>
        <v>0</v>
      </c>
      <c r="BB55" s="97">
        <f>'1.1 - Kanalizační stoupač...'!F35</f>
        <v>0</v>
      </c>
      <c r="BC55" s="97">
        <f>'1.1 - Kanalizační stoupač...'!F36</f>
        <v>0</v>
      </c>
      <c r="BD55" s="99">
        <f>'1.1 - Kanalizační stoupač...'!F37</f>
        <v>0</v>
      </c>
      <c r="BT55" s="100" t="s">
        <v>84</v>
      </c>
      <c r="BV55" s="100" t="s">
        <v>78</v>
      </c>
      <c r="BW55" s="100" t="s">
        <v>85</v>
      </c>
      <c r="BX55" s="100" t="s">
        <v>5</v>
      </c>
      <c r="CL55" s="100" t="s">
        <v>38</v>
      </c>
      <c r="CM55" s="100" t="s">
        <v>86</v>
      </c>
    </row>
    <row r="56" spans="1:91" s="7" customFormat="1" ht="16.5" customHeight="1">
      <c r="A56" s="90" t="s">
        <v>80</v>
      </c>
      <c r="B56" s="91"/>
      <c r="C56" s="92"/>
      <c r="D56" s="346" t="s">
        <v>87</v>
      </c>
      <c r="E56" s="346"/>
      <c r="F56" s="346"/>
      <c r="G56" s="346"/>
      <c r="H56" s="346"/>
      <c r="I56" s="93"/>
      <c r="J56" s="346" t="s">
        <v>88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71">
        <f>'1.2 - Vodovodní stoupačky...'!J30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94" t="s">
        <v>83</v>
      </c>
      <c r="AR56" s="95"/>
      <c r="AS56" s="96">
        <v>0</v>
      </c>
      <c r="AT56" s="97">
        <f t="shared" si="1"/>
        <v>0</v>
      </c>
      <c r="AU56" s="98">
        <f>'1.2 - Vodovodní stoupačky...'!P87</f>
        <v>0</v>
      </c>
      <c r="AV56" s="97">
        <f>'1.2 - Vodovodní stoupačky...'!J33</f>
        <v>0</v>
      </c>
      <c r="AW56" s="97">
        <f>'1.2 - Vodovodní stoupačky...'!J34</f>
        <v>0</v>
      </c>
      <c r="AX56" s="97">
        <f>'1.2 - Vodovodní stoupačky...'!J35</f>
        <v>0</v>
      </c>
      <c r="AY56" s="97">
        <f>'1.2 - Vodovodní stoupačky...'!J36</f>
        <v>0</v>
      </c>
      <c r="AZ56" s="97">
        <f>'1.2 - Vodovodní stoupačky...'!F33</f>
        <v>0</v>
      </c>
      <c r="BA56" s="97">
        <f>'1.2 - Vodovodní stoupačky...'!F34</f>
        <v>0</v>
      </c>
      <c r="BB56" s="97">
        <f>'1.2 - Vodovodní stoupačky...'!F35</f>
        <v>0</v>
      </c>
      <c r="BC56" s="97">
        <f>'1.2 - Vodovodní stoupačky...'!F36</f>
        <v>0</v>
      </c>
      <c r="BD56" s="99">
        <f>'1.2 - Vodovodní stoupačky...'!F37</f>
        <v>0</v>
      </c>
      <c r="BT56" s="100" t="s">
        <v>84</v>
      </c>
      <c r="BV56" s="100" t="s">
        <v>78</v>
      </c>
      <c r="BW56" s="100" t="s">
        <v>89</v>
      </c>
      <c r="BX56" s="100" t="s">
        <v>5</v>
      </c>
      <c r="CL56" s="100" t="s">
        <v>38</v>
      </c>
      <c r="CM56" s="100" t="s">
        <v>86</v>
      </c>
    </row>
    <row r="57" spans="1:91" s="7" customFormat="1" ht="24.75" customHeight="1">
      <c r="A57" s="90" t="s">
        <v>80</v>
      </c>
      <c r="B57" s="91"/>
      <c r="C57" s="92"/>
      <c r="D57" s="346" t="s">
        <v>90</v>
      </c>
      <c r="E57" s="346"/>
      <c r="F57" s="346"/>
      <c r="G57" s="346"/>
      <c r="H57" s="346"/>
      <c r="I57" s="93"/>
      <c r="J57" s="346" t="s">
        <v>91</v>
      </c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71">
        <f>'1.3 - Stavební úprava soc...'!J30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94" t="s">
        <v>83</v>
      </c>
      <c r="AR57" s="95"/>
      <c r="AS57" s="96">
        <v>0</v>
      </c>
      <c r="AT57" s="97">
        <f t="shared" si="1"/>
        <v>0</v>
      </c>
      <c r="AU57" s="98">
        <f>'1.3 - Stavební úprava soc...'!P96</f>
        <v>0</v>
      </c>
      <c r="AV57" s="97">
        <f>'1.3 - Stavební úprava soc...'!J33</f>
        <v>0</v>
      </c>
      <c r="AW57" s="97">
        <f>'1.3 - Stavební úprava soc...'!J34</f>
        <v>0</v>
      </c>
      <c r="AX57" s="97">
        <f>'1.3 - Stavební úprava soc...'!J35</f>
        <v>0</v>
      </c>
      <c r="AY57" s="97">
        <f>'1.3 - Stavební úprava soc...'!J36</f>
        <v>0</v>
      </c>
      <c r="AZ57" s="97">
        <f>'1.3 - Stavební úprava soc...'!F33</f>
        <v>0</v>
      </c>
      <c r="BA57" s="97">
        <f>'1.3 - Stavební úprava soc...'!F34</f>
        <v>0</v>
      </c>
      <c r="BB57" s="97">
        <f>'1.3 - Stavební úprava soc...'!F35</f>
        <v>0</v>
      </c>
      <c r="BC57" s="97">
        <f>'1.3 - Stavební úprava soc...'!F36</f>
        <v>0</v>
      </c>
      <c r="BD57" s="99">
        <f>'1.3 - Stavební úprava soc...'!F37</f>
        <v>0</v>
      </c>
      <c r="BT57" s="100" t="s">
        <v>84</v>
      </c>
      <c r="BV57" s="100" t="s">
        <v>78</v>
      </c>
      <c r="BW57" s="100" t="s">
        <v>92</v>
      </c>
      <c r="BX57" s="100" t="s">
        <v>5</v>
      </c>
      <c r="CL57" s="100" t="s">
        <v>38</v>
      </c>
      <c r="CM57" s="100" t="s">
        <v>86</v>
      </c>
    </row>
    <row r="58" spans="1:91" s="7" customFormat="1" ht="16.5" customHeight="1">
      <c r="A58" s="90" t="s">
        <v>80</v>
      </c>
      <c r="B58" s="91"/>
      <c r="C58" s="92"/>
      <c r="D58" s="346" t="s">
        <v>93</v>
      </c>
      <c r="E58" s="346"/>
      <c r="F58" s="346"/>
      <c r="G58" s="346"/>
      <c r="H58" s="346"/>
      <c r="I58" s="93"/>
      <c r="J58" s="346" t="s">
        <v>94</v>
      </c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1">
        <f>'2.1 - Kanalizační stoupač...'!J30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94" t="s">
        <v>83</v>
      </c>
      <c r="AR58" s="95"/>
      <c r="AS58" s="96">
        <v>0</v>
      </c>
      <c r="AT58" s="97">
        <f t="shared" si="1"/>
        <v>0</v>
      </c>
      <c r="AU58" s="98">
        <f>'2.1 - Kanalizační stoupač...'!P87</f>
        <v>0</v>
      </c>
      <c r="AV58" s="97">
        <f>'2.1 - Kanalizační stoupač...'!J33</f>
        <v>0</v>
      </c>
      <c r="AW58" s="97">
        <f>'2.1 - Kanalizační stoupač...'!J34</f>
        <v>0</v>
      </c>
      <c r="AX58" s="97">
        <f>'2.1 - Kanalizační stoupač...'!J35</f>
        <v>0</v>
      </c>
      <c r="AY58" s="97">
        <f>'2.1 - Kanalizační stoupač...'!J36</f>
        <v>0</v>
      </c>
      <c r="AZ58" s="97">
        <f>'2.1 - Kanalizační stoupač...'!F33</f>
        <v>0</v>
      </c>
      <c r="BA58" s="97">
        <f>'2.1 - Kanalizační stoupač...'!F34</f>
        <v>0</v>
      </c>
      <c r="BB58" s="97">
        <f>'2.1 - Kanalizační stoupač...'!F35</f>
        <v>0</v>
      </c>
      <c r="BC58" s="97">
        <f>'2.1 - Kanalizační stoupač...'!F36</f>
        <v>0</v>
      </c>
      <c r="BD58" s="99">
        <f>'2.1 - Kanalizační stoupač...'!F37</f>
        <v>0</v>
      </c>
      <c r="BT58" s="100" t="s">
        <v>84</v>
      </c>
      <c r="BV58" s="100" t="s">
        <v>78</v>
      </c>
      <c r="BW58" s="100" t="s">
        <v>95</v>
      </c>
      <c r="BX58" s="100" t="s">
        <v>5</v>
      </c>
      <c r="CL58" s="100" t="s">
        <v>38</v>
      </c>
      <c r="CM58" s="100" t="s">
        <v>86</v>
      </c>
    </row>
    <row r="59" spans="1:91" s="7" customFormat="1" ht="16.5" customHeight="1">
      <c r="A59" s="90" t="s">
        <v>80</v>
      </c>
      <c r="B59" s="91"/>
      <c r="C59" s="92"/>
      <c r="D59" s="346" t="s">
        <v>96</v>
      </c>
      <c r="E59" s="346"/>
      <c r="F59" s="346"/>
      <c r="G59" s="346"/>
      <c r="H59" s="346"/>
      <c r="I59" s="93"/>
      <c r="J59" s="346" t="s">
        <v>97</v>
      </c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71">
        <f>'2.2 - Vodovodní stoupačky...'!J30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94" t="s">
        <v>83</v>
      </c>
      <c r="AR59" s="95"/>
      <c r="AS59" s="96">
        <v>0</v>
      </c>
      <c r="AT59" s="97">
        <f t="shared" si="1"/>
        <v>0</v>
      </c>
      <c r="AU59" s="98">
        <f>'2.2 - Vodovodní stoupačky...'!P87</f>
        <v>0</v>
      </c>
      <c r="AV59" s="97">
        <f>'2.2 - Vodovodní stoupačky...'!J33</f>
        <v>0</v>
      </c>
      <c r="AW59" s="97">
        <f>'2.2 - Vodovodní stoupačky...'!J34</f>
        <v>0</v>
      </c>
      <c r="AX59" s="97">
        <f>'2.2 - Vodovodní stoupačky...'!J35</f>
        <v>0</v>
      </c>
      <c r="AY59" s="97">
        <f>'2.2 - Vodovodní stoupačky...'!J36</f>
        <v>0</v>
      </c>
      <c r="AZ59" s="97">
        <f>'2.2 - Vodovodní stoupačky...'!F33</f>
        <v>0</v>
      </c>
      <c r="BA59" s="97">
        <f>'2.2 - Vodovodní stoupačky...'!F34</f>
        <v>0</v>
      </c>
      <c r="BB59" s="97">
        <f>'2.2 - Vodovodní stoupačky...'!F35</f>
        <v>0</v>
      </c>
      <c r="BC59" s="97">
        <f>'2.2 - Vodovodní stoupačky...'!F36</f>
        <v>0</v>
      </c>
      <c r="BD59" s="99">
        <f>'2.2 - Vodovodní stoupačky...'!F37</f>
        <v>0</v>
      </c>
      <c r="BT59" s="100" t="s">
        <v>84</v>
      </c>
      <c r="BV59" s="100" t="s">
        <v>78</v>
      </c>
      <c r="BW59" s="100" t="s">
        <v>98</v>
      </c>
      <c r="BX59" s="100" t="s">
        <v>5</v>
      </c>
      <c r="CL59" s="100" t="s">
        <v>38</v>
      </c>
      <c r="CM59" s="100" t="s">
        <v>86</v>
      </c>
    </row>
    <row r="60" spans="1:91" s="7" customFormat="1" ht="24.75" customHeight="1">
      <c r="A60" s="90" t="s">
        <v>80</v>
      </c>
      <c r="B60" s="91"/>
      <c r="C60" s="92"/>
      <c r="D60" s="346" t="s">
        <v>99</v>
      </c>
      <c r="E60" s="346"/>
      <c r="F60" s="346"/>
      <c r="G60" s="346"/>
      <c r="H60" s="346"/>
      <c r="I60" s="93"/>
      <c r="J60" s="346" t="s">
        <v>100</v>
      </c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71">
        <f>'2.3 - Stavební úprava soc...'!J30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94" t="s">
        <v>83</v>
      </c>
      <c r="AR60" s="95"/>
      <c r="AS60" s="96">
        <v>0</v>
      </c>
      <c r="AT60" s="97">
        <f t="shared" si="1"/>
        <v>0</v>
      </c>
      <c r="AU60" s="98">
        <f>'2.3 - Stavební úprava soc...'!P96</f>
        <v>0</v>
      </c>
      <c r="AV60" s="97">
        <f>'2.3 - Stavební úprava soc...'!J33</f>
        <v>0</v>
      </c>
      <c r="AW60" s="97">
        <f>'2.3 - Stavební úprava soc...'!J34</f>
        <v>0</v>
      </c>
      <c r="AX60" s="97">
        <f>'2.3 - Stavební úprava soc...'!J35</f>
        <v>0</v>
      </c>
      <c r="AY60" s="97">
        <f>'2.3 - Stavební úprava soc...'!J36</f>
        <v>0</v>
      </c>
      <c r="AZ60" s="97">
        <f>'2.3 - Stavební úprava soc...'!F33</f>
        <v>0</v>
      </c>
      <c r="BA60" s="97">
        <f>'2.3 - Stavební úprava soc...'!F34</f>
        <v>0</v>
      </c>
      <c r="BB60" s="97">
        <f>'2.3 - Stavební úprava soc...'!F35</f>
        <v>0</v>
      </c>
      <c r="BC60" s="97">
        <f>'2.3 - Stavební úprava soc...'!F36</f>
        <v>0</v>
      </c>
      <c r="BD60" s="99">
        <f>'2.3 - Stavební úprava soc...'!F37</f>
        <v>0</v>
      </c>
      <c r="BT60" s="100" t="s">
        <v>84</v>
      </c>
      <c r="BV60" s="100" t="s">
        <v>78</v>
      </c>
      <c r="BW60" s="100" t="s">
        <v>101</v>
      </c>
      <c r="BX60" s="100" t="s">
        <v>5</v>
      </c>
      <c r="CL60" s="100" t="s">
        <v>38</v>
      </c>
      <c r="CM60" s="100" t="s">
        <v>86</v>
      </c>
    </row>
    <row r="61" spans="1:91" s="7" customFormat="1" ht="24.75" customHeight="1">
      <c r="A61" s="90" t="s">
        <v>80</v>
      </c>
      <c r="B61" s="91"/>
      <c r="C61" s="92"/>
      <c r="D61" s="346" t="s">
        <v>102</v>
      </c>
      <c r="E61" s="346"/>
      <c r="F61" s="346"/>
      <c r="G61" s="346"/>
      <c r="H61" s="346"/>
      <c r="I61" s="93"/>
      <c r="J61" s="346" t="s">
        <v>103</v>
      </c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1">
        <f>'3.1 - Sociální zázemí tec...'!J30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94" t="s">
        <v>83</v>
      </c>
      <c r="AR61" s="95"/>
      <c r="AS61" s="96">
        <v>0</v>
      </c>
      <c r="AT61" s="97">
        <f t="shared" si="1"/>
        <v>0</v>
      </c>
      <c r="AU61" s="98">
        <f>'3.1 - Sociální zázemí tec...'!P98</f>
        <v>0</v>
      </c>
      <c r="AV61" s="97">
        <f>'3.1 - Sociální zázemí tec...'!J33</f>
        <v>0</v>
      </c>
      <c r="AW61" s="97">
        <f>'3.1 - Sociální zázemí tec...'!J34</f>
        <v>0</v>
      </c>
      <c r="AX61" s="97">
        <f>'3.1 - Sociální zázemí tec...'!J35</f>
        <v>0</v>
      </c>
      <c r="AY61" s="97">
        <f>'3.1 - Sociální zázemí tec...'!J36</f>
        <v>0</v>
      </c>
      <c r="AZ61" s="97">
        <f>'3.1 - Sociální zázemí tec...'!F33</f>
        <v>0</v>
      </c>
      <c r="BA61" s="97">
        <f>'3.1 - Sociální zázemí tec...'!F34</f>
        <v>0</v>
      </c>
      <c r="BB61" s="97">
        <f>'3.1 - Sociální zázemí tec...'!F35</f>
        <v>0</v>
      </c>
      <c r="BC61" s="97">
        <f>'3.1 - Sociální zázemí tec...'!F36</f>
        <v>0</v>
      </c>
      <c r="BD61" s="99">
        <f>'3.1 - Sociální zázemí tec...'!F37</f>
        <v>0</v>
      </c>
      <c r="BT61" s="100" t="s">
        <v>84</v>
      </c>
      <c r="BV61" s="100" t="s">
        <v>78</v>
      </c>
      <c r="BW61" s="100" t="s">
        <v>104</v>
      </c>
      <c r="BX61" s="100" t="s">
        <v>5</v>
      </c>
      <c r="CL61" s="100" t="s">
        <v>38</v>
      </c>
      <c r="CM61" s="100" t="s">
        <v>86</v>
      </c>
    </row>
    <row r="62" spans="1:91" s="7" customFormat="1" ht="24.75" customHeight="1">
      <c r="A62" s="90" t="s">
        <v>80</v>
      </c>
      <c r="B62" s="91"/>
      <c r="C62" s="92"/>
      <c r="D62" s="346" t="s">
        <v>105</v>
      </c>
      <c r="E62" s="346"/>
      <c r="F62" s="346"/>
      <c r="G62" s="346"/>
      <c r="H62" s="346"/>
      <c r="I62" s="93"/>
      <c r="J62" s="346" t="s">
        <v>106</v>
      </c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1">
        <f>'3.2 - Stavební úprava soc...'!J30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94" t="s">
        <v>83</v>
      </c>
      <c r="AR62" s="95"/>
      <c r="AS62" s="96">
        <v>0</v>
      </c>
      <c r="AT62" s="97">
        <f t="shared" si="1"/>
        <v>0</v>
      </c>
      <c r="AU62" s="98">
        <f>'3.2 - Stavební úprava soc...'!P89</f>
        <v>0</v>
      </c>
      <c r="AV62" s="97">
        <f>'3.2 - Stavební úprava soc...'!J33</f>
        <v>0</v>
      </c>
      <c r="AW62" s="97">
        <f>'3.2 - Stavební úprava soc...'!J34</f>
        <v>0</v>
      </c>
      <c r="AX62" s="97">
        <f>'3.2 - Stavební úprava soc...'!J35</f>
        <v>0</v>
      </c>
      <c r="AY62" s="97">
        <f>'3.2 - Stavební úprava soc...'!J36</f>
        <v>0</v>
      </c>
      <c r="AZ62" s="97">
        <f>'3.2 - Stavební úprava soc...'!F33</f>
        <v>0</v>
      </c>
      <c r="BA62" s="97">
        <f>'3.2 - Stavební úprava soc...'!F34</f>
        <v>0</v>
      </c>
      <c r="BB62" s="97">
        <f>'3.2 - Stavební úprava soc...'!F35</f>
        <v>0</v>
      </c>
      <c r="BC62" s="97">
        <f>'3.2 - Stavební úprava soc...'!F36</f>
        <v>0</v>
      </c>
      <c r="BD62" s="99">
        <f>'3.2 - Stavební úprava soc...'!F37</f>
        <v>0</v>
      </c>
      <c r="BT62" s="100" t="s">
        <v>84</v>
      </c>
      <c r="BV62" s="100" t="s">
        <v>78</v>
      </c>
      <c r="BW62" s="100" t="s">
        <v>107</v>
      </c>
      <c r="BX62" s="100" t="s">
        <v>5</v>
      </c>
      <c r="CL62" s="100" t="s">
        <v>38</v>
      </c>
      <c r="CM62" s="100" t="s">
        <v>86</v>
      </c>
    </row>
    <row r="63" spans="1:91" s="7" customFormat="1" ht="16.5" customHeight="1">
      <c r="A63" s="90" t="s">
        <v>80</v>
      </c>
      <c r="B63" s="91"/>
      <c r="C63" s="92"/>
      <c r="D63" s="346" t="s">
        <v>108</v>
      </c>
      <c r="E63" s="346"/>
      <c r="F63" s="346"/>
      <c r="G63" s="346"/>
      <c r="H63" s="346"/>
      <c r="I63" s="93"/>
      <c r="J63" s="346" t="s">
        <v>109</v>
      </c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71">
        <f>'4.1 - Úklidové komory  (2...'!J30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94" t="s">
        <v>83</v>
      </c>
      <c r="AR63" s="95"/>
      <c r="AS63" s="96">
        <v>0</v>
      </c>
      <c r="AT63" s="97">
        <f t="shared" si="1"/>
        <v>0</v>
      </c>
      <c r="AU63" s="98">
        <f>'4.1 - Úklidové komory  (2...'!P94</f>
        <v>0</v>
      </c>
      <c r="AV63" s="97">
        <f>'4.1 - Úklidové komory  (2...'!J33</f>
        <v>0</v>
      </c>
      <c r="AW63" s="97">
        <f>'4.1 - Úklidové komory  (2...'!J34</f>
        <v>0</v>
      </c>
      <c r="AX63" s="97">
        <f>'4.1 - Úklidové komory  (2...'!J35</f>
        <v>0</v>
      </c>
      <c r="AY63" s="97">
        <f>'4.1 - Úklidové komory  (2...'!J36</f>
        <v>0</v>
      </c>
      <c r="AZ63" s="97">
        <f>'4.1 - Úklidové komory  (2...'!F33</f>
        <v>0</v>
      </c>
      <c r="BA63" s="97">
        <f>'4.1 - Úklidové komory  (2...'!F34</f>
        <v>0</v>
      </c>
      <c r="BB63" s="97">
        <f>'4.1 - Úklidové komory  (2...'!F35</f>
        <v>0</v>
      </c>
      <c r="BC63" s="97">
        <f>'4.1 - Úklidové komory  (2...'!F36</f>
        <v>0</v>
      </c>
      <c r="BD63" s="99">
        <f>'4.1 - Úklidové komory  (2...'!F37</f>
        <v>0</v>
      </c>
      <c r="BT63" s="100" t="s">
        <v>84</v>
      </c>
      <c r="BV63" s="100" t="s">
        <v>78</v>
      </c>
      <c r="BW63" s="100" t="s">
        <v>110</v>
      </c>
      <c r="BX63" s="100" t="s">
        <v>5</v>
      </c>
      <c r="CL63" s="100" t="s">
        <v>38</v>
      </c>
      <c r="CM63" s="100" t="s">
        <v>86</v>
      </c>
    </row>
    <row r="64" spans="1:91" s="7" customFormat="1" ht="16.5" customHeight="1">
      <c r="A64" s="90" t="s">
        <v>80</v>
      </c>
      <c r="B64" s="91"/>
      <c r="C64" s="92"/>
      <c r="D64" s="346" t="s">
        <v>111</v>
      </c>
      <c r="E64" s="346"/>
      <c r="F64" s="346"/>
      <c r="G64" s="346"/>
      <c r="H64" s="346"/>
      <c r="I64" s="93"/>
      <c r="J64" s="346" t="s">
        <v>112</v>
      </c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71">
        <f>'VON - Vedlejší a ostatní ...'!J30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94" t="s">
        <v>111</v>
      </c>
      <c r="AR64" s="95"/>
      <c r="AS64" s="101">
        <v>0</v>
      </c>
      <c r="AT64" s="102">
        <f t="shared" si="1"/>
        <v>0</v>
      </c>
      <c r="AU64" s="103">
        <f>'VON - Vedlejší a ostatní ...'!P83</f>
        <v>0</v>
      </c>
      <c r="AV64" s="102">
        <f>'VON - Vedlejší a ostatní ...'!J33</f>
        <v>0</v>
      </c>
      <c r="AW64" s="102">
        <f>'VON - Vedlejší a ostatní ...'!J34</f>
        <v>0</v>
      </c>
      <c r="AX64" s="102">
        <f>'VON - Vedlejší a ostatní ...'!J35</f>
        <v>0</v>
      </c>
      <c r="AY64" s="102">
        <f>'VON - Vedlejší a ostatní ...'!J36</f>
        <v>0</v>
      </c>
      <c r="AZ64" s="102">
        <f>'VON - Vedlejší a ostatní ...'!F33</f>
        <v>0</v>
      </c>
      <c r="BA64" s="102">
        <f>'VON - Vedlejší a ostatní ...'!F34</f>
        <v>0</v>
      </c>
      <c r="BB64" s="102">
        <f>'VON - Vedlejší a ostatní ...'!F35</f>
        <v>0</v>
      </c>
      <c r="BC64" s="102">
        <f>'VON - Vedlejší a ostatní ...'!F36</f>
        <v>0</v>
      </c>
      <c r="BD64" s="104">
        <f>'VON - Vedlejší a ostatní ...'!F37</f>
        <v>0</v>
      </c>
      <c r="BT64" s="100" t="s">
        <v>84</v>
      </c>
      <c r="BV64" s="100" t="s">
        <v>78</v>
      </c>
      <c r="BW64" s="100" t="s">
        <v>113</v>
      </c>
      <c r="BX64" s="100" t="s">
        <v>5</v>
      </c>
      <c r="CL64" s="100" t="s">
        <v>38</v>
      </c>
      <c r="CM64" s="100" t="s">
        <v>86</v>
      </c>
    </row>
    <row r="65" spans="1:57" s="2" customFormat="1" ht="30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2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  <row r="66" spans="1:57" s="2" customFormat="1" ht="6.9" customHeight="1">
      <c r="A66" s="37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42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</row>
  </sheetData>
  <sheetProtection algorithmName="SHA-512" hashValue="BxTURlEC7nCl3ej1gFAA1TPLM86uuHi6KrRk37iPQMr17aQTN5OWpvTewqrAWDEc4gfeR0+0kexEgMYh+Ujtrw==" saltValue="BseqO1EoVaEEbZXngZEK4KJyIZF/5FBvqniKZ7IUPtpYvm+uyJjEy6gj5HIfnn36FzDWWnH388tOI3yVwYPbLA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1.1 - Kanalizační stoupač...'!C2" display="/"/>
    <hyperlink ref="A56" location="'1.2 - Vodovodní stoupačky...'!C2" display="/"/>
    <hyperlink ref="A57" location="'1.3 - Stavební úprava soc...'!C2" display="/"/>
    <hyperlink ref="A58" location="'2.1 - Kanalizační stoupač...'!C2" display="/"/>
    <hyperlink ref="A59" location="'2.2 - Vodovodní stoupačky...'!C2" display="/"/>
    <hyperlink ref="A60" location="'2.3 - Stavební úprava soc...'!C2" display="/"/>
    <hyperlink ref="A61" location="'3.1 - Sociální zázemí tec...'!C2" display="/"/>
    <hyperlink ref="A62" location="'3.2 - Stavební úprava soc...'!C2" display="/"/>
    <hyperlink ref="A63" location="'4.1 - Úklidové komory  (2...'!C2" display="/"/>
    <hyperlink ref="A64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7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85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116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ROUND((SUM(BE87:BE157)),  2)</f>
        <v>0</v>
      </c>
      <c r="G33" s="37"/>
      <c r="H33" s="37"/>
      <c r="I33" s="122">
        <v>0.21</v>
      </c>
      <c r="J33" s="121">
        <f>ROUND(((SUM(BE87:BE157))*I33),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ROUND((SUM(BF87:BF157)),  2)</f>
        <v>0</v>
      </c>
      <c r="G34" s="37"/>
      <c r="H34" s="37"/>
      <c r="I34" s="122">
        <v>0.12</v>
      </c>
      <c r="J34" s="121">
        <f>ROUND(((SUM(BF87:BF157))*I34),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ROUND((SUM(BG87:BG157)),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ROUND((SUM(BH87:BH157)),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ROUND((SUM(BI87:BI157)),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1.1 - Kanalizační stoupačky - muži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J88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J89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J100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J112</f>
        <v>0</v>
      </c>
      <c r="K65" s="139"/>
      <c r="L65" s="143"/>
    </row>
    <row r="66" spans="1:31" s="10" customFormat="1" ht="19.95" customHeight="1">
      <c r="B66" s="144"/>
      <c r="C66" s="145"/>
      <c r="D66" s="146" t="s">
        <v>127</v>
      </c>
      <c r="E66" s="147"/>
      <c r="F66" s="147"/>
      <c r="G66" s="147"/>
      <c r="H66" s="147"/>
      <c r="I66" s="147"/>
      <c r="J66" s="148">
        <f>J113</f>
        <v>0</v>
      </c>
      <c r="K66" s="145"/>
      <c r="L66" s="149"/>
    </row>
    <row r="67" spans="1:31" s="10" customFormat="1" ht="19.95" customHeight="1">
      <c r="B67" s="144"/>
      <c r="C67" s="145"/>
      <c r="D67" s="146" t="s">
        <v>128</v>
      </c>
      <c r="E67" s="147"/>
      <c r="F67" s="147"/>
      <c r="G67" s="147"/>
      <c r="H67" s="147"/>
      <c r="I67" s="147"/>
      <c r="J67" s="148">
        <f>J149</f>
        <v>0</v>
      </c>
      <c r="K67" s="145"/>
      <c r="L67" s="149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129</v>
      </c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1" t="str">
        <f>E7</f>
        <v>ŘSP, budova A, rekonstrukce sociálních zařízení a úklidových komor</v>
      </c>
      <c r="F77" s="392"/>
      <c r="G77" s="392"/>
      <c r="H77" s="392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115</v>
      </c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48" t="str">
        <f>E9</f>
        <v>1.1 - Kanalizační stoupačky - muži</v>
      </c>
      <c r="F79" s="393"/>
      <c r="G79" s="393"/>
      <c r="H79" s="393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Hradec Králové</v>
      </c>
      <c r="G81" s="39"/>
      <c r="H81" s="39"/>
      <c r="I81" s="32" t="s">
        <v>24</v>
      </c>
      <c r="J81" s="63" t="str">
        <f>IF(J12="","",J12)</f>
        <v>28. 2. 2024</v>
      </c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Povodí Labe, státní podnik</v>
      </c>
      <c r="G83" s="39"/>
      <c r="H83" s="39"/>
      <c r="I83" s="32" t="s">
        <v>34</v>
      </c>
      <c r="J83" s="35" t="str">
        <f>E21</f>
        <v>Povodí Labe, státní podnik, OIČ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37</v>
      </c>
      <c r="J84" s="35" t="str">
        <f>E24</f>
        <v>Ing. Eva Morkesová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0"/>
      <c r="B86" s="151"/>
      <c r="C86" s="152" t="s">
        <v>130</v>
      </c>
      <c r="D86" s="153" t="s">
        <v>61</v>
      </c>
      <c r="E86" s="153" t="s">
        <v>57</v>
      </c>
      <c r="F86" s="153" t="s">
        <v>58</v>
      </c>
      <c r="G86" s="153" t="s">
        <v>131</v>
      </c>
      <c r="H86" s="153" t="s">
        <v>132</v>
      </c>
      <c r="I86" s="153" t="s">
        <v>133</v>
      </c>
      <c r="J86" s="153" t="s">
        <v>119</v>
      </c>
      <c r="K86" s="154" t="s">
        <v>134</v>
      </c>
      <c r="L86" s="155"/>
      <c r="M86" s="72" t="s">
        <v>38</v>
      </c>
      <c r="N86" s="73" t="s">
        <v>46</v>
      </c>
      <c r="O86" s="73" t="s">
        <v>135</v>
      </c>
      <c r="P86" s="73" t="s">
        <v>136</v>
      </c>
      <c r="Q86" s="73" t="s">
        <v>137</v>
      </c>
      <c r="R86" s="73" t="s">
        <v>138</v>
      </c>
      <c r="S86" s="73" t="s">
        <v>139</v>
      </c>
      <c r="T86" s="74" t="s">
        <v>140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7"/>
      <c r="B87" s="38"/>
      <c r="C87" s="79" t="s">
        <v>141</v>
      </c>
      <c r="D87" s="39"/>
      <c r="E87" s="39"/>
      <c r="F87" s="39"/>
      <c r="G87" s="39"/>
      <c r="H87" s="39"/>
      <c r="I87" s="39"/>
      <c r="J87" s="156">
        <f>BK87</f>
        <v>0</v>
      </c>
      <c r="K87" s="39"/>
      <c r="L87" s="42"/>
      <c r="M87" s="75"/>
      <c r="N87" s="157"/>
      <c r="O87" s="76"/>
      <c r="P87" s="158">
        <f>P88+P112</f>
        <v>0</v>
      </c>
      <c r="Q87" s="76"/>
      <c r="R87" s="158">
        <f>R88+R112</f>
        <v>0.27090000000000003</v>
      </c>
      <c r="S87" s="76"/>
      <c r="T87" s="159">
        <f>T88+T112</f>
        <v>2.3986400000000003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75</v>
      </c>
      <c r="AU87" s="20" t="s">
        <v>120</v>
      </c>
      <c r="BK87" s="160">
        <f>BK88+BK112</f>
        <v>0</v>
      </c>
    </row>
    <row r="88" spans="1:65" s="12" customFormat="1" ht="25.95" customHeight="1">
      <c r="B88" s="161"/>
      <c r="C88" s="162"/>
      <c r="D88" s="163" t="s">
        <v>75</v>
      </c>
      <c r="E88" s="164" t="s">
        <v>142</v>
      </c>
      <c r="F88" s="164" t="s">
        <v>143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P89+P94+P100+P108</f>
        <v>0</v>
      </c>
      <c r="Q88" s="169"/>
      <c r="R88" s="170">
        <f>R89+R94+R100+R108</f>
        <v>1.9699999999999999E-2</v>
      </c>
      <c r="S88" s="169"/>
      <c r="T88" s="171">
        <f>T89+T94+T100+T108</f>
        <v>1.4850000000000001</v>
      </c>
      <c r="AR88" s="172" t="s">
        <v>84</v>
      </c>
      <c r="AT88" s="173" t="s">
        <v>75</v>
      </c>
      <c r="AU88" s="173" t="s">
        <v>76</v>
      </c>
      <c r="AY88" s="172" t="s">
        <v>144</v>
      </c>
      <c r="BK88" s="174">
        <f>BK89+BK94+BK100+BK108</f>
        <v>0</v>
      </c>
    </row>
    <row r="89" spans="1:65" s="12" customFormat="1" ht="22.8" customHeight="1">
      <c r="B89" s="161"/>
      <c r="C89" s="162"/>
      <c r="D89" s="163" t="s">
        <v>75</v>
      </c>
      <c r="E89" s="175" t="s">
        <v>145</v>
      </c>
      <c r="F89" s="175" t="s">
        <v>146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SUM(P90:P93)</f>
        <v>0</v>
      </c>
      <c r="Q89" s="169"/>
      <c r="R89" s="170">
        <f>SUM(R90:R93)</f>
        <v>1.9699999999999999E-2</v>
      </c>
      <c r="S89" s="169"/>
      <c r="T89" s="171">
        <f>SUM(T90:T93)</f>
        <v>0</v>
      </c>
      <c r="AR89" s="172" t="s">
        <v>84</v>
      </c>
      <c r="AT89" s="173" t="s">
        <v>75</v>
      </c>
      <c r="AU89" s="173" t="s">
        <v>84</v>
      </c>
      <c r="AY89" s="172" t="s">
        <v>144</v>
      </c>
      <c r="BK89" s="174">
        <f>SUM(BK90:BK93)</f>
        <v>0</v>
      </c>
    </row>
    <row r="90" spans="1:65" s="2" customFormat="1" ht="16.5" customHeight="1">
      <c r="A90" s="37"/>
      <c r="B90" s="38"/>
      <c r="C90" s="177" t="s">
        <v>84</v>
      </c>
      <c r="D90" s="177" t="s">
        <v>147</v>
      </c>
      <c r="E90" s="178" t="s">
        <v>148</v>
      </c>
      <c r="F90" s="179" t="s">
        <v>149</v>
      </c>
      <c r="G90" s="180" t="s">
        <v>150</v>
      </c>
      <c r="H90" s="181">
        <v>1</v>
      </c>
      <c r="I90" s="182"/>
      <c r="J90" s="183">
        <f>ROUND(I90*H90,2)</f>
        <v>0</v>
      </c>
      <c r="K90" s="179" t="s">
        <v>38</v>
      </c>
      <c r="L90" s="42"/>
      <c r="M90" s="184" t="s">
        <v>38</v>
      </c>
      <c r="N90" s="185" t="s">
        <v>49</v>
      </c>
      <c r="O90" s="68"/>
      <c r="P90" s="186">
        <f>O90*H90</f>
        <v>0</v>
      </c>
      <c r="Q90" s="186">
        <v>1.9699999999999999E-2</v>
      </c>
      <c r="R90" s="186">
        <f>Q90*H90</f>
        <v>1.9699999999999999E-2</v>
      </c>
      <c r="S90" s="186">
        <v>0</v>
      </c>
      <c r="T90" s="18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8" t="s">
        <v>145</v>
      </c>
      <c r="AT90" s="188" t="s">
        <v>147</v>
      </c>
      <c r="AU90" s="188" t="s">
        <v>86</v>
      </c>
      <c r="AY90" s="20" t="s">
        <v>144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20" t="s">
        <v>145</v>
      </c>
      <c r="BK90" s="189">
        <f>ROUND(I90*H90,2)</f>
        <v>0</v>
      </c>
      <c r="BL90" s="20" t="s">
        <v>145</v>
      </c>
      <c r="BM90" s="188" t="s">
        <v>151</v>
      </c>
    </row>
    <row r="91" spans="1:65" s="2" customFormat="1" ht="10.199999999999999">
      <c r="A91" s="37"/>
      <c r="B91" s="38"/>
      <c r="C91" s="39"/>
      <c r="D91" s="190" t="s">
        <v>152</v>
      </c>
      <c r="E91" s="39"/>
      <c r="F91" s="191" t="s">
        <v>149</v>
      </c>
      <c r="G91" s="39"/>
      <c r="H91" s="39"/>
      <c r="I91" s="192"/>
      <c r="J91" s="39"/>
      <c r="K91" s="39"/>
      <c r="L91" s="42"/>
      <c r="M91" s="193"/>
      <c r="N91" s="194"/>
      <c r="O91" s="68"/>
      <c r="P91" s="68"/>
      <c r="Q91" s="68"/>
      <c r="R91" s="68"/>
      <c r="S91" s="68"/>
      <c r="T91" s="69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152</v>
      </c>
      <c r="AU91" s="20" t="s">
        <v>86</v>
      </c>
    </row>
    <row r="92" spans="1:65" s="13" customFormat="1" ht="10.199999999999999">
      <c r="B92" s="195"/>
      <c r="C92" s="196"/>
      <c r="D92" s="190" t="s">
        <v>153</v>
      </c>
      <c r="E92" s="197" t="s">
        <v>38</v>
      </c>
      <c r="F92" s="198" t="s">
        <v>154</v>
      </c>
      <c r="G92" s="196"/>
      <c r="H92" s="197" t="s">
        <v>38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153</v>
      </c>
      <c r="AU92" s="204" t="s">
        <v>86</v>
      </c>
      <c r="AV92" s="13" t="s">
        <v>84</v>
      </c>
      <c r="AW92" s="13" t="s">
        <v>36</v>
      </c>
      <c r="AX92" s="13" t="s">
        <v>76</v>
      </c>
      <c r="AY92" s="204" t="s">
        <v>144</v>
      </c>
    </row>
    <row r="93" spans="1:65" s="14" customFormat="1" ht="10.199999999999999">
      <c r="B93" s="205"/>
      <c r="C93" s="206"/>
      <c r="D93" s="190" t="s">
        <v>153</v>
      </c>
      <c r="E93" s="207" t="s">
        <v>38</v>
      </c>
      <c r="F93" s="208" t="s">
        <v>84</v>
      </c>
      <c r="G93" s="206"/>
      <c r="H93" s="209">
        <v>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153</v>
      </c>
      <c r="AU93" s="215" t="s">
        <v>86</v>
      </c>
      <c r="AV93" s="14" t="s">
        <v>86</v>
      </c>
      <c r="AW93" s="14" t="s">
        <v>36</v>
      </c>
      <c r="AX93" s="14" t="s">
        <v>84</v>
      </c>
      <c r="AY93" s="215" t="s">
        <v>144</v>
      </c>
    </row>
    <row r="94" spans="1:65" s="12" customFormat="1" ht="22.8" customHeight="1">
      <c r="B94" s="161"/>
      <c r="C94" s="162"/>
      <c r="D94" s="163" t="s">
        <v>75</v>
      </c>
      <c r="E94" s="175" t="s">
        <v>155</v>
      </c>
      <c r="F94" s="175" t="s">
        <v>156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SUM(P95:P99)</f>
        <v>0</v>
      </c>
      <c r="Q94" s="169"/>
      <c r="R94" s="170">
        <f>SUM(R95:R99)</f>
        <v>0</v>
      </c>
      <c r="S94" s="169"/>
      <c r="T94" s="171">
        <f>SUM(T95:T99)</f>
        <v>1.4850000000000001</v>
      </c>
      <c r="AR94" s="172" t="s">
        <v>84</v>
      </c>
      <c r="AT94" s="173" t="s">
        <v>75</v>
      </c>
      <c r="AU94" s="173" t="s">
        <v>84</v>
      </c>
      <c r="AY94" s="172" t="s">
        <v>144</v>
      </c>
      <c r="BK94" s="174">
        <f>SUM(BK95:BK99)</f>
        <v>0</v>
      </c>
    </row>
    <row r="95" spans="1:65" s="2" customFormat="1" ht="16.5" customHeight="1">
      <c r="A95" s="37"/>
      <c r="B95" s="38"/>
      <c r="C95" s="177" t="s">
        <v>86</v>
      </c>
      <c r="D95" s="177" t="s">
        <v>147</v>
      </c>
      <c r="E95" s="178" t="s">
        <v>157</v>
      </c>
      <c r="F95" s="179" t="s">
        <v>158</v>
      </c>
      <c r="G95" s="180" t="s">
        <v>159</v>
      </c>
      <c r="H95" s="181">
        <v>5.5</v>
      </c>
      <c r="I95" s="182"/>
      <c r="J95" s="183">
        <f>ROUND(I95*H95,2)</f>
        <v>0</v>
      </c>
      <c r="K95" s="179" t="s">
        <v>160</v>
      </c>
      <c r="L95" s="42"/>
      <c r="M95" s="184" t="s">
        <v>38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0.27</v>
      </c>
      <c r="T95" s="187">
        <f>S95*H95</f>
        <v>1.4850000000000001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145</v>
      </c>
      <c r="AT95" s="188" t="s">
        <v>147</v>
      </c>
      <c r="AU95" s="188" t="s">
        <v>86</v>
      </c>
      <c r="AY95" s="20" t="s">
        <v>144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145</v>
      </c>
      <c r="BK95" s="189">
        <f>ROUND(I95*H95,2)</f>
        <v>0</v>
      </c>
      <c r="BL95" s="20" t="s">
        <v>145</v>
      </c>
      <c r="BM95" s="188" t="s">
        <v>161</v>
      </c>
    </row>
    <row r="96" spans="1:65" s="2" customFormat="1" ht="19.2">
      <c r="A96" s="37"/>
      <c r="B96" s="38"/>
      <c r="C96" s="39"/>
      <c r="D96" s="190" t="s">
        <v>152</v>
      </c>
      <c r="E96" s="39"/>
      <c r="F96" s="191" t="s">
        <v>162</v>
      </c>
      <c r="G96" s="39"/>
      <c r="H96" s="39"/>
      <c r="I96" s="192"/>
      <c r="J96" s="39"/>
      <c r="K96" s="39"/>
      <c r="L96" s="42"/>
      <c r="M96" s="193"/>
      <c r="N96" s="194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86</v>
      </c>
    </row>
    <row r="97" spans="1:65" s="2" customFormat="1" ht="10.199999999999999">
      <c r="A97" s="37"/>
      <c r="B97" s="38"/>
      <c r="C97" s="39"/>
      <c r="D97" s="216" t="s">
        <v>163</v>
      </c>
      <c r="E97" s="39"/>
      <c r="F97" s="217" t="s">
        <v>164</v>
      </c>
      <c r="G97" s="39"/>
      <c r="H97" s="39"/>
      <c r="I97" s="192"/>
      <c r="J97" s="39"/>
      <c r="K97" s="39"/>
      <c r="L97" s="42"/>
      <c r="M97" s="193"/>
      <c r="N97" s="194"/>
      <c r="O97" s="68"/>
      <c r="P97" s="68"/>
      <c r="Q97" s="68"/>
      <c r="R97" s="68"/>
      <c r="S97" s="68"/>
      <c r="T97" s="6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86</v>
      </c>
    </row>
    <row r="98" spans="1:65" s="13" customFormat="1" ht="10.199999999999999">
      <c r="B98" s="195"/>
      <c r="C98" s="196"/>
      <c r="D98" s="190" t="s">
        <v>153</v>
      </c>
      <c r="E98" s="197" t="s">
        <v>38</v>
      </c>
      <c r="F98" s="198" t="s">
        <v>165</v>
      </c>
      <c r="G98" s="196"/>
      <c r="H98" s="197" t="s">
        <v>38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153</v>
      </c>
      <c r="AU98" s="204" t="s">
        <v>86</v>
      </c>
      <c r="AV98" s="13" t="s">
        <v>84</v>
      </c>
      <c r="AW98" s="13" t="s">
        <v>36</v>
      </c>
      <c r="AX98" s="13" t="s">
        <v>76</v>
      </c>
      <c r="AY98" s="204" t="s">
        <v>144</v>
      </c>
    </row>
    <row r="99" spans="1:65" s="14" customFormat="1" ht="10.199999999999999">
      <c r="B99" s="205"/>
      <c r="C99" s="206"/>
      <c r="D99" s="190" t="s">
        <v>153</v>
      </c>
      <c r="E99" s="207" t="s">
        <v>38</v>
      </c>
      <c r="F99" s="208" t="s">
        <v>166</v>
      </c>
      <c r="G99" s="206"/>
      <c r="H99" s="209">
        <v>5.5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153</v>
      </c>
      <c r="AU99" s="215" t="s">
        <v>86</v>
      </c>
      <c r="AV99" s="14" t="s">
        <v>86</v>
      </c>
      <c r="AW99" s="14" t="s">
        <v>36</v>
      </c>
      <c r="AX99" s="14" t="s">
        <v>84</v>
      </c>
      <c r="AY99" s="215" t="s">
        <v>144</v>
      </c>
    </row>
    <row r="100" spans="1:65" s="12" customFormat="1" ht="22.8" customHeight="1">
      <c r="B100" s="161"/>
      <c r="C100" s="162"/>
      <c r="D100" s="163" t="s">
        <v>75</v>
      </c>
      <c r="E100" s="175" t="s">
        <v>167</v>
      </c>
      <c r="F100" s="175" t="s">
        <v>168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SUM(P101:P107)</f>
        <v>0</v>
      </c>
      <c r="Q100" s="169"/>
      <c r="R100" s="170">
        <f>SUM(R101:R107)</f>
        <v>0</v>
      </c>
      <c r="S100" s="169"/>
      <c r="T100" s="171">
        <f>SUM(T101:T107)</f>
        <v>0</v>
      </c>
      <c r="AR100" s="172" t="s">
        <v>84</v>
      </c>
      <c r="AT100" s="173" t="s">
        <v>75</v>
      </c>
      <c r="AU100" s="173" t="s">
        <v>84</v>
      </c>
      <c r="AY100" s="172" t="s">
        <v>144</v>
      </c>
      <c r="BK100" s="174">
        <f>SUM(BK101:BK107)</f>
        <v>0</v>
      </c>
    </row>
    <row r="101" spans="1:65" s="2" customFormat="1" ht="16.5" customHeight="1">
      <c r="A101" s="37"/>
      <c r="B101" s="38"/>
      <c r="C101" s="177" t="s">
        <v>169</v>
      </c>
      <c r="D101" s="177" t="s">
        <v>147</v>
      </c>
      <c r="E101" s="178" t="s">
        <v>170</v>
      </c>
      <c r="F101" s="179" t="s">
        <v>171</v>
      </c>
      <c r="G101" s="180" t="s">
        <v>172</v>
      </c>
      <c r="H101" s="181">
        <v>2.399</v>
      </c>
      <c r="I101" s="182"/>
      <c r="J101" s="183">
        <f>ROUND(I101*H101,2)</f>
        <v>0</v>
      </c>
      <c r="K101" s="179" t="s">
        <v>160</v>
      </c>
      <c r="L101" s="42"/>
      <c r="M101" s="184" t="s">
        <v>38</v>
      </c>
      <c r="N101" s="185" t="s">
        <v>49</v>
      </c>
      <c r="O101" s="68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145</v>
      </c>
      <c r="AT101" s="188" t="s">
        <v>147</v>
      </c>
      <c r="AU101" s="188" t="s">
        <v>86</v>
      </c>
      <c r="AY101" s="20" t="s">
        <v>144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145</v>
      </c>
      <c r="BK101" s="189">
        <f>ROUND(I101*H101,2)</f>
        <v>0</v>
      </c>
      <c r="BL101" s="20" t="s">
        <v>145</v>
      </c>
      <c r="BM101" s="188" t="s">
        <v>173</v>
      </c>
    </row>
    <row r="102" spans="1:65" s="2" customFormat="1" ht="10.199999999999999">
      <c r="A102" s="37"/>
      <c r="B102" s="38"/>
      <c r="C102" s="39"/>
      <c r="D102" s="190" t="s">
        <v>152</v>
      </c>
      <c r="E102" s="39"/>
      <c r="F102" s="191" t="s">
        <v>174</v>
      </c>
      <c r="G102" s="39"/>
      <c r="H102" s="39"/>
      <c r="I102" s="192"/>
      <c r="J102" s="39"/>
      <c r="K102" s="39"/>
      <c r="L102" s="42"/>
      <c r="M102" s="193"/>
      <c r="N102" s="194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86</v>
      </c>
    </row>
    <row r="103" spans="1:65" s="2" customFormat="1" ht="10.199999999999999">
      <c r="A103" s="37"/>
      <c r="B103" s="38"/>
      <c r="C103" s="39"/>
      <c r="D103" s="216" t="s">
        <v>163</v>
      </c>
      <c r="E103" s="39"/>
      <c r="F103" s="217" t="s">
        <v>175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86</v>
      </c>
    </row>
    <row r="104" spans="1:65" s="2" customFormat="1" ht="16.5" customHeight="1">
      <c r="A104" s="37"/>
      <c r="B104" s="38"/>
      <c r="C104" s="177" t="s">
        <v>145</v>
      </c>
      <c r="D104" s="177" t="s">
        <v>147</v>
      </c>
      <c r="E104" s="178" t="s">
        <v>176</v>
      </c>
      <c r="F104" s="179" t="s">
        <v>177</v>
      </c>
      <c r="G104" s="180" t="s">
        <v>172</v>
      </c>
      <c r="H104" s="181">
        <v>2.399</v>
      </c>
      <c r="I104" s="182"/>
      <c r="J104" s="183">
        <f>ROUND(I104*H104,2)</f>
        <v>0</v>
      </c>
      <c r="K104" s="179" t="s">
        <v>38</v>
      </c>
      <c r="L104" s="42"/>
      <c r="M104" s="184" t="s">
        <v>38</v>
      </c>
      <c r="N104" s="185" t="s">
        <v>49</v>
      </c>
      <c r="O104" s="68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8" t="s">
        <v>145</v>
      </c>
      <c r="AT104" s="188" t="s">
        <v>147</v>
      </c>
      <c r="AU104" s="188" t="s">
        <v>86</v>
      </c>
      <c r="AY104" s="20" t="s">
        <v>144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145</v>
      </c>
      <c r="BK104" s="189">
        <f>ROUND(I104*H104,2)</f>
        <v>0</v>
      </c>
      <c r="BL104" s="20" t="s">
        <v>145</v>
      </c>
      <c r="BM104" s="188" t="s">
        <v>178</v>
      </c>
    </row>
    <row r="105" spans="1:65" s="2" customFormat="1" ht="19.2">
      <c r="A105" s="37"/>
      <c r="B105" s="38"/>
      <c r="C105" s="39"/>
      <c r="D105" s="190" t="s">
        <v>152</v>
      </c>
      <c r="E105" s="39"/>
      <c r="F105" s="191" t="s">
        <v>179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152</v>
      </c>
      <c r="AU105" s="20" t="s">
        <v>86</v>
      </c>
    </row>
    <row r="106" spans="1:65" s="13" customFormat="1" ht="10.199999999999999">
      <c r="B106" s="195"/>
      <c r="C106" s="196"/>
      <c r="D106" s="190" t="s">
        <v>153</v>
      </c>
      <c r="E106" s="197" t="s">
        <v>38</v>
      </c>
      <c r="F106" s="198" t="s">
        <v>180</v>
      </c>
      <c r="G106" s="196"/>
      <c r="H106" s="197" t="s">
        <v>38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153</v>
      </c>
      <c r="AU106" s="204" t="s">
        <v>86</v>
      </c>
      <c r="AV106" s="13" t="s">
        <v>84</v>
      </c>
      <c r="AW106" s="13" t="s">
        <v>36</v>
      </c>
      <c r="AX106" s="13" t="s">
        <v>76</v>
      </c>
      <c r="AY106" s="204" t="s">
        <v>144</v>
      </c>
    </row>
    <row r="107" spans="1:65" s="14" customFormat="1" ht="10.199999999999999">
      <c r="B107" s="205"/>
      <c r="C107" s="206"/>
      <c r="D107" s="190" t="s">
        <v>153</v>
      </c>
      <c r="E107" s="207" t="s">
        <v>38</v>
      </c>
      <c r="F107" s="208" t="s">
        <v>181</v>
      </c>
      <c r="G107" s="206"/>
      <c r="H107" s="209">
        <v>2.399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153</v>
      </c>
      <c r="AU107" s="215" t="s">
        <v>86</v>
      </c>
      <c r="AV107" s="14" t="s">
        <v>86</v>
      </c>
      <c r="AW107" s="14" t="s">
        <v>36</v>
      </c>
      <c r="AX107" s="14" t="s">
        <v>84</v>
      </c>
      <c r="AY107" s="215" t="s">
        <v>144</v>
      </c>
    </row>
    <row r="108" spans="1:65" s="12" customFormat="1" ht="22.8" customHeight="1">
      <c r="B108" s="161"/>
      <c r="C108" s="162"/>
      <c r="D108" s="163" t="s">
        <v>75</v>
      </c>
      <c r="E108" s="175" t="s">
        <v>182</v>
      </c>
      <c r="F108" s="175" t="s">
        <v>183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SUM(P109:P111)</f>
        <v>0</v>
      </c>
      <c r="Q108" s="169"/>
      <c r="R108" s="170">
        <f>SUM(R109:R111)</f>
        <v>0</v>
      </c>
      <c r="S108" s="169"/>
      <c r="T108" s="171">
        <f>SUM(T109:T111)</f>
        <v>0</v>
      </c>
      <c r="AR108" s="172" t="s">
        <v>84</v>
      </c>
      <c r="AT108" s="173" t="s">
        <v>75</v>
      </c>
      <c r="AU108" s="173" t="s">
        <v>84</v>
      </c>
      <c r="AY108" s="172" t="s">
        <v>144</v>
      </c>
      <c r="BK108" s="174">
        <f>SUM(BK109:BK111)</f>
        <v>0</v>
      </c>
    </row>
    <row r="109" spans="1:65" s="2" customFormat="1" ht="16.5" customHeight="1">
      <c r="A109" s="37"/>
      <c r="B109" s="38"/>
      <c r="C109" s="177" t="s">
        <v>184</v>
      </c>
      <c r="D109" s="177" t="s">
        <v>147</v>
      </c>
      <c r="E109" s="178" t="s">
        <v>185</v>
      </c>
      <c r="F109" s="179" t="s">
        <v>186</v>
      </c>
      <c r="G109" s="180" t="s">
        <v>172</v>
      </c>
      <c r="H109" s="181">
        <v>0.02</v>
      </c>
      <c r="I109" s="182"/>
      <c r="J109" s="183">
        <f>ROUND(I109*H109,2)</f>
        <v>0</v>
      </c>
      <c r="K109" s="179" t="s">
        <v>160</v>
      </c>
      <c r="L109" s="42"/>
      <c r="M109" s="184" t="s">
        <v>38</v>
      </c>
      <c r="N109" s="185" t="s">
        <v>49</v>
      </c>
      <c r="O109" s="68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145</v>
      </c>
      <c r="AT109" s="188" t="s">
        <v>147</v>
      </c>
      <c r="AU109" s="188" t="s">
        <v>86</v>
      </c>
      <c r="AY109" s="20" t="s">
        <v>144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145</v>
      </c>
      <c r="BK109" s="189">
        <f>ROUND(I109*H109,2)</f>
        <v>0</v>
      </c>
      <c r="BL109" s="20" t="s">
        <v>145</v>
      </c>
      <c r="BM109" s="188" t="s">
        <v>187</v>
      </c>
    </row>
    <row r="110" spans="1:65" s="2" customFormat="1" ht="19.2">
      <c r="A110" s="37"/>
      <c r="B110" s="38"/>
      <c r="C110" s="39"/>
      <c r="D110" s="190" t="s">
        <v>152</v>
      </c>
      <c r="E110" s="39"/>
      <c r="F110" s="191" t="s">
        <v>188</v>
      </c>
      <c r="G110" s="39"/>
      <c r="H110" s="39"/>
      <c r="I110" s="192"/>
      <c r="J110" s="39"/>
      <c r="K110" s="39"/>
      <c r="L110" s="42"/>
      <c r="M110" s="193"/>
      <c r="N110" s="194"/>
      <c r="O110" s="68"/>
      <c r="P110" s="68"/>
      <c r="Q110" s="68"/>
      <c r="R110" s="68"/>
      <c r="S110" s="68"/>
      <c r="T110" s="69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86</v>
      </c>
    </row>
    <row r="111" spans="1:65" s="2" customFormat="1" ht="10.199999999999999">
      <c r="A111" s="37"/>
      <c r="B111" s="38"/>
      <c r="C111" s="39"/>
      <c r="D111" s="216" t="s">
        <v>163</v>
      </c>
      <c r="E111" s="39"/>
      <c r="F111" s="217" t="s">
        <v>189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86</v>
      </c>
    </row>
    <row r="112" spans="1:65" s="12" customFormat="1" ht="25.95" customHeight="1">
      <c r="B112" s="161"/>
      <c r="C112" s="162"/>
      <c r="D112" s="163" t="s">
        <v>75</v>
      </c>
      <c r="E112" s="164" t="s">
        <v>190</v>
      </c>
      <c r="F112" s="164" t="s">
        <v>191</v>
      </c>
      <c r="G112" s="162"/>
      <c r="H112" s="162"/>
      <c r="I112" s="165"/>
      <c r="J112" s="166">
        <f>BK112</f>
        <v>0</v>
      </c>
      <c r="K112" s="162"/>
      <c r="L112" s="167"/>
      <c r="M112" s="168"/>
      <c r="N112" s="169"/>
      <c r="O112" s="169"/>
      <c r="P112" s="170">
        <f>P113+P149</f>
        <v>0</v>
      </c>
      <c r="Q112" s="169"/>
      <c r="R112" s="170">
        <f>R113+R149</f>
        <v>0.25120000000000003</v>
      </c>
      <c r="S112" s="169"/>
      <c r="T112" s="171">
        <f>T113+T149</f>
        <v>0.91364000000000001</v>
      </c>
      <c r="AR112" s="172" t="s">
        <v>86</v>
      </c>
      <c r="AT112" s="173" t="s">
        <v>75</v>
      </c>
      <c r="AU112" s="173" t="s">
        <v>76</v>
      </c>
      <c r="AY112" s="172" t="s">
        <v>144</v>
      </c>
      <c r="BK112" s="174">
        <f>BK113+BK149</f>
        <v>0</v>
      </c>
    </row>
    <row r="113" spans="1:65" s="12" customFormat="1" ht="22.8" customHeight="1">
      <c r="B113" s="161"/>
      <c r="C113" s="162"/>
      <c r="D113" s="163" t="s">
        <v>75</v>
      </c>
      <c r="E113" s="175" t="s">
        <v>192</v>
      </c>
      <c r="F113" s="175" t="s">
        <v>193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SUM(P114:P148)</f>
        <v>0</v>
      </c>
      <c r="Q113" s="169"/>
      <c r="R113" s="170">
        <f>SUM(R114:R148)</f>
        <v>0.23888000000000001</v>
      </c>
      <c r="S113" s="169"/>
      <c r="T113" s="171">
        <f>SUM(T114:T148)</f>
        <v>0.91364000000000001</v>
      </c>
      <c r="AR113" s="172" t="s">
        <v>86</v>
      </c>
      <c r="AT113" s="173" t="s">
        <v>75</v>
      </c>
      <c r="AU113" s="173" t="s">
        <v>84</v>
      </c>
      <c r="AY113" s="172" t="s">
        <v>144</v>
      </c>
      <c r="BK113" s="174">
        <f>SUM(BK114:BK148)</f>
        <v>0</v>
      </c>
    </row>
    <row r="114" spans="1:65" s="2" customFormat="1" ht="16.5" customHeight="1">
      <c r="A114" s="37"/>
      <c r="B114" s="38"/>
      <c r="C114" s="177" t="s">
        <v>194</v>
      </c>
      <c r="D114" s="177" t="s">
        <v>147</v>
      </c>
      <c r="E114" s="178" t="s">
        <v>195</v>
      </c>
      <c r="F114" s="179" t="s">
        <v>196</v>
      </c>
      <c r="G114" s="180" t="s">
        <v>197</v>
      </c>
      <c r="H114" s="181">
        <v>28</v>
      </c>
      <c r="I114" s="182"/>
      <c r="J114" s="183">
        <f>ROUND(I114*H114,2)</f>
        <v>0</v>
      </c>
      <c r="K114" s="179" t="s">
        <v>160</v>
      </c>
      <c r="L114" s="42"/>
      <c r="M114" s="184" t="s">
        <v>38</v>
      </c>
      <c r="N114" s="185" t="s">
        <v>49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3.065E-2</v>
      </c>
      <c r="T114" s="187">
        <f>S114*H114</f>
        <v>0.85819999999999996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198</v>
      </c>
      <c r="AT114" s="188" t="s">
        <v>147</v>
      </c>
      <c r="AU114" s="188" t="s">
        <v>86</v>
      </c>
      <c r="AY114" s="20" t="s">
        <v>144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145</v>
      </c>
      <c r="BK114" s="189">
        <f>ROUND(I114*H114,2)</f>
        <v>0</v>
      </c>
      <c r="BL114" s="20" t="s">
        <v>198</v>
      </c>
      <c r="BM114" s="188" t="s">
        <v>199</v>
      </c>
    </row>
    <row r="115" spans="1:65" s="2" customFormat="1" ht="10.199999999999999">
      <c r="A115" s="37"/>
      <c r="B115" s="38"/>
      <c r="C115" s="39"/>
      <c r="D115" s="190" t="s">
        <v>152</v>
      </c>
      <c r="E115" s="39"/>
      <c r="F115" s="191" t="s">
        <v>200</v>
      </c>
      <c r="G115" s="39"/>
      <c r="H115" s="39"/>
      <c r="I115" s="192"/>
      <c r="J115" s="39"/>
      <c r="K115" s="39"/>
      <c r="L115" s="42"/>
      <c r="M115" s="193"/>
      <c r="N115" s="194"/>
      <c r="O115" s="68"/>
      <c r="P115" s="68"/>
      <c r="Q115" s="68"/>
      <c r="R115" s="68"/>
      <c r="S115" s="68"/>
      <c r="T115" s="69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152</v>
      </c>
      <c r="AU115" s="20" t="s">
        <v>86</v>
      </c>
    </row>
    <row r="116" spans="1:65" s="2" customFormat="1" ht="10.199999999999999">
      <c r="A116" s="37"/>
      <c r="B116" s="38"/>
      <c r="C116" s="39"/>
      <c r="D116" s="216" t="s">
        <v>163</v>
      </c>
      <c r="E116" s="39"/>
      <c r="F116" s="217" t="s">
        <v>201</v>
      </c>
      <c r="G116" s="39"/>
      <c r="H116" s="39"/>
      <c r="I116" s="192"/>
      <c r="J116" s="39"/>
      <c r="K116" s="39"/>
      <c r="L116" s="42"/>
      <c r="M116" s="193"/>
      <c r="N116" s="194"/>
      <c r="O116" s="68"/>
      <c r="P116" s="68"/>
      <c r="Q116" s="68"/>
      <c r="R116" s="68"/>
      <c r="S116" s="68"/>
      <c r="T116" s="6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163</v>
      </c>
      <c r="AU116" s="20" t="s">
        <v>86</v>
      </c>
    </row>
    <row r="117" spans="1:65" s="13" customFormat="1" ht="10.199999999999999">
      <c r="B117" s="195"/>
      <c r="C117" s="196"/>
      <c r="D117" s="190" t="s">
        <v>153</v>
      </c>
      <c r="E117" s="197" t="s">
        <v>38</v>
      </c>
      <c r="F117" s="198" t="s">
        <v>202</v>
      </c>
      <c r="G117" s="196"/>
      <c r="H117" s="197" t="s">
        <v>38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153</v>
      </c>
      <c r="AU117" s="204" t="s">
        <v>86</v>
      </c>
      <c r="AV117" s="13" t="s">
        <v>84</v>
      </c>
      <c r="AW117" s="13" t="s">
        <v>36</v>
      </c>
      <c r="AX117" s="13" t="s">
        <v>76</v>
      </c>
      <c r="AY117" s="204" t="s">
        <v>144</v>
      </c>
    </row>
    <row r="118" spans="1:65" s="14" customFormat="1" ht="10.199999999999999">
      <c r="B118" s="205"/>
      <c r="C118" s="206"/>
      <c r="D118" s="190" t="s">
        <v>153</v>
      </c>
      <c r="E118" s="207" t="s">
        <v>38</v>
      </c>
      <c r="F118" s="208" t="s">
        <v>203</v>
      </c>
      <c r="G118" s="206"/>
      <c r="H118" s="209">
        <v>28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153</v>
      </c>
      <c r="AU118" s="215" t="s">
        <v>86</v>
      </c>
      <c r="AV118" s="14" t="s">
        <v>86</v>
      </c>
      <c r="AW118" s="14" t="s">
        <v>36</v>
      </c>
      <c r="AX118" s="14" t="s">
        <v>84</v>
      </c>
      <c r="AY118" s="215" t="s">
        <v>144</v>
      </c>
    </row>
    <row r="119" spans="1:65" s="2" customFormat="1" ht="16.5" customHeight="1">
      <c r="A119" s="37"/>
      <c r="B119" s="38"/>
      <c r="C119" s="177" t="s">
        <v>204</v>
      </c>
      <c r="D119" s="177" t="s">
        <v>147</v>
      </c>
      <c r="E119" s="178" t="s">
        <v>205</v>
      </c>
      <c r="F119" s="179" t="s">
        <v>206</v>
      </c>
      <c r="G119" s="180" t="s">
        <v>197</v>
      </c>
      <c r="H119" s="181">
        <v>28</v>
      </c>
      <c r="I119" s="182"/>
      <c r="J119" s="183">
        <f>ROUND(I119*H119,2)</f>
        <v>0</v>
      </c>
      <c r="K119" s="179" t="s">
        <v>160</v>
      </c>
      <c r="L119" s="42"/>
      <c r="M119" s="184" t="s">
        <v>38</v>
      </c>
      <c r="N119" s="185" t="s">
        <v>49</v>
      </c>
      <c r="O119" s="68"/>
      <c r="P119" s="186">
        <f>O119*H119</f>
        <v>0</v>
      </c>
      <c r="Q119" s="186">
        <v>0</v>
      </c>
      <c r="R119" s="186">
        <f>Q119*H119</f>
        <v>0</v>
      </c>
      <c r="S119" s="186">
        <v>1.98E-3</v>
      </c>
      <c r="T119" s="187">
        <f>S119*H119</f>
        <v>5.5440000000000003E-2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8" t="s">
        <v>198</v>
      </c>
      <c r="AT119" s="188" t="s">
        <v>147</v>
      </c>
      <c r="AU119" s="188" t="s">
        <v>86</v>
      </c>
      <c r="AY119" s="20" t="s">
        <v>144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145</v>
      </c>
      <c r="BK119" s="189">
        <f>ROUND(I119*H119,2)</f>
        <v>0</v>
      </c>
      <c r="BL119" s="20" t="s">
        <v>198</v>
      </c>
      <c r="BM119" s="188" t="s">
        <v>207</v>
      </c>
    </row>
    <row r="120" spans="1:65" s="2" customFormat="1" ht="10.199999999999999">
      <c r="A120" s="37"/>
      <c r="B120" s="38"/>
      <c r="C120" s="39"/>
      <c r="D120" s="190" t="s">
        <v>152</v>
      </c>
      <c r="E120" s="39"/>
      <c r="F120" s="191" t="s">
        <v>208</v>
      </c>
      <c r="G120" s="39"/>
      <c r="H120" s="39"/>
      <c r="I120" s="192"/>
      <c r="J120" s="39"/>
      <c r="K120" s="39"/>
      <c r="L120" s="42"/>
      <c r="M120" s="193"/>
      <c r="N120" s="194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152</v>
      </c>
      <c r="AU120" s="20" t="s">
        <v>86</v>
      </c>
    </row>
    <row r="121" spans="1:65" s="2" customFormat="1" ht="10.199999999999999">
      <c r="A121" s="37"/>
      <c r="B121" s="38"/>
      <c r="C121" s="39"/>
      <c r="D121" s="216" t="s">
        <v>163</v>
      </c>
      <c r="E121" s="39"/>
      <c r="F121" s="217" t="s">
        <v>209</v>
      </c>
      <c r="G121" s="39"/>
      <c r="H121" s="39"/>
      <c r="I121" s="192"/>
      <c r="J121" s="39"/>
      <c r="K121" s="39"/>
      <c r="L121" s="42"/>
      <c r="M121" s="193"/>
      <c r="N121" s="194"/>
      <c r="O121" s="68"/>
      <c r="P121" s="68"/>
      <c r="Q121" s="68"/>
      <c r="R121" s="68"/>
      <c r="S121" s="68"/>
      <c r="T121" s="6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86</v>
      </c>
    </row>
    <row r="122" spans="1:65" s="13" customFormat="1" ht="10.199999999999999">
      <c r="B122" s="195"/>
      <c r="C122" s="196"/>
      <c r="D122" s="190" t="s">
        <v>153</v>
      </c>
      <c r="E122" s="197" t="s">
        <v>38</v>
      </c>
      <c r="F122" s="198" t="s">
        <v>202</v>
      </c>
      <c r="G122" s="196"/>
      <c r="H122" s="197" t="s">
        <v>38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153</v>
      </c>
      <c r="AU122" s="204" t="s">
        <v>86</v>
      </c>
      <c r="AV122" s="13" t="s">
        <v>84</v>
      </c>
      <c r="AW122" s="13" t="s">
        <v>36</v>
      </c>
      <c r="AX122" s="13" t="s">
        <v>76</v>
      </c>
      <c r="AY122" s="204" t="s">
        <v>144</v>
      </c>
    </row>
    <row r="123" spans="1:65" s="14" customFormat="1" ht="10.199999999999999">
      <c r="B123" s="205"/>
      <c r="C123" s="206"/>
      <c r="D123" s="190" t="s">
        <v>153</v>
      </c>
      <c r="E123" s="207" t="s">
        <v>38</v>
      </c>
      <c r="F123" s="208" t="s">
        <v>203</v>
      </c>
      <c r="G123" s="206"/>
      <c r="H123" s="209">
        <v>28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153</v>
      </c>
      <c r="AU123" s="215" t="s">
        <v>86</v>
      </c>
      <c r="AV123" s="14" t="s">
        <v>86</v>
      </c>
      <c r="AW123" s="14" t="s">
        <v>36</v>
      </c>
      <c r="AX123" s="14" t="s">
        <v>84</v>
      </c>
      <c r="AY123" s="215" t="s">
        <v>144</v>
      </c>
    </row>
    <row r="124" spans="1:65" s="2" customFormat="1" ht="16.5" customHeight="1">
      <c r="A124" s="37"/>
      <c r="B124" s="38"/>
      <c r="C124" s="177" t="s">
        <v>210</v>
      </c>
      <c r="D124" s="177" t="s">
        <v>147</v>
      </c>
      <c r="E124" s="178" t="s">
        <v>211</v>
      </c>
      <c r="F124" s="179" t="s">
        <v>212</v>
      </c>
      <c r="G124" s="180" t="s">
        <v>197</v>
      </c>
      <c r="H124" s="181">
        <v>28</v>
      </c>
      <c r="I124" s="182"/>
      <c r="J124" s="183">
        <f>ROUND(I124*H124,2)</f>
        <v>0</v>
      </c>
      <c r="K124" s="179" t="s">
        <v>38</v>
      </c>
      <c r="L124" s="42"/>
      <c r="M124" s="184" t="s">
        <v>38</v>
      </c>
      <c r="N124" s="185" t="s">
        <v>49</v>
      </c>
      <c r="O124" s="68"/>
      <c r="P124" s="186">
        <f>O124*H124</f>
        <v>0</v>
      </c>
      <c r="Q124" s="186">
        <v>3.7000000000000002E-3</v>
      </c>
      <c r="R124" s="186">
        <f>Q124*H124</f>
        <v>0.1036</v>
      </c>
      <c r="S124" s="186">
        <v>0</v>
      </c>
      <c r="T124" s="18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8" t="s">
        <v>198</v>
      </c>
      <c r="AT124" s="188" t="s">
        <v>147</v>
      </c>
      <c r="AU124" s="188" t="s">
        <v>86</v>
      </c>
      <c r="AY124" s="20" t="s">
        <v>144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20" t="s">
        <v>145</v>
      </c>
      <c r="BK124" s="189">
        <f>ROUND(I124*H124,2)</f>
        <v>0</v>
      </c>
      <c r="BL124" s="20" t="s">
        <v>198</v>
      </c>
      <c r="BM124" s="188" t="s">
        <v>213</v>
      </c>
    </row>
    <row r="125" spans="1:65" s="2" customFormat="1" ht="10.199999999999999">
      <c r="A125" s="37"/>
      <c r="B125" s="38"/>
      <c r="C125" s="39"/>
      <c r="D125" s="190" t="s">
        <v>152</v>
      </c>
      <c r="E125" s="39"/>
      <c r="F125" s="191" t="s">
        <v>214</v>
      </c>
      <c r="G125" s="39"/>
      <c r="H125" s="39"/>
      <c r="I125" s="192"/>
      <c r="J125" s="39"/>
      <c r="K125" s="39"/>
      <c r="L125" s="42"/>
      <c r="M125" s="193"/>
      <c r="N125" s="194"/>
      <c r="O125" s="68"/>
      <c r="P125" s="68"/>
      <c r="Q125" s="68"/>
      <c r="R125" s="68"/>
      <c r="S125" s="68"/>
      <c r="T125" s="69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152</v>
      </c>
      <c r="AU125" s="20" t="s">
        <v>86</v>
      </c>
    </row>
    <row r="126" spans="1:65" s="13" customFormat="1" ht="10.199999999999999">
      <c r="B126" s="195"/>
      <c r="C126" s="196"/>
      <c r="D126" s="190" t="s">
        <v>153</v>
      </c>
      <c r="E126" s="197" t="s">
        <v>38</v>
      </c>
      <c r="F126" s="198" t="s">
        <v>215</v>
      </c>
      <c r="G126" s="196"/>
      <c r="H126" s="197" t="s">
        <v>38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153</v>
      </c>
      <c r="AU126" s="204" t="s">
        <v>86</v>
      </c>
      <c r="AV126" s="13" t="s">
        <v>84</v>
      </c>
      <c r="AW126" s="13" t="s">
        <v>36</v>
      </c>
      <c r="AX126" s="13" t="s">
        <v>76</v>
      </c>
      <c r="AY126" s="204" t="s">
        <v>144</v>
      </c>
    </row>
    <row r="127" spans="1:65" s="14" customFormat="1" ht="10.199999999999999">
      <c r="B127" s="205"/>
      <c r="C127" s="206"/>
      <c r="D127" s="190" t="s">
        <v>153</v>
      </c>
      <c r="E127" s="207" t="s">
        <v>38</v>
      </c>
      <c r="F127" s="208" t="s">
        <v>203</v>
      </c>
      <c r="G127" s="206"/>
      <c r="H127" s="209">
        <v>28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153</v>
      </c>
      <c r="AU127" s="215" t="s">
        <v>86</v>
      </c>
      <c r="AV127" s="14" t="s">
        <v>86</v>
      </c>
      <c r="AW127" s="14" t="s">
        <v>36</v>
      </c>
      <c r="AX127" s="14" t="s">
        <v>84</v>
      </c>
      <c r="AY127" s="215" t="s">
        <v>144</v>
      </c>
    </row>
    <row r="128" spans="1:65" s="2" customFormat="1" ht="16.5" customHeight="1">
      <c r="A128" s="37"/>
      <c r="B128" s="38"/>
      <c r="C128" s="177" t="s">
        <v>155</v>
      </c>
      <c r="D128" s="177" t="s">
        <v>147</v>
      </c>
      <c r="E128" s="178" t="s">
        <v>216</v>
      </c>
      <c r="F128" s="179" t="s">
        <v>217</v>
      </c>
      <c r="G128" s="180" t="s">
        <v>197</v>
      </c>
      <c r="H128" s="181">
        <v>28</v>
      </c>
      <c r="I128" s="182"/>
      <c r="J128" s="183">
        <f>ROUND(I128*H128,2)</f>
        <v>0</v>
      </c>
      <c r="K128" s="179" t="s">
        <v>160</v>
      </c>
      <c r="L128" s="42"/>
      <c r="M128" s="184" t="s">
        <v>38</v>
      </c>
      <c r="N128" s="185" t="s">
        <v>49</v>
      </c>
      <c r="O128" s="68"/>
      <c r="P128" s="186">
        <f>O128*H128</f>
        <v>0</v>
      </c>
      <c r="Q128" s="186">
        <v>4.5700000000000003E-3</v>
      </c>
      <c r="R128" s="186">
        <f>Q128*H128</f>
        <v>0.12796000000000002</v>
      </c>
      <c r="S128" s="186">
        <v>0</v>
      </c>
      <c r="T128" s="18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198</v>
      </c>
      <c r="AT128" s="188" t="s">
        <v>147</v>
      </c>
      <c r="AU128" s="188" t="s">
        <v>86</v>
      </c>
      <c r="AY128" s="20" t="s">
        <v>144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145</v>
      </c>
      <c r="BK128" s="189">
        <f>ROUND(I128*H128,2)</f>
        <v>0</v>
      </c>
      <c r="BL128" s="20" t="s">
        <v>198</v>
      </c>
      <c r="BM128" s="188" t="s">
        <v>218</v>
      </c>
    </row>
    <row r="129" spans="1:65" s="2" customFormat="1" ht="10.199999999999999">
      <c r="A129" s="37"/>
      <c r="B129" s="38"/>
      <c r="C129" s="39"/>
      <c r="D129" s="190" t="s">
        <v>152</v>
      </c>
      <c r="E129" s="39"/>
      <c r="F129" s="191" t="s">
        <v>219</v>
      </c>
      <c r="G129" s="39"/>
      <c r="H129" s="39"/>
      <c r="I129" s="192"/>
      <c r="J129" s="39"/>
      <c r="K129" s="39"/>
      <c r="L129" s="42"/>
      <c r="M129" s="193"/>
      <c r="N129" s="194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86</v>
      </c>
    </row>
    <row r="130" spans="1:65" s="2" customFormat="1" ht="10.199999999999999">
      <c r="A130" s="37"/>
      <c r="B130" s="38"/>
      <c r="C130" s="39"/>
      <c r="D130" s="216" t="s">
        <v>163</v>
      </c>
      <c r="E130" s="39"/>
      <c r="F130" s="217" t="s">
        <v>220</v>
      </c>
      <c r="G130" s="39"/>
      <c r="H130" s="39"/>
      <c r="I130" s="192"/>
      <c r="J130" s="39"/>
      <c r="K130" s="39"/>
      <c r="L130" s="42"/>
      <c r="M130" s="193"/>
      <c r="N130" s="194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86</v>
      </c>
    </row>
    <row r="131" spans="1:65" s="13" customFormat="1" ht="10.199999999999999">
      <c r="B131" s="195"/>
      <c r="C131" s="196"/>
      <c r="D131" s="190" t="s">
        <v>153</v>
      </c>
      <c r="E131" s="197" t="s">
        <v>38</v>
      </c>
      <c r="F131" s="198" t="s">
        <v>221</v>
      </c>
      <c r="G131" s="196"/>
      <c r="H131" s="197" t="s">
        <v>38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153</v>
      </c>
      <c r="AU131" s="204" t="s">
        <v>86</v>
      </c>
      <c r="AV131" s="13" t="s">
        <v>84</v>
      </c>
      <c r="AW131" s="13" t="s">
        <v>36</v>
      </c>
      <c r="AX131" s="13" t="s">
        <v>76</v>
      </c>
      <c r="AY131" s="204" t="s">
        <v>144</v>
      </c>
    </row>
    <row r="132" spans="1:65" s="14" customFormat="1" ht="10.199999999999999">
      <c r="B132" s="205"/>
      <c r="C132" s="206"/>
      <c r="D132" s="190" t="s">
        <v>153</v>
      </c>
      <c r="E132" s="207" t="s">
        <v>38</v>
      </c>
      <c r="F132" s="208" t="s">
        <v>203</v>
      </c>
      <c r="G132" s="206"/>
      <c r="H132" s="209">
        <v>28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86</v>
      </c>
      <c r="AV132" s="14" t="s">
        <v>86</v>
      </c>
      <c r="AW132" s="14" t="s">
        <v>36</v>
      </c>
      <c r="AX132" s="14" t="s">
        <v>84</v>
      </c>
      <c r="AY132" s="215" t="s">
        <v>144</v>
      </c>
    </row>
    <row r="133" spans="1:65" s="2" customFormat="1" ht="16.5" customHeight="1">
      <c r="A133" s="37"/>
      <c r="B133" s="38"/>
      <c r="C133" s="218" t="s">
        <v>222</v>
      </c>
      <c r="D133" s="218" t="s">
        <v>223</v>
      </c>
      <c r="E133" s="219" t="s">
        <v>224</v>
      </c>
      <c r="F133" s="220" t="s">
        <v>225</v>
      </c>
      <c r="G133" s="221" t="s">
        <v>226</v>
      </c>
      <c r="H133" s="222">
        <v>4</v>
      </c>
      <c r="I133" s="223"/>
      <c r="J133" s="224">
        <f>ROUND(I133*H133,2)</f>
        <v>0</v>
      </c>
      <c r="K133" s="220" t="s">
        <v>160</v>
      </c>
      <c r="L133" s="225"/>
      <c r="M133" s="226" t="s">
        <v>38</v>
      </c>
      <c r="N133" s="227" t="s">
        <v>49</v>
      </c>
      <c r="O133" s="68"/>
      <c r="P133" s="186">
        <f>O133*H133</f>
        <v>0</v>
      </c>
      <c r="Q133" s="186">
        <v>9.7000000000000005E-4</v>
      </c>
      <c r="R133" s="186">
        <f>Q133*H133</f>
        <v>3.8800000000000002E-3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227</v>
      </c>
      <c r="AT133" s="188" t="s">
        <v>223</v>
      </c>
      <c r="AU133" s="188" t="s">
        <v>86</v>
      </c>
      <c r="AY133" s="20" t="s">
        <v>144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145</v>
      </c>
      <c r="BK133" s="189">
        <f>ROUND(I133*H133,2)</f>
        <v>0</v>
      </c>
      <c r="BL133" s="20" t="s">
        <v>198</v>
      </c>
      <c r="BM133" s="188" t="s">
        <v>228</v>
      </c>
    </row>
    <row r="134" spans="1:65" s="2" customFormat="1" ht="10.199999999999999">
      <c r="A134" s="37"/>
      <c r="B134" s="38"/>
      <c r="C134" s="39"/>
      <c r="D134" s="190" t="s">
        <v>152</v>
      </c>
      <c r="E134" s="39"/>
      <c r="F134" s="191" t="s">
        <v>225</v>
      </c>
      <c r="G134" s="39"/>
      <c r="H134" s="39"/>
      <c r="I134" s="192"/>
      <c r="J134" s="39"/>
      <c r="K134" s="39"/>
      <c r="L134" s="42"/>
      <c r="M134" s="193"/>
      <c r="N134" s="194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152</v>
      </c>
      <c r="AU134" s="20" t="s">
        <v>86</v>
      </c>
    </row>
    <row r="135" spans="1:65" s="13" customFormat="1" ht="10.199999999999999">
      <c r="B135" s="195"/>
      <c r="C135" s="196"/>
      <c r="D135" s="190" t="s">
        <v>153</v>
      </c>
      <c r="E135" s="197" t="s">
        <v>38</v>
      </c>
      <c r="F135" s="198" t="s">
        <v>229</v>
      </c>
      <c r="G135" s="196"/>
      <c r="H135" s="197" t="s">
        <v>38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153</v>
      </c>
      <c r="AU135" s="204" t="s">
        <v>86</v>
      </c>
      <c r="AV135" s="13" t="s">
        <v>84</v>
      </c>
      <c r="AW135" s="13" t="s">
        <v>36</v>
      </c>
      <c r="AX135" s="13" t="s">
        <v>76</v>
      </c>
      <c r="AY135" s="204" t="s">
        <v>144</v>
      </c>
    </row>
    <row r="136" spans="1:65" s="14" customFormat="1" ht="10.199999999999999">
      <c r="B136" s="205"/>
      <c r="C136" s="206"/>
      <c r="D136" s="190" t="s">
        <v>153</v>
      </c>
      <c r="E136" s="207" t="s">
        <v>38</v>
      </c>
      <c r="F136" s="208" t="s">
        <v>145</v>
      </c>
      <c r="G136" s="206"/>
      <c r="H136" s="209">
        <v>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153</v>
      </c>
      <c r="AU136" s="215" t="s">
        <v>86</v>
      </c>
      <c r="AV136" s="14" t="s">
        <v>86</v>
      </c>
      <c r="AW136" s="14" t="s">
        <v>36</v>
      </c>
      <c r="AX136" s="14" t="s">
        <v>84</v>
      </c>
      <c r="AY136" s="215" t="s">
        <v>144</v>
      </c>
    </row>
    <row r="137" spans="1:65" s="2" customFormat="1" ht="16.5" customHeight="1">
      <c r="A137" s="37"/>
      <c r="B137" s="38"/>
      <c r="C137" s="218" t="s">
        <v>230</v>
      </c>
      <c r="D137" s="218" t="s">
        <v>223</v>
      </c>
      <c r="E137" s="219" t="s">
        <v>231</v>
      </c>
      <c r="F137" s="220" t="s">
        <v>232</v>
      </c>
      <c r="G137" s="221" t="s">
        <v>226</v>
      </c>
      <c r="H137" s="222">
        <v>4</v>
      </c>
      <c r="I137" s="223"/>
      <c r="J137" s="224">
        <f>ROUND(I137*H137,2)</f>
        <v>0</v>
      </c>
      <c r="K137" s="220" t="s">
        <v>160</v>
      </c>
      <c r="L137" s="225"/>
      <c r="M137" s="226" t="s">
        <v>38</v>
      </c>
      <c r="N137" s="227" t="s">
        <v>49</v>
      </c>
      <c r="O137" s="68"/>
      <c r="P137" s="186">
        <f>O137*H137</f>
        <v>0</v>
      </c>
      <c r="Q137" s="186">
        <v>8.5999999999999998E-4</v>
      </c>
      <c r="R137" s="186">
        <f>Q137*H137</f>
        <v>3.4399999999999999E-3</v>
      </c>
      <c r="S137" s="186">
        <v>0</v>
      </c>
      <c r="T137" s="18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8" t="s">
        <v>227</v>
      </c>
      <c r="AT137" s="188" t="s">
        <v>223</v>
      </c>
      <c r="AU137" s="188" t="s">
        <v>86</v>
      </c>
      <c r="AY137" s="20" t="s">
        <v>144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20" t="s">
        <v>145</v>
      </c>
      <c r="BK137" s="189">
        <f>ROUND(I137*H137,2)</f>
        <v>0</v>
      </c>
      <c r="BL137" s="20" t="s">
        <v>198</v>
      </c>
      <c r="BM137" s="188" t="s">
        <v>233</v>
      </c>
    </row>
    <row r="138" spans="1:65" s="2" customFormat="1" ht="10.199999999999999">
      <c r="A138" s="37"/>
      <c r="B138" s="38"/>
      <c r="C138" s="39"/>
      <c r="D138" s="190" t="s">
        <v>152</v>
      </c>
      <c r="E138" s="39"/>
      <c r="F138" s="191" t="s">
        <v>232</v>
      </c>
      <c r="G138" s="39"/>
      <c r="H138" s="39"/>
      <c r="I138" s="192"/>
      <c r="J138" s="39"/>
      <c r="K138" s="39"/>
      <c r="L138" s="42"/>
      <c r="M138" s="193"/>
      <c r="N138" s="194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152</v>
      </c>
      <c r="AU138" s="20" t="s">
        <v>86</v>
      </c>
    </row>
    <row r="139" spans="1:65" s="13" customFormat="1" ht="10.199999999999999">
      <c r="B139" s="195"/>
      <c r="C139" s="196"/>
      <c r="D139" s="190" t="s">
        <v>153</v>
      </c>
      <c r="E139" s="197" t="s">
        <v>38</v>
      </c>
      <c r="F139" s="198" t="s">
        <v>229</v>
      </c>
      <c r="G139" s="196"/>
      <c r="H139" s="197" t="s">
        <v>38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153</v>
      </c>
      <c r="AU139" s="204" t="s">
        <v>86</v>
      </c>
      <c r="AV139" s="13" t="s">
        <v>84</v>
      </c>
      <c r="AW139" s="13" t="s">
        <v>36</v>
      </c>
      <c r="AX139" s="13" t="s">
        <v>76</v>
      </c>
      <c r="AY139" s="204" t="s">
        <v>144</v>
      </c>
    </row>
    <row r="140" spans="1:65" s="14" customFormat="1" ht="10.199999999999999">
      <c r="B140" s="205"/>
      <c r="C140" s="206"/>
      <c r="D140" s="190" t="s">
        <v>153</v>
      </c>
      <c r="E140" s="207" t="s">
        <v>38</v>
      </c>
      <c r="F140" s="208" t="s">
        <v>145</v>
      </c>
      <c r="G140" s="206"/>
      <c r="H140" s="209">
        <v>4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153</v>
      </c>
      <c r="AU140" s="215" t="s">
        <v>86</v>
      </c>
      <c r="AV140" s="14" t="s">
        <v>86</v>
      </c>
      <c r="AW140" s="14" t="s">
        <v>36</v>
      </c>
      <c r="AX140" s="14" t="s">
        <v>84</v>
      </c>
      <c r="AY140" s="215" t="s">
        <v>144</v>
      </c>
    </row>
    <row r="141" spans="1:65" s="2" customFormat="1" ht="16.5" customHeight="1">
      <c r="A141" s="37"/>
      <c r="B141" s="38"/>
      <c r="C141" s="177" t="s">
        <v>8</v>
      </c>
      <c r="D141" s="177" t="s">
        <v>147</v>
      </c>
      <c r="E141" s="178" t="s">
        <v>234</v>
      </c>
      <c r="F141" s="179" t="s">
        <v>235</v>
      </c>
      <c r="G141" s="180" t="s">
        <v>197</v>
      </c>
      <c r="H141" s="181">
        <v>101</v>
      </c>
      <c r="I141" s="182"/>
      <c r="J141" s="183">
        <f>ROUND(I141*H141,2)</f>
        <v>0</v>
      </c>
      <c r="K141" s="179" t="s">
        <v>160</v>
      </c>
      <c r="L141" s="42"/>
      <c r="M141" s="184" t="s">
        <v>38</v>
      </c>
      <c r="N141" s="185" t="s">
        <v>49</v>
      </c>
      <c r="O141" s="68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198</v>
      </c>
      <c r="AT141" s="188" t="s">
        <v>147</v>
      </c>
      <c r="AU141" s="188" t="s">
        <v>86</v>
      </c>
      <c r="AY141" s="20" t="s">
        <v>144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145</v>
      </c>
      <c r="BK141" s="189">
        <f>ROUND(I141*H141,2)</f>
        <v>0</v>
      </c>
      <c r="BL141" s="20" t="s">
        <v>198</v>
      </c>
      <c r="BM141" s="188" t="s">
        <v>236</v>
      </c>
    </row>
    <row r="142" spans="1:65" s="2" customFormat="1" ht="10.199999999999999">
      <c r="A142" s="37"/>
      <c r="B142" s="38"/>
      <c r="C142" s="39"/>
      <c r="D142" s="190" t="s">
        <v>152</v>
      </c>
      <c r="E142" s="39"/>
      <c r="F142" s="191" t="s">
        <v>237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152</v>
      </c>
      <c r="AU142" s="20" t="s">
        <v>86</v>
      </c>
    </row>
    <row r="143" spans="1:65" s="2" customFormat="1" ht="10.199999999999999">
      <c r="A143" s="37"/>
      <c r="B143" s="38"/>
      <c r="C143" s="39"/>
      <c r="D143" s="216" t="s">
        <v>163</v>
      </c>
      <c r="E143" s="39"/>
      <c r="F143" s="217" t="s">
        <v>238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163</v>
      </c>
      <c r="AU143" s="20" t="s">
        <v>86</v>
      </c>
    </row>
    <row r="144" spans="1:65" s="13" customFormat="1" ht="10.199999999999999">
      <c r="B144" s="195"/>
      <c r="C144" s="196"/>
      <c r="D144" s="190" t="s">
        <v>153</v>
      </c>
      <c r="E144" s="197" t="s">
        <v>38</v>
      </c>
      <c r="F144" s="198" t="s">
        <v>239</v>
      </c>
      <c r="G144" s="196"/>
      <c r="H144" s="197" t="s">
        <v>38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153</v>
      </c>
      <c r="AU144" s="204" t="s">
        <v>86</v>
      </c>
      <c r="AV144" s="13" t="s">
        <v>84</v>
      </c>
      <c r="AW144" s="13" t="s">
        <v>36</v>
      </c>
      <c r="AX144" s="13" t="s">
        <v>76</v>
      </c>
      <c r="AY144" s="204" t="s">
        <v>144</v>
      </c>
    </row>
    <row r="145" spans="1:65" s="14" customFormat="1" ht="10.199999999999999">
      <c r="B145" s="205"/>
      <c r="C145" s="206"/>
      <c r="D145" s="190" t="s">
        <v>153</v>
      </c>
      <c r="E145" s="207" t="s">
        <v>38</v>
      </c>
      <c r="F145" s="208" t="s">
        <v>240</v>
      </c>
      <c r="G145" s="206"/>
      <c r="H145" s="209">
        <v>101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153</v>
      </c>
      <c r="AU145" s="215" t="s">
        <v>86</v>
      </c>
      <c r="AV145" s="14" t="s">
        <v>86</v>
      </c>
      <c r="AW145" s="14" t="s">
        <v>36</v>
      </c>
      <c r="AX145" s="14" t="s">
        <v>84</v>
      </c>
      <c r="AY145" s="215" t="s">
        <v>144</v>
      </c>
    </row>
    <row r="146" spans="1:65" s="2" customFormat="1" ht="16.5" customHeight="1">
      <c r="A146" s="37"/>
      <c r="B146" s="38"/>
      <c r="C146" s="177" t="s">
        <v>241</v>
      </c>
      <c r="D146" s="177" t="s">
        <v>147</v>
      </c>
      <c r="E146" s="178" t="s">
        <v>242</v>
      </c>
      <c r="F146" s="179" t="s">
        <v>243</v>
      </c>
      <c r="G146" s="180" t="s">
        <v>172</v>
      </c>
      <c r="H146" s="181">
        <v>0.23899999999999999</v>
      </c>
      <c r="I146" s="182"/>
      <c r="J146" s="183">
        <f>ROUND(I146*H146,2)</f>
        <v>0</v>
      </c>
      <c r="K146" s="179" t="s">
        <v>160</v>
      </c>
      <c r="L146" s="42"/>
      <c r="M146" s="184" t="s">
        <v>38</v>
      </c>
      <c r="N146" s="185" t="s">
        <v>49</v>
      </c>
      <c r="O146" s="68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198</v>
      </c>
      <c r="AT146" s="188" t="s">
        <v>147</v>
      </c>
      <c r="AU146" s="188" t="s">
        <v>86</v>
      </c>
      <c r="AY146" s="20" t="s">
        <v>144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145</v>
      </c>
      <c r="BK146" s="189">
        <f>ROUND(I146*H146,2)</f>
        <v>0</v>
      </c>
      <c r="BL146" s="20" t="s">
        <v>198</v>
      </c>
      <c r="BM146" s="188" t="s">
        <v>244</v>
      </c>
    </row>
    <row r="147" spans="1:65" s="2" customFormat="1" ht="19.2">
      <c r="A147" s="37"/>
      <c r="B147" s="38"/>
      <c r="C147" s="39"/>
      <c r="D147" s="190" t="s">
        <v>152</v>
      </c>
      <c r="E147" s="39"/>
      <c r="F147" s="191" t="s">
        <v>245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152</v>
      </c>
      <c r="AU147" s="20" t="s">
        <v>86</v>
      </c>
    </row>
    <row r="148" spans="1:65" s="2" customFormat="1" ht="10.199999999999999">
      <c r="A148" s="37"/>
      <c r="B148" s="38"/>
      <c r="C148" s="39"/>
      <c r="D148" s="216" t="s">
        <v>163</v>
      </c>
      <c r="E148" s="39"/>
      <c r="F148" s="217" t="s">
        <v>246</v>
      </c>
      <c r="G148" s="39"/>
      <c r="H148" s="39"/>
      <c r="I148" s="192"/>
      <c r="J148" s="39"/>
      <c r="K148" s="39"/>
      <c r="L148" s="42"/>
      <c r="M148" s="193"/>
      <c r="N148" s="194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86</v>
      </c>
    </row>
    <row r="149" spans="1:65" s="12" customFormat="1" ht="22.8" customHeight="1">
      <c r="B149" s="161"/>
      <c r="C149" s="162"/>
      <c r="D149" s="163" t="s">
        <v>75</v>
      </c>
      <c r="E149" s="175" t="s">
        <v>247</v>
      </c>
      <c r="F149" s="175" t="s">
        <v>248</v>
      </c>
      <c r="G149" s="162"/>
      <c r="H149" s="162"/>
      <c r="I149" s="165"/>
      <c r="J149" s="176">
        <f>BK149</f>
        <v>0</v>
      </c>
      <c r="K149" s="162"/>
      <c r="L149" s="167"/>
      <c r="M149" s="168"/>
      <c r="N149" s="169"/>
      <c r="O149" s="169"/>
      <c r="P149" s="170">
        <f>SUM(P150:P157)</f>
        <v>0</v>
      </c>
      <c r="Q149" s="169"/>
      <c r="R149" s="170">
        <f>SUM(R150:R157)</f>
        <v>1.2320000000000001E-2</v>
      </c>
      <c r="S149" s="169"/>
      <c r="T149" s="171">
        <f>SUM(T150:T157)</f>
        <v>0</v>
      </c>
      <c r="AR149" s="172" t="s">
        <v>86</v>
      </c>
      <c r="AT149" s="173" t="s">
        <v>75</v>
      </c>
      <c r="AU149" s="173" t="s">
        <v>84</v>
      </c>
      <c r="AY149" s="172" t="s">
        <v>144</v>
      </c>
      <c r="BK149" s="174">
        <f>SUM(BK150:BK157)</f>
        <v>0</v>
      </c>
    </row>
    <row r="150" spans="1:65" s="2" customFormat="1" ht="16.5" customHeight="1">
      <c r="A150" s="37"/>
      <c r="B150" s="38"/>
      <c r="C150" s="177" t="s">
        <v>249</v>
      </c>
      <c r="D150" s="177" t="s">
        <v>147</v>
      </c>
      <c r="E150" s="178" t="s">
        <v>250</v>
      </c>
      <c r="F150" s="179" t="s">
        <v>251</v>
      </c>
      <c r="G150" s="180" t="s">
        <v>197</v>
      </c>
      <c r="H150" s="181">
        <v>56</v>
      </c>
      <c r="I150" s="182"/>
      <c r="J150" s="183">
        <f>ROUND(I150*H150,2)</f>
        <v>0</v>
      </c>
      <c r="K150" s="179" t="s">
        <v>160</v>
      </c>
      <c r="L150" s="42"/>
      <c r="M150" s="184" t="s">
        <v>38</v>
      </c>
      <c r="N150" s="185" t="s">
        <v>49</v>
      </c>
      <c r="O150" s="68"/>
      <c r="P150" s="186">
        <f>O150*H150</f>
        <v>0</v>
      </c>
      <c r="Q150" s="186">
        <v>2.2000000000000001E-4</v>
      </c>
      <c r="R150" s="186">
        <f>Q150*H150</f>
        <v>1.2320000000000001E-2</v>
      </c>
      <c r="S150" s="186">
        <v>0</v>
      </c>
      <c r="T150" s="18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8" t="s">
        <v>198</v>
      </c>
      <c r="AT150" s="188" t="s">
        <v>147</v>
      </c>
      <c r="AU150" s="188" t="s">
        <v>86</v>
      </c>
      <c r="AY150" s="20" t="s">
        <v>144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20" t="s">
        <v>145</v>
      </c>
      <c r="BK150" s="189">
        <f>ROUND(I150*H150,2)</f>
        <v>0</v>
      </c>
      <c r="BL150" s="20" t="s">
        <v>198</v>
      </c>
      <c r="BM150" s="188" t="s">
        <v>252</v>
      </c>
    </row>
    <row r="151" spans="1:65" s="2" customFormat="1" ht="10.199999999999999">
      <c r="A151" s="37"/>
      <c r="B151" s="38"/>
      <c r="C151" s="39"/>
      <c r="D151" s="190" t="s">
        <v>152</v>
      </c>
      <c r="E151" s="39"/>
      <c r="F151" s="191" t="s">
        <v>253</v>
      </c>
      <c r="G151" s="39"/>
      <c r="H151" s="39"/>
      <c r="I151" s="192"/>
      <c r="J151" s="39"/>
      <c r="K151" s="39"/>
      <c r="L151" s="42"/>
      <c r="M151" s="193"/>
      <c r="N151" s="194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152</v>
      </c>
      <c r="AU151" s="20" t="s">
        <v>86</v>
      </c>
    </row>
    <row r="152" spans="1:65" s="2" customFormat="1" ht="10.199999999999999">
      <c r="A152" s="37"/>
      <c r="B152" s="38"/>
      <c r="C152" s="39"/>
      <c r="D152" s="216" t="s">
        <v>163</v>
      </c>
      <c r="E152" s="39"/>
      <c r="F152" s="217" t="s">
        <v>254</v>
      </c>
      <c r="G152" s="39"/>
      <c r="H152" s="39"/>
      <c r="I152" s="192"/>
      <c r="J152" s="39"/>
      <c r="K152" s="39"/>
      <c r="L152" s="42"/>
      <c r="M152" s="193"/>
      <c r="N152" s="194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163</v>
      </c>
      <c r="AU152" s="20" t="s">
        <v>86</v>
      </c>
    </row>
    <row r="153" spans="1:65" s="13" customFormat="1" ht="10.199999999999999">
      <c r="B153" s="195"/>
      <c r="C153" s="196"/>
      <c r="D153" s="190" t="s">
        <v>153</v>
      </c>
      <c r="E153" s="197" t="s">
        <v>38</v>
      </c>
      <c r="F153" s="198" t="s">
        <v>255</v>
      </c>
      <c r="G153" s="196"/>
      <c r="H153" s="197" t="s">
        <v>38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153</v>
      </c>
      <c r="AU153" s="204" t="s">
        <v>86</v>
      </c>
      <c r="AV153" s="13" t="s">
        <v>84</v>
      </c>
      <c r="AW153" s="13" t="s">
        <v>36</v>
      </c>
      <c r="AX153" s="13" t="s">
        <v>76</v>
      </c>
      <c r="AY153" s="204" t="s">
        <v>144</v>
      </c>
    </row>
    <row r="154" spans="1:65" s="14" customFormat="1" ht="10.199999999999999">
      <c r="B154" s="205"/>
      <c r="C154" s="206"/>
      <c r="D154" s="190" t="s">
        <v>153</v>
      </c>
      <c r="E154" s="207" t="s">
        <v>38</v>
      </c>
      <c r="F154" s="208" t="s">
        <v>256</v>
      </c>
      <c r="G154" s="206"/>
      <c r="H154" s="209">
        <v>56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153</v>
      </c>
      <c r="AU154" s="215" t="s">
        <v>86</v>
      </c>
      <c r="AV154" s="14" t="s">
        <v>86</v>
      </c>
      <c r="AW154" s="14" t="s">
        <v>36</v>
      </c>
      <c r="AX154" s="14" t="s">
        <v>84</v>
      </c>
      <c r="AY154" s="215" t="s">
        <v>144</v>
      </c>
    </row>
    <row r="155" spans="1:65" s="2" customFormat="1" ht="16.5" customHeight="1">
      <c r="A155" s="37"/>
      <c r="B155" s="38"/>
      <c r="C155" s="177" t="s">
        <v>257</v>
      </c>
      <c r="D155" s="177" t="s">
        <v>147</v>
      </c>
      <c r="E155" s="178" t="s">
        <v>258</v>
      </c>
      <c r="F155" s="179" t="s">
        <v>259</v>
      </c>
      <c r="G155" s="180" t="s">
        <v>172</v>
      </c>
      <c r="H155" s="181">
        <v>1.2E-2</v>
      </c>
      <c r="I155" s="182"/>
      <c r="J155" s="183">
        <f>ROUND(I155*H155,2)</f>
        <v>0</v>
      </c>
      <c r="K155" s="179" t="s">
        <v>160</v>
      </c>
      <c r="L155" s="42"/>
      <c r="M155" s="184" t="s">
        <v>38</v>
      </c>
      <c r="N155" s="185" t="s">
        <v>49</v>
      </c>
      <c r="O155" s="68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198</v>
      </c>
      <c r="AT155" s="188" t="s">
        <v>147</v>
      </c>
      <c r="AU155" s="188" t="s">
        <v>86</v>
      </c>
      <c r="AY155" s="20" t="s">
        <v>144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145</v>
      </c>
      <c r="BK155" s="189">
        <f>ROUND(I155*H155,2)</f>
        <v>0</v>
      </c>
      <c r="BL155" s="20" t="s">
        <v>198</v>
      </c>
      <c r="BM155" s="188" t="s">
        <v>260</v>
      </c>
    </row>
    <row r="156" spans="1:65" s="2" customFormat="1" ht="19.2">
      <c r="A156" s="37"/>
      <c r="B156" s="38"/>
      <c r="C156" s="39"/>
      <c r="D156" s="190" t="s">
        <v>152</v>
      </c>
      <c r="E156" s="39"/>
      <c r="F156" s="191" t="s">
        <v>261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86</v>
      </c>
    </row>
    <row r="157" spans="1:65" s="2" customFormat="1" ht="10.199999999999999">
      <c r="A157" s="37"/>
      <c r="B157" s="38"/>
      <c r="C157" s="39"/>
      <c r="D157" s="216" t="s">
        <v>163</v>
      </c>
      <c r="E157" s="39"/>
      <c r="F157" s="217" t="s">
        <v>262</v>
      </c>
      <c r="G157" s="39"/>
      <c r="H157" s="39"/>
      <c r="I157" s="192"/>
      <c r="J157" s="39"/>
      <c r="K157" s="39"/>
      <c r="L157" s="42"/>
      <c r="M157" s="228"/>
      <c r="N157" s="229"/>
      <c r="O157" s="230"/>
      <c r="P157" s="230"/>
      <c r="Q157" s="230"/>
      <c r="R157" s="230"/>
      <c r="S157" s="230"/>
      <c r="T157" s="23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86</v>
      </c>
    </row>
    <row r="158" spans="1:65" s="2" customFormat="1" ht="6.9" customHeight="1">
      <c r="A158" s="37"/>
      <c r="B158" s="51"/>
      <c r="C158" s="52"/>
      <c r="D158" s="52"/>
      <c r="E158" s="52"/>
      <c r="F158" s="52"/>
      <c r="G158" s="52"/>
      <c r="H158" s="52"/>
      <c r="I158" s="52"/>
      <c r="J158" s="52"/>
      <c r="K158" s="52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1GhYEZMxwKoZnIKHRm/svSQaUZThHQM0QuZCf1Q6GESxmzl89GxO7/CHAGl6lxGHr6tdMokwGoIUj4/AQwVjuQ==" saltValue="BKZ0dFC4U4VHKTq37zo30HEg4zbLl9btRBu8hJyM5INdk5+hkgeN2Xct5zZNJOFoHJWhOEkD82MspoWDX+K4yA==" spinCount="100000" sheet="1" objects="1" scenarios="1" formatColumns="0" formatRows="0" autoFilter="0"/>
  <autoFilter ref="C86:K15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11" r:id="rId3"/>
    <hyperlink ref="F116" r:id="rId4"/>
    <hyperlink ref="F121" r:id="rId5"/>
    <hyperlink ref="F130" r:id="rId6"/>
    <hyperlink ref="F143" r:id="rId7"/>
    <hyperlink ref="F148" r:id="rId8"/>
    <hyperlink ref="F152" r:id="rId9"/>
    <hyperlink ref="F157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89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263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ROUND((SUM(BE87:BE162)),  2)</f>
        <v>0</v>
      </c>
      <c r="G33" s="37"/>
      <c r="H33" s="37"/>
      <c r="I33" s="122">
        <v>0.21</v>
      </c>
      <c r="J33" s="121">
        <f>ROUND(((SUM(BE87:BE162))*I33),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ROUND((SUM(BF87:BF162)),  2)</f>
        <v>0</v>
      </c>
      <c r="G34" s="37"/>
      <c r="H34" s="37"/>
      <c r="I34" s="122">
        <v>0.12</v>
      </c>
      <c r="J34" s="121">
        <f>ROUND(((SUM(BF87:BF162))*I34),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ROUND((SUM(BG87:BG162)),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ROUND((SUM(BH87:BH162)),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ROUND((SUM(BI87:BI162)),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1.2 - Vodovodní stoupačky - muži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J88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J89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J100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J112</f>
        <v>0</v>
      </c>
      <c r="K65" s="139"/>
      <c r="L65" s="143"/>
    </row>
    <row r="66" spans="1:31" s="10" customFormat="1" ht="19.95" customHeight="1">
      <c r="B66" s="144"/>
      <c r="C66" s="145"/>
      <c r="D66" s="146" t="s">
        <v>264</v>
      </c>
      <c r="E66" s="147"/>
      <c r="F66" s="147"/>
      <c r="G66" s="147"/>
      <c r="H66" s="147"/>
      <c r="I66" s="147"/>
      <c r="J66" s="148">
        <f>J113</f>
        <v>0</v>
      </c>
      <c r="K66" s="145"/>
      <c r="L66" s="149"/>
    </row>
    <row r="67" spans="1:31" s="10" customFormat="1" ht="19.95" customHeight="1">
      <c r="B67" s="144"/>
      <c r="C67" s="145"/>
      <c r="D67" s="146" t="s">
        <v>128</v>
      </c>
      <c r="E67" s="147"/>
      <c r="F67" s="147"/>
      <c r="G67" s="147"/>
      <c r="H67" s="147"/>
      <c r="I67" s="147"/>
      <c r="J67" s="148">
        <f>J154</f>
        <v>0</v>
      </c>
      <c r="K67" s="145"/>
      <c r="L67" s="149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129</v>
      </c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1" t="str">
        <f>E7</f>
        <v>ŘSP, budova A, rekonstrukce sociálních zařízení a úklidových komor</v>
      </c>
      <c r="F77" s="392"/>
      <c r="G77" s="392"/>
      <c r="H77" s="392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115</v>
      </c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48" t="str">
        <f>E9</f>
        <v>1.2 - Vodovodní stoupačky - muži</v>
      </c>
      <c r="F79" s="393"/>
      <c r="G79" s="393"/>
      <c r="H79" s="393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Hradec Králové</v>
      </c>
      <c r="G81" s="39"/>
      <c r="H81" s="39"/>
      <c r="I81" s="32" t="s">
        <v>24</v>
      </c>
      <c r="J81" s="63" t="str">
        <f>IF(J12="","",J12)</f>
        <v>28. 2. 2024</v>
      </c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Povodí Labe, státní podnik</v>
      </c>
      <c r="G83" s="39"/>
      <c r="H83" s="39"/>
      <c r="I83" s="32" t="s">
        <v>34</v>
      </c>
      <c r="J83" s="35" t="str">
        <f>E21</f>
        <v>Povodí Labe, státní podnik, OIČ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37</v>
      </c>
      <c r="J84" s="35" t="str">
        <f>E24</f>
        <v>Ing. Eva Morkesová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0"/>
      <c r="B86" s="151"/>
      <c r="C86" s="152" t="s">
        <v>130</v>
      </c>
      <c r="D86" s="153" t="s">
        <v>61</v>
      </c>
      <c r="E86" s="153" t="s">
        <v>57</v>
      </c>
      <c r="F86" s="153" t="s">
        <v>58</v>
      </c>
      <c r="G86" s="153" t="s">
        <v>131</v>
      </c>
      <c r="H86" s="153" t="s">
        <v>132</v>
      </c>
      <c r="I86" s="153" t="s">
        <v>133</v>
      </c>
      <c r="J86" s="153" t="s">
        <v>119</v>
      </c>
      <c r="K86" s="154" t="s">
        <v>134</v>
      </c>
      <c r="L86" s="155"/>
      <c r="M86" s="72" t="s">
        <v>38</v>
      </c>
      <c r="N86" s="73" t="s">
        <v>46</v>
      </c>
      <c r="O86" s="73" t="s">
        <v>135</v>
      </c>
      <c r="P86" s="73" t="s">
        <v>136</v>
      </c>
      <c r="Q86" s="73" t="s">
        <v>137</v>
      </c>
      <c r="R86" s="73" t="s">
        <v>138</v>
      </c>
      <c r="S86" s="73" t="s">
        <v>139</v>
      </c>
      <c r="T86" s="74" t="s">
        <v>140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7"/>
      <c r="B87" s="38"/>
      <c r="C87" s="79" t="s">
        <v>141</v>
      </c>
      <c r="D87" s="39"/>
      <c r="E87" s="39"/>
      <c r="F87" s="39"/>
      <c r="G87" s="39"/>
      <c r="H87" s="39"/>
      <c r="I87" s="39"/>
      <c r="J87" s="156">
        <f>BK87</f>
        <v>0</v>
      </c>
      <c r="K87" s="39"/>
      <c r="L87" s="42"/>
      <c r="M87" s="75"/>
      <c r="N87" s="157"/>
      <c r="O87" s="76"/>
      <c r="P87" s="158">
        <f>P88+P112</f>
        <v>0</v>
      </c>
      <c r="Q87" s="76"/>
      <c r="R87" s="158">
        <f>R88+R112</f>
        <v>0.23107000000000003</v>
      </c>
      <c r="S87" s="76"/>
      <c r="T87" s="159">
        <f>T88+T112</f>
        <v>1.33185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75</v>
      </c>
      <c r="AU87" s="20" t="s">
        <v>120</v>
      </c>
      <c r="BK87" s="160">
        <f>BK88+BK112</f>
        <v>0</v>
      </c>
    </row>
    <row r="88" spans="1:65" s="12" customFormat="1" ht="25.95" customHeight="1">
      <c r="B88" s="161"/>
      <c r="C88" s="162"/>
      <c r="D88" s="163" t="s">
        <v>75</v>
      </c>
      <c r="E88" s="164" t="s">
        <v>142</v>
      </c>
      <c r="F88" s="164" t="s">
        <v>143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P89+P94+P100+P108</f>
        <v>0</v>
      </c>
      <c r="Q88" s="169"/>
      <c r="R88" s="170">
        <f>R89+R94+R100+R108</f>
        <v>1.9699999999999999E-2</v>
      </c>
      <c r="S88" s="169"/>
      <c r="T88" s="171">
        <f>T89+T94+T100+T108</f>
        <v>0.81</v>
      </c>
      <c r="AR88" s="172" t="s">
        <v>84</v>
      </c>
      <c r="AT88" s="173" t="s">
        <v>75</v>
      </c>
      <c r="AU88" s="173" t="s">
        <v>76</v>
      </c>
      <c r="AY88" s="172" t="s">
        <v>144</v>
      </c>
      <c r="BK88" s="174">
        <f>BK89+BK94+BK100+BK108</f>
        <v>0</v>
      </c>
    </row>
    <row r="89" spans="1:65" s="12" customFormat="1" ht="22.8" customHeight="1">
      <c r="B89" s="161"/>
      <c r="C89" s="162"/>
      <c r="D89" s="163" t="s">
        <v>75</v>
      </c>
      <c r="E89" s="175" t="s">
        <v>145</v>
      </c>
      <c r="F89" s="175" t="s">
        <v>146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SUM(P90:P93)</f>
        <v>0</v>
      </c>
      <c r="Q89" s="169"/>
      <c r="R89" s="170">
        <f>SUM(R90:R93)</f>
        <v>1.9699999999999999E-2</v>
      </c>
      <c r="S89" s="169"/>
      <c r="T89" s="171">
        <f>SUM(T90:T93)</f>
        <v>0</v>
      </c>
      <c r="AR89" s="172" t="s">
        <v>84</v>
      </c>
      <c r="AT89" s="173" t="s">
        <v>75</v>
      </c>
      <c r="AU89" s="173" t="s">
        <v>84</v>
      </c>
      <c r="AY89" s="172" t="s">
        <v>144</v>
      </c>
      <c r="BK89" s="174">
        <f>SUM(BK90:BK93)</f>
        <v>0</v>
      </c>
    </row>
    <row r="90" spans="1:65" s="2" customFormat="1" ht="16.5" customHeight="1">
      <c r="A90" s="37"/>
      <c r="B90" s="38"/>
      <c r="C90" s="177" t="s">
        <v>84</v>
      </c>
      <c r="D90" s="177" t="s">
        <v>147</v>
      </c>
      <c r="E90" s="178" t="s">
        <v>148</v>
      </c>
      <c r="F90" s="179" t="s">
        <v>149</v>
      </c>
      <c r="G90" s="180" t="s">
        <v>150</v>
      </c>
      <c r="H90" s="181">
        <v>1</v>
      </c>
      <c r="I90" s="182"/>
      <c r="J90" s="183">
        <f>ROUND(I90*H90,2)</f>
        <v>0</v>
      </c>
      <c r="K90" s="179" t="s">
        <v>38</v>
      </c>
      <c r="L90" s="42"/>
      <c r="M90" s="184" t="s">
        <v>38</v>
      </c>
      <c r="N90" s="185" t="s">
        <v>49</v>
      </c>
      <c r="O90" s="68"/>
      <c r="P90" s="186">
        <f>O90*H90</f>
        <v>0</v>
      </c>
      <c r="Q90" s="186">
        <v>1.9699999999999999E-2</v>
      </c>
      <c r="R90" s="186">
        <f>Q90*H90</f>
        <v>1.9699999999999999E-2</v>
      </c>
      <c r="S90" s="186">
        <v>0</v>
      </c>
      <c r="T90" s="18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8" t="s">
        <v>145</v>
      </c>
      <c r="AT90" s="188" t="s">
        <v>147</v>
      </c>
      <c r="AU90" s="188" t="s">
        <v>86</v>
      </c>
      <c r="AY90" s="20" t="s">
        <v>144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20" t="s">
        <v>145</v>
      </c>
      <c r="BK90" s="189">
        <f>ROUND(I90*H90,2)</f>
        <v>0</v>
      </c>
      <c r="BL90" s="20" t="s">
        <v>145</v>
      </c>
      <c r="BM90" s="188" t="s">
        <v>151</v>
      </c>
    </row>
    <row r="91" spans="1:65" s="2" customFormat="1" ht="10.199999999999999">
      <c r="A91" s="37"/>
      <c r="B91" s="38"/>
      <c r="C91" s="39"/>
      <c r="D91" s="190" t="s">
        <v>152</v>
      </c>
      <c r="E91" s="39"/>
      <c r="F91" s="191" t="s">
        <v>149</v>
      </c>
      <c r="G91" s="39"/>
      <c r="H91" s="39"/>
      <c r="I91" s="192"/>
      <c r="J91" s="39"/>
      <c r="K91" s="39"/>
      <c r="L91" s="42"/>
      <c r="M91" s="193"/>
      <c r="N91" s="194"/>
      <c r="O91" s="68"/>
      <c r="P91" s="68"/>
      <c r="Q91" s="68"/>
      <c r="R91" s="68"/>
      <c r="S91" s="68"/>
      <c r="T91" s="69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152</v>
      </c>
      <c r="AU91" s="20" t="s">
        <v>86</v>
      </c>
    </row>
    <row r="92" spans="1:65" s="13" customFormat="1" ht="10.199999999999999">
      <c r="B92" s="195"/>
      <c r="C92" s="196"/>
      <c r="D92" s="190" t="s">
        <v>153</v>
      </c>
      <c r="E92" s="197" t="s">
        <v>38</v>
      </c>
      <c r="F92" s="198" t="s">
        <v>154</v>
      </c>
      <c r="G92" s="196"/>
      <c r="H92" s="197" t="s">
        <v>38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153</v>
      </c>
      <c r="AU92" s="204" t="s">
        <v>86</v>
      </c>
      <c r="AV92" s="13" t="s">
        <v>84</v>
      </c>
      <c r="AW92" s="13" t="s">
        <v>36</v>
      </c>
      <c r="AX92" s="13" t="s">
        <v>76</v>
      </c>
      <c r="AY92" s="204" t="s">
        <v>144</v>
      </c>
    </row>
    <row r="93" spans="1:65" s="14" customFormat="1" ht="10.199999999999999">
      <c r="B93" s="205"/>
      <c r="C93" s="206"/>
      <c r="D93" s="190" t="s">
        <v>153</v>
      </c>
      <c r="E93" s="207" t="s">
        <v>38</v>
      </c>
      <c r="F93" s="208" t="s">
        <v>84</v>
      </c>
      <c r="G93" s="206"/>
      <c r="H93" s="209">
        <v>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153</v>
      </c>
      <c r="AU93" s="215" t="s">
        <v>86</v>
      </c>
      <c r="AV93" s="14" t="s">
        <v>86</v>
      </c>
      <c r="AW93" s="14" t="s">
        <v>36</v>
      </c>
      <c r="AX93" s="14" t="s">
        <v>84</v>
      </c>
      <c r="AY93" s="215" t="s">
        <v>144</v>
      </c>
    </row>
    <row r="94" spans="1:65" s="12" customFormat="1" ht="22.8" customHeight="1">
      <c r="B94" s="161"/>
      <c r="C94" s="162"/>
      <c r="D94" s="163" t="s">
        <v>75</v>
      </c>
      <c r="E94" s="175" t="s">
        <v>155</v>
      </c>
      <c r="F94" s="175" t="s">
        <v>156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SUM(P95:P99)</f>
        <v>0</v>
      </c>
      <c r="Q94" s="169"/>
      <c r="R94" s="170">
        <f>SUM(R95:R99)</f>
        <v>0</v>
      </c>
      <c r="S94" s="169"/>
      <c r="T94" s="171">
        <f>SUM(T95:T99)</f>
        <v>0.81</v>
      </c>
      <c r="AR94" s="172" t="s">
        <v>84</v>
      </c>
      <c r="AT94" s="173" t="s">
        <v>75</v>
      </c>
      <c r="AU94" s="173" t="s">
        <v>84</v>
      </c>
      <c r="AY94" s="172" t="s">
        <v>144</v>
      </c>
      <c r="BK94" s="174">
        <f>SUM(BK95:BK99)</f>
        <v>0</v>
      </c>
    </row>
    <row r="95" spans="1:65" s="2" customFormat="1" ht="16.5" customHeight="1">
      <c r="A95" s="37"/>
      <c r="B95" s="38"/>
      <c r="C95" s="177" t="s">
        <v>86</v>
      </c>
      <c r="D95" s="177" t="s">
        <v>147</v>
      </c>
      <c r="E95" s="178" t="s">
        <v>157</v>
      </c>
      <c r="F95" s="179" t="s">
        <v>158</v>
      </c>
      <c r="G95" s="180" t="s">
        <v>159</v>
      </c>
      <c r="H95" s="181">
        <v>3</v>
      </c>
      <c r="I95" s="182"/>
      <c r="J95" s="183">
        <f>ROUND(I95*H95,2)</f>
        <v>0</v>
      </c>
      <c r="K95" s="179" t="s">
        <v>160</v>
      </c>
      <c r="L95" s="42"/>
      <c r="M95" s="184" t="s">
        <v>38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0.27</v>
      </c>
      <c r="T95" s="187">
        <f>S95*H95</f>
        <v>0.81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145</v>
      </c>
      <c r="AT95" s="188" t="s">
        <v>147</v>
      </c>
      <c r="AU95" s="188" t="s">
        <v>86</v>
      </c>
      <c r="AY95" s="20" t="s">
        <v>144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145</v>
      </c>
      <c r="BK95" s="189">
        <f>ROUND(I95*H95,2)</f>
        <v>0</v>
      </c>
      <c r="BL95" s="20" t="s">
        <v>145</v>
      </c>
      <c r="BM95" s="188" t="s">
        <v>161</v>
      </c>
    </row>
    <row r="96" spans="1:65" s="2" customFormat="1" ht="19.2">
      <c r="A96" s="37"/>
      <c r="B96" s="38"/>
      <c r="C96" s="39"/>
      <c r="D96" s="190" t="s">
        <v>152</v>
      </c>
      <c r="E96" s="39"/>
      <c r="F96" s="191" t="s">
        <v>162</v>
      </c>
      <c r="G96" s="39"/>
      <c r="H96" s="39"/>
      <c r="I96" s="192"/>
      <c r="J96" s="39"/>
      <c r="K96" s="39"/>
      <c r="L96" s="42"/>
      <c r="M96" s="193"/>
      <c r="N96" s="194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86</v>
      </c>
    </row>
    <row r="97" spans="1:65" s="2" customFormat="1" ht="10.199999999999999">
      <c r="A97" s="37"/>
      <c r="B97" s="38"/>
      <c r="C97" s="39"/>
      <c r="D97" s="216" t="s">
        <v>163</v>
      </c>
      <c r="E97" s="39"/>
      <c r="F97" s="217" t="s">
        <v>164</v>
      </c>
      <c r="G97" s="39"/>
      <c r="H97" s="39"/>
      <c r="I97" s="192"/>
      <c r="J97" s="39"/>
      <c r="K97" s="39"/>
      <c r="L97" s="42"/>
      <c r="M97" s="193"/>
      <c r="N97" s="194"/>
      <c r="O97" s="68"/>
      <c r="P97" s="68"/>
      <c r="Q97" s="68"/>
      <c r="R97" s="68"/>
      <c r="S97" s="68"/>
      <c r="T97" s="6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86</v>
      </c>
    </row>
    <row r="98" spans="1:65" s="13" customFormat="1" ht="10.199999999999999">
      <c r="B98" s="195"/>
      <c r="C98" s="196"/>
      <c r="D98" s="190" t="s">
        <v>153</v>
      </c>
      <c r="E98" s="197" t="s">
        <v>38</v>
      </c>
      <c r="F98" s="198" t="s">
        <v>265</v>
      </c>
      <c r="G98" s="196"/>
      <c r="H98" s="197" t="s">
        <v>38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153</v>
      </c>
      <c r="AU98" s="204" t="s">
        <v>86</v>
      </c>
      <c r="AV98" s="13" t="s">
        <v>84</v>
      </c>
      <c r="AW98" s="13" t="s">
        <v>36</v>
      </c>
      <c r="AX98" s="13" t="s">
        <v>76</v>
      </c>
      <c r="AY98" s="204" t="s">
        <v>144</v>
      </c>
    </row>
    <row r="99" spans="1:65" s="14" customFormat="1" ht="10.199999999999999">
      <c r="B99" s="205"/>
      <c r="C99" s="206"/>
      <c r="D99" s="190" t="s">
        <v>153</v>
      </c>
      <c r="E99" s="207" t="s">
        <v>38</v>
      </c>
      <c r="F99" s="208" t="s">
        <v>266</v>
      </c>
      <c r="G99" s="206"/>
      <c r="H99" s="209">
        <v>3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153</v>
      </c>
      <c r="AU99" s="215" t="s">
        <v>86</v>
      </c>
      <c r="AV99" s="14" t="s">
        <v>86</v>
      </c>
      <c r="AW99" s="14" t="s">
        <v>36</v>
      </c>
      <c r="AX99" s="14" t="s">
        <v>84</v>
      </c>
      <c r="AY99" s="215" t="s">
        <v>144</v>
      </c>
    </row>
    <row r="100" spans="1:65" s="12" customFormat="1" ht="22.8" customHeight="1">
      <c r="B100" s="161"/>
      <c r="C100" s="162"/>
      <c r="D100" s="163" t="s">
        <v>75</v>
      </c>
      <c r="E100" s="175" t="s">
        <v>167</v>
      </c>
      <c r="F100" s="175" t="s">
        <v>168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SUM(P101:P107)</f>
        <v>0</v>
      </c>
      <c r="Q100" s="169"/>
      <c r="R100" s="170">
        <f>SUM(R101:R107)</f>
        <v>0</v>
      </c>
      <c r="S100" s="169"/>
      <c r="T100" s="171">
        <f>SUM(T101:T107)</f>
        <v>0</v>
      </c>
      <c r="AR100" s="172" t="s">
        <v>84</v>
      </c>
      <c r="AT100" s="173" t="s">
        <v>75</v>
      </c>
      <c r="AU100" s="173" t="s">
        <v>84</v>
      </c>
      <c r="AY100" s="172" t="s">
        <v>144</v>
      </c>
      <c r="BK100" s="174">
        <f>SUM(BK101:BK107)</f>
        <v>0</v>
      </c>
    </row>
    <row r="101" spans="1:65" s="2" customFormat="1" ht="16.5" customHeight="1">
      <c r="A101" s="37"/>
      <c r="B101" s="38"/>
      <c r="C101" s="177" t="s">
        <v>169</v>
      </c>
      <c r="D101" s="177" t="s">
        <v>147</v>
      </c>
      <c r="E101" s="178" t="s">
        <v>170</v>
      </c>
      <c r="F101" s="179" t="s">
        <v>171</v>
      </c>
      <c r="G101" s="180" t="s">
        <v>172</v>
      </c>
      <c r="H101" s="181">
        <v>1.3320000000000001</v>
      </c>
      <c r="I101" s="182"/>
      <c r="J101" s="183">
        <f>ROUND(I101*H101,2)</f>
        <v>0</v>
      </c>
      <c r="K101" s="179" t="s">
        <v>160</v>
      </c>
      <c r="L101" s="42"/>
      <c r="M101" s="184" t="s">
        <v>38</v>
      </c>
      <c r="N101" s="185" t="s">
        <v>49</v>
      </c>
      <c r="O101" s="68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145</v>
      </c>
      <c r="AT101" s="188" t="s">
        <v>147</v>
      </c>
      <c r="AU101" s="188" t="s">
        <v>86</v>
      </c>
      <c r="AY101" s="20" t="s">
        <v>144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145</v>
      </c>
      <c r="BK101" s="189">
        <f>ROUND(I101*H101,2)</f>
        <v>0</v>
      </c>
      <c r="BL101" s="20" t="s">
        <v>145</v>
      </c>
      <c r="BM101" s="188" t="s">
        <v>173</v>
      </c>
    </row>
    <row r="102" spans="1:65" s="2" customFormat="1" ht="10.199999999999999">
      <c r="A102" s="37"/>
      <c r="B102" s="38"/>
      <c r="C102" s="39"/>
      <c r="D102" s="190" t="s">
        <v>152</v>
      </c>
      <c r="E102" s="39"/>
      <c r="F102" s="191" t="s">
        <v>174</v>
      </c>
      <c r="G102" s="39"/>
      <c r="H102" s="39"/>
      <c r="I102" s="192"/>
      <c r="J102" s="39"/>
      <c r="K102" s="39"/>
      <c r="L102" s="42"/>
      <c r="M102" s="193"/>
      <c r="N102" s="194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86</v>
      </c>
    </row>
    <row r="103" spans="1:65" s="2" customFormat="1" ht="10.199999999999999">
      <c r="A103" s="37"/>
      <c r="B103" s="38"/>
      <c r="C103" s="39"/>
      <c r="D103" s="216" t="s">
        <v>163</v>
      </c>
      <c r="E103" s="39"/>
      <c r="F103" s="217" t="s">
        <v>175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86</v>
      </c>
    </row>
    <row r="104" spans="1:65" s="2" customFormat="1" ht="16.5" customHeight="1">
      <c r="A104" s="37"/>
      <c r="B104" s="38"/>
      <c r="C104" s="177" t="s">
        <v>145</v>
      </c>
      <c r="D104" s="177" t="s">
        <v>147</v>
      </c>
      <c r="E104" s="178" t="s">
        <v>176</v>
      </c>
      <c r="F104" s="179" t="s">
        <v>177</v>
      </c>
      <c r="G104" s="180" t="s">
        <v>172</v>
      </c>
      <c r="H104" s="181">
        <v>1.3320000000000001</v>
      </c>
      <c r="I104" s="182"/>
      <c r="J104" s="183">
        <f>ROUND(I104*H104,2)</f>
        <v>0</v>
      </c>
      <c r="K104" s="179" t="s">
        <v>38</v>
      </c>
      <c r="L104" s="42"/>
      <c r="M104" s="184" t="s">
        <v>38</v>
      </c>
      <c r="N104" s="185" t="s">
        <v>49</v>
      </c>
      <c r="O104" s="68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8" t="s">
        <v>145</v>
      </c>
      <c r="AT104" s="188" t="s">
        <v>147</v>
      </c>
      <c r="AU104" s="188" t="s">
        <v>86</v>
      </c>
      <c r="AY104" s="20" t="s">
        <v>144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145</v>
      </c>
      <c r="BK104" s="189">
        <f>ROUND(I104*H104,2)</f>
        <v>0</v>
      </c>
      <c r="BL104" s="20" t="s">
        <v>145</v>
      </c>
      <c r="BM104" s="188" t="s">
        <v>267</v>
      </c>
    </row>
    <row r="105" spans="1:65" s="2" customFormat="1" ht="19.2">
      <c r="A105" s="37"/>
      <c r="B105" s="38"/>
      <c r="C105" s="39"/>
      <c r="D105" s="190" t="s">
        <v>152</v>
      </c>
      <c r="E105" s="39"/>
      <c r="F105" s="191" t="s">
        <v>179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152</v>
      </c>
      <c r="AU105" s="20" t="s">
        <v>86</v>
      </c>
    </row>
    <row r="106" spans="1:65" s="13" customFormat="1" ht="10.199999999999999">
      <c r="B106" s="195"/>
      <c r="C106" s="196"/>
      <c r="D106" s="190" t="s">
        <v>153</v>
      </c>
      <c r="E106" s="197" t="s">
        <v>38</v>
      </c>
      <c r="F106" s="198" t="s">
        <v>180</v>
      </c>
      <c r="G106" s="196"/>
      <c r="H106" s="197" t="s">
        <v>38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153</v>
      </c>
      <c r="AU106" s="204" t="s">
        <v>86</v>
      </c>
      <c r="AV106" s="13" t="s">
        <v>84</v>
      </c>
      <c r="AW106" s="13" t="s">
        <v>36</v>
      </c>
      <c r="AX106" s="13" t="s">
        <v>76</v>
      </c>
      <c r="AY106" s="204" t="s">
        <v>144</v>
      </c>
    </row>
    <row r="107" spans="1:65" s="14" customFormat="1" ht="10.199999999999999">
      <c r="B107" s="205"/>
      <c r="C107" s="206"/>
      <c r="D107" s="190" t="s">
        <v>153</v>
      </c>
      <c r="E107" s="207" t="s">
        <v>38</v>
      </c>
      <c r="F107" s="208" t="s">
        <v>268</v>
      </c>
      <c r="G107" s="206"/>
      <c r="H107" s="209">
        <v>1.3320000000000001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153</v>
      </c>
      <c r="AU107" s="215" t="s">
        <v>86</v>
      </c>
      <c r="AV107" s="14" t="s">
        <v>86</v>
      </c>
      <c r="AW107" s="14" t="s">
        <v>36</v>
      </c>
      <c r="AX107" s="14" t="s">
        <v>84</v>
      </c>
      <c r="AY107" s="215" t="s">
        <v>144</v>
      </c>
    </row>
    <row r="108" spans="1:65" s="12" customFormat="1" ht="22.8" customHeight="1">
      <c r="B108" s="161"/>
      <c r="C108" s="162"/>
      <c r="D108" s="163" t="s">
        <v>75</v>
      </c>
      <c r="E108" s="175" t="s">
        <v>182</v>
      </c>
      <c r="F108" s="175" t="s">
        <v>183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SUM(P109:P111)</f>
        <v>0</v>
      </c>
      <c r="Q108" s="169"/>
      <c r="R108" s="170">
        <f>SUM(R109:R111)</f>
        <v>0</v>
      </c>
      <c r="S108" s="169"/>
      <c r="T108" s="171">
        <f>SUM(T109:T111)</f>
        <v>0</v>
      </c>
      <c r="AR108" s="172" t="s">
        <v>84</v>
      </c>
      <c r="AT108" s="173" t="s">
        <v>75</v>
      </c>
      <c r="AU108" s="173" t="s">
        <v>84</v>
      </c>
      <c r="AY108" s="172" t="s">
        <v>144</v>
      </c>
      <c r="BK108" s="174">
        <f>SUM(BK109:BK111)</f>
        <v>0</v>
      </c>
    </row>
    <row r="109" spans="1:65" s="2" customFormat="1" ht="16.5" customHeight="1">
      <c r="A109" s="37"/>
      <c r="B109" s="38"/>
      <c r="C109" s="177" t="s">
        <v>184</v>
      </c>
      <c r="D109" s="177" t="s">
        <v>147</v>
      </c>
      <c r="E109" s="178" t="s">
        <v>185</v>
      </c>
      <c r="F109" s="179" t="s">
        <v>186</v>
      </c>
      <c r="G109" s="180" t="s">
        <v>172</v>
      </c>
      <c r="H109" s="181">
        <v>0.02</v>
      </c>
      <c r="I109" s="182"/>
      <c r="J109" s="183">
        <f>ROUND(I109*H109,2)</f>
        <v>0</v>
      </c>
      <c r="K109" s="179" t="s">
        <v>160</v>
      </c>
      <c r="L109" s="42"/>
      <c r="M109" s="184" t="s">
        <v>38</v>
      </c>
      <c r="N109" s="185" t="s">
        <v>49</v>
      </c>
      <c r="O109" s="68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145</v>
      </c>
      <c r="AT109" s="188" t="s">
        <v>147</v>
      </c>
      <c r="AU109" s="188" t="s">
        <v>86</v>
      </c>
      <c r="AY109" s="20" t="s">
        <v>144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145</v>
      </c>
      <c r="BK109" s="189">
        <f>ROUND(I109*H109,2)</f>
        <v>0</v>
      </c>
      <c r="BL109" s="20" t="s">
        <v>145</v>
      </c>
      <c r="BM109" s="188" t="s">
        <v>269</v>
      </c>
    </row>
    <row r="110" spans="1:65" s="2" customFormat="1" ht="19.2">
      <c r="A110" s="37"/>
      <c r="B110" s="38"/>
      <c r="C110" s="39"/>
      <c r="D110" s="190" t="s">
        <v>152</v>
      </c>
      <c r="E110" s="39"/>
      <c r="F110" s="191" t="s">
        <v>188</v>
      </c>
      <c r="G110" s="39"/>
      <c r="H110" s="39"/>
      <c r="I110" s="192"/>
      <c r="J110" s="39"/>
      <c r="K110" s="39"/>
      <c r="L110" s="42"/>
      <c r="M110" s="193"/>
      <c r="N110" s="194"/>
      <c r="O110" s="68"/>
      <c r="P110" s="68"/>
      <c r="Q110" s="68"/>
      <c r="R110" s="68"/>
      <c r="S110" s="68"/>
      <c r="T110" s="69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86</v>
      </c>
    </row>
    <row r="111" spans="1:65" s="2" customFormat="1" ht="10.199999999999999">
      <c r="A111" s="37"/>
      <c r="B111" s="38"/>
      <c r="C111" s="39"/>
      <c r="D111" s="216" t="s">
        <v>163</v>
      </c>
      <c r="E111" s="39"/>
      <c r="F111" s="217" t="s">
        <v>189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86</v>
      </c>
    </row>
    <row r="112" spans="1:65" s="12" customFormat="1" ht="25.95" customHeight="1">
      <c r="B112" s="161"/>
      <c r="C112" s="162"/>
      <c r="D112" s="163" t="s">
        <v>75</v>
      </c>
      <c r="E112" s="164" t="s">
        <v>190</v>
      </c>
      <c r="F112" s="164" t="s">
        <v>191</v>
      </c>
      <c r="G112" s="162"/>
      <c r="H112" s="162"/>
      <c r="I112" s="165"/>
      <c r="J112" s="166">
        <f>BK112</f>
        <v>0</v>
      </c>
      <c r="K112" s="162"/>
      <c r="L112" s="167"/>
      <c r="M112" s="168"/>
      <c r="N112" s="169"/>
      <c r="O112" s="169"/>
      <c r="P112" s="170">
        <f>P113+P154</f>
        <v>0</v>
      </c>
      <c r="Q112" s="169"/>
      <c r="R112" s="170">
        <f>R113+R154</f>
        <v>0.21137000000000003</v>
      </c>
      <c r="S112" s="169"/>
      <c r="T112" s="171">
        <f>T113+T154</f>
        <v>0.52184999999999993</v>
      </c>
      <c r="AR112" s="172" t="s">
        <v>86</v>
      </c>
      <c r="AT112" s="173" t="s">
        <v>75</v>
      </c>
      <c r="AU112" s="173" t="s">
        <v>76</v>
      </c>
      <c r="AY112" s="172" t="s">
        <v>144</v>
      </c>
      <c r="BK112" s="174">
        <f>BK113+BK154</f>
        <v>0</v>
      </c>
    </row>
    <row r="113" spans="1:65" s="12" customFormat="1" ht="22.8" customHeight="1">
      <c r="B113" s="161"/>
      <c r="C113" s="162"/>
      <c r="D113" s="163" t="s">
        <v>75</v>
      </c>
      <c r="E113" s="175" t="s">
        <v>270</v>
      </c>
      <c r="F113" s="175" t="s">
        <v>271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SUM(P114:P153)</f>
        <v>0</v>
      </c>
      <c r="Q113" s="169"/>
      <c r="R113" s="170">
        <f>SUM(R114:R153)</f>
        <v>0.19352000000000003</v>
      </c>
      <c r="S113" s="169"/>
      <c r="T113" s="171">
        <f>SUM(T114:T153)</f>
        <v>0.52184999999999993</v>
      </c>
      <c r="AR113" s="172" t="s">
        <v>86</v>
      </c>
      <c r="AT113" s="173" t="s">
        <v>75</v>
      </c>
      <c r="AU113" s="173" t="s">
        <v>84</v>
      </c>
      <c r="AY113" s="172" t="s">
        <v>144</v>
      </c>
      <c r="BK113" s="174">
        <f>SUM(BK114:BK153)</f>
        <v>0</v>
      </c>
    </row>
    <row r="114" spans="1:65" s="2" customFormat="1" ht="16.5" customHeight="1">
      <c r="A114" s="37"/>
      <c r="B114" s="38"/>
      <c r="C114" s="177" t="s">
        <v>194</v>
      </c>
      <c r="D114" s="177" t="s">
        <v>147</v>
      </c>
      <c r="E114" s="178" t="s">
        <v>272</v>
      </c>
      <c r="F114" s="179" t="s">
        <v>273</v>
      </c>
      <c r="G114" s="180" t="s">
        <v>197</v>
      </c>
      <c r="H114" s="181">
        <v>105</v>
      </c>
      <c r="I114" s="182"/>
      <c r="J114" s="183">
        <f>ROUND(I114*H114,2)</f>
        <v>0</v>
      </c>
      <c r="K114" s="179" t="s">
        <v>160</v>
      </c>
      <c r="L114" s="42"/>
      <c r="M114" s="184" t="s">
        <v>38</v>
      </c>
      <c r="N114" s="185" t="s">
        <v>49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4.9699999999999996E-3</v>
      </c>
      <c r="T114" s="187">
        <f>S114*H114</f>
        <v>0.52184999999999993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198</v>
      </c>
      <c r="AT114" s="188" t="s">
        <v>147</v>
      </c>
      <c r="AU114" s="188" t="s">
        <v>86</v>
      </c>
      <c r="AY114" s="20" t="s">
        <v>144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145</v>
      </c>
      <c r="BK114" s="189">
        <f>ROUND(I114*H114,2)</f>
        <v>0</v>
      </c>
      <c r="BL114" s="20" t="s">
        <v>198</v>
      </c>
      <c r="BM114" s="188" t="s">
        <v>199</v>
      </c>
    </row>
    <row r="115" spans="1:65" s="2" customFormat="1" ht="10.199999999999999">
      <c r="A115" s="37"/>
      <c r="B115" s="38"/>
      <c r="C115" s="39"/>
      <c r="D115" s="190" t="s">
        <v>152</v>
      </c>
      <c r="E115" s="39"/>
      <c r="F115" s="191" t="s">
        <v>274</v>
      </c>
      <c r="G115" s="39"/>
      <c r="H115" s="39"/>
      <c r="I115" s="192"/>
      <c r="J115" s="39"/>
      <c r="K115" s="39"/>
      <c r="L115" s="42"/>
      <c r="M115" s="193"/>
      <c r="N115" s="194"/>
      <c r="O115" s="68"/>
      <c r="P115" s="68"/>
      <c r="Q115" s="68"/>
      <c r="R115" s="68"/>
      <c r="S115" s="68"/>
      <c r="T115" s="69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152</v>
      </c>
      <c r="AU115" s="20" t="s">
        <v>86</v>
      </c>
    </row>
    <row r="116" spans="1:65" s="2" customFormat="1" ht="10.199999999999999">
      <c r="A116" s="37"/>
      <c r="B116" s="38"/>
      <c r="C116" s="39"/>
      <c r="D116" s="216" t="s">
        <v>163</v>
      </c>
      <c r="E116" s="39"/>
      <c r="F116" s="217" t="s">
        <v>275</v>
      </c>
      <c r="G116" s="39"/>
      <c r="H116" s="39"/>
      <c r="I116" s="192"/>
      <c r="J116" s="39"/>
      <c r="K116" s="39"/>
      <c r="L116" s="42"/>
      <c r="M116" s="193"/>
      <c r="N116" s="194"/>
      <c r="O116" s="68"/>
      <c r="P116" s="68"/>
      <c r="Q116" s="68"/>
      <c r="R116" s="68"/>
      <c r="S116" s="68"/>
      <c r="T116" s="6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163</v>
      </c>
      <c r="AU116" s="20" t="s">
        <v>86</v>
      </c>
    </row>
    <row r="117" spans="1:65" s="13" customFormat="1" ht="10.199999999999999">
      <c r="B117" s="195"/>
      <c r="C117" s="196"/>
      <c r="D117" s="190" t="s">
        <v>153</v>
      </c>
      <c r="E117" s="197" t="s">
        <v>38</v>
      </c>
      <c r="F117" s="198" t="s">
        <v>276</v>
      </c>
      <c r="G117" s="196"/>
      <c r="H117" s="197" t="s">
        <v>38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153</v>
      </c>
      <c r="AU117" s="204" t="s">
        <v>86</v>
      </c>
      <c r="AV117" s="13" t="s">
        <v>84</v>
      </c>
      <c r="AW117" s="13" t="s">
        <v>36</v>
      </c>
      <c r="AX117" s="13" t="s">
        <v>76</v>
      </c>
      <c r="AY117" s="204" t="s">
        <v>144</v>
      </c>
    </row>
    <row r="118" spans="1:65" s="14" customFormat="1" ht="10.199999999999999">
      <c r="B118" s="205"/>
      <c r="C118" s="206"/>
      <c r="D118" s="190" t="s">
        <v>153</v>
      </c>
      <c r="E118" s="207" t="s">
        <v>38</v>
      </c>
      <c r="F118" s="208" t="s">
        <v>277</v>
      </c>
      <c r="G118" s="206"/>
      <c r="H118" s="209">
        <v>105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153</v>
      </c>
      <c r="AU118" s="215" t="s">
        <v>86</v>
      </c>
      <c r="AV118" s="14" t="s">
        <v>86</v>
      </c>
      <c r="AW118" s="14" t="s">
        <v>36</v>
      </c>
      <c r="AX118" s="14" t="s">
        <v>84</v>
      </c>
      <c r="AY118" s="215" t="s">
        <v>144</v>
      </c>
    </row>
    <row r="119" spans="1:65" s="2" customFormat="1" ht="16.5" customHeight="1">
      <c r="A119" s="37"/>
      <c r="B119" s="38"/>
      <c r="C119" s="177" t="s">
        <v>204</v>
      </c>
      <c r="D119" s="177" t="s">
        <v>147</v>
      </c>
      <c r="E119" s="178" t="s">
        <v>278</v>
      </c>
      <c r="F119" s="179" t="s">
        <v>279</v>
      </c>
      <c r="G119" s="180" t="s">
        <v>197</v>
      </c>
      <c r="H119" s="181">
        <v>105</v>
      </c>
      <c r="I119" s="182"/>
      <c r="J119" s="183">
        <f>ROUND(I119*H119,2)</f>
        <v>0</v>
      </c>
      <c r="K119" s="179" t="s">
        <v>160</v>
      </c>
      <c r="L119" s="42"/>
      <c r="M119" s="184" t="s">
        <v>38</v>
      </c>
      <c r="N119" s="185" t="s">
        <v>49</v>
      </c>
      <c r="O119" s="68"/>
      <c r="P119" s="186">
        <f>O119*H119</f>
        <v>0</v>
      </c>
      <c r="Q119" s="186">
        <v>1.4400000000000001E-3</v>
      </c>
      <c r="R119" s="186">
        <f>Q119*H119</f>
        <v>0.1512</v>
      </c>
      <c r="S119" s="186">
        <v>0</v>
      </c>
      <c r="T119" s="18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8" t="s">
        <v>198</v>
      </c>
      <c r="AT119" s="188" t="s">
        <v>147</v>
      </c>
      <c r="AU119" s="188" t="s">
        <v>86</v>
      </c>
      <c r="AY119" s="20" t="s">
        <v>144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145</v>
      </c>
      <c r="BK119" s="189">
        <f>ROUND(I119*H119,2)</f>
        <v>0</v>
      </c>
      <c r="BL119" s="20" t="s">
        <v>198</v>
      </c>
      <c r="BM119" s="188" t="s">
        <v>280</v>
      </c>
    </row>
    <row r="120" spans="1:65" s="2" customFormat="1" ht="10.199999999999999">
      <c r="A120" s="37"/>
      <c r="B120" s="38"/>
      <c r="C120" s="39"/>
      <c r="D120" s="190" t="s">
        <v>152</v>
      </c>
      <c r="E120" s="39"/>
      <c r="F120" s="191" t="s">
        <v>281</v>
      </c>
      <c r="G120" s="39"/>
      <c r="H120" s="39"/>
      <c r="I120" s="192"/>
      <c r="J120" s="39"/>
      <c r="K120" s="39"/>
      <c r="L120" s="42"/>
      <c r="M120" s="193"/>
      <c r="N120" s="194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152</v>
      </c>
      <c r="AU120" s="20" t="s">
        <v>86</v>
      </c>
    </row>
    <row r="121" spans="1:65" s="2" customFormat="1" ht="10.199999999999999">
      <c r="A121" s="37"/>
      <c r="B121" s="38"/>
      <c r="C121" s="39"/>
      <c r="D121" s="216" t="s">
        <v>163</v>
      </c>
      <c r="E121" s="39"/>
      <c r="F121" s="217" t="s">
        <v>282</v>
      </c>
      <c r="G121" s="39"/>
      <c r="H121" s="39"/>
      <c r="I121" s="192"/>
      <c r="J121" s="39"/>
      <c r="K121" s="39"/>
      <c r="L121" s="42"/>
      <c r="M121" s="193"/>
      <c r="N121" s="194"/>
      <c r="O121" s="68"/>
      <c r="P121" s="68"/>
      <c r="Q121" s="68"/>
      <c r="R121" s="68"/>
      <c r="S121" s="68"/>
      <c r="T121" s="6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86</v>
      </c>
    </row>
    <row r="122" spans="1:65" s="13" customFormat="1" ht="10.199999999999999">
      <c r="B122" s="195"/>
      <c r="C122" s="196"/>
      <c r="D122" s="190" t="s">
        <v>153</v>
      </c>
      <c r="E122" s="197" t="s">
        <v>38</v>
      </c>
      <c r="F122" s="198" t="s">
        <v>283</v>
      </c>
      <c r="G122" s="196"/>
      <c r="H122" s="197" t="s">
        <v>38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153</v>
      </c>
      <c r="AU122" s="204" t="s">
        <v>86</v>
      </c>
      <c r="AV122" s="13" t="s">
        <v>84</v>
      </c>
      <c r="AW122" s="13" t="s">
        <v>36</v>
      </c>
      <c r="AX122" s="13" t="s">
        <v>76</v>
      </c>
      <c r="AY122" s="204" t="s">
        <v>144</v>
      </c>
    </row>
    <row r="123" spans="1:65" s="14" customFormat="1" ht="10.199999999999999">
      <c r="B123" s="205"/>
      <c r="C123" s="206"/>
      <c r="D123" s="190" t="s">
        <v>153</v>
      </c>
      <c r="E123" s="207" t="s">
        <v>38</v>
      </c>
      <c r="F123" s="208" t="s">
        <v>277</v>
      </c>
      <c r="G123" s="206"/>
      <c r="H123" s="209">
        <v>105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153</v>
      </c>
      <c r="AU123" s="215" t="s">
        <v>86</v>
      </c>
      <c r="AV123" s="14" t="s">
        <v>86</v>
      </c>
      <c r="AW123" s="14" t="s">
        <v>36</v>
      </c>
      <c r="AX123" s="14" t="s">
        <v>84</v>
      </c>
      <c r="AY123" s="215" t="s">
        <v>144</v>
      </c>
    </row>
    <row r="124" spans="1:65" s="2" customFormat="1" ht="16.5" customHeight="1">
      <c r="A124" s="37"/>
      <c r="B124" s="38"/>
      <c r="C124" s="177" t="s">
        <v>210</v>
      </c>
      <c r="D124" s="177" t="s">
        <v>147</v>
      </c>
      <c r="E124" s="178" t="s">
        <v>284</v>
      </c>
      <c r="F124" s="179" t="s">
        <v>285</v>
      </c>
      <c r="G124" s="180" t="s">
        <v>150</v>
      </c>
      <c r="H124" s="181">
        <v>1</v>
      </c>
      <c r="I124" s="182"/>
      <c r="J124" s="183">
        <f>ROUND(I124*H124,2)</f>
        <v>0</v>
      </c>
      <c r="K124" s="179" t="s">
        <v>38</v>
      </c>
      <c r="L124" s="42"/>
      <c r="M124" s="184" t="s">
        <v>38</v>
      </c>
      <c r="N124" s="185" t="s">
        <v>49</v>
      </c>
      <c r="O124" s="68"/>
      <c r="P124" s="186">
        <f>O124*H124</f>
        <v>0</v>
      </c>
      <c r="Q124" s="186">
        <v>2.81E-3</v>
      </c>
      <c r="R124" s="186">
        <f>Q124*H124</f>
        <v>2.81E-3</v>
      </c>
      <c r="S124" s="186">
        <v>0</v>
      </c>
      <c r="T124" s="18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8" t="s">
        <v>198</v>
      </c>
      <c r="AT124" s="188" t="s">
        <v>147</v>
      </c>
      <c r="AU124" s="188" t="s">
        <v>86</v>
      </c>
      <c r="AY124" s="20" t="s">
        <v>144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20" t="s">
        <v>145</v>
      </c>
      <c r="BK124" s="189">
        <f>ROUND(I124*H124,2)</f>
        <v>0</v>
      </c>
      <c r="BL124" s="20" t="s">
        <v>198</v>
      </c>
      <c r="BM124" s="188" t="s">
        <v>286</v>
      </c>
    </row>
    <row r="125" spans="1:65" s="2" customFormat="1" ht="10.199999999999999">
      <c r="A125" s="37"/>
      <c r="B125" s="38"/>
      <c r="C125" s="39"/>
      <c r="D125" s="190" t="s">
        <v>152</v>
      </c>
      <c r="E125" s="39"/>
      <c r="F125" s="191" t="s">
        <v>285</v>
      </c>
      <c r="G125" s="39"/>
      <c r="H125" s="39"/>
      <c r="I125" s="192"/>
      <c r="J125" s="39"/>
      <c r="K125" s="39"/>
      <c r="L125" s="42"/>
      <c r="M125" s="193"/>
      <c r="N125" s="194"/>
      <c r="O125" s="68"/>
      <c r="P125" s="68"/>
      <c r="Q125" s="68"/>
      <c r="R125" s="68"/>
      <c r="S125" s="68"/>
      <c r="T125" s="69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152</v>
      </c>
      <c r="AU125" s="20" t="s">
        <v>86</v>
      </c>
    </row>
    <row r="126" spans="1:65" s="13" customFormat="1" ht="10.199999999999999">
      <c r="B126" s="195"/>
      <c r="C126" s="196"/>
      <c r="D126" s="190" t="s">
        <v>153</v>
      </c>
      <c r="E126" s="197" t="s">
        <v>38</v>
      </c>
      <c r="F126" s="198" t="s">
        <v>287</v>
      </c>
      <c r="G126" s="196"/>
      <c r="H126" s="197" t="s">
        <v>38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153</v>
      </c>
      <c r="AU126" s="204" t="s">
        <v>86</v>
      </c>
      <c r="AV126" s="13" t="s">
        <v>84</v>
      </c>
      <c r="AW126" s="13" t="s">
        <v>36</v>
      </c>
      <c r="AX126" s="13" t="s">
        <v>76</v>
      </c>
      <c r="AY126" s="204" t="s">
        <v>144</v>
      </c>
    </row>
    <row r="127" spans="1:65" s="14" customFormat="1" ht="10.199999999999999">
      <c r="B127" s="205"/>
      <c r="C127" s="206"/>
      <c r="D127" s="190" t="s">
        <v>153</v>
      </c>
      <c r="E127" s="207" t="s">
        <v>38</v>
      </c>
      <c r="F127" s="208" t="s">
        <v>84</v>
      </c>
      <c r="G127" s="206"/>
      <c r="H127" s="209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153</v>
      </c>
      <c r="AU127" s="215" t="s">
        <v>86</v>
      </c>
      <c r="AV127" s="14" t="s">
        <v>86</v>
      </c>
      <c r="AW127" s="14" t="s">
        <v>36</v>
      </c>
      <c r="AX127" s="14" t="s">
        <v>84</v>
      </c>
      <c r="AY127" s="215" t="s">
        <v>144</v>
      </c>
    </row>
    <row r="128" spans="1:65" s="2" customFormat="1" ht="24.15" customHeight="1">
      <c r="A128" s="37"/>
      <c r="B128" s="38"/>
      <c r="C128" s="177" t="s">
        <v>155</v>
      </c>
      <c r="D128" s="177" t="s">
        <v>147</v>
      </c>
      <c r="E128" s="178" t="s">
        <v>288</v>
      </c>
      <c r="F128" s="179" t="s">
        <v>289</v>
      </c>
      <c r="G128" s="180" t="s">
        <v>197</v>
      </c>
      <c r="H128" s="181">
        <v>171</v>
      </c>
      <c r="I128" s="182"/>
      <c r="J128" s="183">
        <f>ROUND(I128*H128,2)</f>
        <v>0</v>
      </c>
      <c r="K128" s="179" t="s">
        <v>160</v>
      </c>
      <c r="L128" s="42"/>
      <c r="M128" s="184" t="s">
        <v>38</v>
      </c>
      <c r="N128" s="185" t="s">
        <v>49</v>
      </c>
      <c r="O128" s="68"/>
      <c r="P128" s="186">
        <f>O128*H128</f>
        <v>0</v>
      </c>
      <c r="Q128" s="186">
        <v>9.0000000000000006E-5</v>
      </c>
      <c r="R128" s="186">
        <f>Q128*H128</f>
        <v>1.5390000000000001E-2</v>
      </c>
      <c r="S128" s="186">
        <v>0</v>
      </c>
      <c r="T128" s="18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198</v>
      </c>
      <c r="AT128" s="188" t="s">
        <v>147</v>
      </c>
      <c r="AU128" s="188" t="s">
        <v>86</v>
      </c>
      <c r="AY128" s="20" t="s">
        <v>144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145</v>
      </c>
      <c r="BK128" s="189">
        <f>ROUND(I128*H128,2)</f>
        <v>0</v>
      </c>
      <c r="BL128" s="20" t="s">
        <v>198</v>
      </c>
      <c r="BM128" s="188" t="s">
        <v>290</v>
      </c>
    </row>
    <row r="129" spans="1:65" s="2" customFormat="1" ht="19.2">
      <c r="A129" s="37"/>
      <c r="B129" s="38"/>
      <c r="C129" s="39"/>
      <c r="D129" s="190" t="s">
        <v>152</v>
      </c>
      <c r="E129" s="39"/>
      <c r="F129" s="191" t="s">
        <v>291</v>
      </c>
      <c r="G129" s="39"/>
      <c r="H129" s="39"/>
      <c r="I129" s="192"/>
      <c r="J129" s="39"/>
      <c r="K129" s="39"/>
      <c r="L129" s="42"/>
      <c r="M129" s="193"/>
      <c r="N129" s="194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86</v>
      </c>
    </row>
    <row r="130" spans="1:65" s="2" customFormat="1" ht="10.199999999999999">
      <c r="A130" s="37"/>
      <c r="B130" s="38"/>
      <c r="C130" s="39"/>
      <c r="D130" s="216" t="s">
        <v>163</v>
      </c>
      <c r="E130" s="39"/>
      <c r="F130" s="217" t="s">
        <v>292</v>
      </c>
      <c r="G130" s="39"/>
      <c r="H130" s="39"/>
      <c r="I130" s="192"/>
      <c r="J130" s="39"/>
      <c r="K130" s="39"/>
      <c r="L130" s="42"/>
      <c r="M130" s="193"/>
      <c r="N130" s="194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86</v>
      </c>
    </row>
    <row r="131" spans="1:65" s="13" customFormat="1" ht="10.199999999999999">
      <c r="B131" s="195"/>
      <c r="C131" s="196"/>
      <c r="D131" s="190" t="s">
        <v>153</v>
      </c>
      <c r="E131" s="197" t="s">
        <v>38</v>
      </c>
      <c r="F131" s="198" t="s">
        <v>239</v>
      </c>
      <c r="G131" s="196"/>
      <c r="H131" s="197" t="s">
        <v>38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153</v>
      </c>
      <c r="AU131" s="204" t="s">
        <v>86</v>
      </c>
      <c r="AV131" s="13" t="s">
        <v>84</v>
      </c>
      <c r="AW131" s="13" t="s">
        <v>36</v>
      </c>
      <c r="AX131" s="13" t="s">
        <v>76</v>
      </c>
      <c r="AY131" s="204" t="s">
        <v>144</v>
      </c>
    </row>
    <row r="132" spans="1:65" s="14" customFormat="1" ht="10.199999999999999">
      <c r="B132" s="205"/>
      <c r="C132" s="206"/>
      <c r="D132" s="190" t="s">
        <v>153</v>
      </c>
      <c r="E132" s="207" t="s">
        <v>38</v>
      </c>
      <c r="F132" s="208" t="s">
        <v>293</v>
      </c>
      <c r="G132" s="206"/>
      <c r="H132" s="209">
        <v>171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86</v>
      </c>
      <c r="AV132" s="14" t="s">
        <v>86</v>
      </c>
      <c r="AW132" s="14" t="s">
        <v>36</v>
      </c>
      <c r="AX132" s="14" t="s">
        <v>84</v>
      </c>
      <c r="AY132" s="215" t="s">
        <v>144</v>
      </c>
    </row>
    <row r="133" spans="1:65" s="2" customFormat="1" ht="16.5" customHeight="1">
      <c r="A133" s="37"/>
      <c r="B133" s="38"/>
      <c r="C133" s="177" t="s">
        <v>222</v>
      </c>
      <c r="D133" s="177" t="s">
        <v>147</v>
      </c>
      <c r="E133" s="178" t="s">
        <v>294</v>
      </c>
      <c r="F133" s="179" t="s">
        <v>295</v>
      </c>
      <c r="G133" s="180" t="s">
        <v>226</v>
      </c>
      <c r="H133" s="181">
        <v>30</v>
      </c>
      <c r="I133" s="182"/>
      <c r="J133" s="183">
        <f>ROUND(I133*H133,2)</f>
        <v>0</v>
      </c>
      <c r="K133" s="179" t="s">
        <v>38</v>
      </c>
      <c r="L133" s="42"/>
      <c r="M133" s="184" t="s">
        <v>38</v>
      </c>
      <c r="N133" s="185" t="s">
        <v>49</v>
      </c>
      <c r="O133" s="68"/>
      <c r="P133" s="186">
        <f>O133*H133</f>
        <v>0</v>
      </c>
      <c r="Q133" s="186">
        <v>5.6999999999999998E-4</v>
      </c>
      <c r="R133" s="186">
        <f>Q133*H133</f>
        <v>1.7100000000000001E-2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198</v>
      </c>
      <c r="AT133" s="188" t="s">
        <v>147</v>
      </c>
      <c r="AU133" s="188" t="s">
        <v>86</v>
      </c>
      <c r="AY133" s="20" t="s">
        <v>144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145</v>
      </c>
      <c r="BK133" s="189">
        <f>ROUND(I133*H133,2)</f>
        <v>0</v>
      </c>
      <c r="BL133" s="20" t="s">
        <v>198</v>
      </c>
      <c r="BM133" s="188" t="s">
        <v>296</v>
      </c>
    </row>
    <row r="134" spans="1:65" s="2" customFormat="1" ht="10.199999999999999">
      <c r="A134" s="37"/>
      <c r="B134" s="38"/>
      <c r="C134" s="39"/>
      <c r="D134" s="190" t="s">
        <v>152</v>
      </c>
      <c r="E134" s="39"/>
      <c r="F134" s="191" t="s">
        <v>295</v>
      </c>
      <c r="G134" s="39"/>
      <c r="H134" s="39"/>
      <c r="I134" s="192"/>
      <c r="J134" s="39"/>
      <c r="K134" s="39"/>
      <c r="L134" s="42"/>
      <c r="M134" s="193"/>
      <c r="N134" s="194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152</v>
      </c>
      <c r="AU134" s="20" t="s">
        <v>86</v>
      </c>
    </row>
    <row r="135" spans="1:65" s="13" customFormat="1" ht="10.199999999999999">
      <c r="B135" s="195"/>
      <c r="C135" s="196"/>
      <c r="D135" s="190" t="s">
        <v>153</v>
      </c>
      <c r="E135" s="197" t="s">
        <v>38</v>
      </c>
      <c r="F135" s="198" t="s">
        <v>297</v>
      </c>
      <c r="G135" s="196"/>
      <c r="H135" s="197" t="s">
        <v>38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153</v>
      </c>
      <c r="AU135" s="204" t="s">
        <v>86</v>
      </c>
      <c r="AV135" s="13" t="s">
        <v>84</v>
      </c>
      <c r="AW135" s="13" t="s">
        <v>36</v>
      </c>
      <c r="AX135" s="13" t="s">
        <v>76</v>
      </c>
      <c r="AY135" s="204" t="s">
        <v>144</v>
      </c>
    </row>
    <row r="136" spans="1:65" s="14" customFormat="1" ht="10.199999999999999">
      <c r="B136" s="205"/>
      <c r="C136" s="206"/>
      <c r="D136" s="190" t="s">
        <v>153</v>
      </c>
      <c r="E136" s="207" t="s">
        <v>38</v>
      </c>
      <c r="F136" s="208" t="s">
        <v>298</v>
      </c>
      <c r="G136" s="206"/>
      <c r="H136" s="209">
        <v>30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153</v>
      </c>
      <c r="AU136" s="215" t="s">
        <v>86</v>
      </c>
      <c r="AV136" s="14" t="s">
        <v>86</v>
      </c>
      <c r="AW136" s="14" t="s">
        <v>36</v>
      </c>
      <c r="AX136" s="14" t="s">
        <v>84</v>
      </c>
      <c r="AY136" s="215" t="s">
        <v>144</v>
      </c>
    </row>
    <row r="137" spans="1:65" s="2" customFormat="1" ht="16.5" customHeight="1">
      <c r="A137" s="37"/>
      <c r="B137" s="38"/>
      <c r="C137" s="177" t="s">
        <v>230</v>
      </c>
      <c r="D137" s="177" t="s">
        <v>147</v>
      </c>
      <c r="E137" s="178" t="s">
        <v>299</v>
      </c>
      <c r="F137" s="179" t="s">
        <v>300</v>
      </c>
      <c r="G137" s="180" t="s">
        <v>226</v>
      </c>
      <c r="H137" s="181">
        <v>3</v>
      </c>
      <c r="I137" s="182"/>
      <c r="J137" s="183">
        <f>ROUND(I137*H137,2)</f>
        <v>0</v>
      </c>
      <c r="K137" s="179" t="s">
        <v>38</v>
      </c>
      <c r="L137" s="42"/>
      <c r="M137" s="184" t="s">
        <v>38</v>
      </c>
      <c r="N137" s="185" t="s">
        <v>49</v>
      </c>
      <c r="O137" s="68"/>
      <c r="P137" s="186">
        <f>O137*H137</f>
        <v>0</v>
      </c>
      <c r="Q137" s="186">
        <v>6.4000000000000005E-4</v>
      </c>
      <c r="R137" s="186">
        <f>Q137*H137</f>
        <v>1.9200000000000003E-3</v>
      </c>
      <c r="S137" s="186">
        <v>0</v>
      </c>
      <c r="T137" s="18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8" t="s">
        <v>198</v>
      </c>
      <c r="AT137" s="188" t="s">
        <v>147</v>
      </c>
      <c r="AU137" s="188" t="s">
        <v>86</v>
      </c>
      <c r="AY137" s="20" t="s">
        <v>144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20" t="s">
        <v>145</v>
      </c>
      <c r="BK137" s="189">
        <f>ROUND(I137*H137,2)</f>
        <v>0</v>
      </c>
      <c r="BL137" s="20" t="s">
        <v>198</v>
      </c>
      <c r="BM137" s="188" t="s">
        <v>301</v>
      </c>
    </row>
    <row r="138" spans="1:65" s="2" customFormat="1" ht="10.199999999999999">
      <c r="A138" s="37"/>
      <c r="B138" s="38"/>
      <c r="C138" s="39"/>
      <c r="D138" s="190" t="s">
        <v>152</v>
      </c>
      <c r="E138" s="39"/>
      <c r="F138" s="191" t="s">
        <v>302</v>
      </c>
      <c r="G138" s="39"/>
      <c r="H138" s="39"/>
      <c r="I138" s="192"/>
      <c r="J138" s="39"/>
      <c r="K138" s="39"/>
      <c r="L138" s="42"/>
      <c r="M138" s="193"/>
      <c r="N138" s="194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152</v>
      </c>
      <c r="AU138" s="20" t="s">
        <v>86</v>
      </c>
    </row>
    <row r="139" spans="1:65" s="13" customFormat="1" ht="10.199999999999999">
      <c r="B139" s="195"/>
      <c r="C139" s="196"/>
      <c r="D139" s="190" t="s">
        <v>153</v>
      </c>
      <c r="E139" s="197" t="s">
        <v>38</v>
      </c>
      <c r="F139" s="198" t="s">
        <v>303</v>
      </c>
      <c r="G139" s="196"/>
      <c r="H139" s="197" t="s">
        <v>38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153</v>
      </c>
      <c r="AU139" s="204" t="s">
        <v>86</v>
      </c>
      <c r="AV139" s="13" t="s">
        <v>84</v>
      </c>
      <c r="AW139" s="13" t="s">
        <v>36</v>
      </c>
      <c r="AX139" s="13" t="s">
        <v>76</v>
      </c>
      <c r="AY139" s="204" t="s">
        <v>144</v>
      </c>
    </row>
    <row r="140" spans="1:65" s="14" customFormat="1" ht="10.199999999999999">
      <c r="B140" s="205"/>
      <c r="C140" s="206"/>
      <c r="D140" s="190" t="s">
        <v>153</v>
      </c>
      <c r="E140" s="207" t="s">
        <v>38</v>
      </c>
      <c r="F140" s="208" t="s">
        <v>169</v>
      </c>
      <c r="G140" s="206"/>
      <c r="H140" s="209">
        <v>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153</v>
      </c>
      <c r="AU140" s="215" t="s">
        <v>86</v>
      </c>
      <c r="AV140" s="14" t="s">
        <v>86</v>
      </c>
      <c r="AW140" s="14" t="s">
        <v>36</v>
      </c>
      <c r="AX140" s="14" t="s">
        <v>84</v>
      </c>
      <c r="AY140" s="215" t="s">
        <v>144</v>
      </c>
    </row>
    <row r="141" spans="1:65" s="2" customFormat="1" ht="16.5" customHeight="1">
      <c r="A141" s="37"/>
      <c r="B141" s="38"/>
      <c r="C141" s="177" t="s">
        <v>8</v>
      </c>
      <c r="D141" s="177" t="s">
        <v>147</v>
      </c>
      <c r="E141" s="178" t="s">
        <v>304</v>
      </c>
      <c r="F141" s="179" t="s">
        <v>305</v>
      </c>
      <c r="G141" s="180" t="s">
        <v>197</v>
      </c>
      <c r="H141" s="181">
        <v>170</v>
      </c>
      <c r="I141" s="182"/>
      <c r="J141" s="183">
        <f>ROUND(I141*H141,2)</f>
        <v>0</v>
      </c>
      <c r="K141" s="179" t="s">
        <v>160</v>
      </c>
      <c r="L141" s="42"/>
      <c r="M141" s="184" t="s">
        <v>38</v>
      </c>
      <c r="N141" s="185" t="s">
        <v>49</v>
      </c>
      <c r="O141" s="68"/>
      <c r="P141" s="186">
        <f>O141*H141</f>
        <v>0</v>
      </c>
      <c r="Q141" s="186">
        <v>1.0000000000000001E-5</v>
      </c>
      <c r="R141" s="186">
        <f>Q141*H141</f>
        <v>1.7000000000000001E-3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198</v>
      </c>
      <c r="AT141" s="188" t="s">
        <v>147</v>
      </c>
      <c r="AU141" s="188" t="s">
        <v>86</v>
      </c>
      <c r="AY141" s="20" t="s">
        <v>144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145</v>
      </c>
      <c r="BK141" s="189">
        <f>ROUND(I141*H141,2)</f>
        <v>0</v>
      </c>
      <c r="BL141" s="20" t="s">
        <v>198</v>
      </c>
      <c r="BM141" s="188" t="s">
        <v>306</v>
      </c>
    </row>
    <row r="142" spans="1:65" s="2" customFormat="1" ht="10.199999999999999">
      <c r="A142" s="37"/>
      <c r="B142" s="38"/>
      <c r="C142" s="39"/>
      <c r="D142" s="190" t="s">
        <v>152</v>
      </c>
      <c r="E142" s="39"/>
      <c r="F142" s="191" t="s">
        <v>307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152</v>
      </c>
      <c r="AU142" s="20" t="s">
        <v>86</v>
      </c>
    </row>
    <row r="143" spans="1:65" s="2" customFormat="1" ht="10.199999999999999">
      <c r="A143" s="37"/>
      <c r="B143" s="38"/>
      <c r="C143" s="39"/>
      <c r="D143" s="216" t="s">
        <v>163</v>
      </c>
      <c r="E143" s="39"/>
      <c r="F143" s="217" t="s">
        <v>308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163</v>
      </c>
      <c r="AU143" s="20" t="s">
        <v>86</v>
      </c>
    </row>
    <row r="144" spans="1:65" s="13" customFormat="1" ht="10.199999999999999">
      <c r="B144" s="195"/>
      <c r="C144" s="196"/>
      <c r="D144" s="190" t="s">
        <v>153</v>
      </c>
      <c r="E144" s="197" t="s">
        <v>38</v>
      </c>
      <c r="F144" s="198" t="s">
        <v>239</v>
      </c>
      <c r="G144" s="196"/>
      <c r="H144" s="197" t="s">
        <v>38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153</v>
      </c>
      <c r="AU144" s="204" t="s">
        <v>86</v>
      </c>
      <c r="AV144" s="13" t="s">
        <v>84</v>
      </c>
      <c r="AW144" s="13" t="s">
        <v>36</v>
      </c>
      <c r="AX144" s="13" t="s">
        <v>76</v>
      </c>
      <c r="AY144" s="204" t="s">
        <v>144</v>
      </c>
    </row>
    <row r="145" spans="1:65" s="14" customFormat="1" ht="10.199999999999999">
      <c r="B145" s="205"/>
      <c r="C145" s="206"/>
      <c r="D145" s="190" t="s">
        <v>153</v>
      </c>
      <c r="E145" s="207" t="s">
        <v>38</v>
      </c>
      <c r="F145" s="208" t="s">
        <v>309</v>
      </c>
      <c r="G145" s="206"/>
      <c r="H145" s="209">
        <v>170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153</v>
      </c>
      <c r="AU145" s="215" t="s">
        <v>86</v>
      </c>
      <c r="AV145" s="14" t="s">
        <v>86</v>
      </c>
      <c r="AW145" s="14" t="s">
        <v>36</v>
      </c>
      <c r="AX145" s="14" t="s">
        <v>84</v>
      </c>
      <c r="AY145" s="215" t="s">
        <v>144</v>
      </c>
    </row>
    <row r="146" spans="1:65" s="2" customFormat="1" ht="16.5" customHeight="1">
      <c r="A146" s="37"/>
      <c r="B146" s="38"/>
      <c r="C146" s="177" t="s">
        <v>241</v>
      </c>
      <c r="D146" s="177" t="s">
        <v>147</v>
      </c>
      <c r="E146" s="178" t="s">
        <v>310</v>
      </c>
      <c r="F146" s="179" t="s">
        <v>311</v>
      </c>
      <c r="G146" s="180" t="s">
        <v>197</v>
      </c>
      <c r="H146" s="181">
        <v>170</v>
      </c>
      <c r="I146" s="182"/>
      <c r="J146" s="183">
        <f>ROUND(I146*H146,2)</f>
        <v>0</v>
      </c>
      <c r="K146" s="179" t="s">
        <v>160</v>
      </c>
      <c r="L146" s="42"/>
      <c r="M146" s="184" t="s">
        <v>38</v>
      </c>
      <c r="N146" s="185" t="s">
        <v>49</v>
      </c>
      <c r="O146" s="68"/>
      <c r="P146" s="186">
        <f>O146*H146</f>
        <v>0</v>
      </c>
      <c r="Q146" s="186">
        <v>2.0000000000000002E-5</v>
      </c>
      <c r="R146" s="186">
        <f>Q146*H146</f>
        <v>3.4000000000000002E-3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198</v>
      </c>
      <c r="AT146" s="188" t="s">
        <v>147</v>
      </c>
      <c r="AU146" s="188" t="s">
        <v>86</v>
      </c>
      <c r="AY146" s="20" t="s">
        <v>144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145</v>
      </c>
      <c r="BK146" s="189">
        <f>ROUND(I146*H146,2)</f>
        <v>0</v>
      </c>
      <c r="BL146" s="20" t="s">
        <v>198</v>
      </c>
      <c r="BM146" s="188" t="s">
        <v>312</v>
      </c>
    </row>
    <row r="147" spans="1:65" s="2" customFormat="1" ht="10.199999999999999">
      <c r="A147" s="37"/>
      <c r="B147" s="38"/>
      <c r="C147" s="39"/>
      <c r="D147" s="190" t="s">
        <v>152</v>
      </c>
      <c r="E147" s="39"/>
      <c r="F147" s="191" t="s">
        <v>313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152</v>
      </c>
      <c r="AU147" s="20" t="s">
        <v>86</v>
      </c>
    </row>
    <row r="148" spans="1:65" s="2" customFormat="1" ht="10.199999999999999">
      <c r="A148" s="37"/>
      <c r="B148" s="38"/>
      <c r="C148" s="39"/>
      <c r="D148" s="216" t="s">
        <v>163</v>
      </c>
      <c r="E148" s="39"/>
      <c r="F148" s="217" t="s">
        <v>314</v>
      </c>
      <c r="G148" s="39"/>
      <c r="H148" s="39"/>
      <c r="I148" s="192"/>
      <c r="J148" s="39"/>
      <c r="K148" s="39"/>
      <c r="L148" s="42"/>
      <c r="M148" s="193"/>
      <c r="N148" s="194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86</v>
      </c>
    </row>
    <row r="149" spans="1:65" s="13" customFormat="1" ht="10.199999999999999">
      <c r="B149" s="195"/>
      <c r="C149" s="196"/>
      <c r="D149" s="190" t="s">
        <v>153</v>
      </c>
      <c r="E149" s="197" t="s">
        <v>38</v>
      </c>
      <c r="F149" s="198" t="s">
        <v>239</v>
      </c>
      <c r="G149" s="196"/>
      <c r="H149" s="197" t="s">
        <v>38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153</v>
      </c>
      <c r="AU149" s="204" t="s">
        <v>86</v>
      </c>
      <c r="AV149" s="13" t="s">
        <v>84</v>
      </c>
      <c r="AW149" s="13" t="s">
        <v>36</v>
      </c>
      <c r="AX149" s="13" t="s">
        <v>76</v>
      </c>
      <c r="AY149" s="204" t="s">
        <v>144</v>
      </c>
    </row>
    <row r="150" spans="1:65" s="14" customFormat="1" ht="10.199999999999999">
      <c r="B150" s="205"/>
      <c r="C150" s="206"/>
      <c r="D150" s="190" t="s">
        <v>153</v>
      </c>
      <c r="E150" s="207" t="s">
        <v>38</v>
      </c>
      <c r="F150" s="208" t="s">
        <v>309</v>
      </c>
      <c r="G150" s="206"/>
      <c r="H150" s="209">
        <v>170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153</v>
      </c>
      <c r="AU150" s="215" t="s">
        <v>86</v>
      </c>
      <c r="AV150" s="14" t="s">
        <v>86</v>
      </c>
      <c r="AW150" s="14" t="s">
        <v>36</v>
      </c>
      <c r="AX150" s="14" t="s">
        <v>84</v>
      </c>
      <c r="AY150" s="215" t="s">
        <v>144</v>
      </c>
    </row>
    <row r="151" spans="1:65" s="2" customFormat="1" ht="16.5" customHeight="1">
      <c r="A151" s="37"/>
      <c r="B151" s="38"/>
      <c r="C151" s="177" t="s">
        <v>249</v>
      </c>
      <c r="D151" s="177" t="s">
        <v>147</v>
      </c>
      <c r="E151" s="178" t="s">
        <v>315</v>
      </c>
      <c r="F151" s="179" t="s">
        <v>316</v>
      </c>
      <c r="G151" s="180" t="s">
        <v>172</v>
      </c>
      <c r="H151" s="181">
        <v>0.19400000000000001</v>
      </c>
      <c r="I151" s="182"/>
      <c r="J151" s="183">
        <f>ROUND(I151*H151,2)</f>
        <v>0</v>
      </c>
      <c r="K151" s="179" t="s">
        <v>160</v>
      </c>
      <c r="L151" s="42"/>
      <c r="M151" s="184" t="s">
        <v>38</v>
      </c>
      <c r="N151" s="185" t="s">
        <v>49</v>
      </c>
      <c r="O151" s="68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8" t="s">
        <v>198</v>
      </c>
      <c r="AT151" s="188" t="s">
        <v>147</v>
      </c>
      <c r="AU151" s="188" t="s">
        <v>86</v>
      </c>
      <c r="AY151" s="20" t="s">
        <v>144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145</v>
      </c>
      <c r="BK151" s="189">
        <f>ROUND(I151*H151,2)</f>
        <v>0</v>
      </c>
      <c r="BL151" s="20" t="s">
        <v>198</v>
      </c>
      <c r="BM151" s="188" t="s">
        <v>317</v>
      </c>
    </row>
    <row r="152" spans="1:65" s="2" customFormat="1" ht="19.2">
      <c r="A152" s="37"/>
      <c r="B152" s="38"/>
      <c r="C152" s="39"/>
      <c r="D152" s="190" t="s">
        <v>152</v>
      </c>
      <c r="E152" s="39"/>
      <c r="F152" s="191" t="s">
        <v>318</v>
      </c>
      <c r="G152" s="39"/>
      <c r="H152" s="39"/>
      <c r="I152" s="192"/>
      <c r="J152" s="39"/>
      <c r="K152" s="39"/>
      <c r="L152" s="42"/>
      <c r="M152" s="193"/>
      <c r="N152" s="194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152</v>
      </c>
      <c r="AU152" s="20" t="s">
        <v>86</v>
      </c>
    </row>
    <row r="153" spans="1:65" s="2" customFormat="1" ht="10.199999999999999">
      <c r="A153" s="37"/>
      <c r="B153" s="38"/>
      <c r="C153" s="39"/>
      <c r="D153" s="216" t="s">
        <v>163</v>
      </c>
      <c r="E153" s="39"/>
      <c r="F153" s="217" t="s">
        <v>319</v>
      </c>
      <c r="G153" s="39"/>
      <c r="H153" s="39"/>
      <c r="I153" s="192"/>
      <c r="J153" s="39"/>
      <c r="K153" s="39"/>
      <c r="L153" s="42"/>
      <c r="M153" s="193"/>
      <c r="N153" s="194"/>
      <c r="O153" s="68"/>
      <c r="P153" s="68"/>
      <c r="Q153" s="68"/>
      <c r="R153" s="68"/>
      <c r="S153" s="68"/>
      <c r="T153" s="69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163</v>
      </c>
      <c r="AU153" s="20" t="s">
        <v>86</v>
      </c>
    </row>
    <row r="154" spans="1:65" s="12" customFormat="1" ht="22.8" customHeight="1">
      <c r="B154" s="161"/>
      <c r="C154" s="162"/>
      <c r="D154" s="163" t="s">
        <v>75</v>
      </c>
      <c r="E154" s="175" t="s">
        <v>247</v>
      </c>
      <c r="F154" s="175" t="s">
        <v>248</v>
      </c>
      <c r="G154" s="162"/>
      <c r="H154" s="162"/>
      <c r="I154" s="165"/>
      <c r="J154" s="176">
        <f>BK154</f>
        <v>0</v>
      </c>
      <c r="K154" s="162"/>
      <c r="L154" s="167"/>
      <c r="M154" s="168"/>
      <c r="N154" s="169"/>
      <c r="O154" s="169"/>
      <c r="P154" s="170">
        <f>SUM(P155:P162)</f>
        <v>0</v>
      </c>
      <c r="Q154" s="169"/>
      <c r="R154" s="170">
        <f>SUM(R155:R162)</f>
        <v>1.7850000000000001E-2</v>
      </c>
      <c r="S154" s="169"/>
      <c r="T154" s="171">
        <f>SUM(T155:T162)</f>
        <v>0</v>
      </c>
      <c r="AR154" s="172" t="s">
        <v>86</v>
      </c>
      <c r="AT154" s="173" t="s">
        <v>75</v>
      </c>
      <c r="AU154" s="173" t="s">
        <v>84</v>
      </c>
      <c r="AY154" s="172" t="s">
        <v>144</v>
      </c>
      <c r="BK154" s="174">
        <f>SUM(BK155:BK162)</f>
        <v>0</v>
      </c>
    </row>
    <row r="155" spans="1:65" s="2" customFormat="1" ht="16.5" customHeight="1">
      <c r="A155" s="37"/>
      <c r="B155" s="38"/>
      <c r="C155" s="177" t="s">
        <v>257</v>
      </c>
      <c r="D155" s="177" t="s">
        <v>147</v>
      </c>
      <c r="E155" s="178" t="s">
        <v>320</v>
      </c>
      <c r="F155" s="179" t="s">
        <v>321</v>
      </c>
      <c r="G155" s="180" t="s">
        <v>197</v>
      </c>
      <c r="H155" s="181">
        <v>105</v>
      </c>
      <c r="I155" s="182"/>
      <c r="J155" s="183">
        <f>ROUND(I155*H155,2)</f>
        <v>0</v>
      </c>
      <c r="K155" s="179" t="s">
        <v>160</v>
      </c>
      <c r="L155" s="42"/>
      <c r="M155" s="184" t="s">
        <v>38</v>
      </c>
      <c r="N155" s="185" t="s">
        <v>49</v>
      </c>
      <c r="O155" s="68"/>
      <c r="P155" s="186">
        <f>O155*H155</f>
        <v>0</v>
      </c>
      <c r="Q155" s="186">
        <v>1.7000000000000001E-4</v>
      </c>
      <c r="R155" s="186">
        <f>Q155*H155</f>
        <v>1.7850000000000001E-2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198</v>
      </c>
      <c r="AT155" s="188" t="s">
        <v>147</v>
      </c>
      <c r="AU155" s="188" t="s">
        <v>86</v>
      </c>
      <c r="AY155" s="20" t="s">
        <v>144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145</v>
      </c>
      <c r="BK155" s="189">
        <f>ROUND(I155*H155,2)</f>
        <v>0</v>
      </c>
      <c r="BL155" s="20" t="s">
        <v>198</v>
      </c>
      <c r="BM155" s="188" t="s">
        <v>252</v>
      </c>
    </row>
    <row r="156" spans="1:65" s="2" customFormat="1" ht="10.199999999999999">
      <c r="A156" s="37"/>
      <c r="B156" s="38"/>
      <c r="C156" s="39"/>
      <c r="D156" s="190" t="s">
        <v>152</v>
      </c>
      <c r="E156" s="39"/>
      <c r="F156" s="191" t="s">
        <v>322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86</v>
      </c>
    </row>
    <row r="157" spans="1:65" s="2" customFormat="1" ht="10.199999999999999">
      <c r="A157" s="37"/>
      <c r="B157" s="38"/>
      <c r="C157" s="39"/>
      <c r="D157" s="216" t="s">
        <v>163</v>
      </c>
      <c r="E157" s="39"/>
      <c r="F157" s="217" t="s">
        <v>323</v>
      </c>
      <c r="G157" s="39"/>
      <c r="H157" s="39"/>
      <c r="I157" s="192"/>
      <c r="J157" s="39"/>
      <c r="K157" s="39"/>
      <c r="L157" s="42"/>
      <c r="M157" s="193"/>
      <c r="N157" s="194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86</v>
      </c>
    </row>
    <row r="158" spans="1:65" s="13" customFormat="1" ht="10.199999999999999">
      <c r="B158" s="195"/>
      <c r="C158" s="196"/>
      <c r="D158" s="190" t="s">
        <v>153</v>
      </c>
      <c r="E158" s="197" t="s">
        <v>38</v>
      </c>
      <c r="F158" s="198" t="s">
        <v>324</v>
      </c>
      <c r="G158" s="196"/>
      <c r="H158" s="197" t="s">
        <v>38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153</v>
      </c>
      <c r="AU158" s="204" t="s">
        <v>86</v>
      </c>
      <c r="AV158" s="13" t="s">
        <v>84</v>
      </c>
      <c r="AW158" s="13" t="s">
        <v>36</v>
      </c>
      <c r="AX158" s="13" t="s">
        <v>76</v>
      </c>
      <c r="AY158" s="204" t="s">
        <v>144</v>
      </c>
    </row>
    <row r="159" spans="1:65" s="14" customFormat="1" ht="10.199999999999999">
      <c r="B159" s="205"/>
      <c r="C159" s="206"/>
      <c r="D159" s="190" t="s">
        <v>153</v>
      </c>
      <c r="E159" s="207" t="s">
        <v>38</v>
      </c>
      <c r="F159" s="208" t="s">
        <v>277</v>
      </c>
      <c r="G159" s="206"/>
      <c r="H159" s="209">
        <v>105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153</v>
      </c>
      <c r="AU159" s="215" t="s">
        <v>86</v>
      </c>
      <c r="AV159" s="14" t="s">
        <v>86</v>
      </c>
      <c r="AW159" s="14" t="s">
        <v>36</v>
      </c>
      <c r="AX159" s="14" t="s">
        <v>84</v>
      </c>
      <c r="AY159" s="215" t="s">
        <v>144</v>
      </c>
    </row>
    <row r="160" spans="1:65" s="2" customFormat="1" ht="16.5" customHeight="1">
      <c r="A160" s="37"/>
      <c r="B160" s="38"/>
      <c r="C160" s="177" t="s">
        <v>198</v>
      </c>
      <c r="D160" s="177" t="s">
        <v>147</v>
      </c>
      <c r="E160" s="178" t="s">
        <v>258</v>
      </c>
      <c r="F160" s="179" t="s">
        <v>259</v>
      </c>
      <c r="G160" s="180" t="s">
        <v>172</v>
      </c>
      <c r="H160" s="181">
        <v>1.7999999999999999E-2</v>
      </c>
      <c r="I160" s="182"/>
      <c r="J160" s="183">
        <f>ROUND(I160*H160,2)</f>
        <v>0</v>
      </c>
      <c r="K160" s="179" t="s">
        <v>160</v>
      </c>
      <c r="L160" s="42"/>
      <c r="M160" s="184" t="s">
        <v>38</v>
      </c>
      <c r="N160" s="185" t="s">
        <v>49</v>
      </c>
      <c r="O160" s="68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8" t="s">
        <v>198</v>
      </c>
      <c r="AT160" s="188" t="s">
        <v>147</v>
      </c>
      <c r="AU160" s="188" t="s">
        <v>86</v>
      </c>
      <c r="AY160" s="20" t="s">
        <v>144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20" t="s">
        <v>145</v>
      </c>
      <c r="BK160" s="189">
        <f>ROUND(I160*H160,2)</f>
        <v>0</v>
      </c>
      <c r="BL160" s="20" t="s">
        <v>198</v>
      </c>
      <c r="BM160" s="188" t="s">
        <v>325</v>
      </c>
    </row>
    <row r="161" spans="1:47" s="2" customFormat="1" ht="19.2">
      <c r="A161" s="37"/>
      <c r="B161" s="38"/>
      <c r="C161" s="39"/>
      <c r="D161" s="190" t="s">
        <v>152</v>
      </c>
      <c r="E161" s="39"/>
      <c r="F161" s="191" t="s">
        <v>261</v>
      </c>
      <c r="G161" s="39"/>
      <c r="H161" s="39"/>
      <c r="I161" s="192"/>
      <c r="J161" s="39"/>
      <c r="K161" s="39"/>
      <c r="L161" s="42"/>
      <c r="M161" s="193"/>
      <c r="N161" s="194"/>
      <c r="O161" s="68"/>
      <c r="P161" s="68"/>
      <c r="Q161" s="68"/>
      <c r="R161" s="68"/>
      <c r="S161" s="68"/>
      <c r="T161" s="6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152</v>
      </c>
      <c r="AU161" s="20" t="s">
        <v>86</v>
      </c>
    </row>
    <row r="162" spans="1:47" s="2" customFormat="1" ht="10.199999999999999">
      <c r="A162" s="37"/>
      <c r="B162" s="38"/>
      <c r="C162" s="39"/>
      <c r="D162" s="216" t="s">
        <v>163</v>
      </c>
      <c r="E162" s="39"/>
      <c r="F162" s="217" t="s">
        <v>262</v>
      </c>
      <c r="G162" s="39"/>
      <c r="H162" s="39"/>
      <c r="I162" s="192"/>
      <c r="J162" s="39"/>
      <c r="K162" s="39"/>
      <c r="L162" s="42"/>
      <c r="M162" s="228"/>
      <c r="N162" s="229"/>
      <c r="O162" s="230"/>
      <c r="P162" s="230"/>
      <c r="Q162" s="230"/>
      <c r="R162" s="230"/>
      <c r="S162" s="230"/>
      <c r="T162" s="23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163</v>
      </c>
      <c r="AU162" s="20" t="s">
        <v>86</v>
      </c>
    </row>
    <row r="163" spans="1:47" s="2" customFormat="1" ht="6.9" customHeight="1">
      <c r="A163" s="37"/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Lpa4MMNxJVsILKmil/XCZsEJZRI2YvzZKpT2wLbt0CuxkPT8Wn/JKo/C5ZFeemgvEpPU+WAdZ1V01qqaqjSFhA==" saltValue="mU5rNJW10yTCb5zlXSo68etcYP67xEgvqQqINT8Xu+g3L/+f9V5sUVEBkKTP2cAEwx60I53OTNE4Boz7ctyOgQ==" spinCount="100000" sheet="1" objects="1" scenarios="1" formatColumns="0" formatRows="0" autoFilter="0"/>
  <autoFilter ref="C86:K16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11" r:id="rId3"/>
    <hyperlink ref="F116" r:id="rId4"/>
    <hyperlink ref="F121" r:id="rId5"/>
    <hyperlink ref="F130" r:id="rId6"/>
    <hyperlink ref="F143" r:id="rId7"/>
    <hyperlink ref="F148" r:id="rId8"/>
    <hyperlink ref="F153" r:id="rId9"/>
    <hyperlink ref="F157" r:id="rId10"/>
    <hyperlink ref="F162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92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326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ROUND(J96,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ROUND((SUM(BE96:BE615)),  2)</f>
        <v>0</v>
      </c>
      <c r="G33" s="37"/>
      <c r="H33" s="37"/>
      <c r="I33" s="122">
        <v>0.21</v>
      </c>
      <c r="J33" s="121">
        <f>ROUND(((SUM(BE96:BE615))*I33),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ROUND((SUM(BF96:BF615)),  2)</f>
        <v>0</v>
      </c>
      <c r="G34" s="37"/>
      <c r="H34" s="37"/>
      <c r="I34" s="122">
        <v>0.12</v>
      </c>
      <c r="J34" s="121">
        <f>ROUND(((SUM(BF96:BF615))*I34),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ROUND((SUM(BG96:BG615)),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ROUND((SUM(BH96:BH615)),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ROUND((SUM(BI96:BI615)),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1.3 - Stavební úprava sociálního zařízení MUŽI (2., 3.,4.,5.,6. NP)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J96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J97</f>
        <v>0</v>
      </c>
      <c r="K60" s="139"/>
      <c r="L60" s="143"/>
    </row>
    <row r="61" spans="1:47" s="10" customFormat="1" ht="19.95" customHeight="1">
      <c r="B61" s="144"/>
      <c r="C61" s="145"/>
      <c r="D61" s="146" t="s">
        <v>327</v>
      </c>
      <c r="E61" s="147"/>
      <c r="F61" s="147"/>
      <c r="G61" s="147"/>
      <c r="H61" s="147"/>
      <c r="I61" s="147"/>
      <c r="J61" s="148">
        <f>J98</f>
        <v>0</v>
      </c>
      <c r="K61" s="145"/>
      <c r="L61" s="149"/>
    </row>
    <row r="62" spans="1:47" s="10" customFormat="1" ht="19.95" customHeight="1">
      <c r="B62" s="144"/>
      <c r="C62" s="145"/>
      <c r="D62" s="146" t="s">
        <v>122</v>
      </c>
      <c r="E62" s="147"/>
      <c r="F62" s="147"/>
      <c r="G62" s="147"/>
      <c r="H62" s="147"/>
      <c r="I62" s="147"/>
      <c r="J62" s="148">
        <f>J109</f>
        <v>0</v>
      </c>
      <c r="K62" s="145"/>
      <c r="L62" s="149"/>
    </row>
    <row r="63" spans="1:47" s="10" customFormat="1" ht="19.95" customHeight="1">
      <c r="B63" s="144"/>
      <c r="C63" s="145"/>
      <c r="D63" s="146" t="s">
        <v>123</v>
      </c>
      <c r="E63" s="147"/>
      <c r="F63" s="147"/>
      <c r="G63" s="147"/>
      <c r="H63" s="147"/>
      <c r="I63" s="147"/>
      <c r="J63" s="148">
        <f>J122</f>
        <v>0</v>
      </c>
      <c r="K63" s="145"/>
      <c r="L63" s="149"/>
    </row>
    <row r="64" spans="1:47" s="10" customFormat="1" ht="19.95" customHeight="1">
      <c r="B64" s="144"/>
      <c r="C64" s="145"/>
      <c r="D64" s="146" t="s">
        <v>124</v>
      </c>
      <c r="E64" s="147"/>
      <c r="F64" s="147"/>
      <c r="G64" s="147"/>
      <c r="H64" s="147"/>
      <c r="I64" s="147"/>
      <c r="J64" s="148">
        <f>J156</f>
        <v>0</v>
      </c>
      <c r="K64" s="145"/>
      <c r="L64" s="149"/>
    </row>
    <row r="65" spans="1:31" s="10" customFormat="1" ht="19.95" customHeight="1">
      <c r="B65" s="144"/>
      <c r="C65" s="145"/>
      <c r="D65" s="146" t="s">
        <v>125</v>
      </c>
      <c r="E65" s="147"/>
      <c r="F65" s="147"/>
      <c r="G65" s="147"/>
      <c r="H65" s="147"/>
      <c r="I65" s="147"/>
      <c r="J65" s="148">
        <f>J168</f>
        <v>0</v>
      </c>
      <c r="K65" s="145"/>
      <c r="L65" s="149"/>
    </row>
    <row r="66" spans="1:31" s="9" customFormat="1" ht="24.9" customHeight="1">
      <c r="B66" s="138"/>
      <c r="C66" s="139"/>
      <c r="D66" s="140" t="s">
        <v>126</v>
      </c>
      <c r="E66" s="141"/>
      <c r="F66" s="141"/>
      <c r="G66" s="141"/>
      <c r="H66" s="141"/>
      <c r="I66" s="141"/>
      <c r="J66" s="142">
        <f>J172</f>
        <v>0</v>
      </c>
      <c r="K66" s="139"/>
      <c r="L66" s="143"/>
    </row>
    <row r="67" spans="1:31" s="10" customFormat="1" ht="19.95" customHeight="1">
      <c r="B67" s="144"/>
      <c r="C67" s="145"/>
      <c r="D67" s="146" t="s">
        <v>127</v>
      </c>
      <c r="E67" s="147"/>
      <c r="F67" s="147"/>
      <c r="G67" s="147"/>
      <c r="H67" s="147"/>
      <c r="I67" s="147"/>
      <c r="J67" s="148">
        <f>J173</f>
        <v>0</v>
      </c>
      <c r="K67" s="145"/>
      <c r="L67" s="149"/>
    </row>
    <row r="68" spans="1:31" s="10" customFormat="1" ht="19.95" customHeight="1">
      <c r="B68" s="144"/>
      <c r="C68" s="145"/>
      <c r="D68" s="146" t="s">
        <v>264</v>
      </c>
      <c r="E68" s="147"/>
      <c r="F68" s="147"/>
      <c r="G68" s="147"/>
      <c r="H68" s="147"/>
      <c r="I68" s="147"/>
      <c r="J68" s="148">
        <f>J210</f>
        <v>0</v>
      </c>
      <c r="K68" s="145"/>
      <c r="L68" s="149"/>
    </row>
    <row r="69" spans="1:31" s="10" customFormat="1" ht="19.95" customHeight="1">
      <c r="B69" s="144"/>
      <c r="C69" s="145"/>
      <c r="D69" s="146" t="s">
        <v>328</v>
      </c>
      <c r="E69" s="147"/>
      <c r="F69" s="147"/>
      <c r="G69" s="147"/>
      <c r="H69" s="147"/>
      <c r="I69" s="147"/>
      <c r="J69" s="148">
        <f>J264</f>
        <v>0</v>
      </c>
      <c r="K69" s="145"/>
      <c r="L69" s="149"/>
    </row>
    <row r="70" spans="1:31" s="10" customFormat="1" ht="19.95" customHeight="1">
      <c r="B70" s="144"/>
      <c r="C70" s="145"/>
      <c r="D70" s="146" t="s">
        <v>329</v>
      </c>
      <c r="E70" s="147"/>
      <c r="F70" s="147"/>
      <c r="G70" s="147"/>
      <c r="H70" s="147"/>
      <c r="I70" s="147"/>
      <c r="J70" s="148">
        <f>J352</f>
        <v>0</v>
      </c>
      <c r="K70" s="145"/>
      <c r="L70" s="149"/>
    </row>
    <row r="71" spans="1:31" s="10" customFormat="1" ht="19.95" customHeight="1">
      <c r="B71" s="144"/>
      <c r="C71" s="145"/>
      <c r="D71" s="146" t="s">
        <v>128</v>
      </c>
      <c r="E71" s="147"/>
      <c r="F71" s="147"/>
      <c r="G71" s="147"/>
      <c r="H71" s="147"/>
      <c r="I71" s="147"/>
      <c r="J71" s="148">
        <f>J390</f>
        <v>0</v>
      </c>
      <c r="K71" s="145"/>
      <c r="L71" s="149"/>
    </row>
    <row r="72" spans="1:31" s="10" customFormat="1" ht="19.95" customHeight="1">
      <c r="B72" s="144"/>
      <c r="C72" s="145"/>
      <c r="D72" s="146" t="s">
        <v>330</v>
      </c>
      <c r="E72" s="147"/>
      <c r="F72" s="147"/>
      <c r="G72" s="147"/>
      <c r="H72" s="147"/>
      <c r="I72" s="147"/>
      <c r="J72" s="148">
        <f>J412</f>
        <v>0</v>
      </c>
      <c r="K72" s="145"/>
      <c r="L72" s="149"/>
    </row>
    <row r="73" spans="1:31" s="10" customFormat="1" ht="19.95" customHeight="1">
      <c r="B73" s="144"/>
      <c r="C73" s="145"/>
      <c r="D73" s="146" t="s">
        <v>331</v>
      </c>
      <c r="E73" s="147"/>
      <c r="F73" s="147"/>
      <c r="G73" s="147"/>
      <c r="H73" s="147"/>
      <c r="I73" s="147"/>
      <c r="J73" s="148">
        <f>J443</f>
        <v>0</v>
      </c>
      <c r="K73" s="145"/>
      <c r="L73" s="149"/>
    </row>
    <row r="74" spans="1:31" s="10" customFormat="1" ht="19.95" customHeight="1">
      <c r="B74" s="144"/>
      <c r="C74" s="145"/>
      <c r="D74" s="146" t="s">
        <v>332</v>
      </c>
      <c r="E74" s="147"/>
      <c r="F74" s="147"/>
      <c r="G74" s="147"/>
      <c r="H74" s="147"/>
      <c r="I74" s="147"/>
      <c r="J74" s="148">
        <f>J482</f>
        <v>0</v>
      </c>
      <c r="K74" s="145"/>
      <c r="L74" s="149"/>
    </row>
    <row r="75" spans="1:31" s="10" customFormat="1" ht="19.95" customHeight="1">
      <c r="B75" s="144"/>
      <c r="C75" s="145"/>
      <c r="D75" s="146" t="s">
        <v>333</v>
      </c>
      <c r="E75" s="147"/>
      <c r="F75" s="147"/>
      <c r="G75" s="147"/>
      <c r="H75" s="147"/>
      <c r="I75" s="147"/>
      <c r="J75" s="148">
        <f>J517</f>
        <v>0</v>
      </c>
      <c r="K75" s="145"/>
      <c r="L75" s="149"/>
    </row>
    <row r="76" spans="1:31" s="10" customFormat="1" ht="19.95" customHeight="1">
      <c r="B76" s="144"/>
      <c r="C76" s="145"/>
      <c r="D76" s="146" t="s">
        <v>334</v>
      </c>
      <c r="E76" s="147"/>
      <c r="F76" s="147"/>
      <c r="G76" s="147"/>
      <c r="H76" s="147"/>
      <c r="I76" s="147"/>
      <c r="J76" s="148">
        <f>J576</f>
        <v>0</v>
      </c>
      <c r="K76" s="145"/>
      <c r="L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" customHeight="1">
      <c r="A82" s="37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" customHeight="1">
      <c r="A83" s="37"/>
      <c r="B83" s="38"/>
      <c r="C83" s="26" t="s">
        <v>129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91" t="str">
        <f>E7</f>
        <v>ŘSP, budova A, rekonstrukce sociálních zařízení a úklidových komor</v>
      </c>
      <c r="F86" s="392"/>
      <c r="G86" s="392"/>
      <c r="H86" s="392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115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48" t="str">
        <f>E9</f>
        <v>1.3 - Stavební úprava sociálního zařízení MUŽI (2., 3.,4.,5.,6. NP)</v>
      </c>
      <c r="F88" s="393"/>
      <c r="G88" s="393"/>
      <c r="H88" s="393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22</v>
      </c>
      <c r="D90" s="39"/>
      <c r="E90" s="39"/>
      <c r="F90" s="30" t="str">
        <f>F12</f>
        <v>Hradec Králové</v>
      </c>
      <c r="G90" s="39"/>
      <c r="H90" s="39"/>
      <c r="I90" s="32" t="s">
        <v>24</v>
      </c>
      <c r="J90" s="63" t="str">
        <f>IF(J12="","",J12)</f>
        <v>28. 2. 2024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25.65" customHeight="1">
      <c r="A92" s="37"/>
      <c r="B92" s="38"/>
      <c r="C92" s="32" t="s">
        <v>26</v>
      </c>
      <c r="D92" s="39"/>
      <c r="E92" s="39"/>
      <c r="F92" s="30" t="str">
        <f>E15</f>
        <v>Povodí Labe, státní podnik</v>
      </c>
      <c r="G92" s="39"/>
      <c r="H92" s="39"/>
      <c r="I92" s="32" t="s">
        <v>34</v>
      </c>
      <c r="J92" s="35" t="str">
        <f>E21</f>
        <v>Povodí Labe, státní podnik, OIČ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15" customHeight="1">
      <c r="A93" s="37"/>
      <c r="B93" s="38"/>
      <c r="C93" s="32" t="s">
        <v>32</v>
      </c>
      <c r="D93" s="39"/>
      <c r="E93" s="39"/>
      <c r="F93" s="30" t="str">
        <f>IF(E18="","",E18)</f>
        <v>Vyplň údaj</v>
      </c>
      <c r="G93" s="39"/>
      <c r="H93" s="39"/>
      <c r="I93" s="32" t="s">
        <v>37</v>
      </c>
      <c r="J93" s="35" t="str">
        <f>E24</f>
        <v>Ing. Eva Morkesová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130</v>
      </c>
      <c r="D95" s="153" t="s">
        <v>61</v>
      </c>
      <c r="E95" s="153" t="s">
        <v>57</v>
      </c>
      <c r="F95" s="153" t="s">
        <v>58</v>
      </c>
      <c r="G95" s="153" t="s">
        <v>131</v>
      </c>
      <c r="H95" s="153" t="s">
        <v>132</v>
      </c>
      <c r="I95" s="153" t="s">
        <v>133</v>
      </c>
      <c r="J95" s="153" t="s">
        <v>119</v>
      </c>
      <c r="K95" s="154" t="s">
        <v>134</v>
      </c>
      <c r="L95" s="155"/>
      <c r="M95" s="72" t="s">
        <v>38</v>
      </c>
      <c r="N95" s="73" t="s">
        <v>46</v>
      </c>
      <c r="O95" s="73" t="s">
        <v>135</v>
      </c>
      <c r="P95" s="73" t="s">
        <v>136</v>
      </c>
      <c r="Q95" s="73" t="s">
        <v>137</v>
      </c>
      <c r="R95" s="73" t="s">
        <v>138</v>
      </c>
      <c r="S95" s="73" t="s">
        <v>139</v>
      </c>
      <c r="T95" s="74" t="s">
        <v>140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8" customHeight="1">
      <c r="A96" s="37"/>
      <c r="B96" s="38"/>
      <c r="C96" s="79" t="s">
        <v>141</v>
      </c>
      <c r="D96" s="39"/>
      <c r="E96" s="39"/>
      <c r="F96" s="39"/>
      <c r="G96" s="39"/>
      <c r="H96" s="39"/>
      <c r="I96" s="39"/>
      <c r="J96" s="156">
        <f>BK96</f>
        <v>0</v>
      </c>
      <c r="K96" s="39"/>
      <c r="L96" s="42"/>
      <c r="M96" s="75"/>
      <c r="N96" s="157"/>
      <c r="O96" s="76"/>
      <c r="P96" s="158">
        <f>P97+P172</f>
        <v>0</v>
      </c>
      <c r="Q96" s="76"/>
      <c r="R96" s="158">
        <f>R97+R172</f>
        <v>11.3782455</v>
      </c>
      <c r="S96" s="76"/>
      <c r="T96" s="159">
        <f>T97+T172</f>
        <v>26.327195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75</v>
      </c>
      <c r="AU96" s="20" t="s">
        <v>120</v>
      </c>
      <c r="BK96" s="160">
        <f>BK97+BK172</f>
        <v>0</v>
      </c>
    </row>
    <row r="97" spans="1:65" s="12" customFormat="1" ht="25.95" customHeight="1">
      <c r="B97" s="161"/>
      <c r="C97" s="162"/>
      <c r="D97" s="163" t="s">
        <v>75</v>
      </c>
      <c r="E97" s="164" t="s">
        <v>142</v>
      </c>
      <c r="F97" s="164" t="s">
        <v>143</v>
      </c>
      <c r="G97" s="162"/>
      <c r="H97" s="162"/>
      <c r="I97" s="165"/>
      <c r="J97" s="166">
        <f>BK97</f>
        <v>0</v>
      </c>
      <c r="K97" s="162"/>
      <c r="L97" s="167"/>
      <c r="M97" s="168"/>
      <c r="N97" s="169"/>
      <c r="O97" s="169"/>
      <c r="P97" s="170">
        <f>P98+P109+P122+P156+P168</f>
        <v>0</v>
      </c>
      <c r="Q97" s="169"/>
      <c r="R97" s="170">
        <f>R98+R109+R122+R156+R168</f>
        <v>1.0030125000000001</v>
      </c>
      <c r="S97" s="169"/>
      <c r="T97" s="171">
        <f>T98+T109+T122+T156+T168</f>
        <v>2.2707600000000001</v>
      </c>
      <c r="AR97" s="172" t="s">
        <v>84</v>
      </c>
      <c r="AT97" s="173" t="s">
        <v>75</v>
      </c>
      <c r="AU97" s="173" t="s">
        <v>76</v>
      </c>
      <c r="AY97" s="172" t="s">
        <v>144</v>
      </c>
      <c r="BK97" s="174">
        <f>BK98+BK109+BK122+BK156+BK168</f>
        <v>0</v>
      </c>
    </row>
    <row r="98" spans="1:65" s="12" customFormat="1" ht="22.8" customHeight="1">
      <c r="B98" s="161"/>
      <c r="C98" s="162"/>
      <c r="D98" s="163" t="s">
        <v>75</v>
      </c>
      <c r="E98" s="175" t="s">
        <v>169</v>
      </c>
      <c r="F98" s="175" t="s">
        <v>335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SUM(P99:P108)</f>
        <v>0</v>
      </c>
      <c r="Q98" s="169"/>
      <c r="R98" s="170">
        <f>SUM(R99:R108)</f>
        <v>0.97331250000000002</v>
      </c>
      <c r="S98" s="169"/>
      <c r="T98" s="171">
        <f>SUM(T99:T108)</f>
        <v>0</v>
      </c>
      <c r="AR98" s="172" t="s">
        <v>84</v>
      </c>
      <c r="AT98" s="173" t="s">
        <v>75</v>
      </c>
      <c r="AU98" s="173" t="s">
        <v>84</v>
      </c>
      <c r="AY98" s="172" t="s">
        <v>144</v>
      </c>
      <c r="BK98" s="174">
        <f>SUM(BK99:BK108)</f>
        <v>0</v>
      </c>
    </row>
    <row r="99" spans="1:65" s="2" customFormat="1" ht="21.75" customHeight="1">
      <c r="A99" s="37"/>
      <c r="B99" s="38"/>
      <c r="C99" s="177" t="s">
        <v>84</v>
      </c>
      <c r="D99" s="177" t="s">
        <v>147</v>
      </c>
      <c r="E99" s="178" t="s">
        <v>336</v>
      </c>
      <c r="F99" s="179" t="s">
        <v>337</v>
      </c>
      <c r="G99" s="180" t="s">
        <v>226</v>
      </c>
      <c r="H99" s="181">
        <v>15</v>
      </c>
      <c r="I99" s="182"/>
      <c r="J99" s="183">
        <f>ROUND(I99*H99,2)</f>
        <v>0</v>
      </c>
      <c r="K99" s="179" t="s">
        <v>160</v>
      </c>
      <c r="L99" s="42"/>
      <c r="M99" s="184" t="s">
        <v>38</v>
      </c>
      <c r="N99" s="185" t="s">
        <v>49</v>
      </c>
      <c r="O99" s="68"/>
      <c r="P99" s="186">
        <f>O99*H99</f>
        <v>0</v>
      </c>
      <c r="Q99" s="186">
        <v>2.2280000000000001E-2</v>
      </c>
      <c r="R99" s="186">
        <f>Q99*H99</f>
        <v>0.3342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145</v>
      </c>
      <c r="AT99" s="188" t="s">
        <v>147</v>
      </c>
      <c r="AU99" s="188" t="s">
        <v>86</v>
      </c>
      <c r="AY99" s="20" t="s">
        <v>144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145</v>
      </c>
      <c r="BK99" s="189">
        <f>ROUND(I99*H99,2)</f>
        <v>0</v>
      </c>
      <c r="BL99" s="20" t="s">
        <v>145</v>
      </c>
      <c r="BM99" s="188" t="s">
        <v>338</v>
      </c>
    </row>
    <row r="100" spans="1:65" s="2" customFormat="1" ht="19.2">
      <c r="A100" s="37"/>
      <c r="B100" s="38"/>
      <c r="C100" s="39"/>
      <c r="D100" s="190" t="s">
        <v>152</v>
      </c>
      <c r="E100" s="39"/>
      <c r="F100" s="191" t="s">
        <v>339</v>
      </c>
      <c r="G100" s="39"/>
      <c r="H100" s="39"/>
      <c r="I100" s="192"/>
      <c r="J100" s="39"/>
      <c r="K100" s="39"/>
      <c r="L100" s="42"/>
      <c r="M100" s="193"/>
      <c r="N100" s="194"/>
      <c r="O100" s="68"/>
      <c r="P100" s="68"/>
      <c r="Q100" s="68"/>
      <c r="R100" s="68"/>
      <c r="S100" s="68"/>
      <c r="T100" s="69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152</v>
      </c>
      <c r="AU100" s="20" t="s">
        <v>86</v>
      </c>
    </row>
    <row r="101" spans="1:65" s="2" customFormat="1" ht="10.199999999999999">
      <c r="A101" s="37"/>
      <c r="B101" s="38"/>
      <c r="C101" s="39"/>
      <c r="D101" s="216" t="s">
        <v>163</v>
      </c>
      <c r="E101" s="39"/>
      <c r="F101" s="217" t="s">
        <v>340</v>
      </c>
      <c r="G101" s="39"/>
      <c r="H101" s="39"/>
      <c r="I101" s="192"/>
      <c r="J101" s="39"/>
      <c r="K101" s="39"/>
      <c r="L101" s="42"/>
      <c r="M101" s="193"/>
      <c r="N101" s="194"/>
      <c r="O101" s="68"/>
      <c r="P101" s="68"/>
      <c r="Q101" s="68"/>
      <c r="R101" s="68"/>
      <c r="S101" s="68"/>
      <c r="T101" s="69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163</v>
      </c>
      <c r="AU101" s="20" t="s">
        <v>86</v>
      </c>
    </row>
    <row r="102" spans="1:65" s="13" customFormat="1" ht="10.199999999999999">
      <c r="B102" s="195"/>
      <c r="C102" s="196"/>
      <c r="D102" s="190" t="s">
        <v>153</v>
      </c>
      <c r="E102" s="197" t="s">
        <v>38</v>
      </c>
      <c r="F102" s="198" t="s">
        <v>341</v>
      </c>
      <c r="G102" s="196"/>
      <c r="H102" s="197" t="s">
        <v>38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153</v>
      </c>
      <c r="AU102" s="204" t="s">
        <v>86</v>
      </c>
      <c r="AV102" s="13" t="s">
        <v>84</v>
      </c>
      <c r="AW102" s="13" t="s">
        <v>36</v>
      </c>
      <c r="AX102" s="13" t="s">
        <v>76</v>
      </c>
      <c r="AY102" s="204" t="s">
        <v>144</v>
      </c>
    </row>
    <row r="103" spans="1:65" s="14" customFormat="1" ht="10.199999999999999">
      <c r="B103" s="205"/>
      <c r="C103" s="206"/>
      <c r="D103" s="190" t="s">
        <v>153</v>
      </c>
      <c r="E103" s="207" t="s">
        <v>38</v>
      </c>
      <c r="F103" s="208" t="s">
        <v>342</v>
      </c>
      <c r="G103" s="206"/>
      <c r="H103" s="209">
        <v>15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153</v>
      </c>
      <c r="AU103" s="215" t="s">
        <v>86</v>
      </c>
      <c r="AV103" s="14" t="s">
        <v>86</v>
      </c>
      <c r="AW103" s="14" t="s">
        <v>36</v>
      </c>
      <c r="AX103" s="14" t="s">
        <v>84</v>
      </c>
      <c r="AY103" s="215" t="s">
        <v>144</v>
      </c>
    </row>
    <row r="104" spans="1:65" s="2" customFormat="1" ht="16.5" customHeight="1">
      <c r="A104" s="37"/>
      <c r="B104" s="38"/>
      <c r="C104" s="177" t="s">
        <v>86</v>
      </c>
      <c r="D104" s="177" t="s">
        <v>147</v>
      </c>
      <c r="E104" s="178" t="s">
        <v>343</v>
      </c>
      <c r="F104" s="179" t="s">
        <v>344</v>
      </c>
      <c r="G104" s="180" t="s">
        <v>159</v>
      </c>
      <c r="H104" s="181">
        <v>11.25</v>
      </c>
      <c r="I104" s="182"/>
      <c r="J104" s="183">
        <f>ROUND(I104*H104,2)</f>
        <v>0</v>
      </c>
      <c r="K104" s="179" t="s">
        <v>160</v>
      </c>
      <c r="L104" s="42"/>
      <c r="M104" s="184" t="s">
        <v>38</v>
      </c>
      <c r="N104" s="185" t="s">
        <v>49</v>
      </c>
      <c r="O104" s="68"/>
      <c r="P104" s="186">
        <f>O104*H104</f>
        <v>0</v>
      </c>
      <c r="Q104" s="186">
        <v>5.6809999999999999E-2</v>
      </c>
      <c r="R104" s="186">
        <f>Q104*H104</f>
        <v>0.63911249999999997</v>
      </c>
      <c r="S104" s="186">
        <v>0</v>
      </c>
      <c r="T104" s="18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8" t="s">
        <v>145</v>
      </c>
      <c r="AT104" s="188" t="s">
        <v>147</v>
      </c>
      <c r="AU104" s="188" t="s">
        <v>86</v>
      </c>
      <c r="AY104" s="20" t="s">
        <v>144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145</v>
      </c>
      <c r="BK104" s="189">
        <f>ROUND(I104*H104,2)</f>
        <v>0</v>
      </c>
      <c r="BL104" s="20" t="s">
        <v>145</v>
      </c>
      <c r="BM104" s="188" t="s">
        <v>345</v>
      </c>
    </row>
    <row r="105" spans="1:65" s="2" customFormat="1" ht="10.199999999999999">
      <c r="A105" s="37"/>
      <c r="B105" s="38"/>
      <c r="C105" s="39"/>
      <c r="D105" s="190" t="s">
        <v>152</v>
      </c>
      <c r="E105" s="39"/>
      <c r="F105" s="191" t="s">
        <v>346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152</v>
      </c>
      <c r="AU105" s="20" t="s">
        <v>86</v>
      </c>
    </row>
    <row r="106" spans="1:65" s="2" customFormat="1" ht="10.199999999999999">
      <c r="A106" s="37"/>
      <c r="B106" s="38"/>
      <c r="C106" s="39"/>
      <c r="D106" s="216" t="s">
        <v>163</v>
      </c>
      <c r="E106" s="39"/>
      <c r="F106" s="217" t="s">
        <v>347</v>
      </c>
      <c r="G106" s="39"/>
      <c r="H106" s="39"/>
      <c r="I106" s="192"/>
      <c r="J106" s="39"/>
      <c r="K106" s="39"/>
      <c r="L106" s="42"/>
      <c r="M106" s="193"/>
      <c r="N106" s="194"/>
      <c r="O106" s="68"/>
      <c r="P106" s="68"/>
      <c r="Q106" s="68"/>
      <c r="R106" s="68"/>
      <c r="S106" s="68"/>
      <c r="T106" s="69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163</v>
      </c>
      <c r="AU106" s="20" t="s">
        <v>86</v>
      </c>
    </row>
    <row r="107" spans="1:65" s="13" customFormat="1" ht="10.199999999999999">
      <c r="B107" s="195"/>
      <c r="C107" s="196"/>
      <c r="D107" s="190" t="s">
        <v>153</v>
      </c>
      <c r="E107" s="197" t="s">
        <v>38</v>
      </c>
      <c r="F107" s="198" t="s">
        <v>348</v>
      </c>
      <c r="G107" s="196"/>
      <c r="H107" s="197" t="s">
        <v>38</v>
      </c>
      <c r="I107" s="199"/>
      <c r="J107" s="196"/>
      <c r="K107" s="196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153</v>
      </c>
      <c r="AU107" s="204" t="s">
        <v>86</v>
      </c>
      <c r="AV107" s="13" t="s">
        <v>84</v>
      </c>
      <c r="AW107" s="13" t="s">
        <v>36</v>
      </c>
      <c r="AX107" s="13" t="s">
        <v>76</v>
      </c>
      <c r="AY107" s="204" t="s">
        <v>144</v>
      </c>
    </row>
    <row r="108" spans="1:65" s="14" customFormat="1" ht="10.199999999999999">
      <c r="B108" s="205"/>
      <c r="C108" s="206"/>
      <c r="D108" s="190" t="s">
        <v>153</v>
      </c>
      <c r="E108" s="207" t="s">
        <v>38</v>
      </c>
      <c r="F108" s="208" t="s">
        <v>349</v>
      </c>
      <c r="G108" s="206"/>
      <c r="H108" s="209">
        <v>11.25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153</v>
      </c>
      <c r="AU108" s="215" t="s">
        <v>86</v>
      </c>
      <c r="AV108" s="14" t="s">
        <v>86</v>
      </c>
      <c r="AW108" s="14" t="s">
        <v>36</v>
      </c>
      <c r="AX108" s="14" t="s">
        <v>84</v>
      </c>
      <c r="AY108" s="215" t="s">
        <v>144</v>
      </c>
    </row>
    <row r="109" spans="1:65" s="12" customFormat="1" ht="22.8" customHeight="1">
      <c r="B109" s="161"/>
      <c r="C109" s="162"/>
      <c r="D109" s="163" t="s">
        <v>75</v>
      </c>
      <c r="E109" s="175" t="s">
        <v>145</v>
      </c>
      <c r="F109" s="175" t="s">
        <v>146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SUM(P110:P121)</f>
        <v>0</v>
      </c>
      <c r="Q109" s="169"/>
      <c r="R109" s="170">
        <f>SUM(R110:R121)</f>
        <v>2.9699999999999997E-2</v>
      </c>
      <c r="S109" s="169"/>
      <c r="T109" s="171">
        <f>SUM(T110:T121)</f>
        <v>0</v>
      </c>
      <c r="AR109" s="172" t="s">
        <v>84</v>
      </c>
      <c r="AT109" s="173" t="s">
        <v>75</v>
      </c>
      <c r="AU109" s="173" t="s">
        <v>84</v>
      </c>
      <c r="AY109" s="172" t="s">
        <v>144</v>
      </c>
      <c r="BK109" s="174">
        <f>SUM(BK110:BK121)</f>
        <v>0</v>
      </c>
    </row>
    <row r="110" spans="1:65" s="2" customFormat="1" ht="16.5" customHeight="1">
      <c r="A110" s="37"/>
      <c r="B110" s="38"/>
      <c r="C110" s="177" t="s">
        <v>169</v>
      </c>
      <c r="D110" s="177" t="s">
        <v>147</v>
      </c>
      <c r="E110" s="178" t="s">
        <v>148</v>
      </c>
      <c r="F110" s="179" t="s">
        <v>149</v>
      </c>
      <c r="G110" s="180" t="s">
        <v>150</v>
      </c>
      <c r="H110" s="181">
        <v>1</v>
      </c>
      <c r="I110" s="182"/>
      <c r="J110" s="183">
        <f>ROUND(I110*H110,2)</f>
        <v>0</v>
      </c>
      <c r="K110" s="179" t="s">
        <v>38</v>
      </c>
      <c r="L110" s="42"/>
      <c r="M110" s="184" t="s">
        <v>38</v>
      </c>
      <c r="N110" s="185" t="s">
        <v>49</v>
      </c>
      <c r="O110" s="68"/>
      <c r="P110" s="186">
        <f>O110*H110</f>
        <v>0</v>
      </c>
      <c r="Q110" s="186">
        <v>1.9699999999999999E-2</v>
      </c>
      <c r="R110" s="186">
        <f>Q110*H110</f>
        <v>1.9699999999999999E-2</v>
      </c>
      <c r="S110" s="186">
        <v>0</v>
      </c>
      <c r="T110" s="18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8" t="s">
        <v>145</v>
      </c>
      <c r="AT110" s="188" t="s">
        <v>147</v>
      </c>
      <c r="AU110" s="188" t="s">
        <v>86</v>
      </c>
      <c r="AY110" s="20" t="s">
        <v>144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20" t="s">
        <v>145</v>
      </c>
      <c r="BK110" s="189">
        <f>ROUND(I110*H110,2)</f>
        <v>0</v>
      </c>
      <c r="BL110" s="20" t="s">
        <v>145</v>
      </c>
      <c r="BM110" s="188" t="s">
        <v>350</v>
      </c>
    </row>
    <row r="111" spans="1:65" s="2" customFormat="1" ht="10.199999999999999">
      <c r="A111" s="37"/>
      <c r="B111" s="38"/>
      <c r="C111" s="39"/>
      <c r="D111" s="190" t="s">
        <v>152</v>
      </c>
      <c r="E111" s="39"/>
      <c r="F111" s="191" t="s">
        <v>149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152</v>
      </c>
      <c r="AU111" s="20" t="s">
        <v>86</v>
      </c>
    </row>
    <row r="112" spans="1:65" s="13" customFormat="1" ht="10.199999999999999">
      <c r="B112" s="195"/>
      <c r="C112" s="196"/>
      <c r="D112" s="190" t="s">
        <v>153</v>
      </c>
      <c r="E112" s="197" t="s">
        <v>38</v>
      </c>
      <c r="F112" s="198" t="s">
        <v>351</v>
      </c>
      <c r="G112" s="196"/>
      <c r="H112" s="197" t="s">
        <v>38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153</v>
      </c>
      <c r="AU112" s="204" t="s">
        <v>86</v>
      </c>
      <c r="AV112" s="13" t="s">
        <v>84</v>
      </c>
      <c r="AW112" s="13" t="s">
        <v>36</v>
      </c>
      <c r="AX112" s="13" t="s">
        <v>76</v>
      </c>
      <c r="AY112" s="204" t="s">
        <v>144</v>
      </c>
    </row>
    <row r="113" spans="1:65" s="14" customFormat="1" ht="10.199999999999999">
      <c r="B113" s="205"/>
      <c r="C113" s="206"/>
      <c r="D113" s="190" t="s">
        <v>153</v>
      </c>
      <c r="E113" s="207" t="s">
        <v>38</v>
      </c>
      <c r="F113" s="208" t="s">
        <v>84</v>
      </c>
      <c r="G113" s="206"/>
      <c r="H113" s="209">
        <v>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153</v>
      </c>
      <c r="AU113" s="215" t="s">
        <v>86</v>
      </c>
      <c r="AV113" s="14" t="s">
        <v>86</v>
      </c>
      <c r="AW113" s="14" t="s">
        <v>36</v>
      </c>
      <c r="AX113" s="14" t="s">
        <v>84</v>
      </c>
      <c r="AY113" s="215" t="s">
        <v>144</v>
      </c>
    </row>
    <row r="114" spans="1:65" s="2" customFormat="1" ht="16.5" customHeight="1">
      <c r="A114" s="37"/>
      <c r="B114" s="38"/>
      <c r="C114" s="177" t="s">
        <v>145</v>
      </c>
      <c r="D114" s="177" t="s">
        <v>147</v>
      </c>
      <c r="E114" s="178" t="s">
        <v>352</v>
      </c>
      <c r="F114" s="179" t="s">
        <v>353</v>
      </c>
      <c r="G114" s="180" t="s">
        <v>150</v>
      </c>
      <c r="H114" s="181">
        <v>1</v>
      </c>
      <c r="I114" s="182"/>
      <c r="J114" s="183">
        <f>ROUND(I114*H114,2)</f>
        <v>0</v>
      </c>
      <c r="K114" s="179" t="s">
        <v>38</v>
      </c>
      <c r="L114" s="42"/>
      <c r="M114" s="184" t="s">
        <v>38</v>
      </c>
      <c r="N114" s="185" t="s">
        <v>49</v>
      </c>
      <c r="O114" s="68"/>
      <c r="P114" s="186">
        <f>O114*H114</f>
        <v>0</v>
      </c>
      <c r="Q114" s="186">
        <v>0.01</v>
      </c>
      <c r="R114" s="186">
        <f>Q114*H114</f>
        <v>0.01</v>
      </c>
      <c r="S114" s="186">
        <v>0</v>
      </c>
      <c r="T114" s="18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145</v>
      </c>
      <c r="AT114" s="188" t="s">
        <v>147</v>
      </c>
      <c r="AU114" s="188" t="s">
        <v>86</v>
      </c>
      <c r="AY114" s="20" t="s">
        <v>144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145</v>
      </c>
      <c r="BK114" s="189">
        <f>ROUND(I114*H114,2)</f>
        <v>0</v>
      </c>
      <c r="BL114" s="20" t="s">
        <v>145</v>
      </c>
      <c r="BM114" s="188" t="s">
        <v>354</v>
      </c>
    </row>
    <row r="115" spans="1:65" s="2" customFormat="1" ht="10.199999999999999">
      <c r="A115" s="37"/>
      <c r="B115" s="38"/>
      <c r="C115" s="39"/>
      <c r="D115" s="190" t="s">
        <v>152</v>
      </c>
      <c r="E115" s="39"/>
      <c r="F115" s="191" t="s">
        <v>353</v>
      </c>
      <c r="G115" s="39"/>
      <c r="H115" s="39"/>
      <c r="I115" s="192"/>
      <c r="J115" s="39"/>
      <c r="K115" s="39"/>
      <c r="L115" s="42"/>
      <c r="M115" s="193"/>
      <c r="N115" s="194"/>
      <c r="O115" s="68"/>
      <c r="P115" s="68"/>
      <c r="Q115" s="68"/>
      <c r="R115" s="68"/>
      <c r="S115" s="68"/>
      <c r="T115" s="69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152</v>
      </c>
      <c r="AU115" s="20" t="s">
        <v>86</v>
      </c>
    </row>
    <row r="116" spans="1:65" s="13" customFormat="1" ht="10.199999999999999">
      <c r="B116" s="195"/>
      <c r="C116" s="196"/>
      <c r="D116" s="190" t="s">
        <v>153</v>
      </c>
      <c r="E116" s="197" t="s">
        <v>38</v>
      </c>
      <c r="F116" s="198" t="s">
        <v>355</v>
      </c>
      <c r="G116" s="196"/>
      <c r="H116" s="197" t="s">
        <v>38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153</v>
      </c>
      <c r="AU116" s="204" t="s">
        <v>86</v>
      </c>
      <c r="AV116" s="13" t="s">
        <v>84</v>
      </c>
      <c r="AW116" s="13" t="s">
        <v>36</v>
      </c>
      <c r="AX116" s="13" t="s">
        <v>76</v>
      </c>
      <c r="AY116" s="204" t="s">
        <v>144</v>
      </c>
    </row>
    <row r="117" spans="1:65" s="13" customFormat="1" ht="10.199999999999999">
      <c r="B117" s="195"/>
      <c r="C117" s="196"/>
      <c r="D117" s="190" t="s">
        <v>153</v>
      </c>
      <c r="E117" s="197" t="s">
        <v>38</v>
      </c>
      <c r="F117" s="198" t="s">
        <v>356</v>
      </c>
      <c r="G117" s="196"/>
      <c r="H117" s="197" t="s">
        <v>38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153</v>
      </c>
      <c r="AU117" s="204" t="s">
        <v>86</v>
      </c>
      <c r="AV117" s="13" t="s">
        <v>84</v>
      </c>
      <c r="AW117" s="13" t="s">
        <v>36</v>
      </c>
      <c r="AX117" s="13" t="s">
        <v>76</v>
      </c>
      <c r="AY117" s="204" t="s">
        <v>144</v>
      </c>
    </row>
    <row r="118" spans="1:65" s="13" customFormat="1" ht="10.199999999999999">
      <c r="B118" s="195"/>
      <c r="C118" s="196"/>
      <c r="D118" s="190" t="s">
        <v>153</v>
      </c>
      <c r="E118" s="197" t="s">
        <v>38</v>
      </c>
      <c r="F118" s="198" t="s">
        <v>357</v>
      </c>
      <c r="G118" s="196"/>
      <c r="H118" s="197" t="s">
        <v>38</v>
      </c>
      <c r="I118" s="199"/>
      <c r="J118" s="196"/>
      <c r="K118" s="196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153</v>
      </c>
      <c r="AU118" s="204" t="s">
        <v>86</v>
      </c>
      <c r="AV118" s="13" t="s">
        <v>84</v>
      </c>
      <c r="AW118" s="13" t="s">
        <v>36</v>
      </c>
      <c r="AX118" s="13" t="s">
        <v>76</v>
      </c>
      <c r="AY118" s="204" t="s">
        <v>144</v>
      </c>
    </row>
    <row r="119" spans="1:65" s="13" customFormat="1" ht="10.199999999999999">
      <c r="B119" s="195"/>
      <c r="C119" s="196"/>
      <c r="D119" s="190" t="s">
        <v>153</v>
      </c>
      <c r="E119" s="197" t="s">
        <v>38</v>
      </c>
      <c r="F119" s="198" t="s">
        <v>358</v>
      </c>
      <c r="G119" s="196"/>
      <c r="H119" s="197" t="s">
        <v>38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153</v>
      </c>
      <c r="AU119" s="204" t="s">
        <v>86</v>
      </c>
      <c r="AV119" s="13" t="s">
        <v>84</v>
      </c>
      <c r="AW119" s="13" t="s">
        <v>36</v>
      </c>
      <c r="AX119" s="13" t="s">
        <v>76</v>
      </c>
      <c r="AY119" s="204" t="s">
        <v>144</v>
      </c>
    </row>
    <row r="120" spans="1:65" s="13" customFormat="1" ht="10.199999999999999">
      <c r="B120" s="195"/>
      <c r="C120" s="196"/>
      <c r="D120" s="190" t="s">
        <v>153</v>
      </c>
      <c r="E120" s="197" t="s">
        <v>38</v>
      </c>
      <c r="F120" s="198" t="s">
        <v>359</v>
      </c>
      <c r="G120" s="196"/>
      <c r="H120" s="197" t="s">
        <v>38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153</v>
      </c>
      <c r="AU120" s="204" t="s">
        <v>86</v>
      </c>
      <c r="AV120" s="13" t="s">
        <v>84</v>
      </c>
      <c r="AW120" s="13" t="s">
        <v>36</v>
      </c>
      <c r="AX120" s="13" t="s">
        <v>76</v>
      </c>
      <c r="AY120" s="204" t="s">
        <v>144</v>
      </c>
    </row>
    <row r="121" spans="1:65" s="14" customFormat="1" ht="10.199999999999999">
      <c r="B121" s="205"/>
      <c r="C121" s="206"/>
      <c r="D121" s="190" t="s">
        <v>153</v>
      </c>
      <c r="E121" s="207" t="s">
        <v>38</v>
      </c>
      <c r="F121" s="208" t="s">
        <v>84</v>
      </c>
      <c r="G121" s="206"/>
      <c r="H121" s="209">
        <v>1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153</v>
      </c>
      <c r="AU121" s="215" t="s">
        <v>86</v>
      </c>
      <c r="AV121" s="14" t="s">
        <v>86</v>
      </c>
      <c r="AW121" s="14" t="s">
        <v>36</v>
      </c>
      <c r="AX121" s="14" t="s">
        <v>84</v>
      </c>
      <c r="AY121" s="215" t="s">
        <v>144</v>
      </c>
    </row>
    <row r="122" spans="1:65" s="12" customFormat="1" ht="22.8" customHeight="1">
      <c r="B122" s="161"/>
      <c r="C122" s="162"/>
      <c r="D122" s="163" t="s">
        <v>75</v>
      </c>
      <c r="E122" s="175" t="s">
        <v>155</v>
      </c>
      <c r="F122" s="175" t="s">
        <v>156</v>
      </c>
      <c r="G122" s="162"/>
      <c r="H122" s="162"/>
      <c r="I122" s="165"/>
      <c r="J122" s="176">
        <f>BK122</f>
        <v>0</v>
      </c>
      <c r="K122" s="162"/>
      <c r="L122" s="167"/>
      <c r="M122" s="168"/>
      <c r="N122" s="169"/>
      <c r="O122" s="169"/>
      <c r="P122" s="170">
        <f>SUM(P123:P155)</f>
        <v>0</v>
      </c>
      <c r="Q122" s="169"/>
      <c r="R122" s="170">
        <f>SUM(R123:R155)</f>
        <v>0</v>
      </c>
      <c r="S122" s="169"/>
      <c r="T122" s="171">
        <f>SUM(T123:T155)</f>
        <v>2.2707600000000001</v>
      </c>
      <c r="AR122" s="172" t="s">
        <v>84</v>
      </c>
      <c r="AT122" s="173" t="s">
        <v>75</v>
      </c>
      <c r="AU122" s="173" t="s">
        <v>84</v>
      </c>
      <c r="AY122" s="172" t="s">
        <v>144</v>
      </c>
      <c r="BK122" s="174">
        <f>SUM(BK123:BK155)</f>
        <v>0</v>
      </c>
    </row>
    <row r="123" spans="1:65" s="2" customFormat="1" ht="16.5" customHeight="1">
      <c r="A123" s="37"/>
      <c r="B123" s="38"/>
      <c r="C123" s="177" t="s">
        <v>184</v>
      </c>
      <c r="D123" s="177" t="s">
        <v>147</v>
      </c>
      <c r="E123" s="178" t="s">
        <v>360</v>
      </c>
      <c r="F123" s="179" t="s">
        <v>361</v>
      </c>
      <c r="G123" s="180" t="s">
        <v>226</v>
      </c>
      <c r="H123" s="181">
        <v>15</v>
      </c>
      <c r="I123" s="182"/>
      <c r="J123" s="183">
        <f>ROUND(I123*H123,2)</f>
        <v>0</v>
      </c>
      <c r="K123" s="179" t="s">
        <v>160</v>
      </c>
      <c r="L123" s="42"/>
      <c r="M123" s="184" t="s">
        <v>38</v>
      </c>
      <c r="N123" s="185" t="s">
        <v>49</v>
      </c>
      <c r="O123" s="68"/>
      <c r="P123" s="186">
        <f>O123*H123</f>
        <v>0</v>
      </c>
      <c r="Q123" s="186">
        <v>0</v>
      </c>
      <c r="R123" s="186">
        <f>Q123*H123</f>
        <v>0</v>
      </c>
      <c r="S123" s="186">
        <v>1.2999999999999999E-2</v>
      </c>
      <c r="T123" s="187">
        <f>S123*H123</f>
        <v>0.19499999999999998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8" t="s">
        <v>145</v>
      </c>
      <c r="AT123" s="188" t="s">
        <v>147</v>
      </c>
      <c r="AU123" s="188" t="s">
        <v>86</v>
      </c>
      <c r="AY123" s="20" t="s">
        <v>144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20" t="s">
        <v>145</v>
      </c>
      <c r="BK123" s="189">
        <f>ROUND(I123*H123,2)</f>
        <v>0</v>
      </c>
      <c r="BL123" s="20" t="s">
        <v>145</v>
      </c>
      <c r="BM123" s="188" t="s">
        <v>362</v>
      </c>
    </row>
    <row r="124" spans="1:65" s="2" customFormat="1" ht="10.199999999999999">
      <c r="A124" s="37"/>
      <c r="B124" s="38"/>
      <c r="C124" s="39"/>
      <c r="D124" s="190" t="s">
        <v>152</v>
      </c>
      <c r="E124" s="39"/>
      <c r="F124" s="191" t="s">
        <v>363</v>
      </c>
      <c r="G124" s="39"/>
      <c r="H124" s="39"/>
      <c r="I124" s="192"/>
      <c r="J124" s="39"/>
      <c r="K124" s="39"/>
      <c r="L124" s="42"/>
      <c r="M124" s="193"/>
      <c r="N124" s="194"/>
      <c r="O124" s="68"/>
      <c r="P124" s="68"/>
      <c r="Q124" s="68"/>
      <c r="R124" s="68"/>
      <c r="S124" s="68"/>
      <c r="T124" s="69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152</v>
      </c>
      <c r="AU124" s="20" t="s">
        <v>86</v>
      </c>
    </row>
    <row r="125" spans="1:65" s="2" customFormat="1" ht="10.199999999999999">
      <c r="A125" s="37"/>
      <c r="B125" s="38"/>
      <c r="C125" s="39"/>
      <c r="D125" s="216" t="s">
        <v>163</v>
      </c>
      <c r="E125" s="39"/>
      <c r="F125" s="217" t="s">
        <v>364</v>
      </c>
      <c r="G125" s="39"/>
      <c r="H125" s="39"/>
      <c r="I125" s="192"/>
      <c r="J125" s="39"/>
      <c r="K125" s="39"/>
      <c r="L125" s="42"/>
      <c r="M125" s="193"/>
      <c r="N125" s="194"/>
      <c r="O125" s="68"/>
      <c r="P125" s="68"/>
      <c r="Q125" s="68"/>
      <c r="R125" s="68"/>
      <c r="S125" s="68"/>
      <c r="T125" s="69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163</v>
      </c>
      <c r="AU125" s="20" t="s">
        <v>86</v>
      </c>
    </row>
    <row r="126" spans="1:65" s="13" customFormat="1" ht="10.199999999999999">
      <c r="B126" s="195"/>
      <c r="C126" s="196"/>
      <c r="D126" s="190" t="s">
        <v>153</v>
      </c>
      <c r="E126" s="197" t="s">
        <v>38</v>
      </c>
      <c r="F126" s="198" t="s">
        <v>365</v>
      </c>
      <c r="G126" s="196"/>
      <c r="H126" s="197" t="s">
        <v>38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153</v>
      </c>
      <c r="AU126" s="204" t="s">
        <v>86</v>
      </c>
      <c r="AV126" s="13" t="s">
        <v>84</v>
      </c>
      <c r="AW126" s="13" t="s">
        <v>36</v>
      </c>
      <c r="AX126" s="13" t="s">
        <v>76</v>
      </c>
      <c r="AY126" s="204" t="s">
        <v>144</v>
      </c>
    </row>
    <row r="127" spans="1:65" s="14" customFormat="1" ht="10.199999999999999">
      <c r="B127" s="205"/>
      <c r="C127" s="206"/>
      <c r="D127" s="190" t="s">
        <v>153</v>
      </c>
      <c r="E127" s="207" t="s">
        <v>38</v>
      </c>
      <c r="F127" s="208" t="s">
        <v>366</v>
      </c>
      <c r="G127" s="206"/>
      <c r="H127" s="209">
        <v>15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153</v>
      </c>
      <c r="AU127" s="215" t="s">
        <v>86</v>
      </c>
      <c r="AV127" s="14" t="s">
        <v>86</v>
      </c>
      <c r="AW127" s="14" t="s">
        <v>36</v>
      </c>
      <c r="AX127" s="14" t="s">
        <v>84</v>
      </c>
      <c r="AY127" s="215" t="s">
        <v>144</v>
      </c>
    </row>
    <row r="128" spans="1:65" s="2" customFormat="1" ht="21.75" customHeight="1">
      <c r="A128" s="37"/>
      <c r="B128" s="38"/>
      <c r="C128" s="177" t="s">
        <v>194</v>
      </c>
      <c r="D128" s="177" t="s">
        <v>147</v>
      </c>
      <c r="E128" s="178" t="s">
        <v>367</v>
      </c>
      <c r="F128" s="179" t="s">
        <v>368</v>
      </c>
      <c r="G128" s="180" t="s">
        <v>159</v>
      </c>
      <c r="H128" s="181">
        <v>30</v>
      </c>
      <c r="I128" s="182"/>
      <c r="J128" s="183">
        <f>ROUND(I128*H128,2)</f>
        <v>0</v>
      </c>
      <c r="K128" s="179" t="s">
        <v>160</v>
      </c>
      <c r="L128" s="42"/>
      <c r="M128" s="184" t="s">
        <v>38</v>
      </c>
      <c r="N128" s="185" t="s">
        <v>49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145</v>
      </c>
      <c r="AT128" s="188" t="s">
        <v>147</v>
      </c>
      <c r="AU128" s="188" t="s">
        <v>86</v>
      </c>
      <c r="AY128" s="20" t="s">
        <v>144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145</v>
      </c>
      <c r="BK128" s="189">
        <f>ROUND(I128*H128,2)</f>
        <v>0</v>
      </c>
      <c r="BL128" s="20" t="s">
        <v>145</v>
      </c>
      <c r="BM128" s="188" t="s">
        <v>369</v>
      </c>
    </row>
    <row r="129" spans="1:65" s="2" customFormat="1" ht="19.2">
      <c r="A129" s="37"/>
      <c r="B129" s="38"/>
      <c r="C129" s="39"/>
      <c r="D129" s="190" t="s">
        <v>152</v>
      </c>
      <c r="E129" s="39"/>
      <c r="F129" s="191" t="s">
        <v>370</v>
      </c>
      <c r="G129" s="39"/>
      <c r="H129" s="39"/>
      <c r="I129" s="192"/>
      <c r="J129" s="39"/>
      <c r="K129" s="39"/>
      <c r="L129" s="42"/>
      <c r="M129" s="193"/>
      <c r="N129" s="194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86</v>
      </c>
    </row>
    <row r="130" spans="1:65" s="2" customFormat="1" ht="10.199999999999999">
      <c r="A130" s="37"/>
      <c r="B130" s="38"/>
      <c r="C130" s="39"/>
      <c r="D130" s="216" t="s">
        <v>163</v>
      </c>
      <c r="E130" s="39"/>
      <c r="F130" s="217" t="s">
        <v>371</v>
      </c>
      <c r="G130" s="39"/>
      <c r="H130" s="39"/>
      <c r="I130" s="192"/>
      <c r="J130" s="39"/>
      <c r="K130" s="39"/>
      <c r="L130" s="42"/>
      <c r="M130" s="193"/>
      <c r="N130" s="194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86</v>
      </c>
    </row>
    <row r="131" spans="1:65" s="13" customFormat="1" ht="10.199999999999999">
      <c r="B131" s="195"/>
      <c r="C131" s="196"/>
      <c r="D131" s="190" t="s">
        <v>153</v>
      </c>
      <c r="E131" s="197" t="s">
        <v>38</v>
      </c>
      <c r="F131" s="198" t="s">
        <v>372</v>
      </c>
      <c r="G131" s="196"/>
      <c r="H131" s="197" t="s">
        <v>38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153</v>
      </c>
      <c r="AU131" s="204" t="s">
        <v>86</v>
      </c>
      <c r="AV131" s="13" t="s">
        <v>84</v>
      </c>
      <c r="AW131" s="13" t="s">
        <v>36</v>
      </c>
      <c r="AX131" s="13" t="s">
        <v>76</v>
      </c>
      <c r="AY131" s="204" t="s">
        <v>144</v>
      </c>
    </row>
    <row r="132" spans="1:65" s="14" customFormat="1" ht="10.199999999999999">
      <c r="B132" s="205"/>
      <c r="C132" s="206"/>
      <c r="D132" s="190" t="s">
        <v>153</v>
      </c>
      <c r="E132" s="207" t="s">
        <v>38</v>
      </c>
      <c r="F132" s="208" t="s">
        <v>373</v>
      </c>
      <c r="G132" s="206"/>
      <c r="H132" s="209">
        <v>30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86</v>
      </c>
      <c r="AV132" s="14" t="s">
        <v>86</v>
      </c>
      <c r="AW132" s="14" t="s">
        <v>36</v>
      </c>
      <c r="AX132" s="14" t="s">
        <v>84</v>
      </c>
      <c r="AY132" s="215" t="s">
        <v>144</v>
      </c>
    </row>
    <row r="133" spans="1:65" s="2" customFormat="1" ht="24.15" customHeight="1">
      <c r="A133" s="37"/>
      <c r="B133" s="38"/>
      <c r="C133" s="177" t="s">
        <v>204</v>
      </c>
      <c r="D133" s="177" t="s">
        <v>147</v>
      </c>
      <c r="E133" s="178" t="s">
        <v>374</v>
      </c>
      <c r="F133" s="179" t="s">
        <v>375</v>
      </c>
      <c r="G133" s="180" t="s">
        <v>159</v>
      </c>
      <c r="H133" s="181">
        <v>300</v>
      </c>
      <c r="I133" s="182"/>
      <c r="J133" s="183">
        <f>ROUND(I133*H133,2)</f>
        <v>0</v>
      </c>
      <c r="K133" s="179" t="s">
        <v>160</v>
      </c>
      <c r="L133" s="42"/>
      <c r="M133" s="184" t="s">
        <v>38</v>
      </c>
      <c r="N133" s="185" t="s">
        <v>49</v>
      </c>
      <c r="O133" s="6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145</v>
      </c>
      <c r="AT133" s="188" t="s">
        <v>147</v>
      </c>
      <c r="AU133" s="188" t="s">
        <v>86</v>
      </c>
      <c r="AY133" s="20" t="s">
        <v>144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145</v>
      </c>
      <c r="BK133" s="189">
        <f>ROUND(I133*H133,2)</f>
        <v>0</v>
      </c>
      <c r="BL133" s="20" t="s">
        <v>145</v>
      </c>
      <c r="BM133" s="188" t="s">
        <v>376</v>
      </c>
    </row>
    <row r="134" spans="1:65" s="2" customFormat="1" ht="19.2">
      <c r="A134" s="37"/>
      <c r="B134" s="38"/>
      <c r="C134" s="39"/>
      <c r="D134" s="190" t="s">
        <v>152</v>
      </c>
      <c r="E134" s="39"/>
      <c r="F134" s="191" t="s">
        <v>377</v>
      </c>
      <c r="G134" s="39"/>
      <c r="H134" s="39"/>
      <c r="I134" s="192"/>
      <c r="J134" s="39"/>
      <c r="K134" s="39"/>
      <c r="L134" s="42"/>
      <c r="M134" s="193"/>
      <c r="N134" s="194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152</v>
      </c>
      <c r="AU134" s="20" t="s">
        <v>86</v>
      </c>
    </row>
    <row r="135" spans="1:65" s="2" customFormat="1" ht="10.199999999999999">
      <c r="A135" s="37"/>
      <c r="B135" s="38"/>
      <c r="C135" s="39"/>
      <c r="D135" s="216" t="s">
        <v>163</v>
      </c>
      <c r="E135" s="39"/>
      <c r="F135" s="217" t="s">
        <v>378</v>
      </c>
      <c r="G135" s="39"/>
      <c r="H135" s="39"/>
      <c r="I135" s="192"/>
      <c r="J135" s="39"/>
      <c r="K135" s="39"/>
      <c r="L135" s="42"/>
      <c r="M135" s="193"/>
      <c r="N135" s="194"/>
      <c r="O135" s="68"/>
      <c r="P135" s="68"/>
      <c r="Q135" s="68"/>
      <c r="R135" s="68"/>
      <c r="S135" s="68"/>
      <c r="T135" s="6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163</v>
      </c>
      <c r="AU135" s="20" t="s">
        <v>86</v>
      </c>
    </row>
    <row r="136" spans="1:65" s="13" customFormat="1" ht="10.199999999999999">
      <c r="B136" s="195"/>
      <c r="C136" s="196"/>
      <c r="D136" s="190" t="s">
        <v>153</v>
      </c>
      <c r="E136" s="197" t="s">
        <v>38</v>
      </c>
      <c r="F136" s="198" t="s">
        <v>379</v>
      </c>
      <c r="G136" s="196"/>
      <c r="H136" s="197" t="s">
        <v>38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153</v>
      </c>
      <c r="AU136" s="204" t="s">
        <v>86</v>
      </c>
      <c r="AV136" s="13" t="s">
        <v>84</v>
      </c>
      <c r="AW136" s="13" t="s">
        <v>36</v>
      </c>
      <c r="AX136" s="13" t="s">
        <v>76</v>
      </c>
      <c r="AY136" s="204" t="s">
        <v>144</v>
      </c>
    </row>
    <row r="137" spans="1:65" s="14" customFormat="1" ht="10.199999999999999">
      <c r="B137" s="205"/>
      <c r="C137" s="206"/>
      <c r="D137" s="190" t="s">
        <v>153</v>
      </c>
      <c r="E137" s="207" t="s">
        <v>38</v>
      </c>
      <c r="F137" s="208" t="s">
        <v>380</v>
      </c>
      <c r="G137" s="206"/>
      <c r="H137" s="209">
        <v>300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153</v>
      </c>
      <c r="AU137" s="215" t="s">
        <v>86</v>
      </c>
      <c r="AV137" s="14" t="s">
        <v>86</v>
      </c>
      <c r="AW137" s="14" t="s">
        <v>36</v>
      </c>
      <c r="AX137" s="14" t="s">
        <v>84</v>
      </c>
      <c r="AY137" s="215" t="s">
        <v>144</v>
      </c>
    </row>
    <row r="138" spans="1:65" s="2" customFormat="1" ht="24.15" customHeight="1">
      <c r="A138" s="37"/>
      <c r="B138" s="38"/>
      <c r="C138" s="177" t="s">
        <v>210</v>
      </c>
      <c r="D138" s="177" t="s">
        <v>147</v>
      </c>
      <c r="E138" s="178" t="s">
        <v>381</v>
      </c>
      <c r="F138" s="179" t="s">
        <v>382</v>
      </c>
      <c r="G138" s="180" t="s">
        <v>159</v>
      </c>
      <c r="H138" s="181">
        <v>30</v>
      </c>
      <c r="I138" s="182"/>
      <c r="J138" s="183">
        <f>ROUND(I138*H138,2)</f>
        <v>0</v>
      </c>
      <c r="K138" s="179" t="s">
        <v>160</v>
      </c>
      <c r="L138" s="42"/>
      <c r="M138" s="184" t="s">
        <v>38</v>
      </c>
      <c r="N138" s="185" t="s">
        <v>49</v>
      </c>
      <c r="O138" s="68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8" t="s">
        <v>145</v>
      </c>
      <c r="AT138" s="188" t="s">
        <v>147</v>
      </c>
      <c r="AU138" s="188" t="s">
        <v>86</v>
      </c>
      <c r="AY138" s="20" t="s">
        <v>144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20" t="s">
        <v>145</v>
      </c>
      <c r="BK138" s="189">
        <f>ROUND(I138*H138,2)</f>
        <v>0</v>
      </c>
      <c r="BL138" s="20" t="s">
        <v>145</v>
      </c>
      <c r="BM138" s="188" t="s">
        <v>383</v>
      </c>
    </row>
    <row r="139" spans="1:65" s="2" customFormat="1" ht="19.2">
      <c r="A139" s="37"/>
      <c r="B139" s="38"/>
      <c r="C139" s="39"/>
      <c r="D139" s="190" t="s">
        <v>152</v>
      </c>
      <c r="E139" s="39"/>
      <c r="F139" s="191" t="s">
        <v>384</v>
      </c>
      <c r="G139" s="39"/>
      <c r="H139" s="39"/>
      <c r="I139" s="192"/>
      <c r="J139" s="39"/>
      <c r="K139" s="39"/>
      <c r="L139" s="42"/>
      <c r="M139" s="193"/>
      <c r="N139" s="194"/>
      <c r="O139" s="68"/>
      <c r="P139" s="68"/>
      <c r="Q139" s="68"/>
      <c r="R139" s="68"/>
      <c r="S139" s="68"/>
      <c r="T139" s="69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152</v>
      </c>
      <c r="AU139" s="20" t="s">
        <v>86</v>
      </c>
    </row>
    <row r="140" spans="1:65" s="2" customFormat="1" ht="10.199999999999999">
      <c r="A140" s="37"/>
      <c r="B140" s="38"/>
      <c r="C140" s="39"/>
      <c r="D140" s="216" t="s">
        <v>163</v>
      </c>
      <c r="E140" s="39"/>
      <c r="F140" s="217" t="s">
        <v>385</v>
      </c>
      <c r="G140" s="39"/>
      <c r="H140" s="39"/>
      <c r="I140" s="192"/>
      <c r="J140" s="39"/>
      <c r="K140" s="39"/>
      <c r="L140" s="42"/>
      <c r="M140" s="193"/>
      <c r="N140" s="194"/>
      <c r="O140" s="68"/>
      <c r="P140" s="68"/>
      <c r="Q140" s="68"/>
      <c r="R140" s="68"/>
      <c r="S140" s="68"/>
      <c r="T140" s="69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163</v>
      </c>
      <c r="AU140" s="20" t="s">
        <v>86</v>
      </c>
    </row>
    <row r="141" spans="1:65" s="14" customFormat="1" ht="10.199999999999999">
      <c r="B141" s="205"/>
      <c r="C141" s="206"/>
      <c r="D141" s="190" t="s">
        <v>153</v>
      </c>
      <c r="E141" s="207" t="s">
        <v>38</v>
      </c>
      <c r="F141" s="208" t="s">
        <v>373</v>
      </c>
      <c r="G141" s="206"/>
      <c r="H141" s="209">
        <v>30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153</v>
      </c>
      <c r="AU141" s="215" t="s">
        <v>86</v>
      </c>
      <c r="AV141" s="14" t="s">
        <v>86</v>
      </c>
      <c r="AW141" s="14" t="s">
        <v>36</v>
      </c>
      <c r="AX141" s="14" t="s">
        <v>84</v>
      </c>
      <c r="AY141" s="215" t="s">
        <v>144</v>
      </c>
    </row>
    <row r="142" spans="1:65" s="2" customFormat="1" ht="16.5" customHeight="1">
      <c r="A142" s="37"/>
      <c r="B142" s="38"/>
      <c r="C142" s="177" t="s">
        <v>155</v>
      </c>
      <c r="D142" s="177" t="s">
        <v>147</v>
      </c>
      <c r="E142" s="178" t="s">
        <v>157</v>
      </c>
      <c r="F142" s="179" t="s">
        <v>158</v>
      </c>
      <c r="G142" s="180" t="s">
        <v>159</v>
      </c>
      <c r="H142" s="181">
        <v>7.5</v>
      </c>
      <c r="I142" s="182"/>
      <c r="J142" s="183">
        <f>ROUND(I142*H142,2)</f>
        <v>0</v>
      </c>
      <c r="K142" s="179" t="s">
        <v>160</v>
      </c>
      <c r="L142" s="42"/>
      <c r="M142" s="184" t="s">
        <v>38</v>
      </c>
      <c r="N142" s="185" t="s">
        <v>49</v>
      </c>
      <c r="O142" s="68"/>
      <c r="P142" s="186">
        <f>O142*H142</f>
        <v>0</v>
      </c>
      <c r="Q142" s="186">
        <v>0</v>
      </c>
      <c r="R142" s="186">
        <f>Q142*H142</f>
        <v>0</v>
      </c>
      <c r="S142" s="186">
        <v>0.27</v>
      </c>
      <c r="T142" s="187">
        <f>S142*H142</f>
        <v>2.0250000000000004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8" t="s">
        <v>145</v>
      </c>
      <c r="AT142" s="188" t="s">
        <v>147</v>
      </c>
      <c r="AU142" s="188" t="s">
        <v>86</v>
      </c>
      <c r="AY142" s="20" t="s">
        <v>144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20" t="s">
        <v>145</v>
      </c>
      <c r="BK142" s="189">
        <f>ROUND(I142*H142,2)</f>
        <v>0</v>
      </c>
      <c r="BL142" s="20" t="s">
        <v>145</v>
      </c>
      <c r="BM142" s="188" t="s">
        <v>386</v>
      </c>
    </row>
    <row r="143" spans="1:65" s="2" customFormat="1" ht="19.2">
      <c r="A143" s="37"/>
      <c r="B143" s="38"/>
      <c r="C143" s="39"/>
      <c r="D143" s="190" t="s">
        <v>152</v>
      </c>
      <c r="E143" s="39"/>
      <c r="F143" s="191" t="s">
        <v>162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152</v>
      </c>
      <c r="AU143" s="20" t="s">
        <v>86</v>
      </c>
    </row>
    <row r="144" spans="1:65" s="2" customFormat="1" ht="10.199999999999999">
      <c r="A144" s="37"/>
      <c r="B144" s="38"/>
      <c r="C144" s="39"/>
      <c r="D144" s="216" t="s">
        <v>163</v>
      </c>
      <c r="E144" s="39"/>
      <c r="F144" s="217" t="s">
        <v>164</v>
      </c>
      <c r="G144" s="39"/>
      <c r="H144" s="39"/>
      <c r="I144" s="192"/>
      <c r="J144" s="39"/>
      <c r="K144" s="39"/>
      <c r="L144" s="42"/>
      <c r="M144" s="193"/>
      <c r="N144" s="194"/>
      <c r="O144" s="68"/>
      <c r="P144" s="68"/>
      <c r="Q144" s="68"/>
      <c r="R144" s="68"/>
      <c r="S144" s="68"/>
      <c r="T144" s="69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86</v>
      </c>
    </row>
    <row r="145" spans="1:65" s="13" customFormat="1" ht="10.199999999999999">
      <c r="B145" s="195"/>
      <c r="C145" s="196"/>
      <c r="D145" s="190" t="s">
        <v>153</v>
      </c>
      <c r="E145" s="197" t="s">
        <v>38</v>
      </c>
      <c r="F145" s="198" t="s">
        <v>387</v>
      </c>
      <c r="G145" s="196"/>
      <c r="H145" s="197" t="s">
        <v>38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153</v>
      </c>
      <c r="AU145" s="204" t="s">
        <v>86</v>
      </c>
      <c r="AV145" s="13" t="s">
        <v>84</v>
      </c>
      <c r="AW145" s="13" t="s">
        <v>36</v>
      </c>
      <c r="AX145" s="13" t="s">
        <v>76</v>
      </c>
      <c r="AY145" s="204" t="s">
        <v>144</v>
      </c>
    </row>
    <row r="146" spans="1:65" s="14" customFormat="1" ht="10.199999999999999">
      <c r="B146" s="205"/>
      <c r="C146" s="206"/>
      <c r="D146" s="190" t="s">
        <v>153</v>
      </c>
      <c r="E146" s="207" t="s">
        <v>38</v>
      </c>
      <c r="F146" s="208" t="s">
        <v>388</v>
      </c>
      <c r="G146" s="206"/>
      <c r="H146" s="209">
        <v>7.5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153</v>
      </c>
      <c r="AU146" s="215" t="s">
        <v>86</v>
      </c>
      <c r="AV146" s="14" t="s">
        <v>86</v>
      </c>
      <c r="AW146" s="14" t="s">
        <v>36</v>
      </c>
      <c r="AX146" s="14" t="s">
        <v>84</v>
      </c>
      <c r="AY146" s="215" t="s">
        <v>144</v>
      </c>
    </row>
    <row r="147" spans="1:65" s="2" customFormat="1" ht="16.5" customHeight="1">
      <c r="A147" s="37"/>
      <c r="B147" s="38"/>
      <c r="C147" s="177" t="s">
        <v>222</v>
      </c>
      <c r="D147" s="177" t="s">
        <v>147</v>
      </c>
      <c r="E147" s="178" t="s">
        <v>389</v>
      </c>
      <c r="F147" s="179" t="s">
        <v>390</v>
      </c>
      <c r="G147" s="180" t="s">
        <v>150</v>
      </c>
      <c r="H147" s="181">
        <v>1</v>
      </c>
      <c r="I147" s="182"/>
      <c r="J147" s="183">
        <f>ROUND(I147*H147,2)</f>
        <v>0</v>
      </c>
      <c r="K147" s="179" t="s">
        <v>38</v>
      </c>
      <c r="L147" s="42"/>
      <c r="M147" s="184" t="s">
        <v>38</v>
      </c>
      <c r="N147" s="185" t="s">
        <v>49</v>
      </c>
      <c r="O147" s="68"/>
      <c r="P147" s="186">
        <f>O147*H147</f>
        <v>0</v>
      </c>
      <c r="Q147" s="186">
        <v>0</v>
      </c>
      <c r="R147" s="186">
        <f>Q147*H147</f>
        <v>0</v>
      </c>
      <c r="S147" s="186">
        <v>5.0000000000000001E-3</v>
      </c>
      <c r="T147" s="187">
        <f>S147*H147</f>
        <v>5.0000000000000001E-3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8" t="s">
        <v>145</v>
      </c>
      <c r="AT147" s="188" t="s">
        <v>147</v>
      </c>
      <c r="AU147" s="188" t="s">
        <v>86</v>
      </c>
      <c r="AY147" s="20" t="s">
        <v>144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20" t="s">
        <v>145</v>
      </c>
      <c r="BK147" s="189">
        <f>ROUND(I147*H147,2)</f>
        <v>0</v>
      </c>
      <c r="BL147" s="20" t="s">
        <v>145</v>
      </c>
      <c r="BM147" s="188" t="s">
        <v>391</v>
      </c>
    </row>
    <row r="148" spans="1:65" s="2" customFormat="1" ht="10.199999999999999">
      <c r="A148" s="37"/>
      <c r="B148" s="38"/>
      <c r="C148" s="39"/>
      <c r="D148" s="190" t="s">
        <v>152</v>
      </c>
      <c r="E148" s="39"/>
      <c r="F148" s="191" t="s">
        <v>390</v>
      </c>
      <c r="G148" s="39"/>
      <c r="H148" s="39"/>
      <c r="I148" s="192"/>
      <c r="J148" s="39"/>
      <c r="K148" s="39"/>
      <c r="L148" s="42"/>
      <c r="M148" s="193"/>
      <c r="N148" s="194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152</v>
      </c>
      <c r="AU148" s="20" t="s">
        <v>86</v>
      </c>
    </row>
    <row r="149" spans="1:65" s="13" customFormat="1" ht="10.199999999999999">
      <c r="B149" s="195"/>
      <c r="C149" s="196"/>
      <c r="D149" s="190" t="s">
        <v>153</v>
      </c>
      <c r="E149" s="197" t="s">
        <v>38</v>
      </c>
      <c r="F149" s="198" t="s">
        <v>392</v>
      </c>
      <c r="G149" s="196"/>
      <c r="H149" s="197" t="s">
        <v>38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153</v>
      </c>
      <c r="AU149" s="204" t="s">
        <v>86</v>
      </c>
      <c r="AV149" s="13" t="s">
        <v>84</v>
      </c>
      <c r="AW149" s="13" t="s">
        <v>36</v>
      </c>
      <c r="AX149" s="13" t="s">
        <v>76</v>
      </c>
      <c r="AY149" s="204" t="s">
        <v>144</v>
      </c>
    </row>
    <row r="150" spans="1:65" s="14" customFormat="1" ht="10.199999999999999">
      <c r="B150" s="205"/>
      <c r="C150" s="206"/>
      <c r="D150" s="190" t="s">
        <v>153</v>
      </c>
      <c r="E150" s="207" t="s">
        <v>38</v>
      </c>
      <c r="F150" s="208" t="s">
        <v>84</v>
      </c>
      <c r="G150" s="206"/>
      <c r="H150" s="209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153</v>
      </c>
      <c r="AU150" s="215" t="s">
        <v>86</v>
      </c>
      <c r="AV150" s="14" t="s">
        <v>86</v>
      </c>
      <c r="AW150" s="14" t="s">
        <v>36</v>
      </c>
      <c r="AX150" s="14" t="s">
        <v>84</v>
      </c>
      <c r="AY150" s="215" t="s">
        <v>144</v>
      </c>
    </row>
    <row r="151" spans="1:65" s="2" customFormat="1" ht="16.5" customHeight="1">
      <c r="A151" s="37"/>
      <c r="B151" s="38"/>
      <c r="C151" s="177" t="s">
        <v>230</v>
      </c>
      <c r="D151" s="177" t="s">
        <v>147</v>
      </c>
      <c r="E151" s="178" t="s">
        <v>393</v>
      </c>
      <c r="F151" s="179" t="s">
        <v>394</v>
      </c>
      <c r="G151" s="180" t="s">
        <v>159</v>
      </c>
      <c r="H151" s="181">
        <v>32</v>
      </c>
      <c r="I151" s="182"/>
      <c r="J151" s="183">
        <f>ROUND(I151*H151,2)</f>
        <v>0</v>
      </c>
      <c r="K151" s="179" t="s">
        <v>160</v>
      </c>
      <c r="L151" s="42"/>
      <c r="M151" s="184" t="s">
        <v>38</v>
      </c>
      <c r="N151" s="185" t="s">
        <v>49</v>
      </c>
      <c r="O151" s="68"/>
      <c r="P151" s="186">
        <f>O151*H151</f>
        <v>0</v>
      </c>
      <c r="Q151" s="186">
        <v>0</v>
      </c>
      <c r="R151" s="186">
        <f>Q151*H151</f>
        <v>0</v>
      </c>
      <c r="S151" s="186">
        <v>1.4300000000000001E-3</v>
      </c>
      <c r="T151" s="187">
        <f>S151*H151</f>
        <v>4.5760000000000002E-2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8" t="s">
        <v>145</v>
      </c>
      <c r="AT151" s="188" t="s">
        <v>147</v>
      </c>
      <c r="AU151" s="188" t="s">
        <v>86</v>
      </c>
      <c r="AY151" s="20" t="s">
        <v>144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145</v>
      </c>
      <c r="BK151" s="189">
        <f>ROUND(I151*H151,2)</f>
        <v>0</v>
      </c>
      <c r="BL151" s="20" t="s">
        <v>145</v>
      </c>
      <c r="BM151" s="188" t="s">
        <v>395</v>
      </c>
    </row>
    <row r="152" spans="1:65" s="2" customFormat="1" ht="10.199999999999999">
      <c r="A152" s="37"/>
      <c r="B152" s="38"/>
      <c r="C152" s="39"/>
      <c r="D152" s="190" t="s">
        <v>152</v>
      </c>
      <c r="E152" s="39"/>
      <c r="F152" s="191" t="s">
        <v>396</v>
      </c>
      <c r="G152" s="39"/>
      <c r="H152" s="39"/>
      <c r="I152" s="192"/>
      <c r="J152" s="39"/>
      <c r="K152" s="39"/>
      <c r="L152" s="42"/>
      <c r="M152" s="193"/>
      <c r="N152" s="194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152</v>
      </c>
      <c r="AU152" s="20" t="s">
        <v>86</v>
      </c>
    </row>
    <row r="153" spans="1:65" s="2" customFormat="1" ht="10.199999999999999">
      <c r="A153" s="37"/>
      <c r="B153" s="38"/>
      <c r="C153" s="39"/>
      <c r="D153" s="216" t="s">
        <v>163</v>
      </c>
      <c r="E153" s="39"/>
      <c r="F153" s="217" t="s">
        <v>397</v>
      </c>
      <c r="G153" s="39"/>
      <c r="H153" s="39"/>
      <c r="I153" s="192"/>
      <c r="J153" s="39"/>
      <c r="K153" s="39"/>
      <c r="L153" s="42"/>
      <c r="M153" s="193"/>
      <c r="N153" s="194"/>
      <c r="O153" s="68"/>
      <c r="P153" s="68"/>
      <c r="Q153" s="68"/>
      <c r="R153" s="68"/>
      <c r="S153" s="68"/>
      <c r="T153" s="69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163</v>
      </c>
      <c r="AU153" s="20" t="s">
        <v>86</v>
      </c>
    </row>
    <row r="154" spans="1:65" s="13" customFormat="1" ht="10.199999999999999">
      <c r="B154" s="195"/>
      <c r="C154" s="196"/>
      <c r="D154" s="190" t="s">
        <v>153</v>
      </c>
      <c r="E154" s="197" t="s">
        <v>38</v>
      </c>
      <c r="F154" s="198" t="s">
        <v>398</v>
      </c>
      <c r="G154" s="196"/>
      <c r="H154" s="197" t="s">
        <v>38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153</v>
      </c>
      <c r="AU154" s="204" t="s">
        <v>86</v>
      </c>
      <c r="AV154" s="13" t="s">
        <v>84</v>
      </c>
      <c r="AW154" s="13" t="s">
        <v>36</v>
      </c>
      <c r="AX154" s="13" t="s">
        <v>76</v>
      </c>
      <c r="AY154" s="204" t="s">
        <v>144</v>
      </c>
    </row>
    <row r="155" spans="1:65" s="14" customFormat="1" ht="10.199999999999999">
      <c r="B155" s="205"/>
      <c r="C155" s="206"/>
      <c r="D155" s="190" t="s">
        <v>153</v>
      </c>
      <c r="E155" s="207" t="s">
        <v>38</v>
      </c>
      <c r="F155" s="208" t="s">
        <v>399</v>
      </c>
      <c r="G155" s="206"/>
      <c r="H155" s="209">
        <v>32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153</v>
      </c>
      <c r="AU155" s="215" t="s">
        <v>86</v>
      </c>
      <c r="AV155" s="14" t="s">
        <v>86</v>
      </c>
      <c r="AW155" s="14" t="s">
        <v>36</v>
      </c>
      <c r="AX155" s="14" t="s">
        <v>84</v>
      </c>
      <c r="AY155" s="215" t="s">
        <v>144</v>
      </c>
    </row>
    <row r="156" spans="1:65" s="12" customFormat="1" ht="22.8" customHeight="1">
      <c r="B156" s="161"/>
      <c r="C156" s="162"/>
      <c r="D156" s="163" t="s">
        <v>75</v>
      </c>
      <c r="E156" s="175" t="s">
        <v>167</v>
      </c>
      <c r="F156" s="175" t="s">
        <v>168</v>
      </c>
      <c r="G156" s="162"/>
      <c r="H156" s="162"/>
      <c r="I156" s="165"/>
      <c r="J156" s="176">
        <f>BK156</f>
        <v>0</v>
      </c>
      <c r="K156" s="162"/>
      <c r="L156" s="167"/>
      <c r="M156" s="168"/>
      <c r="N156" s="169"/>
      <c r="O156" s="169"/>
      <c r="P156" s="170">
        <f>SUM(P157:P167)</f>
        <v>0</v>
      </c>
      <c r="Q156" s="169"/>
      <c r="R156" s="170">
        <f>SUM(R157:R167)</f>
        <v>0</v>
      </c>
      <c r="S156" s="169"/>
      <c r="T156" s="171">
        <f>SUM(T157:T167)</f>
        <v>0</v>
      </c>
      <c r="AR156" s="172" t="s">
        <v>84</v>
      </c>
      <c r="AT156" s="173" t="s">
        <v>75</v>
      </c>
      <c r="AU156" s="173" t="s">
        <v>84</v>
      </c>
      <c r="AY156" s="172" t="s">
        <v>144</v>
      </c>
      <c r="BK156" s="174">
        <f>SUM(BK157:BK167)</f>
        <v>0</v>
      </c>
    </row>
    <row r="157" spans="1:65" s="2" customFormat="1" ht="16.5" customHeight="1">
      <c r="A157" s="37"/>
      <c r="B157" s="38"/>
      <c r="C157" s="177" t="s">
        <v>8</v>
      </c>
      <c r="D157" s="177" t="s">
        <v>147</v>
      </c>
      <c r="E157" s="178" t="s">
        <v>170</v>
      </c>
      <c r="F157" s="179" t="s">
        <v>171</v>
      </c>
      <c r="G157" s="180" t="s">
        <v>172</v>
      </c>
      <c r="H157" s="181">
        <v>26.327000000000002</v>
      </c>
      <c r="I157" s="182"/>
      <c r="J157" s="183">
        <f>ROUND(I157*H157,2)</f>
        <v>0</v>
      </c>
      <c r="K157" s="179" t="s">
        <v>160</v>
      </c>
      <c r="L157" s="42"/>
      <c r="M157" s="184" t="s">
        <v>38</v>
      </c>
      <c r="N157" s="185" t="s">
        <v>49</v>
      </c>
      <c r="O157" s="68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8" t="s">
        <v>145</v>
      </c>
      <c r="AT157" s="188" t="s">
        <v>147</v>
      </c>
      <c r="AU157" s="188" t="s">
        <v>86</v>
      </c>
      <c r="AY157" s="20" t="s">
        <v>144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145</v>
      </c>
      <c r="BK157" s="189">
        <f>ROUND(I157*H157,2)</f>
        <v>0</v>
      </c>
      <c r="BL157" s="20" t="s">
        <v>145</v>
      </c>
      <c r="BM157" s="188" t="s">
        <v>400</v>
      </c>
    </row>
    <row r="158" spans="1:65" s="2" customFormat="1" ht="10.199999999999999">
      <c r="A158" s="37"/>
      <c r="B158" s="38"/>
      <c r="C158" s="39"/>
      <c r="D158" s="190" t="s">
        <v>152</v>
      </c>
      <c r="E158" s="39"/>
      <c r="F158" s="191" t="s">
        <v>174</v>
      </c>
      <c r="G158" s="39"/>
      <c r="H158" s="39"/>
      <c r="I158" s="192"/>
      <c r="J158" s="39"/>
      <c r="K158" s="39"/>
      <c r="L158" s="42"/>
      <c r="M158" s="193"/>
      <c r="N158" s="194"/>
      <c r="O158" s="68"/>
      <c r="P158" s="68"/>
      <c r="Q158" s="68"/>
      <c r="R158" s="68"/>
      <c r="S158" s="68"/>
      <c r="T158" s="69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152</v>
      </c>
      <c r="AU158" s="20" t="s">
        <v>86</v>
      </c>
    </row>
    <row r="159" spans="1:65" s="2" customFormat="1" ht="10.199999999999999">
      <c r="A159" s="37"/>
      <c r="B159" s="38"/>
      <c r="C159" s="39"/>
      <c r="D159" s="216" t="s">
        <v>163</v>
      </c>
      <c r="E159" s="39"/>
      <c r="F159" s="217" t="s">
        <v>175</v>
      </c>
      <c r="G159" s="39"/>
      <c r="H159" s="39"/>
      <c r="I159" s="192"/>
      <c r="J159" s="39"/>
      <c r="K159" s="39"/>
      <c r="L159" s="42"/>
      <c r="M159" s="193"/>
      <c r="N159" s="194"/>
      <c r="O159" s="68"/>
      <c r="P159" s="68"/>
      <c r="Q159" s="68"/>
      <c r="R159" s="68"/>
      <c r="S159" s="68"/>
      <c r="T159" s="69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163</v>
      </c>
      <c r="AU159" s="20" t="s">
        <v>86</v>
      </c>
    </row>
    <row r="160" spans="1:65" s="2" customFormat="1" ht="16.5" customHeight="1">
      <c r="A160" s="37"/>
      <c r="B160" s="38"/>
      <c r="C160" s="177" t="s">
        <v>241</v>
      </c>
      <c r="D160" s="177" t="s">
        <v>147</v>
      </c>
      <c r="E160" s="178" t="s">
        <v>176</v>
      </c>
      <c r="F160" s="179" t="s">
        <v>177</v>
      </c>
      <c r="G160" s="180" t="s">
        <v>172</v>
      </c>
      <c r="H160" s="181">
        <v>1.3320000000000001</v>
      </c>
      <c r="I160" s="182"/>
      <c r="J160" s="183">
        <f>ROUND(I160*H160,2)</f>
        <v>0</v>
      </c>
      <c r="K160" s="179" t="s">
        <v>38</v>
      </c>
      <c r="L160" s="42"/>
      <c r="M160" s="184" t="s">
        <v>38</v>
      </c>
      <c r="N160" s="185" t="s">
        <v>49</v>
      </c>
      <c r="O160" s="68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8" t="s">
        <v>145</v>
      </c>
      <c r="AT160" s="188" t="s">
        <v>147</v>
      </c>
      <c r="AU160" s="188" t="s">
        <v>86</v>
      </c>
      <c r="AY160" s="20" t="s">
        <v>144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20" t="s">
        <v>145</v>
      </c>
      <c r="BK160" s="189">
        <f>ROUND(I160*H160,2)</f>
        <v>0</v>
      </c>
      <c r="BL160" s="20" t="s">
        <v>145</v>
      </c>
      <c r="BM160" s="188" t="s">
        <v>401</v>
      </c>
    </row>
    <row r="161" spans="1:65" s="2" customFormat="1" ht="19.2">
      <c r="A161" s="37"/>
      <c r="B161" s="38"/>
      <c r="C161" s="39"/>
      <c r="D161" s="190" t="s">
        <v>152</v>
      </c>
      <c r="E161" s="39"/>
      <c r="F161" s="191" t="s">
        <v>179</v>
      </c>
      <c r="G161" s="39"/>
      <c r="H161" s="39"/>
      <c r="I161" s="192"/>
      <c r="J161" s="39"/>
      <c r="K161" s="39"/>
      <c r="L161" s="42"/>
      <c r="M161" s="193"/>
      <c r="N161" s="194"/>
      <c r="O161" s="68"/>
      <c r="P161" s="68"/>
      <c r="Q161" s="68"/>
      <c r="R161" s="68"/>
      <c r="S161" s="68"/>
      <c r="T161" s="6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152</v>
      </c>
      <c r="AU161" s="20" t="s">
        <v>86</v>
      </c>
    </row>
    <row r="162" spans="1:65" s="13" customFormat="1" ht="10.199999999999999">
      <c r="B162" s="195"/>
      <c r="C162" s="196"/>
      <c r="D162" s="190" t="s">
        <v>153</v>
      </c>
      <c r="E162" s="197" t="s">
        <v>38</v>
      </c>
      <c r="F162" s="198" t="s">
        <v>180</v>
      </c>
      <c r="G162" s="196"/>
      <c r="H162" s="197" t="s">
        <v>38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153</v>
      </c>
      <c r="AU162" s="204" t="s">
        <v>86</v>
      </c>
      <c r="AV162" s="13" t="s">
        <v>84</v>
      </c>
      <c r="AW162" s="13" t="s">
        <v>36</v>
      </c>
      <c r="AX162" s="13" t="s">
        <v>76</v>
      </c>
      <c r="AY162" s="204" t="s">
        <v>144</v>
      </c>
    </row>
    <row r="163" spans="1:65" s="14" customFormat="1" ht="10.199999999999999">
      <c r="B163" s="205"/>
      <c r="C163" s="206"/>
      <c r="D163" s="190" t="s">
        <v>153</v>
      </c>
      <c r="E163" s="207" t="s">
        <v>38</v>
      </c>
      <c r="F163" s="208" t="s">
        <v>268</v>
      </c>
      <c r="G163" s="206"/>
      <c r="H163" s="209">
        <v>1.3320000000000001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153</v>
      </c>
      <c r="AU163" s="215" t="s">
        <v>86</v>
      </c>
      <c r="AV163" s="14" t="s">
        <v>86</v>
      </c>
      <c r="AW163" s="14" t="s">
        <v>36</v>
      </c>
      <c r="AX163" s="14" t="s">
        <v>84</v>
      </c>
      <c r="AY163" s="215" t="s">
        <v>144</v>
      </c>
    </row>
    <row r="164" spans="1:65" s="2" customFormat="1" ht="16.5" customHeight="1">
      <c r="A164" s="37"/>
      <c r="B164" s="38"/>
      <c r="C164" s="177" t="s">
        <v>249</v>
      </c>
      <c r="D164" s="177" t="s">
        <v>147</v>
      </c>
      <c r="E164" s="178" t="s">
        <v>402</v>
      </c>
      <c r="F164" s="179" t="s">
        <v>403</v>
      </c>
      <c r="G164" s="180" t="s">
        <v>226</v>
      </c>
      <c r="H164" s="181">
        <v>15</v>
      </c>
      <c r="I164" s="182"/>
      <c r="J164" s="183">
        <f>ROUND(I164*H164,2)</f>
        <v>0</v>
      </c>
      <c r="K164" s="179" t="s">
        <v>38</v>
      </c>
      <c r="L164" s="42"/>
      <c r="M164" s="184" t="s">
        <v>38</v>
      </c>
      <c r="N164" s="185" t="s">
        <v>49</v>
      </c>
      <c r="O164" s="68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145</v>
      </c>
      <c r="AT164" s="188" t="s">
        <v>147</v>
      </c>
      <c r="AU164" s="188" t="s">
        <v>86</v>
      </c>
      <c r="AY164" s="20" t="s">
        <v>144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145</v>
      </c>
      <c r="BK164" s="189">
        <f>ROUND(I164*H164,2)</f>
        <v>0</v>
      </c>
      <c r="BL164" s="20" t="s">
        <v>145</v>
      </c>
      <c r="BM164" s="188" t="s">
        <v>404</v>
      </c>
    </row>
    <row r="165" spans="1:65" s="2" customFormat="1" ht="10.199999999999999">
      <c r="A165" s="37"/>
      <c r="B165" s="38"/>
      <c r="C165" s="39"/>
      <c r="D165" s="190" t="s">
        <v>152</v>
      </c>
      <c r="E165" s="39"/>
      <c r="F165" s="191" t="s">
        <v>405</v>
      </c>
      <c r="G165" s="39"/>
      <c r="H165" s="39"/>
      <c r="I165" s="192"/>
      <c r="J165" s="39"/>
      <c r="K165" s="39"/>
      <c r="L165" s="42"/>
      <c r="M165" s="193"/>
      <c r="N165" s="194"/>
      <c r="O165" s="68"/>
      <c r="P165" s="68"/>
      <c r="Q165" s="68"/>
      <c r="R165" s="68"/>
      <c r="S165" s="68"/>
      <c r="T165" s="69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152</v>
      </c>
      <c r="AU165" s="20" t="s">
        <v>86</v>
      </c>
    </row>
    <row r="166" spans="1:65" s="13" customFormat="1" ht="10.199999999999999">
      <c r="B166" s="195"/>
      <c r="C166" s="196"/>
      <c r="D166" s="190" t="s">
        <v>153</v>
      </c>
      <c r="E166" s="197" t="s">
        <v>38</v>
      </c>
      <c r="F166" s="198" t="s">
        <v>406</v>
      </c>
      <c r="G166" s="196"/>
      <c r="H166" s="197" t="s">
        <v>38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153</v>
      </c>
      <c r="AU166" s="204" t="s">
        <v>86</v>
      </c>
      <c r="AV166" s="13" t="s">
        <v>84</v>
      </c>
      <c r="AW166" s="13" t="s">
        <v>36</v>
      </c>
      <c r="AX166" s="13" t="s">
        <v>76</v>
      </c>
      <c r="AY166" s="204" t="s">
        <v>144</v>
      </c>
    </row>
    <row r="167" spans="1:65" s="14" customFormat="1" ht="10.199999999999999">
      <c r="B167" s="205"/>
      <c r="C167" s="206"/>
      <c r="D167" s="190" t="s">
        <v>153</v>
      </c>
      <c r="E167" s="207" t="s">
        <v>38</v>
      </c>
      <c r="F167" s="208" t="s">
        <v>342</v>
      </c>
      <c r="G167" s="206"/>
      <c r="H167" s="209">
        <v>15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153</v>
      </c>
      <c r="AU167" s="215" t="s">
        <v>86</v>
      </c>
      <c r="AV167" s="14" t="s">
        <v>86</v>
      </c>
      <c r="AW167" s="14" t="s">
        <v>36</v>
      </c>
      <c r="AX167" s="14" t="s">
        <v>84</v>
      </c>
      <c r="AY167" s="215" t="s">
        <v>144</v>
      </c>
    </row>
    <row r="168" spans="1:65" s="12" customFormat="1" ht="22.8" customHeight="1">
      <c r="B168" s="161"/>
      <c r="C168" s="162"/>
      <c r="D168" s="163" t="s">
        <v>75</v>
      </c>
      <c r="E168" s="175" t="s">
        <v>182</v>
      </c>
      <c r="F168" s="175" t="s">
        <v>183</v>
      </c>
      <c r="G168" s="162"/>
      <c r="H168" s="162"/>
      <c r="I168" s="165"/>
      <c r="J168" s="176">
        <f>BK168</f>
        <v>0</v>
      </c>
      <c r="K168" s="162"/>
      <c r="L168" s="167"/>
      <c r="M168" s="168"/>
      <c r="N168" s="169"/>
      <c r="O168" s="169"/>
      <c r="P168" s="170">
        <f>SUM(P169:P171)</f>
        <v>0</v>
      </c>
      <c r="Q168" s="169"/>
      <c r="R168" s="170">
        <f>SUM(R169:R171)</f>
        <v>0</v>
      </c>
      <c r="S168" s="169"/>
      <c r="T168" s="171">
        <f>SUM(T169:T171)</f>
        <v>0</v>
      </c>
      <c r="AR168" s="172" t="s">
        <v>84</v>
      </c>
      <c r="AT168" s="173" t="s">
        <v>75</v>
      </c>
      <c r="AU168" s="173" t="s">
        <v>84</v>
      </c>
      <c r="AY168" s="172" t="s">
        <v>144</v>
      </c>
      <c r="BK168" s="174">
        <f>SUM(BK169:BK171)</f>
        <v>0</v>
      </c>
    </row>
    <row r="169" spans="1:65" s="2" customFormat="1" ht="16.5" customHeight="1">
      <c r="A169" s="37"/>
      <c r="B169" s="38"/>
      <c r="C169" s="177" t="s">
        <v>257</v>
      </c>
      <c r="D169" s="177" t="s">
        <v>147</v>
      </c>
      <c r="E169" s="178" t="s">
        <v>185</v>
      </c>
      <c r="F169" s="179" t="s">
        <v>186</v>
      </c>
      <c r="G169" s="180" t="s">
        <v>172</v>
      </c>
      <c r="H169" s="181">
        <v>1.0029999999999999</v>
      </c>
      <c r="I169" s="182"/>
      <c r="J169" s="183">
        <f>ROUND(I169*H169,2)</f>
        <v>0</v>
      </c>
      <c r="K169" s="179" t="s">
        <v>160</v>
      </c>
      <c r="L169" s="42"/>
      <c r="M169" s="184" t="s">
        <v>38</v>
      </c>
      <c r="N169" s="185" t="s">
        <v>49</v>
      </c>
      <c r="O169" s="68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8" t="s">
        <v>145</v>
      </c>
      <c r="AT169" s="188" t="s">
        <v>147</v>
      </c>
      <c r="AU169" s="188" t="s">
        <v>86</v>
      </c>
      <c r="AY169" s="20" t="s">
        <v>144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20" t="s">
        <v>145</v>
      </c>
      <c r="BK169" s="189">
        <f>ROUND(I169*H169,2)</f>
        <v>0</v>
      </c>
      <c r="BL169" s="20" t="s">
        <v>145</v>
      </c>
      <c r="BM169" s="188" t="s">
        <v>407</v>
      </c>
    </row>
    <row r="170" spans="1:65" s="2" customFormat="1" ht="19.2">
      <c r="A170" s="37"/>
      <c r="B170" s="38"/>
      <c r="C170" s="39"/>
      <c r="D170" s="190" t="s">
        <v>152</v>
      </c>
      <c r="E170" s="39"/>
      <c r="F170" s="191" t="s">
        <v>188</v>
      </c>
      <c r="G170" s="39"/>
      <c r="H170" s="39"/>
      <c r="I170" s="192"/>
      <c r="J170" s="39"/>
      <c r="K170" s="39"/>
      <c r="L170" s="42"/>
      <c r="M170" s="193"/>
      <c r="N170" s="194"/>
      <c r="O170" s="68"/>
      <c r="P170" s="68"/>
      <c r="Q170" s="68"/>
      <c r="R170" s="68"/>
      <c r="S170" s="68"/>
      <c r="T170" s="69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152</v>
      </c>
      <c r="AU170" s="20" t="s">
        <v>86</v>
      </c>
    </row>
    <row r="171" spans="1:65" s="2" customFormat="1" ht="10.199999999999999">
      <c r="A171" s="37"/>
      <c r="B171" s="38"/>
      <c r="C171" s="39"/>
      <c r="D171" s="216" t="s">
        <v>163</v>
      </c>
      <c r="E171" s="39"/>
      <c r="F171" s="217" t="s">
        <v>189</v>
      </c>
      <c r="G171" s="39"/>
      <c r="H171" s="39"/>
      <c r="I171" s="192"/>
      <c r="J171" s="39"/>
      <c r="K171" s="39"/>
      <c r="L171" s="42"/>
      <c r="M171" s="193"/>
      <c r="N171" s="194"/>
      <c r="O171" s="68"/>
      <c r="P171" s="68"/>
      <c r="Q171" s="68"/>
      <c r="R171" s="68"/>
      <c r="S171" s="68"/>
      <c r="T171" s="69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163</v>
      </c>
      <c r="AU171" s="20" t="s">
        <v>86</v>
      </c>
    </row>
    <row r="172" spans="1:65" s="12" customFormat="1" ht="25.95" customHeight="1">
      <c r="B172" s="161"/>
      <c r="C172" s="162"/>
      <c r="D172" s="163" t="s">
        <v>75</v>
      </c>
      <c r="E172" s="164" t="s">
        <v>190</v>
      </c>
      <c r="F172" s="164" t="s">
        <v>191</v>
      </c>
      <c r="G172" s="162"/>
      <c r="H172" s="162"/>
      <c r="I172" s="165"/>
      <c r="J172" s="166">
        <f>BK172</f>
        <v>0</v>
      </c>
      <c r="K172" s="162"/>
      <c r="L172" s="167"/>
      <c r="M172" s="168"/>
      <c r="N172" s="169"/>
      <c r="O172" s="169"/>
      <c r="P172" s="170">
        <f>P173+P210+P264+P352+P390+P412+P443+P482+P517+P576</f>
        <v>0</v>
      </c>
      <c r="Q172" s="169"/>
      <c r="R172" s="170">
        <f>R173+R210+R264+R352+R390+R412+R443+R482+R517+R576</f>
        <v>10.375233</v>
      </c>
      <c r="S172" s="169"/>
      <c r="T172" s="171">
        <f>T173+T210+T264+T352+T390+T412+T443+T482+T517+T576</f>
        <v>24.056435</v>
      </c>
      <c r="AR172" s="172" t="s">
        <v>86</v>
      </c>
      <c r="AT172" s="173" t="s">
        <v>75</v>
      </c>
      <c r="AU172" s="173" t="s">
        <v>76</v>
      </c>
      <c r="AY172" s="172" t="s">
        <v>144</v>
      </c>
      <c r="BK172" s="174">
        <f>BK173+BK210+BK264+BK352+BK390+BK412+BK443+BK482+BK517+BK576</f>
        <v>0</v>
      </c>
    </row>
    <row r="173" spans="1:65" s="12" customFormat="1" ht="22.8" customHeight="1">
      <c r="B173" s="161"/>
      <c r="C173" s="162"/>
      <c r="D173" s="163" t="s">
        <v>75</v>
      </c>
      <c r="E173" s="175" t="s">
        <v>192</v>
      </c>
      <c r="F173" s="175" t="s">
        <v>193</v>
      </c>
      <c r="G173" s="162"/>
      <c r="H173" s="162"/>
      <c r="I173" s="165"/>
      <c r="J173" s="176">
        <f>BK173</f>
        <v>0</v>
      </c>
      <c r="K173" s="162"/>
      <c r="L173" s="167"/>
      <c r="M173" s="168"/>
      <c r="N173" s="169"/>
      <c r="O173" s="169"/>
      <c r="P173" s="170">
        <f>SUM(P174:P209)</f>
        <v>0</v>
      </c>
      <c r="Q173" s="169"/>
      <c r="R173" s="170">
        <f>SUM(R174:R209)</f>
        <v>0.13640000000000002</v>
      </c>
      <c r="S173" s="169"/>
      <c r="T173" s="171">
        <f>SUM(T174:T209)</f>
        <v>0.16857499999999997</v>
      </c>
      <c r="AR173" s="172" t="s">
        <v>86</v>
      </c>
      <c r="AT173" s="173" t="s">
        <v>75</v>
      </c>
      <c r="AU173" s="173" t="s">
        <v>84</v>
      </c>
      <c r="AY173" s="172" t="s">
        <v>144</v>
      </c>
      <c r="BK173" s="174">
        <f>SUM(BK174:BK209)</f>
        <v>0</v>
      </c>
    </row>
    <row r="174" spans="1:65" s="2" customFormat="1" ht="16.5" customHeight="1">
      <c r="A174" s="37"/>
      <c r="B174" s="38"/>
      <c r="C174" s="177" t="s">
        <v>198</v>
      </c>
      <c r="D174" s="177" t="s">
        <v>147</v>
      </c>
      <c r="E174" s="178" t="s">
        <v>195</v>
      </c>
      <c r="F174" s="179" t="s">
        <v>196</v>
      </c>
      <c r="G174" s="180" t="s">
        <v>197</v>
      </c>
      <c r="H174" s="181">
        <v>2.5</v>
      </c>
      <c r="I174" s="182"/>
      <c r="J174" s="183">
        <f>ROUND(I174*H174,2)</f>
        <v>0</v>
      </c>
      <c r="K174" s="179" t="s">
        <v>160</v>
      </c>
      <c r="L174" s="42"/>
      <c r="M174" s="184" t="s">
        <v>38</v>
      </c>
      <c r="N174" s="185" t="s">
        <v>49</v>
      </c>
      <c r="O174" s="68"/>
      <c r="P174" s="186">
        <f>O174*H174</f>
        <v>0</v>
      </c>
      <c r="Q174" s="186">
        <v>0</v>
      </c>
      <c r="R174" s="186">
        <f>Q174*H174</f>
        <v>0</v>
      </c>
      <c r="S174" s="186">
        <v>3.065E-2</v>
      </c>
      <c r="T174" s="187">
        <f>S174*H174</f>
        <v>7.6624999999999999E-2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8" t="s">
        <v>198</v>
      </c>
      <c r="AT174" s="188" t="s">
        <v>147</v>
      </c>
      <c r="AU174" s="188" t="s">
        <v>86</v>
      </c>
      <c r="AY174" s="20" t="s">
        <v>144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20" t="s">
        <v>145</v>
      </c>
      <c r="BK174" s="189">
        <f>ROUND(I174*H174,2)</f>
        <v>0</v>
      </c>
      <c r="BL174" s="20" t="s">
        <v>198</v>
      </c>
      <c r="BM174" s="188" t="s">
        <v>408</v>
      </c>
    </row>
    <row r="175" spans="1:65" s="2" customFormat="1" ht="10.199999999999999">
      <c r="A175" s="37"/>
      <c r="B175" s="38"/>
      <c r="C175" s="39"/>
      <c r="D175" s="190" t="s">
        <v>152</v>
      </c>
      <c r="E175" s="39"/>
      <c r="F175" s="191" t="s">
        <v>200</v>
      </c>
      <c r="G175" s="39"/>
      <c r="H175" s="39"/>
      <c r="I175" s="192"/>
      <c r="J175" s="39"/>
      <c r="K175" s="39"/>
      <c r="L175" s="42"/>
      <c r="M175" s="193"/>
      <c r="N175" s="194"/>
      <c r="O175" s="68"/>
      <c r="P175" s="68"/>
      <c r="Q175" s="68"/>
      <c r="R175" s="68"/>
      <c r="S175" s="68"/>
      <c r="T175" s="69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152</v>
      </c>
      <c r="AU175" s="20" t="s">
        <v>86</v>
      </c>
    </row>
    <row r="176" spans="1:65" s="2" customFormat="1" ht="10.199999999999999">
      <c r="A176" s="37"/>
      <c r="B176" s="38"/>
      <c r="C176" s="39"/>
      <c r="D176" s="216" t="s">
        <v>163</v>
      </c>
      <c r="E176" s="39"/>
      <c r="F176" s="217" t="s">
        <v>201</v>
      </c>
      <c r="G176" s="39"/>
      <c r="H176" s="39"/>
      <c r="I176" s="192"/>
      <c r="J176" s="39"/>
      <c r="K176" s="39"/>
      <c r="L176" s="42"/>
      <c r="M176" s="193"/>
      <c r="N176" s="194"/>
      <c r="O176" s="68"/>
      <c r="P176" s="68"/>
      <c r="Q176" s="68"/>
      <c r="R176" s="68"/>
      <c r="S176" s="68"/>
      <c r="T176" s="69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163</v>
      </c>
      <c r="AU176" s="20" t="s">
        <v>86</v>
      </c>
    </row>
    <row r="177" spans="1:65" s="13" customFormat="1" ht="10.199999999999999">
      <c r="B177" s="195"/>
      <c r="C177" s="196"/>
      <c r="D177" s="190" t="s">
        <v>153</v>
      </c>
      <c r="E177" s="197" t="s">
        <v>38</v>
      </c>
      <c r="F177" s="198" t="s">
        <v>409</v>
      </c>
      <c r="G177" s="196"/>
      <c r="H177" s="197" t="s">
        <v>38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153</v>
      </c>
      <c r="AU177" s="204" t="s">
        <v>86</v>
      </c>
      <c r="AV177" s="13" t="s">
        <v>84</v>
      </c>
      <c r="AW177" s="13" t="s">
        <v>36</v>
      </c>
      <c r="AX177" s="13" t="s">
        <v>76</v>
      </c>
      <c r="AY177" s="204" t="s">
        <v>144</v>
      </c>
    </row>
    <row r="178" spans="1:65" s="14" customFormat="1" ht="10.199999999999999">
      <c r="B178" s="205"/>
      <c r="C178" s="206"/>
      <c r="D178" s="190" t="s">
        <v>153</v>
      </c>
      <c r="E178" s="207" t="s">
        <v>38</v>
      </c>
      <c r="F178" s="208" t="s">
        <v>410</v>
      </c>
      <c r="G178" s="206"/>
      <c r="H178" s="209">
        <v>2.5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153</v>
      </c>
      <c r="AU178" s="215" t="s">
        <v>86</v>
      </c>
      <c r="AV178" s="14" t="s">
        <v>86</v>
      </c>
      <c r="AW178" s="14" t="s">
        <v>36</v>
      </c>
      <c r="AX178" s="14" t="s">
        <v>84</v>
      </c>
      <c r="AY178" s="215" t="s">
        <v>144</v>
      </c>
    </row>
    <row r="179" spans="1:65" s="2" customFormat="1" ht="16.5" customHeight="1">
      <c r="A179" s="37"/>
      <c r="B179" s="38"/>
      <c r="C179" s="177" t="s">
        <v>411</v>
      </c>
      <c r="D179" s="177" t="s">
        <v>147</v>
      </c>
      <c r="E179" s="178" t="s">
        <v>412</v>
      </c>
      <c r="F179" s="179" t="s">
        <v>413</v>
      </c>
      <c r="G179" s="180" t="s">
        <v>197</v>
      </c>
      <c r="H179" s="181">
        <v>25</v>
      </c>
      <c r="I179" s="182"/>
      <c r="J179" s="183">
        <f>ROUND(I179*H179,2)</f>
        <v>0</v>
      </c>
      <c r="K179" s="179" t="s">
        <v>160</v>
      </c>
      <c r="L179" s="42"/>
      <c r="M179" s="184" t="s">
        <v>38</v>
      </c>
      <c r="N179" s="185" t="s">
        <v>49</v>
      </c>
      <c r="O179" s="68"/>
      <c r="P179" s="186">
        <f>O179*H179</f>
        <v>0</v>
      </c>
      <c r="Q179" s="186">
        <v>0</v>
      </c>
      <c r="R179" s="186">
        <f>Q179*H179</f>
        <v>0</v>
      </c>
      <c r="S179" s="186">
        <v>2.0999999999999999E-3</v>
      </c>
      <c r="T179" s="187">
        <f>S179*H179</f>
        <v>5.2499999999999998E-2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8" t="s">
        <v>198</v>
      </c>
      <c r="AT179" s="188" t="s">
        <v>147</v>
      </c>
      <c r="AU179" s="188" t="s">
        <v>86</v>
      </c>
      <c r="AY179" s="20" t="s">
        <v>144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20" t="s">
        <v>145</v>
      </c>
      <c r="BK179" s="189">
        <f>ROUND(I179*H179,2)</f>
        <v>0</v>
      </c>
      <c r="BL179" s="20" t="s">
        <v>198</v>
      </c>
      <c r="BM179" s="188" t="s">
        <v>414</v>
      </c>
    </row>
    <row r="180" spans="1:65" s="2" customFormat="1" ht="10.199999999999999">
      <c r="A180" s="37"/>
      <c r="B180" s="38"/>
      <c r="C180" s="39"/>
      <c r="D180" s="190" t="s">
        <v>152</v>
      </c>
      <c r="E180" s="39"/>
      <c r="F180" s="191" t="s">
        <v>415</v>
      </c>
      <c r="G180" s="39"/>
      <c r="H180" s="39"/>
      <c r="I180" s="192"/>
      <c r="J180" s="39"/>
      <c r="K180" s="39"/>
      <c r="L180" s="42"/>
      <c r="M180" s="193"/>
      <c r="N180" s="194"/>
      <c r="O180" s="68"/>
      <c r="P180" s="68"/>
      <c r="Q180" s="68"/>
      <c r="R180" s="68"/>
      <c r="S180" s="68"/>
      <c r="T180" s="69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152</v>
      </c>
      <c r="AU180" s="20" t="s">
        <v>86</v>
      </c>
    </row>
    <row r="181" spans="1:65" s="2" customFormat="1" ht="10.199999999999999">
      <c r="A181" s="37"/>
      <c r="B181" s="38"/>
      <c r="C181" s="39"/>
      <c r="D181" s="216" t="s">
        <v>163</v>
      </c>
      <c r="E181" s="39"/>
      <c r="F181" s="217" t="s">
        <v>416</v>
      </c>
      <c r="G181" s="39"/>
      <c r="H181" s="39"/>
      <c r="I181" s="192"/>
      <c r="J181" s="39"/>
      <c r="K181" s="39"/>
      <c r="L181" s="42"/>
      <c r="M181" s="193"/>
      <c r="N181" s="194"/>
      <c r="O181" s="68"/>
      <c r="P181" s="68"/>
      <c r="Q181" s="68"/>
      <c r="R181" s="68"/>
      <c r="S181" s="68"/>
      <c r="T181" s="69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163</v>
      </c>
      <c r="AU181" s="20" t="s">
        <v>86</v>
      </c>
    </row>
    <row r="182" spans="1:65" s="13" customFormat="1" ht="10.199999999999999">
      <c r="B182" s="195"/>
      <c r="C182" s="196"/>
      <c r="D182" s="190" t="s">
        <v>153</v>
      </c>
      <c r="E182" s="197" t="s">
        <v>38</v>
      </c>
      <c r="F182" s="198" t="s">
        <v>417</v>
      </c>
      <c r="G182" s="196"/>
      <c r="H182" s="197" t="s">
        <v>38</v>
      </c>
      <c r="I182" s="199"/>
      <c r="J182" s="196"/>
      <c r="K182" s="196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153</v>
      </c>
      <c r="AU182" s="204" t="s">
        <v>86</v>
      </c>
      <c r="AV182" s="13" t="s">
        <v>84</v>
      </c>
      <c r="AW182" s="13" t="s">
        <v>36</v>
      </c>
      <c r="AX182" s="13" t="s">
        <v>76</v>
      </c>
      <c r="AY182" s="204" t="s">
        <v>144</v>
      </c>
    </row>
    <row r="183" spans="1:65" s="14" customFormat="1" ht="10.199999999999999">
      <c r="B183" s="205"/>
      <c r="C183" s="206"/>
      <c r="D183" s="190" t="s">
        <v>153</v>
      </c>
      <c r="E183" s="207" t="s">
        <v>38</v>
      </c>
      <c r="F183" s="208" t="s">
        <v>418</v>
      </c>
      <c r="G183" s="206"/>
      <c r="H183" s="209">
        <v>10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153</v>
      </c>
      <c r="AU183" s="215" t="s">
        <v>86</v>
      </c>
      <c r="AV183" s="14" t="s">
        <v>86</v>
      </c>
      <c r="AW183" s="14" t="s">
        <v>36</v>
      </c>
      <c r="AX183" s="14" t="s">
        <v>76</v>
      </c>
      <c r="AY183" s="215" t="s">
        <v>144</v>
      </c>
    </row>
    <row r="184" spans="1:65" s="13" customFormat="1" ht="10.199999999999999">
      <c r="B184" s="195"/>
      <c r="C184" s="196"/>
      <c r="D184" s="190" t="s">
        <v>153</v>
      </c>
      <c r="E184" s="197" t="s">
        <v>38</v>
      </c>
      <c r="F184" s="198" t="s">
        <v>419</v>
      </c>
      <c r="G184" s="196"/>
      <c r="H184" s="197" t="s">
        <v>38</v>
      </c>
      <c r="I184" s="199"/>
      <c r="J184" s="196"/>
      <c r="K184" s="196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153</v>
      </c>
      <c r="AU184" s="204" t="s">
        <v>86</v>
      </c>
      <c r="AV184" s="13" t="s">
        <v>84</v>
      </c>
      <c r="AW184" s="13" t="s">
        <v>36</v>
      </c>
      <c r="AX184" s="13" t="s">
        <v>76</v>
      </c>
      <c r="AY184" s="204" t="s">
        <v>144</v>
      </c>
    </row>
    <row r="185" spans="1:65" s="14" customFormat="1" ht="10.199999999999999">
      <c r="B185" s="205"/>
      <c r="C185" s="206"/>
      <c r="D185" s="190" t="s">
        <v>153</v>
      </c>
      <c r="E185" s="207" t="s">
        <v>38</v>
      </c>
      <c r="F185" s="208" t="s">
        <v>420</v>
      </c>
      <c r="G185" s="206"/>
      <c r="H185" s="209">
        <v>15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153</v>
      </c>
      <c r="AU185" s="215" t="s">
        <v>86</v>
      </c>
      <c r="AV185" s="14" t="s">
        <v>86</v>
      </c>
      <c r="AW185" s="14" t="s">
        <v>36</v>
      </c>
      <c r="AX185" s="14" t="s">
        <v>76</v>
      </c>
      <c r="AY185" s="215" t="s">
        <v>144</v>
      </c>
    </row>
    <row r="186" spans="1:65" s="15" customFormat="1" ht="10.199999999999999">
      <c r="B186" s="232"/>
      <c r="C186" s="233"/>
      <c r="D186" s="190" t="s">
        <v>153</v>
      </c>
      <c r="E186" s="234" t="s">
        <v>38</v>
      </c>
      <c r="F186" s="235" t="s">
        <v>421</v>
      </c>
      <c r="G186" s="233"/>
      <c r="H186" s="236">
        <v>25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153</v>
      </c>
      <c r="AU186" s="242" t="s">
        <v>86</v>
      </c>
      <c r="AV186" s="15" t="s">
        <v>145</v>
      </c>
      <c r="AW186" s="15" t="s">
        <v>36</v>
      </c>
      <c r="AX186" s="15" t="s">
        <v>84</v>
      </c>
      <c r="AY186" s="242" t="s">
        <v>144</v>
      </c>
    </row>
    <row r="187" spans="1:65" s="2" customFormat="1" ht="16.5" customHeight="1">
      <c r="A187" s="37"/>
      <c r="B187" s="38"/>
      <c r="C187" s="177" t="s">
        <v>422</v>
      </c>
      <c r="D187" s="177" t="s">
        <v>147</v>
      </c>
      <c r="E187" s="178" t="s">
        <v>423</v>
      </c>
      <c r="F187" s="179" t="s">
        <v>424</v>
      </c>
      <c r="G187" s="180" t="s">
        <v>197</v>
      </c>
      <c r="H187" s="181">
        <v>15</v>
      </c>
      <c r="I187" s="182"/>
      <c r="J187" s="183">
        <f>ROUND(I187*H187,2)</f>
        <v>0</v>
      </c>
      <c r="K187" s="179" t="s">
        <v>160</v>
      </c>
      <c r="L187" s="42"/>
      <c r="M187" s="184" t="s">
        <v>38</v>
      </c>
      <c r="N187" s="185" t="s">
        <v>49</v>
      </c>
      <c r="O187" s="68"/>
      <c r="P187" s="186">
        <f>O187*H187</f>
        <v>0</v>
      </c>
      <c r="Q187" s="186">
        <v>0</v>
      </c>
      <c r="R187" s="186">
        <f>Q187*H187</f>
        <v>0</v>
      </c>
      <c r="S187" s="186">
        <v>2.63E-3</v>
      </c>
      <c r="T187" s="187">
        <f>S187*H187</f>
        <v>3.9449999999999999E-2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8" t="s">
        <v>198</v>
      </c>
      <c r="AT187" s="188" t="s">
        <v>147</v>
      </c>
      <c r="AU187" s="188" t="s">
        <v>86</v>
      </c>
      <c r="AY187" s="20" t="s">
        <v>144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20" t="s">
        <v>145</v>
      </c>
      <c r="BK187" s="189">
        <f>ROUND(I187*H187,2)</f>
        <v>0</v>
      </c>
      <c r="BL187" s="20" t="s">
        <v>198</v>
      </c>
      <c r="BM187" s="188" t="s">
        <v>425</v>
      </c>
    </row>
    <row r="188" spans="1:65" s="2" customFormat="1" ht="10.199999999999999">
      <c r="A188" s="37"/>
      <c r="B188" s="38"/>
      <c r="C188" s="39"/>
      <c r="D188" s="190" t="s">
        <v>152</v>
      </c>
      <c r="E188" s="39"/>
      <c r="F188" s="191" t="s">
        <v>426</v>
      </c>
      <c r="G188" s="39"/>
      <c r="H188" s="39"/>
      <c r="I188" s="192"/>
      <c r="J188" s="39"/>
      <c r="K188" s="39"/>
      <c r="L188" s="42"/>
      <c r="M188" s="193"/>
      <c r="N188" s="194"/>
      <c r="O188" s="68"/>
      <c r="P188" s="68"/>
      <c r="Q188" s="68"/>
      <c r="R188" s="68"/>
      <c r="S188" s="68"/>
      <c r="T188" s="69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152</v>
      </c>
      <c r="AU188" s="20" t="s">
        <v>86</v>
      </c>
    </row>
    <row r="189" spans="1:65" s="2" customFormat="1" ht="10.199999999999999">
      <c r="A189" s="37"/>
      <c r="B189" s="38"/>
      <c r="C189" s="39"/>
      <c r="D189" s="216" t="s">
        <v>163</v>
      </c>
      <c r="E189" s="39"/>
      <c r="F189" s="217" t="s">
        <v>427</v>
      </c>
      <c r="G189" s="39"/>
      <c r="H189" s="39"/>
      <c r="I189" s="192"/>
      <c r="J189" s="39"/>
      <c r="K189" s="39"/>
      <c r="L189" s="42"/>
      <c r="M189" s="193"/>
      <c r="N189" s="194"/>
      <c r="O189" s="68"/>
      <c r="P189" s="68"/>
      <c r="Q189" s="68"/>
      <c r="R189" s="68"/>
      <c r="S189" s="68"/>
      <c r="T189" s="69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163</v>
      </c>
      <c r="AU189" s="20" t="s">
        <v>86</v>
      </c>
    </row>
    <row r="190" spans="1:65" s="13" customFormat="1" ht="10.199999999999999">
      <c r="B190" s="195"/>
      <c r="C190" s="196"/>
      <c r="D190" s="190" t="s">
        <v>153</v>
      </c>
      <c r="E190" s="197" t="s">
        <v>38</v>
      </c>
      <c r="F190" s="198" t="s">
        <v>428</v>
      </c>
      <c r="G190" s="196"/>
      <c r="H190" s="197" t="s">
        <v>38</v>
      </c>
      <c r="I190" s="199"/>
      <c r="J190" s="196"/>
      <c r="K190" s="196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153</v>
      </c>
      <c r="AU190" s="204" t="s">
        <v>86</v>
      </c>
      <c r="AV190" s="13" t="s">
        <v>84</v>
      </c>
      <c r="AW190" s="13" t="s">
        <v>36</v>
      </c>
      <c r="AX190" s="13" t="s">
        <v>76</v>
      </c>
      <c r="AY190" s="204" t="s">
        <v>144</v>
      </c>
    </row>
    <row r="191" spans="1:65" s="14" customFormat="1" ht="10.199999999999999">
      <c r="B191" s="205"/>
      <c r="C191" s="206"/>
      <c r="D191" s="190" t="s">
        <v>153</v>
      </c>
      <c r="E191" s="207" t="s">
        <v>38</v>
      </c>
      <c r="F191" s="208" t="s">
        <v>429</v>
      </c>
      <c r="G191" s="206"/>
      <c r="H191" s="209">
        <v>15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153</v>
      </c>
      <c r="AU191" s="215" t="s">
        <v>86</v>
      </c>
      <c r="AV191" s="14" t="s">
        <v>86</v>
      </c>
      <c r="AW191" s="14" t="s">
        <v>36</v>
      </c>
      <c r="AX191" s="14" t="s">
        <v>84</v>
      </c>
      <c r="AY191" s="215" t="s">
        <v>144</v>
      </c>
    </row>
    <row r="192" spans="1:65" s="2" customFormat="1" ht="16.5" customHeight="1">
      <c r="A192" s="37"/>
      <c r="B192" s="38"/>
      <c r="C192" s="177" t="s">
        <v>430</v>
      </c>
      <c r="D192" s="177" t="s">
        <v>147</v>
      </c>
      <c r="E192" s="178" t="s">
        <v>431</v>
      </c>
      <c r="F192" s="179" t="s">
        <v>432</v>
      </c>
      <c r="G192" s="180" t="s">
        <v>197</v>
      </c>
      <c r="H192" s="181">
        <v>10</v>
      </c>
      <c r="I192" s="182"/>
      <c r="J192" s="183">
        <f>ROUND(I192*H192,2)</f>
        <v>0</v>
      </c>
      <c r="K192" s="179" t="s">
        <v>160</v>
      </c>
      <c r="L192" s="42"/>
      <c r="M192" s="184" t="s">
        <v>38</v>
      </c>
      <c r="N192" s="185" t="s">
        <v>49</v>
      </c>
      <c r="O192" s="68"/>
      <c r="P192" s="186">
        <f>O192*H192</f>
        <v>0</v>
      </c>
      <c r="Q192" s="186">
        <v>8.5999999999999998E-4</v>
      </c>
      <c r="R192" s="186">
        <f>Q192*H192</f>
        <v>8.6E-3</v>
      </c>
      <c r="S192" s="186">
        <v>0</v>
      </c>
      <c r="T192" s="18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8" t="s">
        <v>198</v>
      </c>
      <c r="AT192" s="188" t="s">
        <v>147</v>
      </c>
      <c r="AU192" s="188" t="s">
        <v>86</v>
      </c>
      <c r="AY192" s="20" t="s">
        <v>144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0" t="s">
        <v>145</v>
      </c>
      <c r="BK192" s="189">
        <f>ROUND(I192*H192,2)</f>
        <v>0</v>
      </c>
      <c r="BL192" s="20" t="s">
        <v>198</v>
      </c>
      <c r="BM192" s="188" t="s">
        <v>433</v>
      </c>
    </row>
    <row r="193" spans="1:65" s="2" customFormat="1" ht="10.199999999999999">
      <c r="A193" s="37"/>
      <c r="B193" s="38"/>
      <c r="C193" s="39"/>
      <c r="D193" s="190" t="s">
        <v>152</v>
      </c>
      <c r="E193" s="39"/>
      <c r="F193" s="191" t="s">
        <v>434</v>
      </c>
      <c r="G193" s="39"/>
      <c r="H193" s="39"/>
      <c r="I193" s="192"/>
      <c r="J193" s="39"/>
      <c r="K193" s="39"/>
      <c r="L193" s="42"/>
      <c r="M193" s="193"/>
      <c r="N193" s="194"/>
      <c r="O193" s="68"/>
      <c r="P193" s="68"/>
      <c r="Q193" s="68"/>
      <c r="R193" s="68"/>
      <c r="S193" s="68"/>
      <c r="T193" s="69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152</v>
      </c>
      <c r="AU193" s="20" t="s">
        <v>86</v>
      </c>
    </row>
    <row r="194" spans="1:65" s="2" customFormat="1" ht="10.199999999999999">
      <c r="A194" s="37"/>
      <c r="B194" s="38"/>
      <c r="C194" s="39"/>
      <c r="D194" s="216" t="s">
        <v>163</v>
      </c>
      <c r="E194" s="39"/>
      <c r="F194" s="217" t="s">
        <v>435</v>
      </c>
      <c r="G194" s="39"/>
      <c r="H194" s="39"/>
      <c r="I194" s="192"/>
      <c r="J194" s="39"/>
      <c r="K194" s="39"/>
      <c r="L194" s="42"/>
      <c r="M194" s="193"/>
      <c r="N194" s="194"/>
      <c r="O194" s="68"/>
      <c r="P194" s="68"/>
      <c r="Q194" s="68"/>
      <c r="R194" s="68"/>
      <c r="S194" s="68"/>
      <c r="T194" s="69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163</v>
      </c>
      <c r="AU194" s="20" t="s">
        <v>86</v>
      </c>
    </row>
    <row r="195" spans="1:65" s="13" customFormat="1" ht="10.199999999999999">
      <c r="B195" s="195"/>
      <c r="C195" s="196"/>
      <c r="D195" s="190" t="s">
        <v>153</v>
      </c>
      <c r="E195" s="197" t="s">
        <v>38</v>
      </c>
      <c r="F195" s="198" t="s">
        <v>436</v>
      </c>
      <c r="G195" s="196"/>
      <c r="H195" s="197" t="s">
        <v>38</v>
      </c>
      <c r="I195" s="199"/>
      <c r="J195" s="196"/>
      <c r="K195" s="196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153</v>
      </c>
      <c r="AU195" s="204" t="s">
        <v>86</v>
      </c>
      <c r="AV195" s="13" t="s">
        <v>84</v>
      </c>
      <c r="AW195" s="13" t="s">
        <v>36</v>
      </c>
      <c r="AX195" s="13" t="s">
        <v>76</v>
      </c>
      <c r="AY195" s="204" t="s">
        <v>144</v>
      </c>
    </row>
    <row r="196" spans="1:65" s="14" customFormat="1" ht="10.199999999999999">
      <c r="B196" s="205"/>
      <c r="C196" s="206"/>
      <c r="D196" s="190" t="s">
        <v>153</v>
      </c>
      <c r="E196" s="207" t="s">
        <v>38</v>
      </c>
      <c r="F196" s="208" t="s">
        <v>418</v>
      </c>
      <c r="G196" s="206"/>
      <c r="H196" s="209">
        <v>10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153</v>
      </c>
      <c r="AU196" s="215" t="s">
        <v>86</v>
      </c>
      <c r="AV196" s="14" t="s">
        <v>86</v>
      </c>
      <c r="AW196" s="14" t="s">
        <v>36</v>
      </c>
      <c r="AX196" s="14" t="s">
        <v>84</v>
      </c>
      <c r="AY196" s="215" t="s">
        <v>144</v>
      </c>
    </row>
    <row r="197" spans="1:65" s="2" customFormat="1" ht="16.5" customHeight="1">
      <c r="A197" s="37"/>
      <c r="B197" s="38"/>
      <c r="C197" s="177" t="s">
        <v>437</v>
      </c>
      <c r="D197" s="177" t="s">
        <v>147</v>
      </c>
      <c r="E197" s="178" t="s">
        <v>438</v>
      </c>
      <c r="F197" s="179" t="s">
        <v>439</v>
      </c>
      <c r="G197" s="180" t="s">
        <v>197</v>
      </c>
      <c r="H197" s="181">
        <v>10</v>
      </c>
      <c r="I197" s="182"/>
      <c r="J197" s="183">
        <f>ROUND(I197*H197,2)</f>
        <v>0</v>
      </c>
      <c r="K197" s="179" t="s">
        <v>160</v>
      </c>
      <c r="L197" s="42"/>
      <c r="M197" s="184" t="s">
        <v>38</v>
      </c>
      <c r="N197" s="185" t="s">
        <v>49</v>
      </c>
      <c r="O197" s="68"/>
      <c r="P197" s="186">
        <f>O197*H197</f>
        <v>0</v>
      </c>
      <c r="Q197" s="186">
        <v>3.2599999999999999E-3</v>
      </c>
      <c r="R197" s="186">
        <f>Q197*H197</f>
        <v>3.2599999999999997E-2</v>
      </c>
      <c r="S197" s="186">
        <v>0</v>
      </c>
      <c r="T197" s="18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8" t="s">
        <v>198</v>
      </c>
      <c r="AT197" s="188" t="s">
        <v>147</v>
      </c>
      <c r="AU197" s="188" t="s">
        <v>86</v>
      </c>
      <c r="AY197" s="20" t="s">
        <v>144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20" t="s">
        <v>145</v>
      </c>
      <c r="BK197" s="189">
        <f>ROUND(I197*H197,2)</f>
        <v>0</v>
      </c>
      <c r="BL197" s="20" t="s">
        <v>198</v>
      </c>
      <c r="BM197" s="188" t="s">
        <v>440</v>
      </c>
    </row>
    <row r="198" spans="1:65" s="2" customFormat="1" ht="10.199999999999999">
      <c r="A198" s="37"/>
      <c r="B198" s="38"/>
      <c r="C198" s="39"/>
      <c r="D198" s="190" t="s">
        <v>152</v>
      </c>
      <c r="E198" s="39"/>
      <c r="F198" s="191" t="s">
        <v>441</v>
      </c>
      <c r="G198" s="39"/>
      <c r="H198" s="39"/>
      <c r="I198" s="192"/>
      <c r="J198" s="39"/>
      <c r="K198" s="39"/>
      <c r="L198" s="42"/>
      <c r="M198" s="193"/>
      <c r="N198" s="194"/>
      <c r="O198" s="68"/>
      <c r="P198" s="68"/>
      <c r="Q198" s="68"/>
      <c r="R198" s="68"/>
      <c r="S198" s="68"/>
      <c r="T198" s="69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152</v>
      </c>
      <c r="AU198" s="20" t="s">
        <v>86</v>
      </c>
    </row>
    <row r="199" spans="1:65" s="2" customFormat="1" ht="10.199999999999999">
      <c r="A199" s="37"/>
      <c r="B199" s="38"/>
      <c r="C199" s="39"/>
      <c r="D199" s="216" t="s">
        <v>163</v>
      </c>
      <c r="E199" s="39"/>
      <c r="F199" s="217" t="s">
        <v>442</v>
      </c>
      <c r="G199" s="39"/>
      <c r="H199" s="39"/>
      <c r="I199" s="192"/>
      <c r="J199" s="39"/>
      <c r="K199" s="39"/>
      <c r="L199" s="42"/>
      <c r="M199" s="193"/>
      <c r="N199" s="194"/>
      <c r="O199" s="68"/>
      <c r="P199" s="68"/>
      <c r="Q199" s="68"/>
      <c r="R199" s="68"/>
      <c r="S199" s="68"/>
      <c r="T199" s="69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163</v>
      </c>
      <c r="AU199" s="20" t="s">
        <v>86</v>
      </c>
    </row>
    <row r="200" spans="1:65" s="13" customFormat="1" ht="10.199999999999999">
      <c r="B200" s="195"/>
      <c r="C200" s="196"/>
      <c r="D200" s="190" t="s">
        <v>153</v>
      </c>
      <c r="E200" s="197" t="s">
        <v>38</v>
      </c>
      <c r="F200" s="198" t="s">
        <v>443</v>
      </c>
      <c r="G200" s="196"/>
      <c r="H200" s="197" t="s">
        <v>38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153</v>
      </c>
      <c r="AU200" s="204" t="s">
        <v>86</v>
      </c>
      <c r="AV200" s="13" t="s">
        <v>84</v>
      </c>
      <c r="AW200" s="13" t="s">
        <v>36</v>
      </c>
      <c r="AX200" s="13" t="s">
        <v>76</v>
      </c>
      <c r="AY200" s="204" t="s">
        <v>144</v>
      </c>
    </row>
    <row r="201" spans="1:65" s="14" customFormat="1" ht="10.199999999999999">
      <c r="B201" s="205"/>
      <c r="C201" s="206"/>
      <c r="D201" s="190" t="s">
        <v>153</v>
      </c>
      <c r="E201" s="207" t="s">
        <v>38</v>
      </c>
      <c r="F201" s="208" t="s">
        <v>418</v>
      </c>
      <c r="G201" s="206"/>
      <c r="H201" s="209">
        <v>10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153</v>
      </c>
      <c r="AU201" s="215" t="s">
        <v>86</v>
      </c>
      <c r="AV201" s="14" t="s">
        <v>86</v>
      </c>
      <c r="AW201" s="14" t="s">
        <v>36</v>
      </c>
      <c r="AX201" s="14" t="s">
        <v>84</v>
      </c>
      <c r="AY201" s="215" t="s">
        <v>144</v>
      </c>
    </row>
    <row r="202" spans="1:65" s="2" customFormat="1" ht="16.5" customHeight="1">
      <c r="A202" s="37"/>
      <c r="B202" s="38"/>
      <c r="C202" s="177" t="s">
        <v>7</v>
      </c>
      <c r="D202" s="177" t="s">
        <v>147</v>
      </c>
      <c r="E202" s="178" t="s">
        <v>444</v>
      </c>
      <c r="F202" s="179" t="s">
        <v>445</v>
      </c>
      <c r="G202" s="180" t="s">
        <v>197</v>
      </c>
      <c r="H202" s="181">
        <v>20</v>
      </c>
      <c r="I202" s="182"/>
      <c r="J202" s="183">
        <f>ROUND(I202*H202,2)</f>
        <v>0</v>
      </c>
      <c r="K202" s="179" t="s">
        <v>160</v>
      </c>
      <c r="L202" s="42"/>
      <c r="M202" s="184" t="s">
        <v>38</v>
      </c>
      <c r="N202" s="185" t="s">
        <v>49</v>
      </c>
      <c r="O202" s="68"/>
      <c r="P202" s="186">
        <f>O202*H202</f>
        <v>0</v>
      </c>
      <c r="Q202" s="186">
        <v>4.7600000000000003E-3</v>
      </c>
      <c r="R202" s="186">
        <f>Q202*H202</f>
        <v>9.5200000000000007E-2</v>
      </c>
      <c r="S202" s="186">
        <v>0</v>
      </c>
      <c r="T202" s="18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8" t="s">
        <v>198</v>
      </c>
      <c r="AT202" s="188" t="s">
        <v>147</v>
      </c>
      <c r="AU202" s="188" t="s">
        <v>86</v>
      </c>
      <c r="AY202" s="20" t="s">
        <v>144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145</v>
      </c>
      <c r="BK202" s="189">
        <f>ROUND(I202*H202,2)</f>
        <v>0</v>
      </c>
      <c r="BL202" s="20" t="s">
        <v>198</v>
      </c>
      <c r="BM202" s="188" t="s">
        <v>446</v>
      </c>
    </row>
    <row r="203" spans="1:65" s="2" customFormat="1" ht="10.199999999999999">
      <c r="A203" s="37"/>
      <c r="B203" s="38"/>
      <c r="C203" s="39"/>
      <c r="D203" s="190" t="s">
        <v>152</v>
      </c>
      <c r="E203" s="39"/>
      <c r="F203" s="191" t="s">
        <v>447</v>
      </c>
      <c r="G203" s="39"/>
      <c r="H203" s="39"/>
      <c r="I203" s="192"/>
      <c r="J203" s="39"/>
      <c r="K203" s="39"/>
      <c r="L203" s="42"/>
      <c r="M203" s="193"/>
      <c r="N203" s="194"/>
      <c r="O203" s="68"/>
      <c r="P203" s="68"/>
      <c r="Q203" s="68"/>
      <c r="R203" s="68"/>
      <c r="S203" s="68"/>
      <c r="T203" s="69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152</v>
      </c>
      <c r="AU203" s="20" t="s">
        <v>86</v>
      </c>
    </row>
    <row r="204" spans="1:65" s="2" customFormat="1" ht="10.199999999999999">
      <c r="A204" s="37"/>
      <c r="B204" s="38"/>
      <c r="C204" s="39"/>
      <c r="D204" s="216" t="s">
        <v>163</v>
      </c>
      <c r="E204" s="39"/>
      <c r="F204" s="217" t="s">
        <v>448</v>
      </c>
      <c r="G204" s="39"/>
      <c r="H204" s="39"/>
      <c r="I204" s="192"/>
      <c r="J204" s="39"/>
      <c r="K204" s="39"/>
      <c r="L204" s="42"/>
      <c r="M204" s="193"/>
      <c r="N204" s="194"/>
      <c r="O204" s="68"/>
      <c r="P204" s="68"/>
      <c r="Q204" s="68"/>
      <c r="R204" s="68"/>
      <c r="S204" s="68"/>
      <c r="T204" s="69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163</v>
      </c>
      <c r="AU204" s="20" t="s">
        <v>86</v>
      </c>
    </row>
    <row r="205" spans="1:65" s="13" customFormat="1" ht="10.199999999999999">
      <c r="B205" s="195"/>
      <c r="C205" s="196"/>
      <c r="D205" s="190" t="s">
        <v>153</v>
      </c>
      <c r="E205" s="197" t="s">
        <v>38</v>
      </c>
      <c r="F205" s="198" t="s">
        <v>449</v>
      </c>
      <c r="G205" s="196"/>
      <c r="H205" s="197" t="s">
        <v>38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153</v>
      </c>
      <c r="AU205" s="204" t="s">
        <v>86</v>
      </c>
      <c r="AV205" s="13" t="s">
        <v>84</v>
      </c>
      <c r="AW205" s="13" t="s">
        <v>36</v>
      </c>
      <c r="AX205" s="13" t="s">
        <v>76</v>
      </c>
      <c r="AY205" s="204" t="s">
        <v>144</v>
      </c>
    </row>
    <row r="206" spans="1:65" s="14" customFormat="1" ht="10.199999999999999">
      <c r="B206" s="205"/>
      <c r="C206" s="206"/>
      <c r="D206" s="190" t="s">
        <v>153</v>
      </c>
      <c r="E206" s="207" t="s">
        <v>38</v>
      </c>
      <c r="F206" s="208" t="s">
        <v>450</v>
      </c>
      <c r="G206" s="206"/>
      <c r="H206" s="209">
        <v>20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153</v>
      </c>
      <c r="AU206" s="215" t="s">
        <v>86</v>
      </c>
      <c r="AV206" s="14" t="s">
        <v>86</v>
      </c>
      <c r="AW206" s="14" t="s">
        <v>36</v>
      </c>
      <c r="AX206" s="14" t="s">
        <v>84</v>
      </c>
      <c r="AY206" s="215" t="s">
        <v>144</v>
      </c>
    </row>
    <row r="207" spans="1:65" s="2" customFormat="1" ht="16.5" customHeight="1">
      <c r="A207" s="37"/>
      <c r="B207" s="38"/>
      <c r="C207" s="177" t="s">
        <v>451</v>
      </c>
      <c r="D207" s="177" t="s">
        <v>147</v>
      </c>
      <c r="E207" s="178" t="s">
        <v>242</v>
      </c>
      <c r="F207" s="179" t="s">
        <v>243</v>
      </c>
      <c r="G207" s="180" t="s">
        <v>172</v>
      </c>
      <c r="H207" s="181">
        <v>0.13600000000000001</v>
      </c>
      <c r="I207" s="182"/>
      <c r="J207" s="183">
        <f>ROUND(I207*H207,2)</f>
        <v>0</v>
      </c>
      <c r="K207" s="179" t="s">
        <v>160</v>
      </c>
      <c r="L207" s="42"/>
      <c r="M207" s="184" t="s">
        <v>38</v>
      </c>
      <c r="N207" s="185" t="s">
        <v>49</v>
      </c>
      <c r="O207" s="68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8" t="s">
        <v>198</v>
      </c>
      <c r="AT207" s="188" t="s">
        <v>147</v>
      </c>
      <c r="AU207" s="188" t="s">
        <v>86</v>
      </c>
      <c r="AY207" s="20" t="s">
        <v>144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20" t="s">
        <v>145</v>
      </c>
      <c r="BK207" s="189">
        <f>ROUND(I207*H207,2)</f>
        <v>0</v>
      </c>
      <c r="BL207" s="20" t="s">
        <v>198</v>
      </c>
      <c r="BM207" s="188" t="s">
        <v>452</v>
      </c>
    </row>
    <row r="208" spans="1:65" s="2" customFormat="1" ht="19.2">
      <c r="A208" s="37"/>
      <c r="B208" s="38"/>
      <c r="C208" s="39"/>
      <c r="D208" s="190" t="s">
        <v>152</v>
      </c>
      <c r="E208" s="39"/>
      <c r="F208" s="191" t="s">
        <v>245</v>
      </c>
      <c r="G208" s="39"/>
      <c r="H208" s="39"/>
      <c r="I208" s="192"/>
      <c r="J208" s="39"/>
      <c r="K208" s="39"/>
      <c r="L208" s="42"/>
      <c r="M208" s="193"/>
      <c r="N208" s="194"/>
      <c r="O208" s="68"/>
      <c r="P208" s="68"/>
      <c r="Q208" s="68"/>
      <c r="R208" s="68"/>
      <c r="S208" s="68"/>
      <c r="T208" s="69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152</v>
      </c>
      <c r="AU208" s="20" t="s">
        <v>86</v>
      </c>
    </row>
    <row r="209" spans="1:65" s="2" customFormat="1" ht="10.199999999999999">
      <c r="A209" s="37"/>
      <c r="B209" s="38"/>
      <c r="C209" s="39"/>
      <c r="D209" s="216" t="s">
        <v>163</v>
      </c>
      <c r="E209" s="39"/>
      <c r="F209" s="217" t="s">
        <v>246</v>
      </c>
      <c r="G209" s="39"/>
      <c r="H209" s="39"/>
      <c r="I209" s="192"/>
      <c r="J209" s="39"/>
      <c r="K209" s="39"/>
      <c r="L209" s="42"/>
      <c r="M209" s="193"/>
      <c r="N209" s="194"/>
      <c r="O209" s="68"/>
      <c r="P209" s="68"/>
      <c r="Q209" s="68"/>
      <c r="R209" s="68"/>
      <c r="S209" s="68"/>
      <c r="T209" s="69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163</v>
      </c>
      <c r="AU209" s="20" t="s">
        <v>86</v>
      </c>
    </row>
    <row r="210" spans="1:65" s="12" customFormat="1" ht="22.8" customHeight="1">
      <c r="B210" s="161"/>
      <c r="C210" s="162"/>
      <c r="D210" s="163" t="s">
        <v>75</v>
      </c>
      <c r="E210" s="175" t="s">
        <v>270</v>
      </c>
      <c r="F210" s="175" t="s">
        <v>271</v>
      </c>
      <c r="G210" s="162"/>
      <c r="H210" s="162"/>
      <c r="I210" s="165"/>
      <c r="J210" s="176">
        <f>BK210</f>
        <v>0</v>
      </c>
      <c r="K210" s="162"/>
      <c r="L210" s="167"/>
      <c r="M210" s="168"/>
      <c r="N210" s="169"/>
      <c r="O210" s="169"/>
      <c r="P210" s="170">
        <f>SUM(P211:P263)</f>
        <v>0</v>
      </c>
      <c r="Q210" s="169"/>
      <c r="R210" s="170">
        <f>SUM(R211:R263)</f>
        <v>7.2396500000000003E-2</v>
      </c>
      <c r="S210" s="169"/>
      <c r="T210" s="171">
        <f>SUM(T211:T263)</f>
        <v>0.42105000000000004</v>
      </c>
      <c r="AR210" s="172" t="s">
        <v>86</v>
      </c>
      <c r="AT210" s="173" t="s">
        <v>75</v>
      </c>
      <c r="AU210" s="173" t="s">
        <v>84</v>
      </c>
      <c r="AY210" s="172" t="s">
        <v>144</v>
      </c>
      <c r="BK210" s="174">
        <f>SUM(BK211:BK263)</f>
        <v>0</v>
      </c>
    </row>
    <row r="211" spans="1:65" s="2" customFormat="1" ht="16.5" customHeight="1">
      <c r="A211" s="37"/>
      <c r="B211" s="38"/>
      <c r="C211" s="177" t="s">
        <v>453</v>
      </c>
      <c r="D211" s="177" t="s">
        <v>147</v>
      </c>
      <c r="E211" s="178" t="s">
        <v>454</v>
      </c>
      <c r="F211" s="179" t="s">
        <v>455</v>
      </c>
      <c r="G211" s="180" t="s">
        <v>197</v>
      </c>
      <c r="H211" s="181">
        <v>65</v>
      </c>
      <c r="I211" s="182"/>
      <c r="J211" s="183">
        <f>ROUND(I211*H211,2)</f>
        <v>0</v>
      </c>
      <c r="K211" s="179" t="s">
        <v>160</v>
      </c>
      <c r="L211" s="42"/>
      <c r="M211" s="184" t="s">
        <v>38</v>
      </c>
      <c r="N211" s="185" t="s">
        <v>49</v>
      </c>
      <c r="O211" s="68"/>
      <c r="P211" s="186">
        <f>O211*H211</f>
        <v>0</v>
      </c>
      <c r="Q211" s="186">
        <v>0</v>
      </c>
      <c r="R211" s="186">
        <f>Q211*H211</f>
        <v>0</v>
      </c>
      <c r="S211" s="186">
        <v>2.1299999999999999E-3</v>
      </c>
      <c r="T211" s="187">
        <f>S211*H211</f>
        <v>0.13844999999999999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8" t="s">
        <v>198</v>
      </c>
      <c r="AT211" s="188" t="s">
        <v>147</v>
      </c>
      <c r="AU211" s="188" t="s">
        <v>86</v>
      </c>
      <c r="AY211" s="20" t="s">
        <v>144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20" t="s">
        <v>145</v>
      </c>
      <c r="BK211" s="189">
        <f>ROUND(I211*H211,2)</f>
        <v>0</v>
      </c>
      <c r="BL211" s="20" t="s">
        <v>198</v>
      </c>
      <c r="BM211" s="188" t="s">
        <v>456</v>
      </c>
    </row>
    <row r="212" spans="1:65" s="2" customFormat="1" ht="10.199999999999999">
      <c r="A212" s="37"/>
      <c r="B212" s="38"/>
      <c r="C212" s="39"/>
      <c r="D212" s="190" t="s">
        <v>152</v>
      </c>
      <c r="E212" s="39"/>
      <c r="F212" s="191" t="s">
        <v>457</v>
      </c>
      <c r="G212" s="39"/>
      <c r="H212" s="39"/>
      <c r="I212" s="192"/>
      <c r="J212" s="39"/>
      <c r="K212" s="39"/>
      <c r="L212" s="42"/>
      <c r="M212" s="193"/>
      <c r="N212" s="194"/>
      <c r="O212" s="68"/>
      <c r="P212" s="68"/>
      <c r="Q212" s="68"/>
      <c r="R212" s="68"/>
      <c r="S212" s="68"/>
      <c r="T212" s="69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152</v>
      </c>
      <c r="AU212" s="20" t="s">
        <v>86</v>
      </c>
    </row>
    <row r="213" spans="1:65" s="2" customFormat="1" ht="10.199999999999999">
      <c r="A213" s="37"/>
      <c r="B213" s="38"/>
      <c r="C213" s="39"/>
      <c r="D213" s="216" t="s">
        <v>163</v>
      </c>
      <c r="E213" s="39"/>
      <c r="F213" s="217" t="s">
        <v>458</v>
      </c>
      <c r="G213" s="39"/>
      <c r="H213" s="39"/>
      <c r="I213" s="192"/>
      <c r="J213" s="39"/>
      <c r="K213" s="39"/>
      <c r="L213" s="42"/>
      <c r="M213" s="193"/>
      <c r="N213" s="194"/>
      <c r="O213" s="68"/>
      <c r="P213" s="68"/>
      <c r="Q213" s="68"/>
      <c r="R213" s="68"/>
      <c r="S213" s="68"/>
      <c r="T213" s="69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163</v>
      </c>
      <c r="AU213" s="20" t="s">
        <v>86</v>
      </c>
    </row>
    <row r="214" spans="1:65" s="13" customFormat="1" ht="10.199999999999999">
      <c r="B214" s="195"/>
      <c r="C214" s="196"/>
      <c r="D214" s="190" t="s">
        <v>153</v>
      </c>
      <c r="E214" s="197" t="s">
        <v>38</v>
      </c>
      <c r="F214" s="198" t="s">
        <v>459</v>
      </c>
      <c r="G214" s="196"/>
      <c r="H214" s="197" t="s">
        <v>38</v>
      </c>
      <c r="I214" s="199"/>
      <c r="J214" s="196"/>
      <c r="K214" s="196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153</v>
      </c>
      <c r="AU214" s="204" t="s">
        <v>86</v>
      </c>
      <c r="AV214" s="13" t="s">
        <v>84</v>
      </c>
      <c r="AW214" s="13" t="s">
        <v>36</v>
      </c>
      <c r="AX214" s="13" t="s">
        <v>76</v>
      </c>
      <c r="AY214" s="204" t="s">
        <v>144</v>
      </c>
    </row>
    <row r="215" spans="1:65" s="13" customFormat="1" ht="10.199999999999999">
      <c r="B215" s="195"/>
      <c r="C215" s="196"/>
      <c r="D215" s="190" t="s">
        <v>153</v>
      </c>
      <c r="E215" s="197" t="s">
        <v>38</v>
      </c>
      <c r="F215" s="198" t="s">
        <v>460</v>
      </c>
      <c r="G215" s="196"/>
      <c r="H215" s="197" t="s">
        <v>38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153</v>
      </c>
      <c r="AU215" s="204" t="s">
        <v>86</v>
      </c>
      <c r="AV215" s="13" t="s">
        <v>84</v>
      </c>
      <c r="AW215" s="13" t="s">
        <v>36</v>
      </c>
      <c r="AX215" s="13" t="s">
        <v>76</v>
      </c>
      <c r="AY215" s="204" t="s">
        <v>144</v>
      </c>
    </row>
    <row r="216" spans="1:65" s="14" customFormat="1" ht="10.199999999999999">
      <c r="B216" s="205"/>
      <c r="C216" s="206"/>
      <c r="D216" s="190" t="s">
        <v>153</v>
      </c>
      <c r="E216" s="207" t="s">
        <v>38</v>
      </c>
      <c r="F216" s="208" t="s">
        <v>461</v>
      </c>
      <c r="G216" s="206"/>
      <c r="H216" s="209">
        <v>20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153</v>
      </c>
      <c r="AU216" s="215" t="s">
        <v>86</v>
      </c>
      <c r="AV216" s="14" t="s">
        <v>86</v>
      </c>
      <c r="AW216" s="14" t="s">
        <v>36</v>
      </c>
      <c r="AX216" s="14" t="s">
        <v>76</v>
      </c>
      <c r="AY216" s="215" t="s">
        <v>144</v>
      </c>
    </row>
    <row r="217" spans="1:65" s="13" customFormat="1" ht="10.199999999999999">
      <c r="B217" s="195"/>
      <c r="C217" s="196"/>
      <c r="D217" s="190" t="s">
        <v>153</v>
      </c>
      <c r="E217" s="197" t="s">
        <v>38</v>
      </c>
      <c r="F217" s="198" t="s">
        <v>462</v>
      </c>
      <c r="G217" s="196"/>
      <c r="H217" s="197" t="s">
        <v>38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153</v>
      </c>
      <c r="AU217" s="204" t="s">
        <v>86</v>
      </c>
      <c r="AV217" s="13" t="s">
        <v>84</v>
      </c>
      <c r="AW217" s="13" t="s">
        <v>36</v>
      </c>
      <c r="AX217" s="13" t="s">
        <v>76</v>
      </c>
      <c r="AY217" s="204" t="s">
        <v>144</v>
      </c>
    </row>
    <row r="218" spans="1:65" s="14" customFormat="1" ht="10.199999999999999">
      <c r="B218" s="205"/>
      <c r="C218" s="206"/>
      <c r="D218" s="190" t="s">
        <v>153</v>
      </c>
      <c r="E218" s="207" t="s">
        <v>38</v>
      </c>
      <c r="F218" s="208" t="s">
        <v>420</v>
      </c>
      <c r="G218" s="206"/>
      <c r="H218" s="209">
        <v>15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153</v>
      </c>
      <c r="AU218" s="215" t="s">
        <v>86</v>
      </c>
      <c r="AV218" s="14" t="s">
        <v>86</v>
      </c>
      <c r="AW218" s="14" t="s">
        <v>36</v>
      </c>
      <c r="AX218" s="14" t="s">
        <v>76</v>
      </c>
      <c r="AY218" s="215" t="s">
        <v>144</v>
      </c>
    </row>
    <row r="219" spans="1:65" s="13" customFormat="1" ht="10.199999999999999">
      <c r="B219" s="195"/>
      <c r="C219" s="196"/>
      <c r="D219" s="190" t="s">
        <v>153</v>
      </c>
      <c r="E219" s="197" t="s">
        <v>38</v>
      </c>
      <c r="F219" s="198" t="s">
        <v>463</v>
      </c>
      <c r="G219" s="196"/>
      <c r="H219" s="197" t="s">
        <v>38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153</v>
      </c>
      <c r="AU219" s="204" t="s">
        <v>86</v>
      </c>
      <c r="AV219" s="13" t="s">
        <v>84</v>
      </c>
      <c r="AW219" s="13" t="s">
        <v>36</v>
      </c>
      <c r="AX219" s="13" t="s">
        <v>76</v>
      </c>
      <c r="AY219" s="204" t="s">
        <v>144</v>
      </c>
    </row>
    <row r="220" spans="1:65" s="14" customFormat="1" ht="10.199999999999999">
      <c r="B220" s="205"/>
      <c r="C220" s="206"/>
      <c r="D220" s="190" t="s">
        <v>153</v>
      </c>
      <c r="E220" s="207" t="s">
        <v>38</v>
      </c>
      <c r="F220" s="208" t="s">
        <v>373</v>
      </c>
      <c r="G220" s="206"/>
      <c r="H220" s="209">
        <v>30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153</v>
      </c>
      <c r="AU220" s="215" t="s">
        <v>86</v>
      </c>
      <c r="AV220" s="14" t="s">
        <v>86</v>
      </c>
      <c r="AW220" s="14" t="s">
        <v>36</v>
      </c>
      <c r="AX220" s="14" t="s">
        <v>76</v>
      </c>
      <c r="AY220" s="215" t="s">
        <v>144</v>
      </c>
    </row>
    <row r="221" spans="1:65" s="15" customFormat="1" ht="10.199999999999999">
      <c r="B221" s="232"/>
      <c r="C221" s="233"/>
      <c r="D221" s="190" t="s">
        <v>153</v>
      </c>
      <c r="E221" s="234" t="s">
        <v>38</v>
      </c>
      <c r="F221" s="235" t="s">
        <v>421</v>
      </c>
      <c r="G221" s="233"/>
      <c r="H221" s="236">
        <v>65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153</v>
      </c>
      <c r="AU221" s="242" t="s">
        <v>86</v>
      </c>
      <c r="AV221" s="15" t="s">
        <v>145</v>
      </c>
      <c r="AW221" s="15" t="s">
        <v>36</v>
      </c>
      <c r="AX221" s="15" t="s">
        <v>84</v>
      </c>
      <c r="AY221" s="242" t="s">
        <v>144</v>
      </c>
    </row>
    <row r="222" spans="1:65" s="2" customFormat="1" ht="16.5" customHeight="1">
      <c r="A222" s="37"/>
      <c r="B222" s="38"/>
      <c r="C222" s="177" t="s">
        <v>464</v>
      </c>
      <c r="D222" s="177" t="s">
        <v>147</v>
      </c>
      <c r="E222" s="178" t="s">
        <v>465</v>
      </c>
      <c r="F222" s="179" t="s">
        <v>466</v>
      </c>
      <c r="G222" s="180" t="s">
        <v>226</v>
      </c>
      <c r="H222" s="181">
        <v>10</v>
      </c>
      <c r="I222" s="182"/>
      <c r="J222" s="183">
        <f>ROUND(I222*H222,2)</f>
        <v>0</v>
      </c>
      <c r="K222" s="179" t="s">
        <v>160</v>
      </c>
      <c r="L222" s="42"/>
      <c r="M222" s="184" t="s">
        <v>38</v>
      </c>
      <c r="N222" s="185" t="s">
        <v>49</v>
      </c>
      <c r="O222" s="68"/>
      <c r="P222" s="186">
        <f>O222*H222</f>
        <v>0</v>
      </c>
      <c r="Q222" s="186">
        <v>0</v>
      </c>
      <c r="R222" s="186">
        <f>Q222*H222</f>
        <v>0</v>
      </c>
      <c r="S222" s="186">
        <v>2.826E-2</v>
      </c>
      <c r="T222" s="187">
        <f>S222*H222</f>
        <v>0.28260000000000002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8" t="s">
        <v>198</v>
      </c>
      <c r="AT222" s="188" t="s">
        <v>147</v>
      </c>
      <c r="AU222" s="188" t="s">
        <v>86</v>
      </c>
      <c r="AY222" s="20" t="s">
        <v>144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20" t="s">
        <v>145</v>
      </c>
      <c r="BK222" s="189">
        <f>ROUND(I222*H222,2)</f>
        <v>0</v>
      </c>
      <c r="BL222" s="20" t="s">
        <v>198</v>
      </c>
      <c r="BM222" s="188" t="s">
        <v>467</v>
      </c>
    </row>
    <row r="223" spans="1:65" s="2" customFormat="1" ht="10.199999999999999">
      <c r="A223" s="37"/>
      <c r="B223" s="38"/>
      <c r="C223" s="39"/>
      <c r="D223" s="190" t="s">
        <v>152</v>
      </c>
      <c r="E223" s="39"/>
      <c r="F223" s="191" t="s">
        <v>468</v>
      </c>
      <c r="G223" s="39"/>
      <c r="H223" s="39"/>
      <c r="I223" s="192"/>
      <c r="J223" s="39"/>
      <c r="K223" s="39"/>
      <c r="L223" s="42"/>
      <c r="M223" s="193"/>
      <c r="N223" s="194"/>
      <c r="O223" s="68"/>
      <c r="P223" s="68"/>
      <c r="Q223" s="68"/>
      <c r="R223" s="68"/>
      <c r="S223" s="68"/>
      <c r="T223" s="69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152</v>
      </c>
      <c r="AU223" s="20" t="s">
        <v>86</v>
      </c>
    </row>
    <row r="224" spans="1:65" s="2" customFormat="1" ht="10.199999999999999">
      <c r="A224" s="37"/>
      <c r="B224" s="38"/>
      <c r="C224" s="39"/>
      <c r="D224" s="216" t="s">
        <v>163</v>
      </c>
      <c r="E224" s="39"/>
      <c r="F224" s="217" t="s">
        <v>469</v>
      </c>
      <c r="G224" s="39"/>
      <c r="H224" s="39"/>
      <c r="I224" s="192"/>
      <c r="J224" s="39"/>
      <c r="K224" s="39"/>
      <c r="L224" s="42"/>
      <c r="M224" s="193"/>
      <c r="N224" s="194"/>
      <c r="O224" s="68"/>
      <c r="P224" s="68"/>
      <c r="Q224" s="68"/>
      <c r="R224" s="68"/>
      <c r="S224" s="68"/>
      <c r="T224" s="69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163</v>
      </c>
      <c r="AU224" s="20" t="s">
        <v>86</v>
      </c>
    </row>
    <row r="225" spans="1:65" s="13" customFormat="1" ht="10.199999999999999">
      <c r="B225" s="195"/>
      <c r="C225" s="196"/>
      <c r="D225" s="190" t="s">
        <v>153</v>
      </c>
      <c r="E225" s="197" t="s">
        <v>38</v>
      </c>
      <c r="F225" s="198" t="s">
        <v>470</v>
      </c>
      <c r="G225" s="196"/>
      <c r="H225" s="197" t="s">
        <v>38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153</v>
      </c>
      <c r="AU225" s="204" t="s">
        <v>86</v>
      </c>
      <c r="AV225" s="13" t="s">
        <v>84</v>
      </c>
      <c r="AW225" s="13" t="s">
        <v>36</v>
      </c>
      <c r="AX225" s="13" t="s">
        <v>76</v>
      </c>
      <c r="AY225" s="204" t="s">
        <v>144</v>
      </c>
    </row>
    <row r="226" spans="1:65" s="14" customFormat="1" ht="10.199999999999999">
      <c r="B226" s="205"/>
      <c r="C226" s="206"/>
      <c r="D226" s="190" t="s">
        <v>153</v>
      </c>
      <c r="E226" s="207" t="s">
        <v>38</v>
      </c>
      <c r="F226" s="208" t="s">
        <v>471</v>
      </c>
      <c r="G226" s="206"/>
      <c r="H226" s="209">
        <v>10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153</v>
      </c>
      <c r="AU226" s="215" t="s">
        <v>86</v>
      </c>
      <c r="AV226" s="14" t="s">
        <v>86</v>
      </c>
      <c r="AW226" s="14" t="s">
        <v>36</v>
      </c>
      <c r="AX226" s="14" t="s">
        <v>84</v>
      </c>
      <c r="AY226" s="215" t="s">
        <v>144</v>
      </c>
    </row>
    <row r="227" spans="1:65" s="2" customFormat="1" ht="16.5" customHeight="1">
      <c r="A227" s="37"/>
      <c r="B227" s="38"/>
      <c r="C227" s="177" t="s">
        <v>472</v>
      </c>
      <c r="D227" s="177" t="s">
        <v>147</v>
      </c>
      <c r="E227" s="178" t="s">
        <v>473</v>
      </c>
      <c r="F227" s="179" t="s">
        <v>474</v>
      </c>
      <c r="G227" s="180" t="s">
        <v>197</v>
      </c>
      <c r="H227" s="181">
        <v>65</v>
      </c>
      <c r="I227" s="182"/>
      <c r="J227" s="183">
        <f>ROUND(I227*H227,2)</f>
        <v>0</v>
      </c>
      <c r="K227" s="179" t="s">
        <v>160</v>
      </c>
      <c r="L227" s="42"/>
      <c r="M227" s="184" t="s">
        <v>38</v>
      </c>
      <c r="N227" s="185" t="s">
        <v>49</v>
      </c>
      <c r="O227" s="68"/>
      <c r="P227" s="186">
        <f>O227*H227</f>
        <v>0</v>
      </c>
      <c r="Q227" s="186">
        <v>4.2999999999999999E-4</v>
      </c>
      <c r="R227" s="186">
        <f>Q227*H227</f>
        <v>2.7949999999999999E-2</v>
      </c>
      <c r="S227" s="186">
        <v>0</v>
      </c>
      <c r="T227" s="18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8" t="s">
        <v>198</v>
      </c>
      <c r="AT227" s="188" t="s">
        <v>147</v>
      </c>
      <c r="AU227" s="188" t="s">
        <v>86</v>
      </c>
      <c r="AY227" s="20" t="s">
        <v>144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20" t="s">
        <v>145</v>
      </c>
      <c r="BK227" s="189">
        <f>ROUND(I227*H227,2)</f>
        <v>0</v>
      </c>
      <c r="BL227" s="20" t="s">
        <v>198</v>
      </c>
      <c r="BM227" s="188" t="s">
        <v>475</v>
      </c>
    </row>
    <row r="228" spans="1:65" s="2" customFormat="1" ht="10.199999999999999">
      <c r="A228" s="37"/>
      <c r="B228" s="38"/>
      <c r="C228" s="39"/>
      <c r="D228" s="190" t="s">
        <v>152</v>
      </c>
      <c r="E228" s="39"/>
      <c r="F228" s="191" t="s">
        <v>476</v>
      </c>
      <c r="G228" s="39"/>
      <c r="H228" s="39"/>
      <c r="I228" s="192"/>
      <c r="J228" s="39"/>
      <c r="K228" s="39"/>
      <c r="L228" s="42"/>
      <c r="M228" s="193"/>
      <c r="N228" s="194"/>
      <c r="O228" s="68"/>
      <c r="P228" s="68"/>
      <c r="Q228" s="68"/>
      <c r="R228" s="68"/>
      <c r="S228" s="68"/>
      <c r="T228" s="69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152</v>
      </c>
      <c r="AU228" s="20" t="s">
        <v>86</v>
      </c>
    </row>
    <row r="229" spans="1:65" s="2" customFormat="1" ht="10.199999999999999">
      <c r="A229" s="37"/>
      <c r="B229" s="38"/>
      <c r="C229" s="39"/>
      <c r="D229" s="216" t="s">
        <v>163</v>
      </c>
      <c r="E229" s="39"/>
      <c r="F229" s="217" t="s">
        <v>477</v>
      </c>
      <c r="G229" s="39"/>
      <c r="H229" s="39"/>
      <c r="I229" s="192"/>
      <c r="J229" s="39"/>
      <c r="K229" s="39"/>
      <c r="L229" s="42"/>
      <c r="M229" s="193"/>
      <c r="N229" s="194"/>
      <c r="O229" s="68"/>
      <c r="P229" s="68"/>
      <c r="Q229" s="68"/>
      <c r="R229" s="68"/>
      <c r="S229" s="68"/>
      <c r="T229" s="69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163</v>
      </c>
      <c r="AU229" s="20" t="s">
        <v>86</v>
      </c>
    </row>
    <row r="230" spans="1:65" s="13" customFormat="1" ht="10.199999999999999">
      <c r="B230" s="195"/>
      <c r="C230" s="196"/>
      <c r="D230" s="190" t="s">
        <v>153</v>
      </c>
      <c r="E230" s="197" t="s">
        <v>38</v>
      </c>
      <c r="F230" s="198" t="s">
        <v>478</v>
      </c>
      <c r="G230" s="196"/>
      <c r="H230" s="197" t="s">
        <v>38</v>
      </c>
      <c r="I230" s="199"/>
      <c r="J230" s="196"/>
      <c r="K230" s="196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153</v>
      </c>
      <c r="AU230" s="204" t="s">
        <v>86</v>
      </c>
      <c r="AV230" s="13" t="s">
        <v>84</v>
      </c>
      <c r="AW230" s="13" t="s">
        <v>36</v>
      </c>
      <c r="AX230" s="13" t="s">
        <v>76</v>
      </c>
      <c r="AY230" s="204" t="s">
        <v>144</v>
      </c>
    </row>
    <row r="231" spans="1:65" s="13" customFormat="1" ht="10.199999999999999">
      <c r="B231" s="195"/>
      <c r="C231" s="196"/>
      <c r="D231" s="190" t="s">
        <v>153</v>
      </c>
      <c r="E231" s="197" t="s">
        <v>38</v>
      </c>
      <c r="F231" s="198" t="s">
        <v>460</v>
      </c>
      <c r="G231" s="196"/>
      <c r="H231" s="197" t="s">
        <v>38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153</v>
      </c>
      <c r="AU231" s="204" t="s">
        <v>86</v>
      </c>
      <c r="AV231" s="13" t="s">
        <v>84</v>
      </c>
      <c r="AW231" s="13" t="s">
        <v>36</v>
      </c>
      <c r="AX231" s="13" t="s">
        <v>76</v>
      </c>
      <c r="AY231" s="204" t="s">
        <v>144</v>
      </c>
    </row>
    <row r="232" spans="1:65" s="14" customFormat="1" ht="10.199999999999999">
      <c r="B232" s="205"/>
      <c r="C232" s="206"/>
      <c r="D232" s="190" t="s">
        <v>153</v>
      </c>
      <c r="E232" s="207" t="s">
        <v>38</v>
      </c>
      <c r="F232" s="208" t="s">
        <v>461</v>
      </c>
      <c r="G232" s="206"/>
      <c r="H232" s="209">
        <v>20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153</v>
      </c>
      <c r="AU232" s="215" t="s">
        <v>86</v>
      </c>
      <c r="AV232" s="14" t="s">
        <v>86</v>
      </c>
      <c r="AW232" s="14" t="s">
        <v>36</v>
      </c>
      <c r="AX232" s="14" t="s">
        <v>76</v>
      </c>
      <c r="AY232" s="215" t="s">
        <v>144</v>
      </c>
    </row>
    <row r="233" spans="1:65" s="13" customFormat="1" ht="10.199999999999999">
      <c r="B233" s="195"/>
      <c r="C233" s="196"/>
      <c r="D233" s="190" t="s">
        <v>153</v>
      </c>
      <c r="E233" s="197" t="s">
        <v>38</v>
      </c>
      <c r="F233" s="198" t="s">
        <v>462</v>
      </c>
      <c r="G233" s="196"/>
      <c r="H233" s="197" t="s">
        <v>38</v>
      </c>
      <c r="I233" s="199"/>
      <c r="J233" s="196"/>
      <c r="K233" s="196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153</v>
      </c>
      <c r="AU233" s="204" t="s">
        <v>86</v>
      </c>
      <c r="AV233" s="13" t="s">
        <v>84</v>
      </c>
      <c r="AW233" s="13" t="s">
        <v>36</v>
      </c>
      <c r="AX233" s="13" t="s">
        <v>76</v>
      </c>
      <c r="AY233" s="204" t="s">
        <v>144</v>
      </c>
    </row>
    <row r="234" spans="1:65" s="14" customFormat="1" ht="10.199999999999999">
      <c r="B234" s="205"/>
      <c r="C234" s="206"/>
      <c r="D234" s="190" t="s">
        <v>153</v>
      </c>
      <c r="E234" s="207" t="s">
        <v>38</v>
      </c>
      <c r="F234" s="208" t="s">
        <v>420</v>
      </c>
      <c r="G234" s="206"/>
      <c r="H234" s="209">
        <v>15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153</v>
      </c>
      <c r="AU234" s="215" t="s">
        <v>86</v>
      </c>
      <c r="AV234" s="14" t="s">
        <v>86</v>
      </c>
      <c r="AW234" s="14" t="s">
        <v>36</v>
      </c>
      <c r="AX234" s="14" t="s">
        <v>76</v>
      </c>
      <c r="AY234" s="215" t="s">
        <v>144</v>
      </c>
    </row>
    <row r="235" spans="1:65" s="13" customFormat="1" ht="10.199999999999999">
      <c r="B235" s="195"/>
      <c r="C235" s="196"/>
      <c r="D235" s="190" t="s">
        <v>153</v>
      </c>
      <c r="E235" s="197" t="s">
        <v>38</v>
      </c>
      <c r="F235" s="198" t="s">
        <v>463</v>
      </c>
      <c r="G235" s="196"/>
      <c r="H235" s="197" t="s">
        <v>38</v>
      </c>
      <c r="I235" s="199"/>
      <c r="J235" s="196"/>
      <c r="K235" s="196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153</v>
      </c>
      <c r="AU235" s="204" t="s">
        <v>86</v>
      </c>
      <c r="AV235" s="13" t="s">
        <v>84</v>
      </c>
      <c r="AW235" s="13" t="s">
        <v>36</v>
      </c>
      <c r="AX235" s="13" t="s">
        <v>76</v>
      </c>
      <c r="AY235" s="204" t="s">
        <v>144</v>
      </c>
    </row>
    <row r="236" spans="1:65" s="14" customFormat="1" ht="10.199999999999999">
      <c r="B236" s="205"/>
      <c r="C236" s="206"/>
      <c r="D236" s="190" t="s">
        <v>153</v>
      </c>
      <c r="E236" s="207" t="s">
        <v>38</v>
      </c>
      <c r="F236" s="208" t="s">
        <v>373</v>
      </c>
      <c r="G236" s="206"/>
      <c r="H236" s="209">
        <v>30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153</v>
      </c>
      <c r="AU236" s="215" t="s">
        <v>86</v>
      </c>
      <c r="AV236" s="14" t="s">
        <v>86</v>
      </c>
      <c r="AW236" s="14" t="s">
        <v>36</v>
      </c>
      <c r="AX236" s="14" t="s">
        <v>76</v>
      </c>
      <c r="AY236" s="215" t="s">
        <v>144</v>
      </c>
    </row>
    <row r="237" spans="1:65" s="15" customFormat="1" ht="10.199999999999999">
      <c r="B237" s="232"/>
      <c r="C237" s="233"/>
      <c r="D237" s="190" t="s">
        <v>153</v>
      </c>
      <c r="E237" s="234" t="s">
        <v>38</v>
      </c>
      <c r="F237" s="235" t="s">
        <v>421</v>
      </c>
      <c r="G237" s="233"/>
      <c r="H237" s="236">
        <v>65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153</v>
      </c>
      <c r="AU237" s="242" t="s">
        <v>86</v>
      </c>
      <c r="AV237" s="15" t="s">
        <v>145</v>
      </c>
      <c r="AW237" s="15" t="s">
        <v>36</v>
      </c>
      <c r="AX237" s="15" t="s">
        <v>84</v>
      </c>
      <c r="AY237" s="242" t="s">
        <v>144</v>
      </c>
    </row>
    <row r="238" spans="1:65" s="2" customFormat="1" ht="16.5" customHeight="1">
      <c r="A238" s="37"/>
      <c r="B238" s="38"/>
      <c r="C238" s="218" t="s">
        <v>479</v>
      </c>
      <c r="D238" s="218" t="s">
        <v>223</v>
      </c>
      <c r="E238" s="219" t="s">
        <v>480</v>
      </c>
      <c r="F238" s="220" t="s">
        <v>481</v>
      </c>
      <c r="G238" s="221" t="s">
        <v>197</v>
      </c>
      <c r="H238" s="222">
        <v>66.95</v>
      </c>
      <c r="I238" s="223"/>
      <c r="J238" s="224">
        <f>ROUND(I238*H238,2)</f>
        <v>0</v>
      </c>
      <c r="K238" s="220" t="s">
        <v>38</v>
      </c>
      <c r="L238" s="225"/>
      <c r="M238" s="226" t="s">
        <v>38</v>
      </c>
      <c r="N238" s="227" t="s">
        <v>49</v>
      </c>
      <c r="O238" s="68"/>
      <c r="P238" s="186">
        <f>O238*H238</f>
        <v>0</v>
      </c>
      <c r="Q238" s="186">
        <v>4.6999999999999999E-4</v>
      </c>
      <c r="R238" s="186">
        <f>Q238*H238</f>
        <v>3.1466500000000001E-2</v>
      </c>
      <c r="S238" s="186">
        <v>0</v>
      </c>
      <c r="T238" s="18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8" t="s">
        <v>227</v>
      </c>
      <c r="AT238" s="188" t="s">
        <v>223</v>
      </c>
      <c r="AU238" s="188" t="s">
        <v>86</v>
      </c>
      <c r="AY238" s="20" t="s">
        <v>144</v>
      </c>
      <c r="BE238" s="189">
        <f>IF(N238="základní",J238,0)</f>
        <v>0</v>
      </c>
      <c r="BF238" s="189">
        <f>IF(N238="snížená",J238,0)</f>
        <v>0</v>
      </c>
      <c r="BG238" s="189">
        <f>IF(N238="zákl. přenesená",J238,0)</f>
        <v>0</v>
      </c>
      <c r="BH238" s="189">
        <f>IF(N238="sníž. přenesená",J238,0)</f>
        <v>0</v>
      </c>
      <c r="BI238" s="189">
        <f>IF(N238="nulová",J238,0)</f>
        <v>0</v>
      </c>
      <c r="BJ238" s="20" t="s">
        <v>145</v>
      </c>
      <c r="BK238" s="189">
        <f>ROUND(I238*H238,2)</f>
        <v>0</v>
      </c>
      <c r="BL238" s="20" t="s">
        <v>198</v>
      </c>
      <c r="BM238" s="188" t="s">
        <v>482</v>
      </c>
    </row>
    <row r="239" spans="1:65" s="2" customFormat="1" ht="10.199999999999999">
      <c r="A239" s="37"/>
      <c r="B239" s="38"/>
      <c r="C239" s="39"/>
      <c r="D239" s="190" t="s">
        <v>152</v>
      </c>
      <c r="E239" s="39"/>
      <c r="F239" s="191" t="s">
        <v>481</v>
      </c>
      <c r="G239" s="39"/>
      <c r="H239" s="39"/>
      <c r="I239" s="192"/>
      <c r="J239" s="39"/>
      <c r="K239" s="39"/>
      <c r="L239" s="42"/>
      <c r="M239" s="193"/>
      <c r="N239" s="194"/>
      <c r="O239" s="68"/>
      <c r="P239" s="68"/>
      <c r="Q239" s="68"/>
      <c r="R239" s="68"/>
      <c r="S239" s="68"/>
      <c r="T239" s="69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152</v>
      </c>
      <c r="AU239" s="20" t="s">
        <v>86</v>
      </c>
    </row>
    <row r="240" spans="1:65" s="13" customFormat="1" ht="10.199999999999999">
      <c r="B240" s="195"/>
      <c r="C240" s="196"/>
      <c r="D240" s="190" t="s">
        <v>153</v>
      </c>
      <c r="E240" s="197" t="s">
        <v>38</v>
      </c>
      <c r="F240" s="198" t="s">
        <v>483</v>
      </c>
      <c r="G240" s="196"/>
      <c r="H240" s="197" t="s">
        <v>38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153</v>
      </c>
      <c r="AU240" s="204" t="s">
        <v>86</v>
      </c>
      <c r="AV240" s="13" t="s">
        <v>84</v>
      </c>
      <c r="AW240" s="13" t="s">
        <v>36</v>
      </c>
      <c r="AX240" s="13" t="s">
        <v>76</v>
      </c>
      <c r="AY240" s="204" t="s">
        <v>144</v>
      </c>
    </row>
    <row r="241" spans="1:65" s="14" customFormat="1" ht="10.199999999999999">
      <c r="B241" s="205"/>
      <c r="C241" s="206"/>
      <c r="D241" s="190" t="s">
        <v>153</v>
      </c>
      <c r="E241" s="207" t="s">
        <v>38</v>
      </c>
      <c r="F241" s="208" t="s">
        <v>484</v>
      </c>
      <c r="G241" s="206"/>
      <c r="H241" s="209">
        <v>65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153</v>
      </c>
      <c r="AU241" s="215" t="s">
        <v>86</v>
      </c>
      <c r="AV241" s="14" t="s">
        <v>86</v>
      </c>
      <c r="AW241" s="14" t="s">
        <v>36</v>
      </c>
      <c r="AX241" s="14" t="s">
        <v>84</v>
      </c>
      <c r="AY241" s="215" t="s">
        <v>144</v>
      </c>
    </row>
    <row r="242" spans="1:65" s="14" customFormat="1" ht="10.199999999999999">
      <c r="B242" s="205"/>
      <c r="C242" s="206"/>
      <c r="D242" s="190" t="s">
        <v>153</v>
      </c>
      <c r="E242" s="206"/>
      <c r="F242" s="208" t="s">
        <v>485</v>
      </c>
      <c r="G242" s="206"/>
      <c r="H242" s="209">
        <v>66.95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153</v>
      </c>
      <c r="AU242" s="215" t="s">
        <v>86</v>
      </c>
      <c r="AV242" s="14" t="s">
        <v>86</v>
      </c>
      <c r="AW242" s="14" t="s">
        <v>4</v>
      </c>
      <c r="AX242" s="14" t="s">
        <v>84</v>
      </c>
      <c r="AY242" s="215" t="s">
        <v>144</v>
      </c>
    </row>
    <row r="243" spans="1:65" s="2" customFormat="1" ht="16.5" customHeight="1">
      <c r="A243" s="37"/>
      <c r="B243" s="38"/>
      <c r="C243" s="218" t="s">
        <v>486</v>
      </c>
      <c r="D243" s="218" t="s">
        <v>223</v>
      </c>
      <c r="E243" s="219" t="s">
        <v>487</v>
      </c>
      <c r="F243" s="220" t="s">
        <v>488</v>
      </c>
      <c r="G243" s="221" t="s">
        <v>150</v>
      </c>
      <c r="H243" s="222">
        <v>1</v>
      </c>
      <c r="I243" s="223"/>
      <c r="J243" s="224">
        <f>ROUND(I243*H243,2)</f>
        <v>0</v>
      </c>
      <c r="K243" s="220" t="s">
        <v>38</v>
      </c>
      <c r="L243" s="225"/>
      <c r="M243" s="226" t="s">
        <v>38</v>
      </c>
      <c r="N243" s="227" t="s">
        <v>49</v>
      </c>
      <c r="O243" s="68"/>
      <c r="P243" s="186">
        <f>O243*H243</f>
        <v>0</v>
      </c>
      <c r="Q243" s="186">
        <v>3.0000000000000001E-5</v>
      </c>
      <c r="R243" s="186">
        <f>Q243*H243</f>
        <v>3.0000000000000001E-5</v>
      </c>
      <c r="S243" s="186">
        <v>0</v>
      </c>
      <c r="T243" s="18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8" t="s">
        <v>227</v>
      </c>
      <c r="AT243" s="188" t="s">
        <v>223</v>
      </c>
      <c r="AU243" s="188" t="s">
        <v>86</v>
      </c>
      <c r="AY243" s="20" t="s">
        <v>144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20" t="s">
        <v>145</v>
      </c>
      <c r="BK243" s="189">
        <f>ROUND(I243*H243,2)</f>
        <v>0</v>
      </c>
      <c r="BL243" s="20" t="s">
        <v>198</v>
      </c>
      <c r="BM243" s="188" t="s">
        <v>489</v>
      </c>
    </row>
    <row r="244" spans="1:65" s="2" customFormat="1" ht="10.199999999999999">
      <c r="A244" s="37"/>
      <c r="B244" s="38"/>
      <c r="C244" s="39"/>
      <c r="D244" s="190" t="s">
        <v>152</v>
      </c>
      <c r="E244" s="39"/>
      <c r="F244" s="191" t="s">
        <v>488</v>
      </c>
      <c r="G244" s="39"/>
      <c r="H244" s="39"/>
      <c r="I244" s="192"/>
      <c r="J244" s="39"/>
      <c r="K244" s="39"/>
      <c r="L244" s="42"/>
      <c r="M244" s="193"/>
      <c r="N244" s="194"/>
      <c r="O244" s="68"/>
      <c r="P244" s="68"/>
      <c r="Q244" s="68"/>
      <c r="R244" s="68"/>
      <c r="S244" s="68"/>
      <c r="T244" s="69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152</v>
      </c>
      <c r="AU244" s="20" t="s">
        <v>86</v>
      </c>
    </row>
    <row r="245" spans="1:65" s="13" customFormat="1" ht="10.199999999999999">
      <c r="B245" s="195"/>
      <c r="C245" s="196"/>
      <c r="D245" s="190" t="s">
        <v>153</v>
      </c>
      <c r="E245" s="197" t="s">
        <v>38</v>
      </c>
      <c r="F245" s="198" t="s">
        <v>490</v>
      </c>
      <c r="G245" s="196"/>
      <c r="H245" s="197" t="s">
        <v>38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153</v>
      </c>
      <c r="AU245" s="204" t="s">
        <v>86</v>
      </c>
      <c r="AV245" s="13" t="s">
        <v>84</v>
      </c>
      <c r="AW245" s="13" t="s">
        <v>36</v>
      </c>
      <c r="AX245" s="13" t="s">
        <v>76</v>
      </c>
      <c r="AY245" s="204" t="s">
        <v>144</v>
      </c>
    </row>
    <row r="246" spans="1:65" s="14" customFormat="1" ht="10.199999999999999">
      <c r="B246" s="205"/>
      <c r="C246" s="206"/>
      <c r="D246" s="190" t="s">
        <v>153</v>
      </c>
      <c r="E246" s="207" t="s">
        <v>38</v>
      </c>
      <c r="F246" s="208" t="s">
        <v>84</v>
      </c>
      <c r="G246" s="206"/>
      <c r="H246" s="209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153</v>
      </c>
      <c r="AU246" s="215" t="s">
        <v>86</v>
      </c>
      <c r="AV246" s="14" t="s">
        <v>86</v>
      </c>
      <c r="AW246" s="14" t="s">
        <v>36</v>
      </c>
      <c r="AX246" s="14" t="s">
        <v>84</v>
      </c>
      <c r="AY246" s="215" t="s">
        <v>144</v>
      </c>
    </row>
    <row r="247" spans="1:65" s="2" customFormat="1" ht="16.5" customHeight="1">
      <c r="A247" s="37"/>
      <c r="B247" s="38"/>
      <c r="C247" s="177" t="s">
        <v>491</v>
      </c>
      <c r="D247" s="177" t="s">
        <v>147</v>
      </c>
      <c r="E247" s="178" t="s">
        <v>492</v>
      </c>
      <c r="F247" s="179" t="s">
        <v>493</v>
      </c>
      <c r="G247" s="180" t="s">
        <v>226</v>
      </c>
      <c r="H247" s="181">
        <v>20</v>
      </c>
      <c r="I247" s="182"/>
      <c r="J247" s="183">
        <f>ROUND(I247*H247,2)</f>
        <v>0</v>
      </c>
      <c r="K247" s="179" t="s">
        <v>160</v>
      </c>
      <c r="L247" s="42"/>
      <c r="M247" s="184" t="s">
        <v>38</v>
      </c>
      <c r="N247" s="185" t="s">
        <v>49</v>
      </c>
      <c r="O247" s="68"/>
      <c r="P247" s="186">
        <f>O247*H247</f>
        <v>0</v>
      </c>
      <c r="Q247" s="186">
        <v>2.9E-4</v>
      </c>
      <c r="R247" s="186">
        <f>Q247*H247</f>
        <v>5.7999999999999996E-3</v>
      </c>
      <c r="S247" s="186">
        <v>0</v>
      </c>
      <c r="T247" s="18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8" t="s">
        <v>198</v>
      </c>
      <c r="AT247" s="188" t="s">
        <v>147</v>
      </c>
      <c r="AU247" s="188" t="s">
        <v>86</v>
      </c>
      <c r="AY247" s="20" t="s">
        <v>144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20" t="s">
        <v>145</v>
      </c>
      <c r="BK247" s="189">
        <f>ROUND(I247*H247,2)</f>
        <v>0</v>
      </c>
      <c r="BL247" s="20" t="s">
        <v>198</v>
      </c>
      <c r="BM247" s="188" t="s">
        <v>494</v>
      </c>
    </row>
    <row r="248" spans="1:65" s="2" customFormat="1" ht="10.199999999999999">
      <c r="A248" s="37"/>
      <c r="B248" s="38"/>
      <c r="C248" s="39"/>
      <c r="D248" s="190" t="s">
        <v>152</v>
      </c>
      <c r="E248" s="39"/>
      <c r="F248" s="191" t="s">
        <v>495</v>
      </c>
      <c r="G248" s="39"/>
      <c r="H248" s="39"/>
      <c r="I248" s="192"/>
      <c r="J248" s="39"/>
      <c r="K248" s="39"/>
      <c r="L248" s="42"/>
      <c r="M248" s="193"/>
      <c r="N248" s="194"/>
      <c r="O248" s="68"/>
      <c r="P248" s="68"/>
      <c r="Q248" s="68"/>
      <c r="R248" s="68"/>
      <c r="S248" s="68"/>
      <c r="T248" s="69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152</v>
      </c>
      <c r="AU248" s="20" t="s">
        <v>86</v>
      </c>
    </row>
    <row r="249" spans="1:65" s="2" customFormat="1" ht="10.199999999999999">
      <c r="A249" s="37"/>
      <c r="B249" s="38"/>
      <c r="C249" s="39"/>
      <c r="D249" s="216" t="s">
        <v>163</v>
      </c>
      <c r="E249" s="39"/>
      <c r="F249" s="217" t="s">
        <v>496</v>
      </c>
      <c r="G249" s="39"/>
      <c r="H249" s="39"/>
      <c r="I249" s="192"/>
      <c r="J249" s="39"/>
      <c r="K249" s="39"/>
      <c r="L249" s="42"/>
      <c r="M249" s="193"/>
      <c r="N249" s="194"/>
      <c r="O249" s="68"/>
      <c r="P249" s="68"/>
      <c r="Q249" s="68"/>
      <c r="R249" s="68"/>
      <c r="S249" s="68"/>
      <c r="T249" s="69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163</v>
      </c>
      <c r="AU249" s="20" t="s">
        <v>86</v>
      </c>
    </row>
    <row r="250" spans="1:65" s="13" customFormat="1" ht="10.199999999999999">
      <c r="B250" s="195"/>
      <c r="C250" s="196"/>
      <c r="D250" s="190" t="s">
        <v>153</v>
      </c>
      <c r="E250" s="197" t="s">
        <v>38</v>
      </c>
      <c r="F250" s="198" t="s">
        <v>497</v>
      </c>
      <c r="G250" s="196"/>
      <c r="H250" s="197" t="s">
        <v>38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153</v>
      </c>
      <c r="AU250" s="204" t="s">
        <v>86</v>
      </c>
      <c r="AV250" s="13" t="s">
        <v>84</v>
      </c>
      <c r="AW250" s="13" t="s">
        <v>36</v>
      </c>
      <c r="AX250" s="13" t="s">
        <v>76</v>
      </c>
      <c r="AY250" s="204" t="s">
        <v>144</v>
      </c>
    </row>
    <row r="251" spans="1:65" s="14" customFormat="1" ht="10.199999999999999">
      <c r="B251" s="205"/>
      <c r="C251" s="206"/>
      <c r="D251" s="190" t="s">
        <v>153</v>
      </c>
      <c r="E251" s="207" t="s">
        <v>38</v>
      </c>
      <c r="F251" s="208" t="s">
        <v>498</v>
      </c>
      <c r="G251" s="206"/>
      <c r="H251" s="209">
        <v>20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153</v>
      </c>
      <c r="AU251" s="215" t="s">
        <v>86</v>
      </c>
      <c r="AV251" s="14" t="s">
        <v>86</v>
      </c>
      <c r="AW251" s="14" t="s">
        <v>36</v>
      </c>
      <c r="AX251" s="14" t="s">
        <v>84</v>
      </c>
      <c r="AY251" s="215" t="s">
        <v>144</v>
      </c>
    </row>
    <row r="252" spans="1:65" s="2" customFormat="1" ht="16.5" customHeight="1">
      <c r="A252" s="37"/>
      <c r="B252" s="38"/>
      <c r="C252" s="177" t="s">
        <v>499</v>
      </c>
      <c r="D252" s="177" t="s">
        <v>147</v>
      </c>
      <c r="E252" s="178" t="s">
        <v>500</v>
      </c>
      <c r="F252" s="179" t="s">
        <v>501</v>
      </c>
      <c r="G252" s="180" t="s">
        <v>226</v>
      </c>
      <c r="H252" s="181">
        <v>5</v>
      </c>
      <c r="I252" s="182"/>
      <c r="J252" s="183">
        <f>ROUND(I252*H252,2)</f>
        <v>0</v>
      </c>
      <c r="K252" s="179" t="s">
        <v>160</v>
      </c>
      <c r="L252" s="42"/>
      <c r="M252" s="184" t="s">
        <v>38</v>
      </c>
      <c r="N252" s="185" t="s">
        <v>49</v>
      </c>
      <c r="O252" s="68"/>
      <c r="P252" s="186">
        <f>O252*H252</f>
        <v>0</v>
      </c>
      <c r="Q252" s="186">
        <v>9.7000000000000005E-4</v>
      </c>
      <c r="R252" s="186">
        <f>Q252*H252</f>
        <v>4.8500000000000001E-3</v>
      </c>
      <c r="S252" s="186">
        <v>0</v>
      </c>
      <c r="T252" s="18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8" t="s">
        <v>198</v>
      </c>
      <c r="AT252" s="188" t="s">
        <v>147</v>
      </c>
      <c r="AU252" s="188" t="s">
        <v>86</v>
      </c>
      <c r="AY252" s="20" t="s">
        <v>144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20" t="s">
        <v>145</v>
      </c>
      <c r="BK252" s="189">
        <f>ROUND(I252*H252,2)</f>
        <v>0</v>
      </c>
      <c r="BL252" s="20" t="s">
        <v>198</v>
      </c>
      <c r="BM252" s="188" t="s">
        <v>502</v>
      </c>
    </row>
    <row r="253" spans="1:65" s="2" customFormat="1" ht="10.199999999999999">
      <c r="A253" s="37"/>
      <c r="B253" s="38"/>
      <c r="C253" s="39"/>
      <c r="D253" s="190" t="s">
        <v>152</v>
      </c>
      <c r="E253" s="39"/>
      <c r="F253" s="191" t="s">
        <v>503</v>
      </c>
      <c r="G253" s="39"/>
      <c r="H253" s="39"/>
      <c r="I253" s="192"/>
      <c r="J253" s="39"/>
      <c r="K253" s="39"/>
      <c r="L253" s="42"/>
      <c r="M253" s="193"/>
      <c r="N253" s="194"/>
      <c r="O253" s="68"/>
      <c r="P253" s="68"/>
      <c r="Q253" s="68"/>
      <c r="R253" s="68"/>
      <c r="S253" s="68"/>
      <c r="T253" s="69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152</v>
      </c>
      <c r="AU253" s="20" t="s">
        <v>86</v>
      </c>
    </row>
    <row r="254" spans="1:65" s="2" customFormat="1" ht="10.199999999999999">
      <c r="A254" s="37"/>
      <c r="B254" s="38"/>
      <c r="C254" s="39"/>
      <c r="D254" s="216" t="s">
        <v>163</v>
      </c>
      <c r="E254" s="39"/>
      <c r="F254" s="217" t="s">
        <v>504</v>
      </c>
      <c r="G254" s="39"/>
      <c r="H254" s="39"/>
      <c r="I254" s="192"/>
      <c r="J254" s="39"/>
      <c r="K254" s="39"/>
      <c r="L254" s="42"/>
      <c r="M254" s="193"/>
      <c r="N254" s="194"/>
      <c r="O254" s="68"/>
      <c r="P254" s="68"/>
      <c r="Q254" s="68"/>
      <c r="R254" s="68"/>
      <c r="S254" s="68"/>
      <c r="T254" s="69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163</v>
      </c>
      <c r="AU254" s="20" t="s">
        <v>86</v>
      </c>
    </row>
    <row r="255" spans="1:65" s="13" customFormat="1" ht="10.199999999999999">
      <c r="B255" s="195"/>
      <c r="C255" s="196"/>
      <c r="D255" s="190" t="s">
        <v>153</v>
      </c>
      <c r="E255" s="197" t="s">
        <v>38</v>
      </c>
      <c r="F255" s="198" t="s">
        <v>505</v>
      </c>
      <c r="G255" s="196"/>
      <c r="H255" s="197" t="s">
        <v>38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153</v>
      </c>
      <c r="AU255" s="204" t="s">
        <v>86</v>
      </c>
      <c r="AV255" s="13" t="s">
        <v>84</v>
      </c>
      <c r="AW255" s="13" t="s">
        <v>36</v>
      </c>
      <c r="AX255" s="13" t="s">
        <v>76</v>
      </c>
      <c r="AY255" s="204" t="s">
        <v>144</v>
      </c>
    </row>
    <row r="256" spans="1:65" s="14" customFormat="1" ht="10.199999999999999">
      <c r="B256" s="205"/>
      <c r="C256" s="206"/>
      <c r="D256" s="190" t="s">
        <v>153</v>
      </c>
      <c r="E256" s="207" t="s">
        <v>38</v>
      </c>
      <c r="F256" s="208" t="s">
        <v>506</v>
      </c>
      <c r="G256" s="206"/>
      <c r="H256" s="209">
        <v>5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153</v>
      </c>
      <c r="AU256" s="215" t="s">
        <v>86</v>
      </c>
      <c r="AV256" s="14" t="s">
        <v>86</v>
      </c>
      <c r="AW256" s="14" t="s">
        <v>36</v>
      </c>
      <c r="AX256" s="14" t="s">
        <v>84</v>
      </c>
      <c r="AY256" s="215" t="s">
        <v>144</v>
      </c>
    </row>
    <row r="257" spans="1:65" s="2" customFormat="1" ht="16.5" customHeight="1">
      <c r="A257" s="37"/>
      <c r="B257" s="38"/>
      <c r="C257" s="177" t="s">
        <v>507</v>
      </c>
      <c r="D257" s="177" t="s">
        <v>147</v>
      </c>
      <c r="E257" s="178" t="s">
        <v>508</v>
      </c>
      <c r="F257" s="179" t="s">
        <v>509</v>
      </c>
      <c r="G257" s="180" t="s">
        <v>226</v>
      </c>
      <c r="H257" s="181">
        <v>10</v>
      </c>
      <c r="I257" s="182"/>
      <c r="J257" s="183">
        <f>ROUND(I257*H257,2)</f>
        <v>0</v>
      </c>
      <c r="K257" s="179" t="s">
        <v>38</v>
      </c>
      <c r="L257" s="42"/>
      <c r="M257" s="184" t="s">
        <v>38</v>
      </c>
      <c r="N257" s="185" t="s">
        <v>49</v>
      </c>
      <c r="O257" s="68"/>
      <c r="P257" s="186">
        <f>O257*H257</f>
        <v>0</v>
      </c>
      <c r="Q257" s="186">
        <v>2.3000000000000001E-4</v>
      </c>
      <c r="R257" s="186">
        <f>Q257*H257</f>
        <v>2.3E-3</v>
      </c>
      <c r="S257" s="186">
        <v>0</v>
      </c>
      <c r="T257" s="18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8" t="s">
        <v>198</v>
      </c>
      <c r="AT257" s="188" t="s">
        <v>147</v>
      </c>
      <c r="AU257" s="188" t="s">
        <v>86</v>
      </c>
      <c r="AY257" s="20" t="s">
        <v>144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20" t="s">
        <v>145</v>
      </c>
      <c r="BK257" s="189">
        <f>ROUND(I257*H257,2)</f>
        <v>0</v>
      </c>
      <c r="BL257" s="20" t="s">
        <v>198</v>
      </c>
      <c r="BM257" s="188" t="s">
        <v>510</v>
      </c>
    </row>
    <row r="258" spans="1:65" s="2" customFormat="1" ht="10.199999999999999">
      <c r="A258" s="37"/>
      <c r="B258" s="38"/>
      <c r="C258" s="39"/>
      <c r="D258" s="190" t="s">
        <v>152</v>
      </c>
      <c r="E258" s="39"/>
      <c r="F258" s="191" t="s">
        <v>511</v>
      </c>
      <c r="G258" s="39"/>
      <c r="H258" s="39"/>
      <c r="I258" s="192"/>
      <c r="J258" s="39"/>
      <c r="K258" s="39"/>
      <c r="L258" s="42"/>
      <c r="M258" s="193"/>
      <c r="N258" s="194"/>
      <c r="O258" s="68"/>
      <c r="P258" s="68"/>
      <c r="Q258" s="68"/>
      <c r="R258" s="68"/>
      <c r="S258" s="68"/>
      <c r="T258" s="69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152</v>
      </c>
      <c r="AU258" s="20" t="s">
        <v>86</v>
      </c>
    </row>
    <row r="259" spans="1:65" s="13" customFormat="1" ht="10.199999999999999">
      <c r="B259" s="195"/>
      <c r="C259" s="196"/>
      <c r="D259" s="190" t="s">
        <v>153</v>
      </c>
      <c r="E259" s="197" t="s">
        <v>38</v>
      </c>
      <c r="F259" s="198" t="s">
        <v>512</v>
      </c>
      <c r="G259" s="196"/>
      <c r="H259" s="197" t="s">
        <v>38</v>
      </c>
      <c r="I259" s="199"/>
      <c r="J259" s="196"/>
      <c r="K259" s="196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153</v>
      </c>
      <c r="AU259" s="204" t="s">
        <v>86</v>
      </c>
      <c r="AV259" s="13" t="s">
        <v>84</v>
      </c>
      <c r="AW259" s="13" t="s">
        <v>36</v>
      </c>
      <c r="AX259" s="13" t="s">
        <v>76</v>
      </c>
      <c r="AY259" s="204" t="s">
        <v>144</v>
      </c>
    </row>
    <row r="260" spans="1:65" s="14" customFormat="1" ht="10.199999999999999">
      <c r="B260" s="205"/>
      <c r="C260" s="206"/>
      <c r="D260" s="190" t="s">
        <v>153</v>
      </c>
      <c r="E260" s="207" t="s">
        <v>38</v>
      </c>
      <c r="F260" s="208" t="s">
        <v>471</v>
      </c>
      <c r="G260" s="206"/>
      <c r="H260" s="209">
        <v>10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153</v>
      </c>
      <c r="AU260" s="215" t="s">
        <v>86</v>
      </c>
      <c r="AV260" s="14" t="s">
        <v>86</v>
      </c>
      <c r="AW260" s="14" t="s">
        <v>36</v>
      </c>
      <c r="AX260" s="14" t="s">
        <v>84</v>
      </c>
      <c r="AY260" s="215" t="s">
        <v>144</v>
      </c>
    </row>
    <row r="261" spans="1:65" s="2" customFormat="1" ht="16.5" customHeight="1">
      <c r="A261" s="37"/>
      <c r="B261" s="38"/>
      <c r="C261" s="177" t="s">
        <v>513</v>
      </c>
      <c r="D261" s="177" t="s">
        <v>147</v>
      </c>
      <c r="E261" s="178" t="s">
        <v>315</v>
      </c>
      <c r="F261" s="179" t="s">
        <v>316</v>
      </c>
      <c r="G261" s="180" t="s">
        <v>172</v>
      </c>
      <c r="H261" s="181">
        <v>7.1999999999999995E-2</v>
      </c>
      <c r="I261" s="182"/>
      <c r="J261" s="183">
        <f>ROUND(I261*H261,2)</f>
        <v>0</v>
      </c>
      <c r="K261" s="179" t="s">
        <v>160</v>
      </c>
      <c r="L261" s="42"/>
      <c r="M261" s="184" t="s">
        <v>38</v>
      </c>
      <c r="N261" s="185" t="s">
        <v>49</v>
      </c>
      <c r="O261" s="68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8" t="s">
        <v>198</v>
      </c>
      <c r="AT261" s="188" t="s">
        <v>147</v>
      </c>
      <c r="AU261" s="188" t="s">
        <v>86</v>
      </c>
      <c r="AY261" s="20" t="s">
        <v>144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20" t="s">
        <v>145</v>
      </c>
      <c r="BK261" s="189">
        <f>ROUND(I261*H261,2)</f>
        <v>0</v>
      </c>
      <c r="BL261" s="20" t="s">
        <v>198</v>
      </c>
      <c r="BM261" s="188" t="s">
        <v>514</v>
      </c>
    </row>
    <row r="262" spans="1:65" s="2" customFormat="1" ht="19.2">
      <c r="A262" s="37"/>
      <c r="B262" s="38"/>
      <c r="C262" s="39"/>
      <c r="D262" s="190" t="s">
        <v>152</v>
      </c>
      <c r="E262" s="39"/>
      <c r="F262" s="191" t="s">
        <v>318</v>
      </c>
      <c r="G262" s="39"/>
      <c r="H262" s="39"/>
      <c r="I262" s="192"/>
      <c r="J262" s="39"/>
      <c r="K262" s="39"/>
      <c r="L262" s="42"/>
      <c r="M262" s="193"/>
      <c r="N262" s="194"/>
      <c r="O262" s="68"/>
      <c r="P262" s="68"/>
      <c r="Q262" s="68"/>
      <c r="R262" s="68"/>
      <c r="S262" s="68"/>
      <c r="T262" s="69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152</v>
      </c>
      <c r="AU262" s="20" t="s">
        <v>86</v>
      </c>
    </row>
    <row r="263" spans="1:65" s="2" customFormat="1" ht="10.199999999999999">
      <c r="A263" s="37"/>
      <c r="B263" s="38"/>
      <c r="C263" s="39"/>
      <c r="D263" s="216" t="s">
        <v>163</v>
      </c>
      <c r="E263" s="39"/>
      <c r="F263" s="217" t="s">
        <v>319</v>
      </c>
      <c r="G263" s="39"/>
      <c r="H263" s="39"/>
      <c r="I263" s="192"/>
      <c r="J263" s="39"/>
      <c r="K263" s="39"/>
      <c r="L263" s="42"/>
      <c r="M263" s="193"/>
      <c r="N263" s="194"/>
      <c r="O263" s="68"/>
      <c r="P263" s="68"/>
      <c r="Q263" s="68"/>
      <c r="R263" s="68"/>
      <c r="S263" s="68"/>
      <c r="T263" s="69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163</v>
      </c>
      <c r="AU263" s="20" t="s">
        <v>86</v>
      </c>
    </row>
    <row r="264" spans="1:65" s="12" customFormat="1" ht="22.8" customHeight="1">
      <c r="B264" s="161"/>
      <c r="C264" s="162"/>
      <c r="D264" s="163" t="s">
        <v>75</v>
      </c>
      <c r="E264" s="175" t="s">
        <v>515</v>
      </c>
      <c r="F264" s="175" t="s">
        <v>516</v>
      </c>
      <c r="G264" s="162"/>
      <c r="H264" s="162"/>
      <c r="I264" s="165"/>
      <c r="J264" s="176">
        <f>BK264</f>
        <v>0</v>
      </c>
      <c r="K264" s="162"/>
      <c r="L264" s="167"/>
      <c r="M264" s="168"/>
      <c r="N264" s="169"/>
      <c r="O264" s="169"/>
      <c r="P264" s="170">
        <f>SUM(P265:P351)</f>
        <v>0</v>
      </c>
      <c r="Q264" s="169"/>
      <c r="R264" s="170">
        <f>SUM(R265:R351)</f>
        <v>0.84739999999999971</v>
      </c>
      <c r="S264" s="169"/>
      <c r="T264" s="171">
        <f>SUM(T265:T351)</f>
        <v>0.81694999999999995</v>
      </c>
      <c r="AR264" s="172" t="s">
        <v>86</v>
      </c>
      <c r="AT264" s="173" t="s">
        <v>75</v>
      </c>
      <c r="AU264" s="173" t="s">
        <v>84</v>
      </c>
      <c r="AY264" s="172" t="s">
        <v>144</v>
      </c>
      <c r="BK264" s="174">
        <f>SUM(BK265:BK351)</f>
        <v>0</v>
      </c>
    </row>
    <row r="265" spans="1:65" s="2" customFormat="1" ht="16.5" customHeight="1">
      <c r="A265" s="37"/>
      <c r="B265" s="38"/>
      <c r="C265" s="177" t="s">
        <v>227</v>
      </c>
      <c r="D265" s="177" t="s">
        <v>147</v>
      </c>
      <c r="E265" s="178" t="s">
        <v>517</v>
      </c>
      <c r="F265" s="179" t="s">
        <v>518</v>
      </c>
      <c r="G265" s="180" t="s">
        <v>150</v>
      </c>
      <c r="H265" s="181">
        <v>10</v>
      </c>
      <c r="I265" s="182"/>
      <c r="J265" s="183">
        <f>ROUND(I265*H265,2)</f>
        <v>0</v>
      </c>
      <c r="K265" s="179" t="s">
        <v>160</v>
      </c>
      <c r="L265" s="42"/>
      <c r="M265" s="184" t="s">
        <v>38</v>
      </c>
      <c r="N265" s="185" t="s">
        <v>49</v>
      </c>
      <c r="O265" s="68"/>
      <c r="P265" s="186">
        <f>O265*H265</f>
        <v>0</v>
      </c>
      <c r="Q265" s="186">
        <v>0</v>
      </c>
      <c r="R265" s="186">
        <f>Q265*H265</f>
        <v>0</v>
      </c>
      <c r="S265" s="186">
        <v>1.933E-2</v>
      </c>
      <c r="T265" s="187">
        <f>S265*H265</f>
        <v>0.1933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8" t="s">
        <v>198</v>
      </c>
      <c r="AT265" s="188" t="s">
        <v>147</v>
      </c>
      <c r="AU265" s="188" t="s">
        <v>86</v>
      </c>
      <c r="AY265" s="20" t="s">
        <v>144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20" t="s">
        <v>145</v>
      </c>
      <c r="BK265" s="189">
        <f>ROUND(I265*H265,2)</f>
        <v>0</v>
      </c>
      <c r="BL265" s="20" t="s">
        <v>198</v>
      </c>
      <c r="BM265" s="188" t="s">
        <v>519</v>
      </c>
    </row>
    <row r="266" spans="1:65" s="2" customFormat="1" ht="10.199999999999999">
      <c r="A266" s="37"/>
      <c r="B266" s="38"/>
      <c r="C266" s="39"/>
      <c r="D266" s="190" t="s">
        <v>152</v>
      </c>
      <c r="E266" s="39"/>
      <c r="F266" s="191" t="s">
        <v>520</v>
      </c>
      <c r="G266" s="39"/>
      <c r="H266" s="39"/>
      <c r="I266" s="192"/>
      <c r="J266" s="39"/>
      <c r="K266" s="39"/>
      <c r="L266" s="42"/>
      <c r="M266" s="193"/>
      <c r="N266" s="194"/>
      <c r="O266" s="68"/>
      <c r="P266" s="68"/>
      <c r="Q266" s="68"/>
      <c r="R266" s="68"/>
      <c r="S266" s="68"/>
      <c r="T266" s="69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152</v>
      </c>
      <c r="AU266" s="20" t="s">
        <v>86</v>
      </c>
    </row>
    <row r="267" spans="1:65" s="2" customFormat="1" ht="10.199999999999999">
      <c r="A267" s="37"/>
      <c r="B267" s="38"/>
      <c r="C267" s="39"/>
      <c r="D267" s="216" t="s">
        <v>163</v>
      </c>
      <c r="E267" s="39"/>
      <c r="F267" s="217" t="s">
        <v>521</v>
      </c>
      <c r="G267" s="39"/>
      <c r="H267" s="39"/>
      <c r="I267" s="192"/>
      <c r="J267" s="39"/>
      <c r="K267" s="39"/>
      <c r="L267" s="42"/>
      <c r="M267" s="193"/>
      <c r="N267" s="194"/>
      <c r="O267" s="68"/>
      <c r="P267" s="68"/>
      <c r="Q267" s="68"/>
      <c r="R267" s="68"/>
      <c r="S267" s="68"/>
      <c r="T267" s="69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163</v>
      </c>
      <c r="AU267" s="20" t="s">
        <v>86</v>
      </c>
    </row>
    <row r="268" spans="1:65" s="2" customFormat="1" ht="21.75" customHeight="1">
      <c r="A268" s="37"/>
      <c r="B268" s="38"/>
      <c r="C268" s="177" t="s">
        <v>522</v>
      </c>
      <c r="D268" s="177" t="s">
        <v>147</v>
      </c>
      <c r="E268" s="178" t="s">
        <v>523</v>
      </c>
      <c r="F268" s="179" t="s">
        <v>524</v>
      </c>
      <c r="G268" s="180" t="s">
        <v>150</v>
      </c>
      <c r="H268" s="181">
        <v>10</v>
      </c>
      <c r="I268" s="182"/>
      <c r="J268" s="183">
        <f>ROUND(I268*H268,2)</f>
        <v>0</v>
      </c>
      <c r="K268" s="179" t="s">
        <v>38</v>
      </c>
      <c r="L268" s="42"/>
      <c r="M268" s="184" t="s">
        <v>38</v>
      </c>
      <c r="N268" s="185" t="s">
        <v>49</v>
      </c>
      <c r="O268" s="68"/>
      <c r="P268" s="186">
        <f>O268*H268</f>
        <v>0</v>
      </c>
      <c r="Q268" s="186">
        <v>1.6650000000000002E-2</v>
      </c>
      <c r="R268" s="186">
        <f>Q268*H268</f>
        <v>0.16650000000000001</v>
      </c>
      <c r="S268" s="186">
        <v>0</v>
      </c>
      <c r="T268" s="18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198</v>
      </c>
      <c r="AT268" s="188" t="s">
        <v>147</v>
      </c>
      <c r="AU268" s="188" t="s">
        <v>86</v>
      </c>
      <c r="AY268" s="20" t="s">
        <v>144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145</v>
      </c>
      <c r="BK268" s="189">
        <f>ROUND(I268*H268,2)</f>
        <v>0</v>
      </c>
      <c r="BL268" s="20" t="s">
        <v>198</v>
      </c>
      <c r="BM268" s="188" t="s">
        <v>525</v>
      </c>
    </row>
    <row r="269" spans="1:65" s="2" customFormat="1" ht="19.2">
      <c r="A269" s="37"/>
      <c r="B269" s="38"/>
      <c r="C269" s="39"/>
      <c r="D269" s="190" t="s">
        <v>152</v>
      </c>
      <c r="E269" s="39"/>
      <c r="F269" s="191" t="s">
        <v>526</v>
      </c>
      <c r="G269" s="39"/>
      <c r="H269" s="39"/>
      <c r="I269" s="192"/>
      <c r="J269" s="39"/>
      <c r="K269" s="39"/>
      <c r="L269" s="42"/>
      <c r="M269" s="193"/>
      <c r="N269" s="194"/>
      <c r="O269" s="68"/>
      <c r="P269" s="68"/>
      <c r="Q269" s="68"/>
      <c r="R269" s="68"/>
      <c r="S269" s="68"/>
      <c r="T269" s="69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152</v>
      </c>
      <c r="AU269" s="20" t="s">
        <v>86</v>
      </c>
    </row>
    <row r="270" spans="1:65" s="13" customFormat="1" ht="10.199999999999999">
      <c r="B270" s="195"/>
      <c r="C270" s="196"/>
      <c r="D270" s="190" t="s">
        <v>153</v>
      </c>
      <c r="E270" s="197" t="s">
        <v>38</v>
      </c>
      <c r="F270" s="198" t="s">
        <v>527</v>
      </c>
      <c r="G270" s="196"/>
      <c r="H270" s="197" t="s">
        <v>38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153</v>
      </c>
      <c r="AU270" s="204" t="s">
        <v>86</v>
      </c>
      <c r="AV270" s="13" t="s">
        <v>84</v>
      </c>
      <c r="AW270" s="13" t="s">
        <v>36</v>
      </c>
      <c r="AX270" s="13" t="s">
        <v>76</v>
      </c>
      <c r="AY270" s="204" t="s">
        <v>144</v>
      </c>
    </row>
    <row r="271" spans="1:65" s="14" customFormat="1" ht="10.199999999999999">
      <c r="B271" s="205"/>
      <c r="C271" s="206"/>
      <c r="D271" s="190" t="s">
        <v>153</v>
      </c>
      <c r="E271" s="207" t="s">
        <v>38</v>
      </c>
      <c r="F271" s="208" t="s">
        <v>471</v>
      </c>
      <c r="G271" s="206"/>
      <c r="H271" s="209">
        <v>10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153</v>
      </c>
      <c r="AU271" s="215" t="s">
        <v>86</v>
      </c>
      <c r="AV271" s="14" t="s">
        <v>86</v>
      </c>
      <c r="AW271" s="14" t="s">
        <v>36</v>
      </c>
      <c r="AX271" s="14" t="s">
        <v>84</v>
      </c>
      <c r="AY271" s="215" t="s">
        <v>144</v>
      </c>
    </row>
    <row r="272" spans="1:65" s="2" customFormat="1" ht="16.5" customHeight="1">
      <c r="A272" s="37"/>
      <c r="B272" s="38"/>
      <c r="C272" s="177" t="s">
        <v>528</v>
      </c>
      <c r="D272" s="177" t="s">
        <v>147</v>
      </c>
      <c r="E272" s="178" t="s">
        <v>529</v>
      </c>
      <c r="F272" s="179" t="s">
        <v>530</v>
      </c>
      <c r="G272" s="180" t="s">
        <v>150</v>
      </c>
      <c r="H272" s="181">
        <v>10</v>
      </c>
      <c r="I272" s="182"/>
      <c r="J272" s="183">
        <f>ROUND(I272*H272,2)</f>
        <v>0</v>
      </c>
      <c r="K272" s="179" t="s">
        <v>160</v>
      </c>
      <c r="L272" s="42"/>
      <c r="M272" s="184" t="s">
        <v>38</v>
      </c>
      <c r="N272" s="185" t="s">
        <v>49</v>
      </c>
      <c r="O272" s="68"/>
      <c r="P272" s="186">
        <f>O272*H272</f>
        <v>0</v>
      </c>
      <c r="Q272" s="186">
        <v>1.6969999999999999E-2</v>
      </c>
      <c r="R272" s="186">
        <f>Q272*H272</f>
        <v>0.16969999999999999</v>
      </c>
      <c r="S272" s="186">
        <v>0</v>
      </c>
      <c r="T272" s="18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8" t="s">
        <v>198</v>
      </c>
      <c r="AT272" s="188" t="s">
        <v>147</v>
      </c>
      <c r="AU272" s="188" t="s">
        <v>86</v>
      </c>
      <c r="AY272" s="20" t="s">
        <v>144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20" t="s">
        <v>145</v>
      </c>
      <c r="BK272" s="189">
        <f>ROUND(I272*H272,2)</f>
        <v>0</v>
      </c>
      <c r="BL272" s="20" t="s">
        <v>198</v>
      </c>
      <c r="BM272" s="188" t="s">
        <v>531</v>
      </c>
    </row>
    <row r="273" spans="1:65" s="2" customFormat="1" ht="10.199999999999999">
      <c r="A273" s="37"/>
      <c r="B273" s="38"/>
      <c r="C273" s="39"/>
      <c r="D273" s="190" t="s">
        <v>152</v>
      </c>
      <c r="E273" s="39"/>
      <c r="F273" s="191" t="s">
        <v>532</v>
      </c>
      <c r="G273" s="39"/>
      <c r="H273" s="39"/>
      <c r="I273" s="192"/>
      <c r="J273" s="39"/>
      <c r="K273" s="39"/>
      <c r="L273" s="42"/>
      <c r="M273" s="193"/>
      <c r="N273" s="194"/>
      <c r="O273" s="68"/>
      <c r="P273" s="68"/>
      <c r="Q273" s="68"/>
      <c r="R273" s="68"/>
      <c r="S273" s="68"/>
      <c r="T273" s="69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152</v>
      </c>
      <c r="AU273" s="20" t="s">
        <v>86</v>
      </c>
    </row>
    <row r="274" spans="1:65" s="2" customFormat="1" ht="10.199999999999999">
      <c r="A274" s="37"/>
      <c r="B274" s="38"/>
      <c r="C274" s="39"/>
      <c r="D274" s="216" t="s">
        <v>163</v>
      </c>
      <c r="E274" s="39"/>
      <c r="F274" s="217" t="s">
        <v>533</v>
      </c>
      <c r="G274" s="39"/>
      <c r="H274" s="39"/>
      <c r="I274" s="192"/>
      <c r="J274" s="39"/>
      <c r="K274" s="39"/>
      <c r="L274" s="42"/>
      <c r="M274" s="193"/>
      <c r="N274" s="194"/>
      <c r="O274" s="68"/>
      <c r="P274" s="68"/>
      <c r="Q274" s="68"/>
      <c r="R274" s="68"/>
      <c r="S274" s="68"/>
      <c r="T274" s="69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163</v>
      </c>
      <c r="AU274" s="20" t="s">
        <v>86</v>
      </c>
    </row>
    <row r="275" spans="1:65" s="13" customFormat="1" ht="10.199999999999999">
      <c r="B275" s="195"/>
      <c r="C275" s="196"/>
      <c r="D275" s="190" t="s">
        <v>153</v>
      </c>
      <c r="E275" s="197" t="s">
        <v>38</v>
      </c>
      <c r="F275" s="198" t="s">
        <v>534</v>
      </c>
      <c r="G275" s="196"/>
      <c r="H275" s="197" t="s">
        <v>38</v>
      </c>
      <c r="I275" s="199"/>
      <c r="J275" s="196"/>
      <c r="K275" s="196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153</v>
      </c>
      <c r="AU275" s="204" t="s">
        <v>86</v>
      </c>
      <c r="AV275" s="13" t="s">
        <v>84</v>
      </c>
      <c r="AW275" s="13" t="s">
        <v>36</v>
      </c>
      <c r="AX275" s="13" t="s">
        <v>76</v>
      </c>
      <c r="AY275" s="204" t="s">
        <v>144</v>
      </c>
    </row>
    <row r="276" spans="1:65" s="14" customFormat="1" ht="10.199999999999999">
      <c r="B276" s="205"/>
      <c r="C276" s="206"/>
      <c r="D276" s="190" t="s">
        <v>153</v>
      </c>
      <c r="E276" s="207" t="s">
        <v>38</v>
      </c>
      <c r="F276" s="208" t="s">
        <v>471</v>
      </c>
      <c r="G276" s="206"/>
      <c r="H276" s="209">
        <v>10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153</v>
      </c>
      <c r="AU276" s="215" t="s">
        <v>86</v>
      </c>
      <c r="AV276" s="14" t="s">
        <v>86</v>
      </c>
      <c r="AW276" s="14" t="s">
        <v>36</v>
      </c>
      <c r="AX276" s="14" t="s">
        <v>84</v>
      </c>
      <c r="AY276" s="215" t="s">
        <v>144</v>
      </c>
    </row>
    <row r="277" spans="1:65" s="2" customFormat="1" ht="16.5" customHeight="1">
      <c r="A277" s="37"/>
      <c r="B277" s="38"/>
      <c r="C277" s="177" t="s">
        <v>535</v>
      </c>
      <c r="D277" s="177" t="s">
        <v>147</v>
      </c>
      <c r="E277" s="178" t="s">
        <v>536</v>
      </c>
      <c r="F277" s="179" t="s">
        <v>537</v>
      </c>
      <c r="G277" s="180" t="s">
        <v>150</v>
      </c>
      <c r="H277" s="181">
        <v>10</v>
      </c>
      <c r="I277" s="182"/>
      <c r="J277" s="183">
        <f>ROUND(I277*H277,2)</f>
        <v>0</v>
      </c>
      <c r="K277" s="179" t="s">
        <v>160</v>
      </c>
      <c r="L277" s="42"/>
      <c r="M277" s="184" t="s">
        <v>38</v>
      </c>
      <c r="N277" s="185" t="s">
        <v>49</v>
      </c>
      <c r="O277" s="68"/>
      <c r="P277" s="186">
        <f>O277*H277</f>
        <v>0</v>
      </c>
      <c r="Q277" s="186">
        <v>0</v>
      </c>
      <c r="R277" s="186">
        <f>Q277*H277</f>
        <v>0</v>
      </c>
      <c r="S277" s="186">
        <v>3.968E-2</v>
      </c>
      <c r="T277" s="187">
        <f>S277*H277</f>
        <v>0.39679999999999999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8" t="s">
        <v>198</v>
      </c>
      <c r="AT277" s="188" t="s">
        <v>147</v>
      </c>
      <c r="AU277" s="188" t="s">
        <v>86</v>
      </c>
      <c r="AY277" s="20" t="s">
        <v>144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20" t="s">
        <v>145</v>
      </c>
      <c r="BK277" s="189">
        <f>ROUND(I277*H277,2)</f>
        <v>0</v>
      </c>
      <c r="BL277" s="20" t="s">
        <v>198</v>
      </c>
      <c r="BM277" s="188" t="s">
        <v>538</v>
      </c>
    </row>
    <row r="278" spans="1:65" s="2" customFormat="1" ht="10.199999999999999">
      <c r="A278" s="37"/>
      <c r="B278" s="38"/>
      <c r="C278" s="39"/>
      <c r="D278" s="190" t="s">
        <v>152</v>
      </c>
      <c r="E278" s="39"/>
      <c r="F278" s="191" t="s">
        <v>537</v>
      </c>
      <c r="G278" s="39"/>
      <c r="H278" s="39"/>
      <c r="I278" s="192"/>
      <c r="J278" s="39"/>
      <c r="K278" s="39"/>
      <c r="L278" s="42"/>
      <c r="M278" s="193"/>
      <c r="N278" s="194"/>
      <c r="O278" s="68"/>
      <c r="P278" s="68"/>
      <c r="Q278" s="68"/>
      <c r="R278" s="68"/>
      <c r="S278" s="68"/>
      <c r="T278" s="69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152</v>
      </c>
      <c r="AU278" s="20" t="s">
        <v>86</v>
      </c>
    </row>
    <row r="279" spans="1:65" s="2" customFormat="1" ht="10.199999999999999">
      <c r="A279" s="37"/>
      <c r="B279" s="38"/>
      <c r="C279" s="39"/>
      <c r="D279" s="216" t="s">
        <v>163</v>
      </c>
      <c r="E279" s="39"/>
      <c r="F279" s="217" t="s">
        <v>539</v>
      </c>
      <c r="G279" s="39"/>
      <c r="H279" s="39"/>
      <c r="I279" s="192"/>
      <c r="J279" s="39"/>
      <c r="K279" s="39"/>
      <c r="L279" s="42"/>
      <c r="M279" s="193"/>
      <c r="N279" s="194"/>
      <c r="O279" s="68"/>
      <c r="P279" s="68"/>
      <c r="Q279" s="68"/>
      <c r="R279" s="68"/>
      <c r="S279" s="68"/>
      <c r="T279" s="69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163</v>
      </c>
      <c r="AU279" s="20" t="s">
        <v>86</v>
      </c>
    </row>
    <row r="280" spans="1:65" s="2" customFormat="1" ht="16.5" customHeight="1">
      <c r="A280" s="37"/>
      <c r="B280" s="38"/>
      <c r="C280" s="177" t="s">
        <v>540</v>
      </c>
      <c r="D280" s="177" t="s">
        <v>147</v>
      </c>
      <c r="E280" s="178" t="s">
        <v>541</v>
      </c>
      <c r="F280" s="179" t="s">
        <v>542</v>
      </c>
      <c r="G280" s="180" t="s">
        <v>150</v>
      </c>
      <c r="H280" s="181">
        <v>10</v>
      </c>
      <c r="I280" s="182"/>
      <c r="J280" s="183">
        <f>ROUND(I280*H280,2)</f>
        <v>0</v>
      </c>
      <c r="K280" s="179" t="s">
        <v>160</v>
      </c>
      <c r="L280" s="42"/>
      <c r="M280" s="184" t="s">
        <v>38</v>
      </c>
      <c r="N280" s="185" t="s">
        <v>49</v>
      </c>
      <c r="O280" s="68"/>
      <c r="P280" s="186">
        <f>O280*H280</f>
        <v>0</v>
      </c>
      <c r="Q280" s="186">
        <v>1.908E-2</v>
      </c>
      <c r="R280" s="186">
        <f>Q280*H280</f>
        <v>0.1908</v>
      </c>
      <c r="S280" s="186">
        <v>0</v>
      </c>
      <c r="T280" s="18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8" t="s">
        <v>198</v>
      </c>
      <c r="AT280" s="188" t="s">
        <v>147</v>
      </c>
      <c r="AU280" s="188" t="s">
        <v>86</v>
      </c>
      <c r="AY280" s="20" t="s">
        <v>144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20" t="s">
        <v>145</v>
      </c>
      <c r="BK280" s="189">
        <f>ROUND(I280*H280,2)</f>
        <v>0</v>
      </c>
      <c r="BL280" s="20" t="s">
        <v>198</v>
      </c>
      <c r="BM280" s="188" t="s">
        <v>543</v>
      </c>
    </row>
    <row r="281" spans="1:65" s="2" customFormat="1" ht="10.199999999999999">
      <c r="A281" s="37"/>
      <c r="B281" s="38"/>
      <c r="C281" s="39"/>
      <c r="D281" s="190" t="s">
        <v>152</v>
      </c>
      <c r="E281" s="39"/>
      <c r="F281" s="191" t="s">
        <v>544</v>
      </c>
      <c r="G281" s="39"/>
      <c r="H281" s="39"/>
      <c r="I281" s="192"/>
      <c r="J281" s="39"/>
      <c r="K281" s="39"/>
      <c r="L281" s="42"/>
      <c r="M281" s="193"/>
      <c r="N281" s="194"/>
      <c r="O281" s="68"/>
      <c r="P281" s="68"/>
      <c r="Q281" s="68"/>
      <c r="R281" s="68"/>
      <c r="S281" s="68"/>
      <c r="T281" s="69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152</v>
      </c>
      <c r="AU281" s="20" t="s">
        <v>86</v>
      </c>
    </row>
    <row r="282" spans="1:65" s="2" customFormat="1" ht="10.199999999999999">
      <c r="A282" s="37"/>
      <c r="B282" s="38"/>
      <c r="C282" s="39"/>
      <c r="D282" s="216" t="s">
        <v>163</v>
      </c>
      <c r="E282" s="39"/>
      <c r="F282" s="217" t="s">
        <v>545</v>
      </c>
      <c r="G282" s="39"/>
      <c r="H282" s="39"/>
      <c r="I282" s="192"/>
      <c r="J282" s="39"/>
      <c r="K282" s="39"/>
      <c r="L282" s="42"/>
      <c r="M282" s="193"/>
      <c r="N282" s="194"/>
      <c r="O282" s="68"/>
      <c r="P282" s="68"/>
      <c r="Q282" s="68"/>
      <c r="R282" s="68"/>
      <c r="S282" s="68"/>
      <c r="T282" s="69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163</v>
      </c>
      <c r="AU282" s="20" t="s">
        <v>86</v>
      </c>
    </row>
    <row r="283" spans="1:65" s="13" customFormat="1" ht="10.199999999999999">
      <c r="B283" s="195"/>
      <c r="C283" s="196"/>
      <c r="D283" s="190" t="s">
        <v>153</v>
      </c>
      <c r="E283" s="197" t="s">
        <v>38</v>
      </c>
      <c r="F283" s="198" t="s">
        <v>546</v>
      </c>
      <c r="G283" s="196"/>
      <c r="H283" s="197" t="s">
        <v>38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153</v>
      </c>
      <c r="AU283" s="204" t="s">
        <v>86</v>
      </c>
      <c r="AV283" s="13" t="s">
        <v>84</v>
      </c>
      <c r="AW283" s="13" t="s">
        <v>36</v>
      </c>
      <c r="AX283" s="13" t="s">
        <v>76</v>
      </c>
      <c r="AY283" s="204" t="s">
        <v>144</v>
      </c>
    </row>
    <row r="284" spans="1:65" s="14" customFormat="1" ht="10.199999999999999">
      <c r="B284" s="205"/>
      <c r="C284" s="206"/>
      <c r="D284" s="190" t="s">
        <v>153</v>
      </c>
      <c r="E284" s="207" t="s">
        <v>38</v>
      </c>
      <c r="F284" s="208" t="s">
        <v>471</v>
      </c>
      <c r="G284" s="206"/>
      <c r="H284" s="209">
        <v>10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153</v>
      </c>
      <c r="AU284" s="215" t="s">
        <v>86</v>
      </c>
      <c r="AV284" s="14" t="s">
        <v>86</v>
      </c>
      <c r="AW284" s="14" t="s">
        <v>36</v>
      </c>
      <c r="AX284" s="14" t="s">
        <v>84</v>
      </c>
      <c r="AY284" s="215" t="s">
        <v>144</v>
      </c>
    </row>
    <row r="285" spans="1:65" s="2" customFormat="1" ht="16.5" customHeight="1">
      <c r="A285" s="37"/>
      <c r="B285" s="38"/>
      <c r="C285" s="177" t="s">
        <v>547</v>
      </c>
      <c r="D285" s="177" t="s">
        <v>147</v>
      </c>
      <c r="E285" s="178" t="s">
        <v>548</v>
      </c>
      <c r="F285" s="179" t="s">
        <v>549</v>
      </c>
      <c r="G285" s="180" t="s">
        <v>150</v>
      </c>
      <c r="H285" s="181">
        <v>10</v>
      </c>
      <c r="I285" s="182"/>
      <c r="J285" s="183">
        <f>ROUND(I285*H285,2)</f>
        <v>0</v>
      </c>
      <c r="K285" s="179" t="s">
        <v>160</v>
      </c>
      <c r="L285" s="42"/>
      <c r="M285" s="184" t="s">
        <v>38</v>
      </c>
      <c r="N285" s="185" t="s">
        <v>49</v>
      </c>
      <c r="O285" s="68"/>
      <c r="P285" s="186">
        <f>O285*H285</f>
        <v>0</v>
      </c>
      <c r="Q285" s="186">
        <v>0</v>
      </c>
      <c r="R285" s="186">
        <f>Q285*H285</f>
        <v>0</v>
      </c>
      <c r="S285" s="186">
        <v>1.9460000000000002E-2</v>
      </c>
      <c r="T285" s="187">
        <f>S285*H285</f>
        <v>0.19460000000000002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8" t="s">
        <v>198</v>
      </c>
      <c r="AT285" s="188" t="s">
        <v>147</v>
      </c>
      <c r="AU285" s="188" t="s">
        <v>86</v>
      </c>
      <c r="AY285" s="20" t="s">
        <v>144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20" t="s">
        <v>145</v>
      </c>
      <c r="BK285" s="189">
        <f>ROUND(I285*H285,2)</f>
        <v>0</v>
      </c>
      <c r="BL285" s="20" t="s">
        <v>198</v>
      </c>
      <c r="BM285" s="188" t="s">
        <v>550</v>
      </c>
    </row>
    <row r="286" spans="1:65" s="2" customFormat="1" ht="10.199999999999999">
      <c r="A286" s="37"/>
      <c r="B286" s="38"/>
      <c r="C286" s="39"/>
      <c r="D286" s="190" t="s">
        <v>152</v>
      </c>
      <c r="E286" s="39"/>
      <c r="F286" s="191" t="s">
        <v>551</v>
      </c>
      <c r="G286" s="39"/>
      <c r="H286" s="39"/>
      <c r="I286" s="192"/>
      <c r="J286" s="39"/>
      <c r="K286" s="39"/>
      <c r="L286" s="42"/>
      <c r="M286" s="193"/>
      <c r="N286" s="194"/>
      <c r="O286" s="68"/>
      <c r="P286" s="68"/>
      <c r="Q286" s="68"/>
      <c r="R286" s="68"/>
      <c r="S286" s="68"/>
      <c r="T286" s="69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152</v>
      </c>
      <c r="AU286" s="20" t="s">
        <v>86</v>
      </c>
    </row>
    <row r="287" spans="1:65" s="2" customFormat="1" ht="10.199999999999999">
      <c r="A287" s="37"/>
      <c r="B287" s="38"/>
      <c r="C287" s="39"/>
      <c r="D287" s="216" t="s">
        <v>163</v>
      </c>
      <c r="E287" s="39"/>
      <c r="F287" s="217" t="s">
        <v>552</v>
      </c>
      <c r="G287" s="39"/>
      <c r="H287" s="39"/>
      <c r="I287" s="192"/>
      <c r="J287" s="39"/>
      <c r="K287" s="39"/>
      <c r="L287" s="42"/>
      <c r="M287" s="193"/>
      <c r="N287" s="194"/>
      <c r="O287" s="68"/>
      <c r="P287" s="68"/>
      <c r="Q287" s="68"/>
      <c r="R287" s="68"/>
      <c r="S287" s="68"/>
      <c r="T287" s="69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163</v>
      </c>
      <c r="AU287" s="20" t="s">
        <v>86</v>
      </c>
    </row>
    <row r="288" spans="1:65" s="2" customFormat="1" ht="16.5" customHeight="1">
      <c r="A288" s="37"/>
      <c r="B288" s="38"/>
      <c r="C288" s="177" t="s">
        <v>553</v>
      </c>
      <c r="D288" s="177" t="s">
        <v>147</v>
      </c>
      <c r="E288" s="178" t="s">
        <v>554</v>
      </c>
      <c r="F288" s="179" t="s">
        <v>555</v>
      </c>
      <c r="G288" s="180" t="s">
        <v>150</v>
      </c>
      <c r="H288" s="181">
        <v>5</v>
      </c>
      <c r="I288" s="182"/>
      <c r="J288" s="183">
        <f>ROUND(I288*H288,2)</f>
        <v>0</v>
      </c>
      <c r="K288" s="179" t="s">
        <v>38</v>
      </c>
      <c r="L288" s="42"/>
      <c r="M288" s="184" t="s">
        <v>38</v>
      </c>
      <c r="N288" s="185" t="s">
        <v>49</v>
      </c>
      <c r="O288" s="68"/>
      <c r="P288" s="186">
        <f>O288*H288</f>
        <v>0</v>
      </c>
      <c r="Q288" s="186">
        <v>2.8729999999999999E-2</v>
      </c>
      <c r="R288" s="186">
        <f>Q288*H288</f>
        <v>0.14365</v>
      </c>
      <c r="S288" s="186">
        <v>0</v>
      </c>
      <c r="T288" s="18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8" t="s">
        <v>198</v>
      </c>
      <c r="AT288" s="188" t="s">
        <v>147</v>
      </c>
      <c r="AU288" s="188" t="s">
        <v>86</v>
      </c>
      <c r="AY288" s="20" t="s">
        <v>144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20" t="s">
        <v>145</v>
      </c>
      <c r="BK288" s="189">
        <f>ROUND(I288*H288,2)</f>
        <v>0</v>
      </c>
      <c r="BL288" s="20" t="s">
        <v>198</v>
      </c>
      <c r="BM288" s="188" t="s">
        <v>556</v>
      </c>
    </row>
    <row r="289" spans="1:65" s="2" customFormat="1" ht="10.199999999999999">
      <c r="A289" s="37"/>
      <c r="B289" s="38"/>
      <c r="C289" s="39"/>
      <c r="D289" s="190" t="s">
        <v>152</v>
      </c>
      <c r="E289" s="39"/>
      <c r="F289" s="191" t="s">
        <v>555</v>
      </c>
      <c r="G289" s="39"/>
      <c r="H289" s="39"/>
      <c r="I289" s="192"/>
      <c r="J289" s="39"/>
      <c r="K289" s="39"/>
      <c r="L289" s="42"/>
      <c r="M289" s="193"/>
      <c r="N289" s="194"/>
      <c r="O289" s="68"/>
      <c r="P289" s="68"/>
      <c r="Q289" s="68"/>
      <c r="R289" s="68"/>
      <c r="S289" s="68"/>
      <c r="T289" s="69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152</v>
      </c>
      <c r="AU289" s="20" t="s">
        <v>86</v>
      </c>
    </row>
    <row r="290" spans="1:65" s="2" customFormat="1" ht="16.5" customHeight="1">
      <c r="A290" s="37"/>
      <c r="B290" s="38"/>
      <c r="C290" s="218" t="s">
        <v>557</v>
      </c>
      <c r="D290" s="218" t="s">
        <v>223</v>
      </c>
      <c r="E290" s="219" t="s">
        <v>558</v>
      </c>
      <c r="F290" s="220" t="s">
        <v>559</v>
      </c>
      <c r="G290" s="221" t="s">
        <v>226</v>
      </c>
      <c r="H290" s="222">
        <v>5</v>
      </c>
      <c r="I290" s="223"/>
      <c r="J290" s="224">
        <f>ROUND(I290*H290,2)</f>
        <v>0</v>
      </c>
      <c r="K290" s="220" t="s">
        <v>38</v>
      </c>
      <c r="L290" s="225"/>
      <c r="M290" s="226" t="s">
        <v>38</v>
      </c>
      <c r="N290" s="227" t="s">
        <v>49</v>
      </c>
      <c r="O290" s="68"/>
      <c r="P290" s="186">
        <f>O290*H290</f>
        <v>0</v>
      </c>
      <c r="Q290" s="186">
        <v>2.7E-2</v>
      </c>
      <c r="R290" s="186">
        <f>Q290*H290</f>
        <v>0.13500000000000001</v>
      </c>
      <c r="S290" s="186">
        <v>0</v>
      </c>
      <c r="T290" s="18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8" t="s">
        <v>227</v>
      </c>
      <c r="AT290" s="188" t="s">
        <v>223</v>
      </c>
      <c r="AU290" s="188" t="s">
        <v>86</v>
      </c>
      <c r="AY290" s="20" t="s">
        <v>144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20" t="s">
        <v>145</v>
      </c>
      <c r="BK290" s="189">
        <f>ROUND(I290*H290,2)</f>
        <v>0</v>
      </c>
      <c r="BL290" s="20" t="s">
        <v>198</v>
      </c>
      <c r="BM290" s="188" t="s">
        <v>560</v>
      </c>
    </row>
    <row r="291" spans="1:65" s="2" customFormat="1" ht="10.199999999999999">
      <c r="A291" s="37"/>
      <c r="B291" s="38"/>
      <c r="C291" s="39"/>
      <c r="D291" s="190" t="s">
        <v>152</v>
      </c>
      <c r="E291" s="39"/>
      <c r="F291" s="191" t="s">
        <v>559</v>
      </c>
      <c r="G291" s="39"/>
      <c r="H291" s="39"/>
      <c r="I291" s="192"/>
      <c r="J291" s="39"/>
      <c r="K291" s="39"/>
      <c r="L291" s="42"/>
      <c r="M291" s="193"/>
      <c r="N291" s="194"/>
      <c r="O291" s="68"/>
      <c r="P291" s="68"/>
      <c r="Q291" s="68"/>
      <c r="R291" s="68"/>
      <c r="S291" s="68"/>
      <c r="T291" s="69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152</v>
      </c>
      <c r="AU291" s="20" t="s">
        <v>86</v>
      </c>
    </row>
    <row r="292" spans="1:65" s="13" customFormat="1" ht="10.199999999999999">
      <c r="B292" s="195"/>
      <c r="C292" s="196"/>
      <c r="D292" s="190" t="s">
        <v>153</v>
      </c>
      <c r="E292" s="197" t="s">
        <v>38</v>
      </c>
      <c r="F292" s="198" t="s">
        <v>561</v>
      </c>
      <c r="G292" s="196"/>
      <c r="H292" s="197" t="s">
        <v>38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153</v>
      </c>
      <c r="AU292" s="204" t="s">
        <v>86</v>
      </c>
      <c r="AV292" s="13" t="s">
        <v>84</v>
      </c>
      <c r="AW292" s="13" t="s">
        <v>36</v>
      </c>
      <c r="AX292" s="13" t="s">
        <v>76</v>
      </c>
      <c r="AY292" s="204" t="s">
        <v>144</v>
      </c>
    </row>
    <row r="293" spans="1:65" s="14" customFormat="1" ht="10.199999999999999">
      <c r="B293" s="205"/>
      <c r="C293" s="206"/>
      <c r="D293" s="190" t="s">
        <v>153</v>
      </c>
      <c r="E293" s="207" t="s">
        <v>38</v>
      </c>
      <c r="F293" s="208" t="s">
        <v>184</v>
      </c>
      <c r="G293" s="206"/>
      <c r="H293" s="209">
        <v>5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153</v>
      </c>
      <c r="AU293" s="215" t="s">
        <v>86</v>
      </c>
      <c r="AV293" s="14" t="s">
        <v>86</v>
      </c>
      <c r="AW293" s="14" t="s">
        <v>36</v>
      </c>
      <c r="AX293" s="14" t="s">
        <v>84</v>
      </c>
      <c r="AY293" s="215" t="s">
        <v>144</v>
      </c>
    </row>
    <row r="294" spans="1:65" s="2" customFormat="1" ht="16.5" customHeight="1">
      <c r="A294" s="37"/>
      <c r="B294" s="38"/>
      <c r="C294" s="177" t="s">
        <v>562</v>
      </c>
      <c r="D294" s="177" t="s">
        <v>147</v>
      </c>
      <c r="E294" s="178" t="s">
        <v>563</v>
      </c>
      <c r="F294" s="179" t="s">
        <v>564</v>
      </c>
      <c r="G294" s="180" t="s">
        <v>150</v>
      </c>
      <c r="H294" s="181">
        <v>10</v>
      </c>
      <c r="I294" s="182"/>
      <c r="J294" s="183">
        <f>ROUND(I294*H294,2)</f>
        <v>0</v>
      </c>
      <c r="K294" s="179" t="s">
        <v>160</v>
      </c>
      <c r="L294" s="42"/>
      <c r="M294" s="184" t="s">
        <v>38</v>
      </c>
      <c r="N294" s="185" t="s">
        <v>49</v>
      </c>
      <c r="O294" s="68"/>
      <c r="P294" s="186">
        <f>O294*H294</f>
        <v>0</v>
      </c>
      <c r="Q294" s="186">
        <v>0</v>
      </c>
      <c r="R294" s="186">
        <f>Q294*H294</f>
        <v>0</v>
      </c>
      <c r="S294" s="186">
        <v>8.5999999999999998E-4</v>
      </c>
      <c r="T294" s="187">
        <f>S294*H294</f>
        <v>8.6E-3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8" t="s">
        <v>198</v>
      </c>
      <c r="AT294" s="188" t="s">
        <v>147</v>
      </c>
      <c r="AU294" s="188" t="s">
        <v>86</v>
      </c>
      <c r="AY294" s="20" t="s">
        <v>144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0" t="s">
        <v>145</v>
      </c>
      <c r="BK294" s="189">
        <f>ROUND(I294*H294,2)</f>
        <v>0</v>
      </c>
      <c r="BL294" s="20" t="s">
        <v>198</v>
      </c>
      <c r="BM294" s="188" t="s">
        <v>565</v>
      </c>
    </row>
    <row r="295" spans="1:65" s="2" customFormat="1" ht="10.199999999999999">
      <c r="A295" s="37"/>
      <c r="B295" s="38"/>
      <c r="C295" s="39"/>
      <c r="D295" s="190" t="s">
        <v>152</v>
      </c>
      <c r="E295" s="39"/>
      <c r="F295" s="191" t="s">
        <v>566</v>
      </c>
      <c r="G295" s="39"/>
      <c r="H295" s="39"/>
      <c r="I295" s="192"/>
      <c r="J295" s="39"/>
      <c r="K295" s="39"/>
      <c r="L295" s="42"/>
      <c r="M295" s="193"/>
      <c r="N295" s="194"/>
      <c r="O295" s="68"/>
      <c r="P295" s="68"/>
      <c r="Q295" s="68"/>
      <c r="R295" s="68"/>
      <c r="S295" s="68"/>
      <c r="T295" s="69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152</v>
      </c>
      <c r="AU295" s="20" t="s">
        <v>86</v>
      </c>
    </row>
    <row r="296" spans="1:65" s="2" customFormat="1" ht="10.199999999999999">
      <c r="A296" s="37"/>
      <c r="B296" s="38"/>
      <c r="C296" s="39"/>
      <c r="D296" s="216" t="s">
        <v>163</v>
      </c>
      <c r="E296" s="39"/>
      <c r="F296" s="217" t="s">
        <v>567</v>
      </c>
      <c r="G296" s="39"/>
      <c r="H296" s="39"/>
      <c r="I296" s="192"/>
      <c r="J296" s="39"/>
      <c r="K296" s="39"/>
      <c r="L296" s="42"/>
      <c r="M296" s="193"/>
      <c r="N296" s="194"/>
      <c r="O296" s="68"/>
      <c r="P296" s="68"/>
      <c r="Q296" s="68"/>
      <c r="R296" s="68"/>
      <c r="S296" s="68"/>
      <c r="T296" s="69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163</v>
      </c>
      <c r="AU296" s="20" t="s">
        <v>86</v>
      </c>
    </row>
    <row r="297" spans="1:65" s="2" customFormat="1" ht="16.5" customHeight="1">
      <c r="A297" s="37"/>
      <c r="B297" s="38"/>
      <c r="C297" s="177" t="s">
        <v>568</v>
      </c>
      <c r="D297" s="177" t="s">
        <v>147</v>
      </c>
      <c r="E297" s="178" t="s">
        <v>569</v>
      </c>
      <c r="F297" s="179" t="s">
        <v>570</v>
      </c>
      <c r="G297" s="180" t="s">
        <v>226</v>
      </c>
      <c r="H297" s="181">
        <v>10</v>
      </c>
      <c r="I297" s="182"/>
      <c r="J297" s="183">
        <f>ROUND(I297*H297,2)</f>
        <v>0</v>
      </c>
      <c r="K297" s="179" t="s">
        <v>160</v>
      </c>
      <c r="L297" s="42"/>
      <c r="M297" s="184" t="s">
        <v>38</v>
      </c>
      <c r="N297" s="185" t="s">
        <v>49</v>
      </c>
      <c r="O297" s="68"/>
      <c r="P297" s="186">
        <f>O297*H297</f>
        <v>0</v>
      </c>
      <c r="Q297" s="186">
        <v>4.0000000000000003E-5</v>
      </c>
      <c r="R297" s="186">
        <f>Q297*H297</f>
        <v>4.0000000000000002E-4</v>
      </c>
      <c r="S297" s="186">
        <v>0</v>
      </c>
      <c r="T297" s="18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8" t="s">
        <v>198</v>
      </c>
      <c r="AT297" s="188" t="s">
        <v>147</v>
      </c>
      <c r="AU297" s="188" t="s">
        <v>86</v>
      </c>
      <c r="AY297" s="20" t="s">
        <v>144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20" t="s">
        <v>145</v>
      </c>
      <c r="BK297" s="189">
        <f>ROUND(I297*H297,2)</f>
        <v>0</v>
      </c>
      <c r="BL297" s="20" t="s">
        <v>198</v>
      </c>
      <c r="BM297" s="188" t="s">
        <v>571</v>
      </c>
    </row>
    <row r="298" spans="1:65" s="2" customFormat="1" ht="10.199999999999999">
      <c r="A298" s="37"/>
      <c r="B298" s="38"/>
      <c r="C298" s="39"/>
      <c r="D298" s="190" t="s">
        <v>152</v>
      </c>
      <c r="E298" s="39"/>
      <c r="F298" s="191" t="s">
        <v>572</v>
      </c>
      <c r="G298" s="39"/>
      <c r="H298" s="39"/>
      <c r="I298" s="192"/>
      <c r="J298" s="39"/>
      <c r="K298" s="39"/>
      <c r="L298" s="42"/>
      <c r="M298" s="193"/>
      <c r="N298" s="194"/>
      <c r="O298" s="68"/>
      <c r="P298" s="68"/>
      <c r="Q298" s="68"/>
      <c r="R298" s="68"/>
      <c r="S298" s="68"/>
      <c r="T298" s="69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152</v>
      </c>
      <c r="AU298" s="20" t="s">
        <v>86</v>
      </c>
    </row>
    <row r="299" spans="1:65" s="2" customFormat="1" ht="10.199999999999999">
      <c r="A299" s="37"/>
      <c r="B299" s="38"/>
      <c r="C299" s="39"/>
      <c r="D299" s="216" t="s">
        <v>163</v>
      </c>
      <c r="E299" s="39"/>
      <c r="F299" s="217" t="s">
        <v>573</v>
      </c>
      <c r="G299" s="39"/>
      <c r="H299" s="39"/>
      <c r="I299" s="192"/>
      <c r="J299" s="39"/>
      <c r="K299" s="39"/>
      <c r="L299" s="42"/>
      <c r="M299" s="193"/>
      <c r="N299" s="194"/>
      <c r="O299" s="68"/>
      <c r="P299" s="68"/>
      <c r="Q299" s="68"/>
      <c r="R299" s="68"/>
      <c r="S299" s="68"/>
      <c r="T299" s="69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163</v>
      </c>
      <c r="AU299" s="20" t="s">
        <v>86</v>
      </c>
    </row>
    <row r="300" spans="1:65" s="14" customFormat="1" ht="10.199999999999999">
      <c r="B300" s="205"/>
      <c r="C300" s="206"/>
      <c r="D300" s="190" t="s">
        <v>153</v>
      </c>
      <c r="E300" s="207" t="s">
        <v>38</v>
      </c>
      <c r="F300" s="208" t="s">
        <v>471</v>
      </c>
      <c r="G300" s="206"/>
      <c r="H300" s="209">
        <v>10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153</v>
      </c>
      <c r="AU300" s="215" t="s">
        <v>86</v>
      </c>
      <c r="AV300" s="14" t="s">
        <v>86</v>
      </c>
      <c r="AW300" s="14" t="s">
        <v>36</v>
      </c>
      <c r="AX300" s="14" t="s">
        <v>84</v>
      </c>
      <c r="AY300" s="215" t="s">
        <v>144</v>
      </c>
    </row>
    <row r="301" spans="1:65" s="2" customFormat="1" ht="16.5" customHeight="1">
      <c r="A301" s="37"/>
      <c r="B301" s="38"/>
      <c r="C301" s="218" t="s">
        <v>574</v>
      </c>
      <c r="D301" s="218" t="s">
        <v>223</v>
      </c>
      <c r="E301" s="219" t="s">
        <v>575</v>
      </c>
      <c r="F301" s="220" t="s">
        <v>576</v>
      </c>
      <c r="G301" s="221" t="s">
        <v>226</v>
      </c>
      <c r="H301" s="222">
        <v>10</v>
      </c>
      <c r="I301" s="223"/>
      <c r="J301" s="224">
        <f>ROUND(I301*H301,2)</f>
        <v>0</v>
      </c>
      <c r="K301" s="220" t="s">
        <v>38</v>
      </c>
      <c r="L301" s="225"/>
      <c r="M301" s="226" t="s">
        <v>38</v>
      </c>
      <c r="N301" s="227" t="s">
        <v>49</v>
      </c>
      <c r="O301" s="68"/>
      <c r="P301" s="186">
        <f>O301*H301</f>
        <v>0</v>
      </c>
      <c r="Q301" s="186">
        <v>1.47E-3</v>
      </c>
      <c r="R301" s="186">
        <f>Q301*H301</f>
        <v>1.47E-2</v>
      </c>
      <c r="S301" s="186">
        <v>0</v>
      </c>
      <c r="T301" s="18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8" t="s">
        <v>227</v>
      </c>
      <c r="AT301" s="188" t="s">
        <v>223</v>
      </c>
      <c r="AU301" s="188" t="s">
        <v>86</v>
      </c>
      <c r="AY301" s="20" t="s">
        <v>144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20" t="s">
        <v>145</v>
      </c>
      <c r="BK301" s="189">
        <f>ROUND(I301*H301,2)</f>
        <v>0</v>
      </c>
      <c r="BL301" s="20" t="s">
        <v>198</v>
      </c>
      <c r="BM301" s="188" t="s">
        <v>577</v>
      </c>
    </row>
    <row r="302" spans="1:65" s="2" customFormat="1" ht="10.199999999999999">
      <c r="A302" s="37"/>
      <c r="B302" s="38"/>
      <c r="C302" s="39"/>
      <c r="D302" s="190" t="s">
        <v>152</v>
      </c>
      <c r="E302" s="39"/>
      <c r="F302" s="191" t="s">
        <v>576</v>
      </c>
      <c r="G302" s="39"/>
      <c r="H302" s="39"/>
      <c r="I302" s="192"/>
      <c r="J302" s="39"/>
      <c r="K302" s="39"/>
      <c r="L302" s="42"/>
      <c r="M302" s="193"/>
      <c r="N302" s="194"/>
      <c r="O302" s="68"/>
      <c r="P302" s="68"/>
      <c r="Q302" s="68"/>
      <c r="R302" s="68"/>
      <c r="S302" s="68"/>
      <c r="T302" s="69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152</v>
      </c>
      <c r="AU302" s="20" t="s">
        <v>86</v>
      </c>
    </row>
    <row r="303" spans="1:65" s="2" customFormat="1" ht="16.5" customHeight="1">
      <c r="A303" s="37"/>
      <c r="B303" s="38"/>
      <c r="C303" s="177" t="s">
        <v>578</v>
      </c>
      <c r="D303" s="177" t="s">
        <v>147</v>
      </c>
      <c r="E303" s="178" t="s">
        <v>579</v>
      </c>
      <c r="F303" s="179" t="s">
        <v>580</v>
      </c>
      <c r="G303" s="180" t="s">
        <v>226</v>
      </c>
      <c r="H303" s="181">
        <v>5</v>
      </c>
      <c r="I303" s="182"/>
      <c r="J303" s="183">
        <f>ROUND(I303*H303,2)</f>
        <v>0</v>
      </c>
      <c r="K303" s="179" t="s">
        <v>38</v>
      </c>
      <c r="L303" s="42"/>
      <c r="M303" s="184" t="s">
        <v>38</v>
      </c>
      <c r="N303" s="185" t="s">
        <v>49</v>
      </c>
      <c r="O303" s="68"/>
      <c r="P303" s="186">
        <f>O303*H303</f>
        <v>0</v>
      </c>
      <c r="Q303" s="186">
        <v>0</v>
      </c>
      <c r="R303" s="186">
        <f>Q303*H303</f>
        <v>0</v>
      </c>
      <c r="S303" s="186">
        <v>2.9999999999999997E-4</v>
      </c>
      <c r="T303" s="187">
        <f>S303*H303</f>
        <v>1.4999999999999998E-3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8" t="s">
        <v>198</v>
      </c>
      <c r="AT303" s="188" t="s">
        <v>147</v>
      </c>
      <c r="AU303" s="188" t="s">
        <v>86</v>
      </c>
      <c r="AY303" s="20" t="s">
        <v>144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145</v>
      </c>
      <c r="BK303" s="189">
        <f>ROUND(I303*H303,2)</f>
        <v>0</v>
      </c>
      <c r="BL303" s="20" t="s">
        <v>198</v>
      </c>
      <c r="BM303" s="188" t="s">
        <v>581</v>
      </c>
    </row>
    <row r="304" spans="1:65" s="2" customFormat="1" ht="10.199999999999999">
      <c r="A304" s="37"/>
      <c r="B304" s="38"/>
      <c r="C304" s="39"/>
      <c r="D304" s="190" t="s">
        <v>152</v>
      </c>
      <c r="E304" s="39"/>
      <c r="F304" s="191" t="s">
        <v>580</v>
      </c>
      <c r="G304" s="39"/>
      <c r="H304" s="39"/>
      <c r="I304" s="192"/>
      <c r="J304" s="39"/>
      <c r="K304" s="39"/>
      <c r="L304" s="42"/>
      <c r="M304" s="193"/>
      <c r="N304" s="194"/>
      <c r="O304" s="68"/>
      <c r="P304" s="68"/>
      <c r="Q304" s="68"/>
      <c r="R304" s="68"/>
      <c r="S304" s="68"/>
      <c r="T304" s="69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152</v>
      </c>
      <c r="AU304" s="20" t="s">
        <v>86</v>
      </c>
    </row>
    <row r="305" spans="1:65" s="2" customFormat="1" ht="16.5" customHeight="1">
      <c r="A305" s="37"/>
      <c r="B305" s="38"/>
      <c r="C305" s="177" t="s">
        <v>582</v>
      </c>
      <c r="D305" s="177" t="s">
        <v>147</v>
      </c>
      <c r="E305" s="178" t="s">
        <v>583</v>
      </c>
      <c r="F305" s="179" t="s">
        <v>584</v>
      </c>
      <c r="G305" s="180" t="s">
        <v>226</v>
      </c>
      <c r="H305" s="181">
        <v>5</v>
      </c>
      <c r="I305" s="182"/>
      <c r="J305" s="183">
        <f>ROUND(I305*H305,2)</f>
        <v>0</v>
      </c>
      <c r="K305" s="179" t="s">
        <v>38</v>
      </c>
      <c r="L305" s="42"/>
      <c r="M305" s="184" t="s">
        <v>38</v>
      </c>
      <c r="N305" s="185" t="s">
        <v>49</v>
      </c>
      <c r="O305" s="68"/>
      <c r="P305" s="186">
        <f>O305*H305</f>
        <v>0</v>
      </c>
      <c r="Q305" s="186">
        <v>4.0000000000000003E-5</v>
      </c>
      <c r="R305" s="186">
        <f>Q305*H305</f>
        <v>2.0000000000000001E-4</v>
      </c>
      <c r="S305" s="186">
        <v>0</v>
      </c>
      <c r="T305" s="18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8" t="s">
        <v>198</v>
      </c>
      <c r="AT305" s="188" t="s">
        <v>147</v>
      </c>
      <c r="AU305" s="188" t="s">
        <v>86</v>
      </c>
      <c r="AY305" s="20" t="s">
        <v>144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20" t="s">
        <v>145</v>
      </c>
      <c r="BK305" s="189">
        <f>ROUND(I305*H305,2)</f>
        <v>0</v>
      </c>
      <c r="BL305" s="20" t="s">
        <v>198</v>
      </c>
      <c r="BM305" s="188" t="s">
        <v>585</v>
      </c>
    </row>
    <row r="306" spans="1:65" s="2" customFormat="1" ht="10.199999999999999">
      <c r="A306" s="37"/>
      <c r="B306" s="38"/>
      <c r="C306" s="39"/>
      <c r="D306" s="190" t="s">
        <v>152</v>
      </c>
      <c r="E306" s="39"/>
      <c r="F306" s="191" t="s">
        <v>584</v>
      </c>
      <c r="G306" s="39"/>
      <c r="H306" s="39"/>
      <c r="I306" s="192"/>
      <c r="J306" s="39"/>
      <c r="K306" s="39"/>
      <c r="L306" s="42"/>
      <c r="M306" s="193"/>
      <c r="N306" s="194"/>
      <c r="O306" s="68"/>
      <c r="P306" s="68"/>
      <c r="Q306" s="68"/>
      <c r="R306" s="68"/>
      <c r="S306" s="68"/>
      <c r="T306" s="69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152</v>
      </c>
      <c r="AU306" s="20" t="s">
        <v>86</v>
      </c>
    </row>
    <row r="307" spans="1:65" s="2" customFormat="1" ht="16.5" customHeight="1">
      <c r="A307" s="37"/>
      <c r="B307" s="38"/>
      <c r="C307" s="218" t="s">
        <v>586</v>
      </c>
      <c r="D307" s="218" t="s">
        <v>223</v>
      </c>
      <c r="E307" s="219" t="s">
        <v>587</v>
      </c>
      <c r="F307" s="220" t="s">
        <v>588</v>
      </c>
      <c r="G307" s="221" t="s">
        <v>226</v>
      </c>
      <c r="H307" s="222">
        <v>5</v>
      </c>
      <c r="I307" s="223"/>
      <c r="J307" s="224">
        <f>ROUND(I307*H307,2)</f>
        <v>0</v>
      </c>
      <c r="K307" s="220" t="s">
        <v>38</v>
      </c>
      <c r="L307" s="225"/>
      <c r="M307" s="226" t="s">
        <v>38</v>
      </c>
      <c r="N307" s="227" t="s">
        <v>49</v>
      </c>
      <c r="O307" s="68"/>
      <c r="P307" s="186">
        <f>O307*H307</f>
        <v>0</v>
      </c>
      <c r="Q307" s="186">
        <v>2.9999999999999997E-4</v>
      </c>
      <c r="R307" s="186">
        <f>Q307*H307</f>
        <v>1.4999999999999998E-3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227</v>
      </c>
      <c r="AT307" s="188" t="s">
        <v>223</v>
      </c>
      <c r="AU307" s="188" t="s">
        <v>86</v>
      </c>
      <c r="AY307" s="20" t="s">
        <v>144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145</v>
      </c>
      <c r="BK307" s="189">
        <f>ROUND(I307*H307,2)</f>
        <v>0</v>
      </c>
      <c r="BL307" s="20" t="s">
        <v>198</v>
      </c>
      <c r="BM307" s="188" t="s">
        <v>589</v>
      </c>
    </row>
    <row r="308" spans="1:65" s="2" customFormat="1" ht="10.199999999999999">
      <c r="A308" s="37"/>
      <c r="B308" s="38"/>
      <c r="C308" s="39"/>
      <c r="D308" s="190" t="s">
        <v>152</v>
      </c>
      <c r="E308" s="39"/>
      <c r="F308" s="191" t="s">
        <v>588</v>
      </c>
      <c r="G308" s="39"/>
      <c r="H308" s="39"/>
      <c r="I308" s="192"/>
      <c r="J308" s="39"/>
      <c r="K308" s="39"/>
      <c r="L308" s="42"/>
      <c r="M308" s="193"/>
      <c r="N308" s="194"/>
      <c r="O308" s="68"/>
      <c r="P308" s="68"/>
      <c r="Q308" s="68"/>
      <c r="R308" s="68"/>
      <c r="S308" s="68"/>
      <c r="T308" s="69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152</v>
      </c>
      <c r="AU308" s="20" t="s">
        <v>86</v>
      </c>
    </row>
    <row r="309" spans="1:65" s="13" customFormat="1" ht="10.199999999999999">
      <c r="B309" s="195"/>
      <c r="C309" s="196"/>
      <c r="D309" s="190" t="s">
        <v>153</v>
      </c>
      <c r="E309" s="197" t="s">
        <v>38</v>
      </c>
      <c r="F309" s="198" t="s">
        <v>590</v>
      </c>
      <c r="G309" s="196"/>
      <c r="H309" s="197" t="s">
        <v>38</v>
      </c>
      <c r="I309" s="199"/>
      <c r="J309" s="196"/>
      <c r="K309" s="196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153</v>
      </c>
      <c r="AU309" s="204" t="s">
        <v>86</v>
      </c>
      <c r="AV309" s="13" t="s">
        <v>84</v>
      </c>
      <c r="AW309" s="13" t="s">
        <v>36</v>
      </c>
      <c r="AX309" s="13" t="s">
        <v>76</v>
      </c>
      <c r="AY309" s="204" t="s">
        <v>144</v>
      </c>
    </row>
    <row r="310" spans="1:65" s="14" customFormat="1" ht="10.199999999999999">
      <c r="B310" s="205"/>
      <c r="C310" s="206"/>
      <c r="D310" s="190" t="s">
        <v>153</v>
      </c>
      <c r="E310" s="207" t="s">
        <v>38</v>
      </c>
      <c r="F310" s="208" t="s">
        <v>184</v>
      </c>
      <c r="G310" s="206"/>
      <c r="H310" s="209">
        <v>5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153</v>
      </c>
      <c r="AU310" s="215" t="s">
        <v>86</v>
      </c>
      <c r="AV310" s="14" t="s">
        <v>86</v>
      </c>
      <c r="AW310" s="14" t="s">
        <v>36</v>
      </c>
      <c r="AX310" s="14" t="s">
        <v>84</v>
      </c>
      <c r="AY310" s="215" t="s">
        <v>144</v>
      </c>
    </row>
    <row r="311" spans="1:65" s="2" customFormat="1" ht="16.5" customHeight="1">
      <c r="A311" s="37"/>
      <c r="B311" s="38"/>
      <c r="C311" s="177" t="s">
        <v>591</v>
      </c>
      <c r="D311" s="177" t="s">
        <v>147</v>
      </c>
      <c r="E311" s="178" t="s">
        <v>592</v>
      </c>
      <c r="F311" s="179" t="s">
        <v>593</v>
      </c>
      <c r="G311" s="180" t="s">
        <v>226</v>
      </c>
      <c r="H311" s="181">
        <v>5</v>
      </c>
      <c r="I311" s="182"/>
      <c r="J311" s="183">
        <f>ROUND(I311*H311,2)</f>
        <v>0</v>
      </c>
      <c r="K311" s="179" t="s">
        <v>38</v>
      </c>
      <c r="L311" s="42"/>
      <c r="M311" s="184" t="s">
        <v>38</v>
      </c>
      <c r="N311" s="185" t="s">
        <v>49</v>
      </c>
      <c r="O311" s="68"/>
      <c r="P311" s="186">
        <f>O311*H311</f>
        <v>0</v>
      </c>
      <c r="Q311" s="186">
        <v>0</v>
      </c>
      <c r="R311" s="186">
        <f>Q311*H311</f>
        <v>0</v>
      </c>
      <c r="S311" s="186">
        <v>3.3E-4</v>
      </c>
      <c r="T311" s="187">
        <f>S311*H311</f>
        <v>1.65E-3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198</v>
      </c>
      <c r="AT311" s="188" t="s">
        <v>147</v>
      </c>
      <c r="AU311" s="188" t="s">
        <v>86</v>
      </c>
      <c r="AY311" s="20" t="s">
        <v>144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145</v>
      </c>
      <c r="BK311" s="189">
        <f>ROUND(I311*H311,2)</f>
        <v>0</v>
      </c>
      <c r="BL311" s="20" t="s">
        <v>198</v>
      </c>
      <c r="BM311" s="188" t="s">
        <v>594</v>
      </c>
    </row>
    <row r="312" spans="1:65" s="2" customFormat="1" ht="10.199999999999999">
      <c r="A312" s="37"/>
      <c r="B312" s="38"/>
      <c r="C312" s="39"/>
      <c r="D312" s="190" t="s">
        <v>152</v>
      </c>
      <c r="E312" s="39"/>
      <c r="F312" s="191" t="s">
        <v>593</v>
      </c>
      <c r="G312" s="39"/>
      <c r="H312" s="39"/>
      <c r="I312" s="192"/>
      <c r="J312" s="39"/>
      <c r="K312" s="39"/>
      <c r="L312" s="42"/>
      <c r="M312" s="193"/>
      <c r="N312" s="194"/>
      <c r="O312" s="68"/>
      <c r="P312" s="68"/>
      <c r="Q312" s="68"/>
      <c r="R312" s="68"/>
      <c r="S312" s="68"/>
      <c r="T312" s="69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152</v>
      </c>
      <c r="AU312" s="20" t="s">
        <v>86</v>
      </c>
    </row>
    <row r="313" spans="1:65" s="2" customFormat="1" ht="16.5" customHeight="1">
      <c r="A313" s="37"/>
      <c r="B313" s="38"/>
      <c r="C313" s="177" t="s">
        <v>595</v>
      </c>
      <c r="D313" s="177" t="s">
        <v>147</v>
      </c>
      <c r="E313" s="178" t="s">
        <v>596</v>
      </c>
      <c r="F313" s="179" t="s">
        <v>597</v>
      </c>
      <c r="G313" s="180" t="s">
        <v>226</v>
      </c>
      <c r="H313" s="181">
        <v>5</v>
      </c>
      <c r="I313" s="182"/>
      <c r="J313" s="183">
        <f>ROUND(I313*H313,2)</f>
        <v>0</v>
      </c>
      <c r="K313" s="179" t="s">
        <v>38</v>
      </c>
      <c r="L313" s="42"/>
      <c r="M313" s="184" t="s">
        <v>38</v>
      </c>
      <c r="N313" s="185" t="s">
        <v>49</v>
      </c>
      <c r="O313" s="68"/>
      <c r="P313" s="186">
        <f>O313*H313</f>
        <v>0</v>
      </c>
      <c r="Q313" s="186">
        <v>4.0000000000000003E-5</v>
      </c>
      <c r="R313" s="186">
        <f>Q313*H313</f>
        <v>2.0000000000000001E-4</v>
      </c>
      <c r="S313" s="186">
        <v>0</v>
      </c>
      <c r="T313" s="18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8" t="s">
        <v>198</v>
      </c>
      <c r="AT313" s="188" t="s">
        <v>147</v>
      </c>
      <c r="AU313" s="188" t="s">
        <v>86</v>
      </c>
      <c r="AY313" s="20" t="s">
        <v>144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20" t="s">
        <v>145</v>
      </c>
      <c r="BK313" s="189">
        <f>ROUND(I313*H313,2)</f>
        <v>0</v>
      </c>
      <c r="BL313" s="20" t="s">
        <v>198</v>
      </c>
      <c r="BM313" s="188" t="s">
        <v>598</v>
      </c>
    </row>
    <row r="314" spans="1:65" s="2" customFormat="1" ht="10.199999999999999">
      <c r="A314" s="37"/>
      <c r="B314" s="38"/>
      <c r="C314" s="39"/>
      <c r="D314" s="190" t="s">
        <v>152</v>
      </c>
      <c r="E314" s="39"/>
      <c r="F314" s="191" t="s">
        <v>597</v>
      </c>
      <c r="G314" s="39"/>
      <c r="H314" s="39"/>
      <c r="I314" s="192"/>
      <c r="J314" s="39"/>
      <c r="K314" s="39"/>
      <c r="L314" s="42"/>
      <c r="M314" s="193"/>
      <c r="N314" s="194"/>
      <c r="O314" s="68"/>
      <c r="P314" s="68"/>
      <c r="Q314" s="68"/>
      <c r="R314" s="68"/>
      <c r="S314" s="68"/>
      <c r="T314" s="69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152</v>
      </c>
      <c r="AU314" s="20" t="s">
        <v>86</v>
      </c>
    </row>
    <row r="315" spans="1:65" s="2" customFormat="1" ht="16.5" customHeight="1">
      <c r="A315" s="37"/>
      <c r="B315" s="38"/>
      <c r="C315" s="218" t="s">
        <v>599</v>
      </c>
      <c r="D315" s="218" t="s">
        <v>223</v>
      </c>
      <c r="E315" s="219" t="s">
        <v>600</v>
      </c>
      <c r="F315" s="220" t="s">
        <v>601</v>
      </c>
      <c r="G315" s="221" t="s">
        <v>226</v>
      </c>
      <c r="H315" s="222">
        <v>5</v>
      </c>
      <c r="I315" s="223"/>
      <c r="J315" s="224">
        <f>ROUND(I315*H315,2)</f>
        <v>0</v>
      </c>
      <c r="K315" s="220" t="s">
        <v>38</v>
      </c>
      <c r="L315" s="225"/>
      <c r="M315" s="226" t="s">
        <v>38</v>
      </c>
      <c r="N315" s="227" t="s">
        <v>49</v>
      </c>
      <c r="O315" s="68"/>
      <c r="P315" s="186">
        <f>O315*H315</f>
        <v>0</v>
      </c>
      <c r="Q315" s="186">
        <v>3.2499999999999999E-3</v>
      </c>
      <c r="R315" s="186">
        <f>Q315*H315</f>
        <v>1.6250000000000001E-2</v>
      </c>
      <c r="S315" s="186">
        <v>0</v>
      </c>
      <c r="T315" s="18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8" t="s">
        <v>227</v>
      </c>
      <c r="AT315" s="188" t="s">
        <v>223</v>
      </c>
      <c r="AU315" s="188" t="s">
        <v>86</v>
      </c>
      <c r="AY315" s="20" t="s">
        <v>144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20" t="s">
        <v>145</v>
      </c>
      <c r="BK315" s="189">
        <f>ROUND(I315*H315,2)</f>
        <v>0</v>
      </c>
      <c r="BL315" s="20" t="s">
        <v>198</v>
      </c>
      <c r="BM315" s="188" t="s">
        <v>602</v>
      </c>
    </row>
    <row r="316" spans="1:65" s="2" customFormat="1" ht="10.199999999999999">
      <c r="A316" s="37"/>
      <c r="B316" s="38"/>
      <c r="C316" s="39"/>
      <c r="D316" s="190" t="s">
        <v>152</v>
      </c>
      <c r="E316" s="39"/>
      <c r="F316" s="191" t="s">
        <v>601</v>
      </c>
      <c r="G316" s="39"/>
      <c r="H316" s="39"/>
      <c r="I316" s="192"/>
      <c r="J316" s="39"/>
      <c r="K316" s="39"/>
      <c r="L316" s="42"/>
      <c r="M316" s="193"/>
      <c r="N316" s="194"/>
      <c r="O316" s="68"/>
      <c r="P316" s="68"/>
      <c r="Q316" s="68"/>
      <c r="R316" s="68"/>
      <c r="S316" s="68"/>
      <c r="T316" s="69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152</v>
      </c>
      <c r="AU316" s="20" t="s">
        <v>86</v>
      </c>
    </row>
    <row r="317" spans="1:65" s="13" customFormat="1" ht="10.199999999999999">
      <c r="B317" s="195"/>
      <c r="C317" s="196"/>
      <c r="D317" s="190" t="s">
        <v>153</v>
      </c>
      <c r="E317" s="197" t="s">
        <v>38</v>
      </c>
      <c r="F317" s="198" t="s">
        <v>603</v>
      </c>
      <c r="G317" s="196"/>
      <c r="H317" s="197" t="s">
        <v>38</v>
      </c>
      <c r="I317" s="199"/>
      <c r="J317" s="196"/>
      <c r="K317" s="196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153</v>
      </c>
      <c r="AU317" s="204" t="s">
        <v>86</v>
      </c>
      <c r="AV317" s="13" t="s">
        <v>84</v>
      </c>
      <c r="AW317" s="13" t="s">
        <v>36</v>
      </c>
      <c r="AX317" s="13" t="s">
        <v>76</v>
      </c>
      <c r="AY317" s="204" t="s">
        <v>144</v>
      </c>
    </row>
    <row r="318" spans="1:65" s="14" customFormat="1" ht="10.199999999999999">
      <c r="B318" s="205"/>
      <c r="C318" s="206"/>
      <c r="D318" s="190" t="s">
        <v>153</v>
      </c>
      <c r="E318" s="207" t="s">
        <v>38</v>
      </c>
      <c r="F318" s="208" t="s">
        <v>184</v>
      </c>
      <c r="G318" s="206"/>
      <c r="H318" s="209">
        <v>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153</v>
      </c>
      <c r="AU318" s="215" t="s">
        <v>86</v>
      </c>
      <c r="AV318" s="14" t="s">
        <v>86</v>
      </c>
      <c r="AW318" s="14" t="s">
        <v>36</v>
      </c>
      <c r="AX318" s="14" t="s">
        <v>84</v>
      </c>
      <c r="AY318" s="215" t="s">
        <v>144</v>
      </c>
    </row>
    <row r="319" spans="1:65" s="2" customFormat="1" ht="16.5" customHeight="1">
      <c r="A319" s="37"/>
      <c r="B319" s="38"/>
      <c r="C319" s="177" t="s">
        <v>604</v>
      </c>
      <c r="D319" s="177" t="s">
        <v>147</v>
      </c>
      <c r="E319" s="178" t="s">
        <v>605</v>
      </c>
      <c r="F319" s="179" t="s">
        <v>606</v>
      </c>
      <c r="G319" s="180" t="s">
        <v>226</v>
      </c>
      <c r="H319" s="181">
        <v>10</v>
      </c>
      <c r="I319" s="182"/>
      <c r="J319" s="183">
        <f>ROUND(I319*H319,2)</f>
        <v>0</v>
      </c>
      <c r="K319" s="179" t="s">
        <v>38</v>
      </c>
      <c r="L319" s="42"/>
      <c r="M319" s="184" t="s">
        <v>38</v>
      </c>
      <c r="N319" s="185" t="s">
        <v>49</v>
      </c>
      <c r="O319" s="68"/>
      <c r="P319" s="186">
        <f>O319*H319</f>
        <v>0</v>
      </c>
      <c r="Q319" s="186">
        <v>0</v>
      </c>
      <c r="R319" s="186">
        <f>Q319*H319</f>
        <v>0</v>
      </c>
      <c r="S319" s="186">
        <v>3.5E-4</v>
      </c>
      <c r="T319" s="187">
        <f>S319*H319</f>
        <v>3.5000000000000001E-3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8" t="s">
        <v>198</v>
      </c>
      <c r="AT319" s="188" t="s">
        <v>147</v>
      </c>
      <c r="AU319" s="188" t="s">
        <v>86</v>
      </c>
      <c r="AY319" s="20" t="s">
        <v>144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20" t="s">
        <v>145</v>
      </c>
      <c r="BK319" s="189">
        <f>ROUND(I319*H319,2)</f>
        <v>0</v>
      </c>
      <c r="BL319" s="20" t="s">
        <v>198</v>
      </c>
      <c r="BM319" s="188" t="s">
        <v>607</v>
      </c>
    </row>
    <row r="320" spans="1:65" s="2" customFormat="1" ht="10.199999999999999">
      <c r="A320" s="37"/>
      <c r="B320" s="38"/>
      <c r="C320" s="39"/>
      <c r="D320" s="190" t="s">
        <v>152</v>
      </c>
      <c r="E320" s="39"/>
      <c r="F320" s="191" t="s">
        <v>606</v>
      </c>
      <c r="G320" s="39"/>
      <c r="H320" s="39"/>
      <c r="I320" s="192"/>
      <c r="J320" s="39"/>
      <c r="K320" s="39"/>
      <c r="L320" s="42"/>
      <c r="M320" s="193"/>
      <c r="N320" s="194"/>
      <c r="O320" s="68"/>
      <c r="P320" s="68"/>
      <c r="Q320" s="68"/>
      <c r="R320" s="68"/>
      <c r="S320" s="68"/>
      <c r="T320" s="69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152</v>
      </c>
      <c r="AU320" s="20" t="s">
        <v>86</v>
      </c>
    </row>
    <row r="321" spans="1:65" s="2" customFormat="1" ht="16.5" customHeight="1">
      <c r="A321" s="37"/>
      <c r="B321" s="38"/>
      <c r="C321" s="177" t="s">
        <v>608</v>
      </c>
      <c r="D321" s="177" t="s">
        <v>147</v>
      </c>
      <c r="E321" s="178" t="s">
        <v>609</v>
      </c>
      <c r="F321" s="179" t="s">
        <v>610</v>
      </c>
      <c r="G321" s="180" t="s">
        <v>226</v>
      </c>
      <c r="H321" s="181">
        <v>10</v>
      </c>
      <c r="I321" s="182"/>
      <c r="J321" s="183">
        <f>ROUND(I321*H321,2)</f>
        <v>0</v>
      </c>
      <c r="K321" s="179" t="s">
        <v>38</v>
      </c>
      <c r="L321" s="42"/>
      <c r="M321" s="184" t="s">
        <v>38</v>
      </c>
      <c r="N321" s="185" t="s">
        <v>49</v>
      </c>
      <c r="O321" s="68"/>
      <c r="P321" s="186">
        <f>O321*H321</f>
        <v>0</v>
      </c>
      <c r="Q321" s="186">
        <v>4.0000000000000003E-5</v>
      </c>
      <c r="R321" s="186">
        <f>Q321*H321</f>
        <v>4.0000000000000002E-4</v>
      </c>
      <c r="S321" s="186">
        <v>0</v>
      </c>
      <c r="T321" s="18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8" t="s">
        <v>198</v>
      </c>
      <c r="AT321" s="188" t="s">
        <v>147</v>
      </c>
      <c r="AU321" s="188" t="s">
        <v>86</v>
      </c>
      <c r="AY321" s="20" t="s">
        <v>144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20" t="s">
        <v>145</v>
      </c>
      <c r="BK321" s="189">
        <f>ROUND(I321*H321,2)</f>
        <v>0</v>
      </c>
      <c r="BL321" s="20" t="s">
        <v>198</v>
      </c>
      <c r="BM321" s="188" t="s">
        <v>611</v>
      </c>
    </row>
    <row r="322" spans="1:65" s="2" customFormat="1" ht="10.199999999999999">
      <c r="A322" s="37"/>
      <c r="B322" s="38"/>
      <c r="C322" s="39"/>
      <c r="D322" s="190" t="s">
        <v>152</v>
      </c>
      <c r="E322" s="39"/>
      <c r="F322" s="191" t="s">
        <v>610</v>
      </c>
      <c r="G322" s="39"/>
      <c r="H322" s="39"/>
      <c r="I322" s="192"/>
      <c r="J322" s="39"/>
      <c r="K322" s="39"/>
      <c r="L322" s="42"/>
      <c r="M322" s="193"/>
      <c r="N322" s="194"/>
      <c r="O322" s="68"/>
      <c r="P322" s="68"/>
      <c r="Q322" s="68"/>
      <c r="R322" s="68"/>
      <c r="S322" s="68"/>
      <c r="T322" s="69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152</v>
      </c>
      <c r="AU322" s="20" t="s">
        <v>86</v>
      </c>
    </row>
    <row r="323" spans="1:65" s="2" customFormat="1" ht="16.5" customHeight="1">
      <c r="A323" s="37"/>
      <c r="B323" s="38"/>
      <c r="C323" s="218" t="s">
        <v>612</v>
      </c>
      <c r="D323" s="218" t="s">
        <v>223</v>
      </c>
      <c r="E323" s="219" t="s">
        <v>613</v>
      </c>
      <c r="F323" s="220" t="s">
        <v>614</v>
      </c>
      <c r="G323" s="221" t="s">
        <v>226</v>
      </c>
      <c r="H323" s="222">
        <v>10</v>
      </c>
      <c r="I323" s="223"/>
      <c r="J323" s="224">
        <f>ROUND(I323*H323,2)</f>
        <v>0</v>
      </c>
      <c r="K323" s="220" t="s">
        <v>38</v>
      </c>
      <c r="L323" s="225"/>
      <c r="M323" s="226" t="s">
        <v>38</v>
      </c>
      <c r="N323" s="227" t="s">
        <v>49</v>
      </c>
      <c r="O323" s="68"/>
      <c r="P323" s="186">
        <f>O323*H323</f>
        <v>0</v>
      </c>
      <c r="Q323" s="186">
        <v>3.5E-4</v>
      </c>
      <c r="R323" s="186">
        <f>Q323*H323</f>
        <v>3.5000000000000001E-3</v>
      </c>
      <c r="S323" s="186">
        <v>0</v>
      </c>
      <c r="T323" s="18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8" t="s">
        <v>227</v>
      </c>
      <c r="AT323" s="188" t="s">
        <v>223</v>
      </c>
      <c r="AU323" s="188" t="s">
        <v>86</v>
      </c>
      <c r="AY323" s="20" t="s">
        <v>144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0" t="s">
        <v>145</v>
      </c>
      <c r="BK323" s="189">
        <f>ROUND(I323*H323,2)</f>
        <v>0</v>
      </c>
      <c r="BL323" s="20" t="s">
        <v>198</v>
      </c>
      <c r="BM323" s="188" t="s">
        <v>615</v>
      </c>
    </row>
    <row r="324" spans="1:65" s="2" customFormat="1" ht="10.199999999999999">
      <c r="A324" s="37"/>
      <c r="B324" s="38"/>
      <c r="C324" s="39"/>
      <c r="D324" s="190" t="s">
        <v>152</v>
      </c>
      <c r="E324" s="39"/>
      <c r="F324" s="191" t="s">
        <v>614</v>
      </c>
      <c r="G324" s="39"/>
      <c r="H324" s="39"/>
      <c r="I324" s="192"/>
      <c r="J324" s="39"/>
      <c r="K324" s="39"/>
      <c r="L324" s="42"/>
      <c r="M324" s="193"/>
      <c r="N324" s="194"/>
      <c r="O324" s="68"/>
      <c r="P324" s="68"/>
      <c r="Q324" s="68"/>
      <c r="R324" s="68"/>
      <c r="S324" s="68"/>
      <c r="T324" s="69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152</v>
      </c>
      <c r="AU324" s="20" t="s">
        <v>86</v>
      </c>
    </row>
    <row r="325" spans="1:65" s="2" customFormat="1" ht="16.5" customHeight="1">
      <c r="A325" s="37"/>
      <c r="B325" s="38"/>
      <c r="C325" s="177" t="s">
        <v>616</v>
      </c>
      <c r="D325" s="177" t="s">
        <v>147</v>
      </c>
      <c r="E325" s="178" t="s">
        <v>617</v>
      </c>
      <c r="F325" s="179" t="s">
        <v>618</v>
      </c>
      <c r="G325" s="180" t="s">
        <v>226</v>
      </c>
      <c r="H325" s="181">
        <v>10</v>
      </c>
      <c r="I325" s="182"/>
      <c r="J325" s="183">
        <f>ROUND(I325*H325,2)</f>
        <v>0</v>
      </c>
      <c r="K325" s="179" t="s">
        <v>38</v>
      </c>
      <c r="L325" s="42"/>
      <c r="M325" s="184" t="s">
        <v>38</v>
      </c>
      <c r="N325" s="185" t="s">
        <v>49</v>
      </c>
      <c r="O325" s="68"/>
      <c r="P325" s="186">
        <f>O325*H325</f>
        <v>0</v>
      </c>
      <c r="Q325" s="186">
        <v>4.0000000000000003E-5</v>
      </c>
      <c r="R325" s="186">
        <f>Q325*H325</f>
        <v>4.0000000000000002E-4</v>
      </c>
      <c r="S325" s="186">
        <v>0</v>
      </c>
      <c r="T325" s="18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8" t="s">
        <v>198</v>
      </c>
      <c r="AT325" s="188" t="s">
        <v>147</v>
      </c>
      <c r="AU325" s="188" t="s">
        <v>86</v>
      </c>
      <c r="AY325" s="20" t="s">
        <v>144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20" t="s">
        <v>145</v>
      </c>
      <c r="BK325" s="189">
        <f>ROUND(I325*H325,2)</f>
        <v>0</v>
      </c>
      <c r="BL325" s="20" t="s">
        <v>198</v>
      </c>
      <c r="BM325" s="188" t="s">
        <v>619</v>
      </c>
    </row>
    <row r="326" spans="1:65" s="2" customFormat="1" ht="10.199999999999999">
      <c r="A326" s="37"/>
      <c r="B326" s="38"/>
      <c r="C326" s="39"/>
      <c r="D326" s="190" t="s">
        <v>152</v>
      </c>
      <c r="E326" s="39"/>
      <c r="F326" s="191" t="s">
        <v>618</v>
      </c>
      <c r="G326" s="39"/>
      <c r="H326" s="39"/>
      <c r="I326" s="192"/>
      <c r="J326" s="39"/>
      <c r="K326" s="39"/>
      <c r="L326" s="42"/>
      <c r="M326" s="193"/>
      <c r="N326" s="194"/>
      <c r="O326" s="68"/>
      <c r="P326" s="68"/>
      <c r="Q326" s="68"/>
      <c r="R326" s="68"/>
      <c r="S326" s="68"/>
      <c r="T326" s="69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152</v>
      </c>
      <c r="AU326" s="20" t="s">
        <v>86</v>
      </c>
    </row>
    <row r="327" spans="1:65" s="2" customFormat="1" ht="16.5" customHeight="1">
      <c r="A327" s="37"/>
      <c r="B327" s="38"/>
      <c r="C327" s="218" t="s">
        <v>620</v>
      </c>
      <c r="D327" s="218" t="s">
        <v>223</v>
      </c>
      <c r="E327" s="219" t="s">
        <v>621</v>
      </c>
      <c r="F327" s="220" t="s">
        <v>622</v>
      </c>
      <c r="G327" s="221" t="s">
        <v>226</v>
      </c>
      <c r="H327" s="222">
        <v>10</v>
      </c>
      <c r="I327" s="223"/>
      <c r="J327" s="224">
        <f>ROUND(I327*H327,2)</f>
        <v>0</v>
      </c>
      <c r="K327" s="220" t="s">
        <v>38</v>
      </c>
      <c r="L327" s="225"/>
      <c r="M327" s="226" t="s">
        <v>38</v>
      </c>
      <c r="N327" s="227" t="s">
        <v>49</v>
      </c>
      <c r="O327" s="68"/>
      <c r="P327" s="186">
        <f>O327*H327</f>
        <v>0</v>
      </c>
      <c r="Q327" s="186">
        <v>8.0000000000000007E-5</v>
      </c>
      <c r="R327" s="186">
        <f>Q327*H327</f>
        <v>8.0000000000000004E-4</v>
      </c>
      <c r="S327" s="186">
        <v>0</v>
      </c>
      <c r="T327" s="18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8" t="s">
        <v>227</v>
      </c>
      <c r="AT327" s="188" t="s">
        <v>223</v>
      </c>
      <c r="AU327" s="188" t="s">
        <v>86</v>
      </c>
      <c r="AY327" s="20" t="s">
        <v>144</v>
      </c>
      <c r="BE327" s="189">
        <f>IF(N327="základní",J327,0)</f>
        <v>0</v>
      </c>
      <c r="BF327" s="189">
        <f>IF(N327="snížená",J327,0)</f>
        <v>0</v>
      </c>
      <c r="BG327" s="189">
        <f>IF(N327="zákl. přenesená",J327,0)</f>
        <v>0</v>
      </c>
      <c r="BH327" s="189">
        <f>IF(N327="sníž. přenesená",J327,0)</f>
        <v>0</v>
      </c>
      <c r="BI327" s="189">
        <f>IF(N327="nulová",J327,0)</f>
        <v>0</v>
      </c>
      <c r="BJ327" s="20" t="s">
        <v>145</v>
      </c>
      <c r="BK327" s="189">
        <f>ROUND(I327*H327,2)</f>
        <v>0</v>
      </c>
      <c r="BL327" s="20" t="s">
        <v>198</v>
      </c>
      <c r="BM327" s="188" t="s">
        <v>623</v>
      </c>
    </row>
    <row r="328" spans="1:65" s="2" customFormat="1" ht="10.199999999999999">
      <c r="A328" s="37"/>
      <c r="B328" s="38"/>
      <c r="C328" s="39"/>
      <c r="D328" s="190" t="s">
        <v>152</v>
      </c>
      <c r="E328" s="39"/>
      <c r="F328" s="191" t="s">
        <v>622</v>
      </c>
      <c r="G328" s="39"/>
      <c r="H328" s="39"/>
      <c r="I328" s="192"/>
      <c r="J328" s="39"/>
      <c r="K328" s="39"/>
      <c r="L328" s="42"/>
      <c r="M328" s="193"/>
      <c r="N328" s="194"/>
      <c r="O328" s="68"/>
      <c r="P328" s="68"/>
      <c r="Q328" s="68"/>
      <c r="R328" s="68"/>
      <c r="S328" s="68"/>
      <c r="T328" s="69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152</v>
      </c>
      <c r="AU328" s="20" t="s">
        <v>86</v>
      </c>
    </row>
    <row r="329" spans="1:65" s="13" customFormat="1" ht="10.199999999999999">
      <c r="B329" s="195"/>
      <c r="C329" s="196"/>
      <c r="D329" s="190" t="s">
        <v>153</v>
      </c>
      <c r="E329" s="197" t="s">
        <v>38</v>
      </c>
      <c r="F329" s="198" t="s">
        <v>624</v>
      </c>
      <c r="G329" s="196"/>
      <c r="H329" s="197" t="s">
        <v>38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153</v>
      </c>
      <c r="AU329" s="204" t="s">
        <v>86</v>
      </c>
      <c r="AV329" s="13" t="s">
        <v>84</v>
      </c>
      <c r="AW329" s="13" t="s">
        <v>36</v>
      </c>
      <c r="AX329" s="13" t="s">
        <v>76</v>
      </c>
      <c r="AY329" s="204" t="s">
        <v>144</v>
      </c>
    </row>
    <row r="330" spans="1:65" s="13" customFormat="1" ht="10.199999999999999">
      <c r="B330" s="195"/>
      <c r="C330" s="196"/>
      <c r="D330" s="190" t="s">
        <v>153</v>
      </c>
      <c r="E330" s="197" t="s">
        <v>38</v>
      </c>
      <c r="F330" s="198" t="s">
        <v>625</v>
      </c>
      <c r="G330" s="196"/>
      <c r="H330" s="197" t="s">
        <v>38</v>
      </c>
      <c r="I330" s="199"/>
      <c r="J330" s="196"/>
      <c r="K330" s="196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153</v>
      </c>
      <c r="AU330" s="204" t="s">
        <v>86</v>
      </c>
      <c r="AV330" s="13" t="s">
        <v>84</v>
      </c>
      <c r="AW330" s="13" t="s">
        <v>36</v>
      </c>
      <c r="AX330" s="13" t="s">
        <v>76</v>
      </c>
      <c r="AY330" s="204" t="s">
        <v>144</v>
      </c>
    </row>
    <row r="331" spans="1:65" s="14" customFormat="1" ht="10.199999999999999">
      <c r="B331" s="205"/>
      <c r="C331" s="206"/>
      <c r="D331" s="190" t="s">
        <v>153</v>
      </c>
      <c r="E331" s="207" t="s">
        <v>38</v>
      </c>
      <c r="F331" s="208" t="s">
        <v>471</v>
      </c>
      <c r="G331" s="206"/>
      <c r="H331" s="209">
        <v>10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153</v>
      </c>
      <c r="AU331" s="215" t="s">
        <v>86</v>
      </c>
      <c r="AV331" s="14" t="s">
        <v>86</v>
      </c>
      <c r="AW331" s="14" t="s">
        <v>36</v>
      </c>
      <c r="AX331" s="14" t="s">
        <v>84</v>
      </c>
      <c r="AY331" s="215" t="s">
        <v>144</v>
      </c>
    </row>
    <row r="332" spans="1:65" s="2" customFormat="1" ht="16.5" customHeight="1">
      <c r="A332" s="37"/>
      <c r="B332" s="38"/>
      <c r="C332" s="177" t="s">
        <v>626</v>
      </c>
      <c r="D332" s="177" t="s">
        <v>147</v>
      </c>
      <c r="E332" s="178" t="s">
        <v>627</v>
      </c>
      <c r="F332" s="179" t="s">
        <v>628</v>
      </c>
      <c r="G332" s="180" t="s">
        <v>226</v>
      </c>
      <c r="H332" s="181">
        <v>20</v>
      </c>
      <c r="I332" s="182"/>
      <c r="J332" s="183">
        <f>ROUND(I332*H332,2)</f>
        <v>0</v>
      </c>
      <c r="K332" s="179" t="s">
        <v>160</v>
      </c>
      <c r="L332" s="42"/>
      <c r="M332" s="184" t="s">
        <v>38</v>
      </c>
      <c r="N332" s="185" t="s">
        <v>49</v>
      </c>
      <c r="O332" s="68"/>
      <c r="P332" s="186">
        <f>O332*H332</f>
        <v>0</v>
      </c>
      <c r="Q332" s="186">
        <v>0</v>
      </c>
      <c r="R332" s="186">
        <f>Q332*H332</f>
        <v>0</v>
      </c>
      <c r="S332" s="186">
        <v>8.4999999999999995E-4</v>
      </c>
      <c r="T332" s="187">
        <f>S332*H332</f>
        <v>1.6999999999999998E-2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8" t="s">
        <v>198</v>
      </c>
      <c r="AT332" s="188" t="s">
        <v>147</v>
      </c>
      <c r="AU332" s="188" t="s">
        <v>86</v>
      </c>
      <c r="AY332" s="20" t="s">
        <v>144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20" t="s">
        <v>145</v>
      </c>
      <c r="BK332" s="189">
        <f>ROUND(I332*H332,2)</f>
        <v>0</v>
      </c>
      <c r="BL332" s="20" t="s">
        <v>198</v>
      </c>
      <c r="BM332" s="188" t="s">
        <v>629</v>
      </c>
    </row>
    <row r="333" spans="1:65" s="2" customFormat="1" ht="10.199999999999999">
      <c r="A333" s="37"/>
      <c r="B333" s="38"/>
      <c r="C333" s="39"/>
      <c r="D333" s="190" t="s">
        <v>152</v>
      </c>
      <c r="E333" s="39"/>
      <c r="F333" s="191" t="s">
        <v>630</v>
      </c>
      <c r="G333" s="39"/>
      <c r="H333" s="39"/>
      <c r="I333" s="192"/>
      <c r="J333" s="39"/>
      <c r="K333" s="39"/>
      <c r="L333" s="42"/>
      <c r="M333" s="193"/>
      <c r="N333" s="194"/>
      <c r="O333" s="68"/>
      <c r="P333" s="68"/>
      <c r="Q333" s="68"/>
      <c r="R333" s="68"/>
      <c r="S333" s="68"/>
      <c r="T333" s="69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152</v>
      </c>
      <c r="AU333" s="20" t="s">
        <v>86</v>
      </c>
    </row>
    <row r="334" spans="1:65" s="2" customFormat="1" ht="10.199999999999999">
      <c r="A334" s="37"/>
      <c r="B334" s="38"/>
      <c r="C334" s="39"/>
      <c r="D334" s="216" t="s">
        <v>163</v>
      </c>
      <c r="E334" s="39"/>
      <c r="F334" s="217" t="s">
        <v>631</v>
      </c>
      <c r="G334" s="39"/>
      <c r="H334" s="39"/>
      <c r="I334" s="192"/>
      <c r="J334" s="39"/>
      <c r="K334" s="39"/>
      <c r="L334" s="42"/>
      <c r="M334" s="193"/>
      <c r="N334" s="194"/>
      <c r="O334" s="68"/>
      <c r="P334" s="68"/>
      <c r="Q334" s="68"/>
      <c r="R334" s="68"/>
      <c r="S334" s="68"/>
      <c r="T334" s="69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163</v>
      </c>
      <c r="AU334" s="20" t="s">
        <v>86</v>
      </c>
    </row>
    <row r="335" spans="1:65" s="13" customFormat="1" ht="10.199999999999999">
      <c r="B335" s="195"/>
      <c r="C335" s="196"/>
      <c r="D335" s="190" t="s">
        <v>153</v>
      </c>
      <c r="E335" s="197" t="s">
        <v>38</v>
      </c>
      <c r="F335" s="198" t="s">
        <v>632</v>
      </c>
      <c r="G335" s="196"/>
      <c r="H335" s="197" t="s">
        <v>38</v>
      </c>
      <c r="I335" s="199"/>
      <c r="J335" s="196"/>
      <c r="K335" s="196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153</v>
      </c>
      <c r="AU335" s="204" t="s">
        <v>86</v>
      </c>
      <c r="AV335" s="13" t="s">
        <v>84</v>
      </c>
      <c r="AW335" s="13" t="s">
        <v>36</v>
      </c>
      <c r="AX335" s="13" t="s">
        <v>76</v>
      </c>
      <c r="AY335" s="204" t="s">
        <v>144</v>
      </c>
    </row>
    <row r="336" spans="1:65" s="14" customFormat="1" ht="10.199999999999999">
      <c r="B336" s="205"/>
      <c r="C336" s="206"/>
      <c r="D336" s="190" t="s">
        <v>153</v>
      </c>
      <c r="E336" s="207" t="s">
        <v>38</v>
      </c>
      <c r="F336" s="208" t="s">
        <v>222</v>
      </c>
      <c r="G336" s="206"/>
      <c r="H336" s="209">
        <v>10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153</v>
      </c>
      <c r="AU336" s="215" t="s">
        <v>86</v>
      </c>
      <c r="AV336" s="14" t="s">
        <v>86</v>
      </c>
      <c r="AW336" s="14" t="s">
        <v>36</v>
      </c>
      <c r="AX336" s="14" t="s">
        <v>76</v>
      </c>
      <c r="AY336" s="215" t="s">
        <v>144</v>
      </c>
    </row>
    <row r="337" spans="1:65" s="13" customFormat="1" ht="10.199999999999999">
      <c r="B337" s="195"/>
      <c r="C337" s="196"/>
      <c r="D337" s="190" t="s">
        <v>153</v>
      </c>
      <c r="E337" s="197" t="s">
        <v>38</v>
      </c>
      <c r="F337" s="198" t="s">
        <v>633</v>
      </c>
      <c r="G337" s="196"/>
      <c r="H337" s="197" t="s">
        <v>38</v>
      </c>
      <c r="I337" s="199"/>
      <c r="J337" s="196"/>
      <c r="K337" s="196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153</v>
      </c>
      <c r="AU337" s="204" t="s">
        <v>86</v>
      </c>
      <c r="AV337" s="13" t="s">
        <v>84</v>
      </c>
      <c r="AW337" s="13" t="s">
        <v>36</v>
      </c>
      <c r="AX337" s="13" t="s">
        <v>76</v>
      </c>
      <c r="AY337" s="204" t="s">
        <v>144</v>
      </c>
    </row>
    <row r="338" spans="1:65" s="14" customFormat="1" ht="10.199999999999999">
      <c r="B338" s="205"/>
      <c r="C338" s="206"/>
      <c r="D338" s="190" t="s">
        <v>153</v>
      </c>
      <c r="E338" s="207" t="s">
        <v>38</v>
      </c>
      <c r="F338" s="208" t="s">
        <v>222</v>
      </c>
      <c r="G338" s="206"/>
      <c r="H338" s="209">
        <v>10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153</v>
      </c>
      <c r="AU338" s="215" t="s">
        <v>86</v>
      </c>
      <c r="AV338" s="14" t="s">
        <v>86</v>
      </c>
      <c r="AW338" s="14" t="s">
        <v>36</v>
      </c>
      <c r="AX338" s="14" t="s">
        <v>76</v>
      </c>
      <c r="AY338" s="215" t="s">
        <v>144</v>
      </c>
    </row>
    <row r="339" spans="1:65" s="15" customFormat="1" ht="10.199999999999999">
      <c r="B339" s="232"/>
      <c r="C339" s="233"/>
      <c r="D339" s="190" t="s">
        <v>153</v>
      </c>
      <c r="E339" s="234" t="s">
        <v>38</v>
      </c>
      <c r="F339" s="235" t="s">
        <v>421</v>
      </c>
      <c r="G339" s="233"/>
      <c r="H339" s="236">
        <v>20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153</v>
      </c>
      <c r="AU339" s="242" t="s">
        <v>86</v>
      </c>
      <c r="AV339" s="15" t="s">
        <v>145</v>
      </c>
      <c r="AW339" s="15" t="s">
        <v>36</v>
      </c>
      <c r="AX339" s="15" t="s">
        <v>84</v>
      </c>
      <c r="AY339" s="242" t="s">
        <v>144</v>
      </c>
    </row>
    <row r="340" spans="1:65" s="2" customFormat="1" ht="16.5" customHeight="1">
      <c r="A340" s="37"/>
      <c r="B340" s="38"/>
      <c r="C340" s="177" t="s">
        <v>634</v>
      </c>
      <c r="D340" s="177" t="s">
        <v>147</v>
      </c>
      <c r="E340" s="178" t="s">
        <v>635</v>
      </c>
      <c r="F340" s="179" t="s">
        <v>636</v>
      </c>
      <c r="G340" s="180" t="s">
        <v>226</v>
      </c>
      <c r="H340" s="181">
        <v>10</v>
      </c>
      <c r="I340" s="182"/>
      <c r="J340" s="183">
        <f>ROUND(I340*H340,2)</f>
        <v>0</v>
      </c>
      <c r="K340" s="179" t="s">
        <v>160</v>
      </c>
      <c r="L340" s="42"/>
      <c r="M340" s="184" t="s">
        <v>38</v>
      </c>
      <c r="N340" s="185" t="s">
        <v>49</v>
      </c>
      <c r="O340" s="68"/>
      <c r="P340" s="186">
        <f>O340*H340</f>
        <v>0</v>
      </c>
      <c r="Q340" s="186">
        <v>1.4999999999999999E-4</v>
      </c>
      <c r="R340" s="186">
        <f>Q340*H340</f>
        <v>1.4999999999999998E-3</v>
      </c>
      <c r="S340" s="186">
        <v>0</v>
      </c>
      <c r="T340" s="18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8" t="s">
        <v>198</v>
      </c>
      <c r="AT340" s="188" t="s">
        <v>147</v>
      </c>
      <c r="AU340" s="188" t="s">
        <v>86</v>
      </c>
      <c r="AY340" s="20" t="s">
        <v>144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20" t="s">
        <v>145</v>
      </c>
      <c r="BK340" s="189">
        <f>ROUND(I340*H340,2)</f>
        <v>0</v>
      </c>
      <c r="BL340" s="20" t="s">
        <v>198</v>
      </c>
      <c r="BM340" s="188" t="s">
        <v>637</v>
      </c>
    </row>
    <row r="341" spans="1:65" s="2" customFormat="1" ht="10.199999999999999">
      <c r="A341" s="37"/>
      <c r="B341" s="38"/>
      <c r="C341" s="39"/>
      <c r="D341" s="190" t="s">
        <v>152</v>
      </c>
      <c r="E341" s="39"/>
      <c r="F341" s="191" t="s">
        <v>638</v>
      </c>
      <c r="G341" s="39"/>
      <c r="H341" s="39"/>
      <c r="I341" s="192"/>
      <c r="J341" s="39"/>
      <c r="K341" s="39"/>
      <c r="L341" s="42"/>
      <c r="M341" s="193"/>
      <c r="N341" s="194"/>
      <c r="O341" s="68"/>
      <c r="P341" s="68"/>
      <c r="Q341" s="68"/>
      <c r="R341" s="68"/>
      <c r="S341" s="68"/>
      <c r="T341" s="69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152</v>
      </c>
      <c r="AU341" s="20" t="s">
        <v>86</v>
      </c>
    </row>
    <row r="342" spans="1:65" s="2" customFormat="1" ht="10.199999999999999">
      <c r="A342" s="37"/>
      <c r="B342" s="38"/>
      <c r="C342" s="39"/>
      <c r="D342" s="216" t="s">
        <v>163</v>
      </c>
      <c r="E342" s="39"/>
      <c r="F342" s="217" t="s">
        <v>639</v>
      </c>
      <c r="G342" s="39"/>
      <c r="H342" s="39"/>
      <c r="I342" s="192"/>
      <c r="J342" s="39"/>
      <c r="K342" s="39"/>
      <c r="L342" s="42"/>
      <c r="M342" s="193"/>
      <c r="N342" s="194"/>
      <c r="O342" s="68"/>
      <c r="P342" s="68"/>
      <c r="Q342" s="68"/>
      <c r="R342" s="68"/>
      <c r="S342" s="68"/>
      <c r="T342" s="69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163</v>
      </c>
      <c r="AU342" s="20" t="s">
        <v>86</v>
      </c>
    </row>
    <row r="343" spans="1:65" s="13" customFormat="1" ht="10.199999999999999">
      <c r="B343" s="195"/>
      <c r="C343" s="196"/>
      <c r="D343" s="190" t="s">
        <v>153</v>
      </c>
      <c r="E343" s="197" t="s">
        <v>38</v>
      </c>
      <c r="F343" s="198" t="s">
        <v>640</v>
      </c>
      <c r="G343" s="196"/>
      <c r="H343" s="197" t="s">
        <v>38</v>
      </c>
      <c r="I343" s="199"/>
      <c r="J343" s="196"/>
      <c r="K343" s="196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153</v>
      </c>
      <c r="AU343" s="204" t="s">
        <v>86</v>
      </c>
      <c r="AV343" s="13" t="s">
        <v>84</v>
      </c>
      <c r="AW343" s="13" t="s">
        <v>36</v>
      </c>
      <c r="AX343" s="13" t="s">
        <v>76</v>
      </c>
      <c r="AY343" s="204" t="s">
        <v>144</v>
      </c>
    </row>
    <row r="344" spans="1:65" s="14" customFormat="1" ht="10.199999999999999">
      <c r="B344" s="205"/>
      <c r="C344" s="206"/>
      <c r="D344" s="190" t="s">
        <v>153</v>
      </c>
      <c r="E344" s="207" t="s">
        <v>38</v>
      </c>
      <c r="F344" s="208" t="s">
        <v>471</v>
      </c>
      <c r="G344" s="206"/>
      <c r="H344" s="209">
        <v>10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153</v>
      </c>
      <c r="AU344" s="215" t="s">
        <v>86</v>
      </c>
      <c r="AV344" s="14" t="s">
        <v>86</v>
      </c>
      <c r="AW344" s="14" t="s">
        <v>36</v>
      </c>
      <c r="AX344" s="14" t="s">
        <v>84</v>
      </c>
      <c r="AY344" s="215" t="s">
        <v>144</v>
      </c>
    </row>
    <row r="345" spans="1:65" s="2" customFormat="1" ht="16.5" customHeight="1">
      <c r="A345" s="37"/>
      <c r="B345" s="38"/>
      <c r="C345" s="218" t="s">
        <v>641</v>
      </c>
      <c r="D345" s="218" t="s">
        <v>223</v>
      </c>
      <c r="E345" s="219" t="s">
        <v>642</v>
      </c>
      <c r="F345" s="220" t="s">
        <v>643</v>
      </c>
      <c r="G345" s="221" t="s">
        <v>226</v>
      </c>
      <c r="H345" s="222">
        <v>10</v>
      </c>
      <c r="I345" s="223"/>
      <c r="J345" s="224">
        <f>ROUND(I345*H345,2)</f>
        <v>0</v>
      </c>
      <c r="K345" s="220" t="s">
        <v>38</v>
      </c>
      <c r="L345" s="225"/>
      <c r="M345" s="226" t="s">
        <v>38</v>
      </c>
      <c r="N345" s="227" t="s">
        <v>49</v>
      </c>
      <c r="O345" s="68"/>
      <c r="P345" s="186">
        <f>O345*H345</f>
        <v>0</v>
      </c>
      <c r="Q345" s="186">
        <v>1.9000000000000001E-4</v>
      </c>
      <c r="R345" s="186">
        <f>Q345*H345</f>
        <v>1.9000000000000002E-3</v>
      </c>
      <c r="S345" s="186">
        <v>0</v>
      </c>
      <c r="T345" s="18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8" t="s">
        <v>227</v>
      </c>
      <c r="AT345" s="188" t="s">
        <v>223</v>
      </c>
      <c r="AU345" s="188" t="s">
        <v>86</v>
      </c>
      <c r="AY345" s="20" t="s">
        <v>144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20" t="s">
        <v>145</v>
      </c>
      <c r="BK345" s="189">
        <f>ROUND(I345*H345,2)</f>
        <v>0</v>
      </c>
      <c r="BL345" s="20" t="s">
        <v>198</v>
      </c>
      <c r="BM345" s="188" t="s">
        <v>644</v>
      </c>
    </row>
    <row r="346" spans="1:65" s="2" customFormat="1" ht="10.199999999999999">
      <c r="A346" s="37"/>
      <c r="B346" s="38"/>
      <c r="C346" s="39"/>
      <c r="D346" s="190" t="s">
        <v>152</v>
      </c>
      <c r="E346" s="39"/>
      <c r="F346" s="191" t="s">
        <v>643</v>
      </c>
      <c r="G346" s="39"/>
      <c r="H346" s="39"/>
      <c r="I346" s="192"/>
      <c r="J346" s="39"/>
      <c r="K346" s="39"/>
      <c r="L346" s="42"/>
      <c r="M346" s="193"/>
      <c r="N346" s="194"/>
      <c r="O346" s="68"/>
      <c r="P346" s="68"/>
      <c r="Q346" s="68"/>
      <c r="R346" s="68"/>
      <c r="S346" s="68"/>
      <c r="T346" s="69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152</v>
      </c>
      <c r="AU346" s="20" t="s">
        <v>86</v>
      </c>
    </row>
    <row r="347" spans="1:65" s="13" customFormat="1" ht="10.199999999999999">
      <c r="B347" s="195"/>
      <c r="C347" s="196"/>
      <c r="D347" s="190" t="s">
        <v>153</v>
      </c>
      <c r="E347" s="197" t="s">
        <v>38</v>
      </c>
      <c r="F347" s="198" t="s">
        <v>640</v>
      </c>
      <c r="G347" s="196"/>
      <c r="H347" s="197" t="s">
        <v>38</v>
      </c>
      <c r="I347" s="199"/>
      <c r="J347" s="196"/>
      <c r="K347" s="196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153</v>
      </c>
      <c r="AU347" s="204" t="s">
        <v>86</v>
      </c>
      <c r="AV347" s="13" t="s">
        <v>84</v>
      </c>
      <c r="AW347" s="13" t="s">
        <v>36</v>
      </c>
      <c r="AX347" s="13" t="s">
        <v>76</v>
      </c>
      <c r="AY347" s="204" t="s">
        <v>144</v>
      </c>
    </row>
    <row r="348" spans="1:65" s="14" customFormat="1" ht="10.199999999999999">
      <c r="B348" s="205"/>
      <c r="C348" s="206"/>
      <c r="D348" s="190" t="s">
        <v>153</v>
      </c>
      <c r="E348" s="207" t="s">
        <v>38</v>
      </c>
      <c r="F348" s="208" t="s">
        <v>471</v>
      </c>
      <c r="G348" s="206"/>
      <c r="H348" s="209">
        <v>10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153</v>
      </c>
      <c r="AU348" s="215" t="s">
        <v>86</v>
      </c>
      <c r="AV348" s="14" t="s">
        <v>86</v>
      </c>
      <c r="AW348" s="14" t="s">
        <v>36</v>
      </c>
      <c r="AX348" s="14" t="s">
        <v>84</v>
      </c>
      <c r="AY348" s="215" t="s">
        <v>144</v>
      </c>
    </row>
    <row r="349" spans="1:65" s="2" customFormat="1" ht="16.5" customHeight="1">
      <c r="A349" s="37"/>
      <c r="B349" s="38"/>
      <c r="C349" s="177" t="s">
        <v>645</v>
      </c>
      <c r="D349" s="177" t="s">
        <v>147</v>
      </c>
      <c r="E349" s="178" t="s">
        <v>646</v>
      </c>
      <c r="F349" s="179" t="s">
        <v>647</v>
      </c>
      <c r="G349" s="180" t="s">
        <v>172</v>
      </c>
      <c r="H349" s="181">
        <v>0.84699999999999998</v>
      </c>
      <c r="I349" s="182"/>
      <c r="J349" s="183">
        <f>ROUND(I349*H349,2)</f>
        <v>0</v>
      </c>
      <c r="K349" s="179" t="s">
        <v>160</v>
      </c>
      <c r="L349" s="42"/>
      <c r="M349" s="184" t="s">
        <v>38</v>
      </c>
      <c r="N349" s="185" t="s">
        <v>49</v>
      </c>
      <c r="O349" s="68"/>
      <c r="P349" s="186">
        <f>O349*H349</f>
        <v>0</v>
      </c>
      <c r="Q349" s="186">
        <v>0</v>
      </c>
      <c r="R349" s="186">
        <f>Q349*H349</f>
        <v>0</v>
      </c>
      <c r="S349" s="186">
        <v>0</v>
      </c>
      <c r="T349" s="18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8" t="s">
        <v>198</v>
      </c>
      <c r="AT349" s="188" t="s">
        <v>147</v>
      </c>
      <c r="AU349" s="188" t="s">
        <v>86</v>
      </c>
      <c r="AY349" s="20" t="s">
        <v>144</v>
      </c>
      <c r="BE349" s="189">
        <f>IF(N349="základní",J349,0)</f>
        <v>0</v>
      </c>
      <c r="BF349" s="189">
        <f>IF(N349="snížená",J349,0)</f>
        <v>0</v>
      </c>
      <c r="BG349" s="189">
        <f>IF(N349="zákl. přenesená",J349,0)</f>
        <v>0</v>
      </c>
      <c r="BH349" s="189">
        <f>IF(N349="sníž. přenesená",J349,0)</f>
        <v>0</v>
      </c>
      <c r="BI349" s="189">
        <f>IF(N349="nulová",J349,0)</f>
        <v>0</v>
      </c>
      <c r="BJ349" s="20" t="s">
        <v>145</v>
      </c>
      <c r="BK349" s="189">
        <f>ROUND(I349*H349,2)</f>
        <v>0</v>
      </c>
      <c r="BL349" s="20" t="s">
        <v>198</v>
      </c>
      <c r="BM349" s="188" t="s">
        <v>648</v>
      </c>
    </row>
    <row r="350" spans="1:65" s="2" customFormat="1" ht="19.2">
      <c r="A350" s="37"/>
      <c r="B350" s="38"/>
      <c r="C350" s="39"/>
      <c r="D350" s="190" t="s">
        <v>152</v>
      </c>
      <c r="E350" s="39"/>
      <c r="F350" s="191" t="s">
        <v>649</v>
      </c>
      <c r="G350" s="39"/>
      <c r="H350" s="39"/>
      <c r="I350" s="192"/>
      <c r="J350" s="39"/>
      <c r="K350" s="39"/>
      <c r="L350" s="42"/>
      <c r="M350" s="193"/>
      <c r="N350" s="194"/>
      <c r="O350" s="68"/>
      <c r="P350" s="68"/>
      <c r="Q350" s="68"/>
      <c r="R350" s="68"/>
      <c r="S350" s="68"/>
      <c r="T350" s="69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152</v>
      </c>
      <c r="AU350" s="20" t="s">
        <v>86</v>
      </c>
    </row>
    <row r="351" spans="1:65" s="2" customFormat="1" ht="10.199999999999999">
      <c r="A351" s="37"/>
      <c r="B351" s="38"/>
      <c r="C351" s="39"/>
      <c r="D351" s="216" t="s">
        <v>163</v>
      </c>
      <c r="E351" s="39"/>
      <c r="F351" s="217" t="s">
        <v>650</v>
      </c>
      <c r="G351" s="39"/>
      <c r="H351" s="39"/>
      <c r="I351" s="192"/>
      <c r="J351" s="39"/>
      <c r="K351" s="39"/>
      <c r="L351" s="42"/>
      <c r="M351" s="193"/>
      <c r="N351" s="194"/>
      <c r="O351" s="68"/>
      <c r="P351" s="68"/>
      <c r="Q351" s="68"/>
      <c r="R351" s="68"/>
      <c r="S351" s="68"/>
      <c r="T351" s="69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163</v>
      </c>
      <c r="AU351" s="20" t="s">
        <v>86</v>
      </c>
    </row>
    <row r="352" spans="1:65" s="12" customFormat="1" ht="22.8" customHeight="1">
      <c r="B352" s="161"/>
      <c r="C352" s="162"/>
      <c r="D352" s="163" t="s">
        <v>75</v>
      </c>
      <c r="E352" s="175" t="s">
        <v>651</v>
      </c>
      <c r="F352" s="175" t="s">
        <v>652</v>
      </c>
      <c r="G352" s="162"/>
      <c r="H352" s="162"/>
      <c r="I352" s="165"/>
      <c r="J352" s="176">
        <f>BK352</f>
        <v>0</v>
      </c>
      <c r="K352" s="162"/>
      <c r="L352" s="167"/>
      <c r="M352" s="168"/>
      <c r="N352" s="169"/>
      <c r="O352" s="169"/>
      <c r="P352" s="170">
        <f>SUM(P353:P389)</f>
        <v>0</v>
      </c>
      <c r="Q352" s="169"/>
      <c r="R352" s="170">
        <f>SUM(R353:R389)</f>
        <v>1.1900000000000001E-2</v>
      </c>
      <c r="S352" s="169"/>
      <c r="T352" s="171">
        <f>SUM(T353:T389)</f>
        <v>0.05</v>
      </c>
      <c r="AR352" s="172" t="s">
        <v>86</v>
      </c>
      <c r="AT352" s="173" t="s">
        <v>75</v>
      </c>
      <c r="AU352" s="173" t="s">
        <v>84</v>
      </c>
      <c r="AY352" s="172" t="s">
        <v>144</v>
      </c>
      <c r="BK352" s="174">
        <f>SUM(BK353:BK389)</f>
        <v>0</v>
      </c>
    </row>
    <row r="353" spans="1:65" s="2" customFormat="1" ht="16.5" customHeight="1">
      <c r="A353" s="37"/>
      <c r="B353" s="38"/>
      <c r="C353" s="177" t="s">
        <v>653</v>
      </c>
      <c r="D353" s="177" t="s">
        <v>147</v>
      </c>
      <c r="E353" s="178" t="s">
        <v>654</v>
      </c>
      <c r="F353" s="179" t="s">
        <v>655</v>
      </c>
      <c r="G353" s="180" t="s">
        <v>150</v>
      </c>
      <c r="H353" s="181">
        <v>1</v>
      </c>
      <c r="I353" s="182"/>
      <c r="J353" s="183">
        <f>ROUND(I353*H353,2)</f>
        <v>0</v>
      </c>
      <c r="K353" s="179" t="s">
        <v>38</v>
      </c>
      <c r="L353" s="42"/>
      <c r="M353" s="184" t="s">
        <v>38</v>
      </c>
      <c r="N353" s="185" t="s">
        <v>49</v>
      </c>
      <c r="O353" s="68"/>
      <c r="P353" s="186">
        <f>O353*H353</f>
        <v>0</v>
      </c>
      <c r="Q353" s="186">
        <v>0</v>
      </c>
      <c r="R353" s="186">
        <f>Q353*H353</f>
        <v>0</v>
      </c>
      <c r="S353" s="186">
        <v>0.05</v>
      </c>
      <c r="T353" s="187">
        <f>S353*H353</f>
        <v>0.05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8" t="s">
        <v>198</v>
      </c>
      <c r="AT353" s="188" t="s">
        <v>147</v>
      </c>
      <c r="AU353" s="188" t="s">
        <v>86</v>
      </c>
      <c r="AY353" s="20" t="s">
        <v>144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20" t="s">
        <v>145</v>
      </c>
      <c r="BK353" s="189">
        <f>ROUND(I353*H353,2)</f>
        <v>0</v>
      </c>
      <c r="BL353" s="20" t="s">
        <v>198</v>
      </c>
      <c r="BM353" s="188" t="s">
        <v>656</v>
      </c>
    </row>
    <row r="354" spans="1:65" s="2" customFormat="1" ht="10.199999999999999">
      <c r="A354" s="37"/>
      <c r="B354" s="38"/>
      <c r="C354" s="39"/>
      <c r="D354" s="190" t="s">
        <v>152</v>
      </c>
      <c r="E354" s="39"/>
      <c r="F354" s="191" t="s">
        <v>655</v>
      </c>
      <c r="G354" s="39"/>
      <c r="H354" s="39"/>
      <c r="I354" s="192"/>
      <c r="J354" s="39"/>
      <c r="K354" s="39"/>
      <c r="L354" s="42"/>
      <c r="M354" s="193"/>
      <c r="N354" s="194"/>
      <c r="O354" s="68"/>
      <c r="P354" s="68"/>
      <c r="Q354" s="68"/>
      <c r="R354" s="68"/>
      <c r="S354" s="68"/>
      <c r="T354" s="69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152</v>
      </c>
      <c r="AU354" s="20" t="s">
        <v>86</v>
      </c>
    </row>
    <row r="355" spans="1:65" s="13" customFormat="1" ht="10.199999999999999">
      <c r="B355" s="195"/>
      <c r="C355" s="196"/>
      <c r="D355" s="190" t="s">
        <v>153</v>
      </c>
      <c r="E355" s="197" t="s">
        <v>38</v>
      </c>
      <c r="F355" s="198" t="s">
        <v>355</v>
      </c>
      <c r="G355" s="196"/>
      <c r="H355" s="197" t="s">
        <v>38</v>
      </c>
      <c r="I355" s="199"/>
      <c r="J355" s="196"/>
      <c r="K355" s="196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153</v>
      </c>
      <c r="AU355" s="204" t="s">
        <v>86</v>
      </c>
      <c r="AV355" s="13" t="s">
        <v>84</v>
      </c>
      <c r="AW355" s="13" t="s">
        <v>36</v>
      </c>
      <c r="AX355" s="13" t="s">
        <v>76</v>
      </c>
      <c r="AY355" s="204" t="s">
        <v>144</v>
      </c>
    </row>
    <row r="356" spans="1:65" s="13" customFormat="1" ht="10.199999999999999">
      <c r="B356" s="195"/>
      <c r="C356" s="196"/>
      <c r="D356" s="190" t="s">
        <v>153</v>
      </c>
      <c r="E356" s="197" t="s">
        <v>38</v>
      </c>
      <c r="F356" s="198" t="s">
        <v>657</v>
      </c>
      <c r="G356" s="196"/>
      <c r="H356" s="197" t="s">
        <v>38</v>
      </c>
      <c r="I356" s="199"/>
      <c r="J356" s="196"/>
      <c r="K356" s="196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153</v>
      </c>
      <c r="AU356" s="204" t="s">
        <v>86</v>
      </c>
      <c r="AV356" s="13" t="s">
        <v>84</v>
      </c>
      <c r="AW356" s="13" t="s">
        <v>36</v>
      </c>
      <c r="AX356" s="13" t="s">
        <v>76</v>
      </c>
      <c r="AY356" s="204" t="s">
        <v>144</v>
      </c>
    </row>
    <row r="357" spans="1:65" s="13" customFormat="1" ht="10.199999999999999">
      <c r="B357" s="195"/>
      <c r="C357" s="196"/>
      <c r="D357" s="190" t="s">
        <v>153</v>
      </c>
      <c r="E357" s="197" t="s">
        <v>38</v>
      </c>
      <c r="F357" s="198" t="s">
        <v>658</v>
      </c>
      <c r="G357" s="196"/>
      <c r="H357" s="197" t="s">
        <v>38</v>
      </c>
      <c r="I357" s="199"/>
      <c r="J357" s="196"/>
      <c r="K357" s="196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153</v>
      </c>
      <c r="AU357" s="204" t="s">
        <v>86</v>
      </c>
      <c r="AV357" s="13" t="s">
        <v>84</v>
      </c>
      <c r="AW357" s="13" t="s">
        <v>36</v>
      </c>
      <c r="AX357" s="13" t="s">
        <v>76</v>
      </c>
      <c r="AY357" s="204" t="s">
        <v>144</v>
      </c>
    </row>
    <row r="358" spans="1:65" s="13" customFormat="1" ht="10.199999999999999">
      <c r="B358" s="195"/>
      <c r="C358" s="196"/>
      <c r="D358" s="190" t="s">
        <v>153</v>
      </c>
      <c r="E358" s="197" t="s">
        <v>38</v>
      </c>
      <c r="F358" s="198" t="s">
        <v>659</v>
      </c>
      <c r="G358" s="196"/>
      <c r="H358" s="197" t="s">
        <v>38</v>
      </c>
      <c r="I358" s="199"/>
      <c r="J358" s="196"/>
      <c r="K358" s="196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153</v>
      </c>
      <c r="AU358" s="204" t="s">
        <v>86</v>
      </c>
      <c r="AV358" s="13" t="s">
        <v>84</v>
      </c>
      <c r="AW358" s="13" t="s">
        <v>36</v>
      </c>
      <c r="AX358" s="13" t="s">
        <v>76</v>
      </c>
      <c r="AY358" s="204" t="s">
        <v>144</v>
      </c>
    </row>
    <row r="359" spans="1:65" s="13" customFormat="1" ht="10.199999999999999">
      <c r="B359" s="195"/>
      <c r="C359" s="196"/>
      <c r="D359" s="190" t="s">
        <v>153</v>
      </c>
      <c r="E359" s="197" t="s">
        <v>38</v>
      </c>
      <c r="F359" s="198" t="s">
        <v>660</v>
      </c>
      <c r="G359" s="196"/>
      <c r="H359" s="197" t="s">
        <v>38</v>
      </c>
      <c r="I359" s="199"/>
      <c r="J359" s="196"/>
      <c r="K359" s="196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153</v>
      </c>
      <c r="AU359" s="204" t="s">
        <v>86</v>
      </c>
      <c r="AV359" s="13" t="s">
        <v>84</v>
      </c>
      <c r="AW359" s="13" t="s">
        <v>36</v>
      </c>
      <c r="AX359" s="13" t="s">
        <v>76</v>
      </c>
      <c r="AY359" s="204" t="s">
        <v>144</v>
      </c>
    </row>
    <row r="360" spans="1:65" s="14" customFormat="1" ht="10.199999999999999">
      <c r="B360" s="205"/>
      <c r="C360" s="206"/>
      <c r="D360" s="190" t="s">
        <v>153</v>
      </c>
      <c r="E360" s="207" t="s">
        <v>38</v>
      </c>
      <c r="F360" s="208" t="s">
        <v>84</v>
      </c>
      <c r="G360" s="206"/>
      <c r="H360" s="209">
        <v>1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153</v>
      </c>
      <c r="AU360" s="215" t="s">
        <v>86</v>
      </c>
      <c r="AV360" s="14" t="s">
        <v>86</v>
      </c>
      <c r="AW360" s="14" t="s">
        <v>36</v>
      </c>
      <c r="AX360" s="14" t="s">
        <v>84</v>
      </c>
      <c r="AY360" s="215" t="s">
        <v>144</v>
      </c>
    </row>
    <row r="361" spans="1:65" s="2" customFormat="1" ht="16.5" customHeight="1">
      <c r="A361" s="37"/>
      <c r="B361" s="38"/>
      <c r="C361" s="177" t="s">
        <v>661</v>
      </c>
      <c r="D361" s="177" t="s">
        <v>147</v>
      </c>
      <c r="E361" s="178" t="s">
        <v>662</v>
      </c>
      <c r="F361" s="179" t="s">
        <v>663</v>
      </c>
      <c r="G361" s="180" t="s">
        <v>226</v>
      </c>
      <c r="H361" s="181">
        <v>15</v>
      </c>
      <c r="I361" s="182"/>
      <c r="J361" s="183">
        <f>ROUND(I361*H361,2)</f>
        <v>0</v>
      </c>
      <c r="K361" s="179" t="s">
        <v>160</v>
      </c>
      <c r="L361" s="42"/>
      <c r="M361" s="184" t="s">
        <v>38</v>
      </c>
      <c r="N361" s="185" t="s">
        <v>49</v>
      </c>
      <c r="O361" s="68"/>
      <c r="P361" s="186">
        <f>O361*H361</f>
        <v>0</v>
      </c>
      <c r="Q361" s="186">
        <v>0</v>
      </c>
      <c r="R361" s="186">
        <f>Q361*H361</f>
        <v>0</v>
      </c>
      <c r="S361" s="186">
        <v>0</v>
      </c>
      <c r="T361" s="18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8" t="s">
        <v>198</v>
      </c>
      <c r="AT361" s="188" t="s">
        <v>147</v>
      </c>
      <c r="AU361" s="188" t="s">
        <v>86</v>
      </c>
      <c r="AY361" s="20" t="s">
        <v>144</v>
      </c>
      <c r="BE361" s="189">
        <f>IF(N361="základní",J361,0)</f>
        <v>0</v>
      </c>
      <c r="BF361" s="189">
        <f>IF(N361="snížená",J361,0)</f>
        <v>0</v>
      </c>
      <c r="BG361" s="189">
        <f>IF(N361="zákl. přenesená",J361,0)</f>
        <v>0</v>
      </c>
      <c r="BH361" s="189">
        <f>IF(N361="sníž. přenesená",J361,0)</f>
        <v>0</v>
      </c>
      <c r="BI361" s="189">
        <f>IF(N361="nulová",J361,0)</f>
        <v>0</v>
      </c>
      <c r="BJ361" s="20" t="s">
        <v>145</v>
      </c>
      <c r="BK361" s="189">
        <f>ROUND(I361*H361,2)</f>
        <v>0</v>
      </c>
      <c r="BL361" s="20" t="s">
        <v>198</v>
      </c>
      <c r="BM361" s="188" t="s">
        <v>664</v>
      </c>
    </row>
    <row r="362" spans="1:65" s="2" customFormat="1" ht="19.2">
      <c r="A362" s="37"/>
      <c r="B362" s="38"/>
      <c r="C362" s="39"/>
      <c r="D362" s="190" t="s">
        <v>152</v>
      </c>
      <c r="E362" s="39"/>
      <c r="F362" s="191" t="s">
        <v>665</v>
      </c>
      <c r="G362" s="39"/>
      <c r="H362" s="39"/>
      <c r="I362" s="192"/>
      <c r="J362" s="39"/>
      <c r="K362" s="39"/>
      <c r="L362" s="42"/>
      <c r="M362" s="193"/>
      <c r="N362" s="194"/>
      <c r="O362" s="68"/>
      <c r="P362" s="68"/>
      <c r="Q362" s="68"/>
      <c r="R362" s="68"/>
      <c r="S362" s="68"/>
      <c r="T362" s="69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152</v>
      </c>
      <c r="AU362" s="20" t="s">
        <v>86</v>
      </c>
    </row>
    <row r="363" spans="1:65" s="2" customFormat="1" ht="10.199999999999999">
      <c r="A363" s="37"/>
      <c r="B363" s="38"/>
      <c r="C363" s="39"/>
      <c r="D363" s="216" t="s">
        <v>163</v>
      </c>
      <c r="E363" s="39"/>
      <c r="F363" s="217" t="s">
        <v>666</v>
      </c>
      <c r="G363" s="39"/>
      <c r="H363" s="39"/>
      <c r="I363" s="192"/>
      <c r="J363" s="39"/>
      <c r="K363" s="39"/>
      <c r="L363" s="42"/>
      <c r="M363" s="193"/>
      <c r="N363" s="194"/>
      <c r="O363" s="68"/>
      <c r="P363" s="68"/>
      <c r="Q363" s="68"/>
      <c r="R363" s="68"/>
      <c r="S363" s="68"/>
      <c r="T363" s="69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163</v>
      </c>
      <c r="AU363" s="20" t="s">
        <v>86</v>
      </c>
    </row>
    <row r="364" spans="1:65" s="14" customFormat="1" ht="10.199999999999999">
      <c r="B364" s="205"/>
      <c r="C364" s="206"/>
      <c r="D364" s="190" t="s">
        <v>153</v>
      </c>
      <c r="E364" s="207" t="s">
        <v>38</v>
      </c>
      <c r="F364" s="208" t="s">
        <v>342</v>
      </c>
      <c r="G364" s="206"/>
      <c r="H364" s="209">
        <v>15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153</v>
      </c>
      <c r="AU364" s="215" t="s">
        <v>86</v>
      </c>
      <c r="AV364" s="14" t="s">
        <v>86</v>
      </c>
      <c r="AW364" s="14" t="s">
        <v>36</v>
      </c>
      <c r="AX364" s="14" t="s">
        <v>84</v>
      </c>
      <c r="AY364" s="215" t="s">
        <v>144</v>
      </c>
    </row>
    <row r="365" spans="1:65" s="2" customFormat="1" ht="16.5" customHeight="1">
      <c r="A365" s="37"/>
      <c r="B365" s="38"/>
      <c r="C365" s="218" t="s">
        <v>667</v>
      </c>
      <c r="D365" s="218" t="s">
        <v>223</v>
      </c>
      <c r="E365" s="219" t="s">
        <v>668</v>
      </c>
      <c r="F365" s="220" t="s">
        <v>669</v>
      </c>
      <c r="G365" s="221" t="s">
        <v>226</v>
      </c>
      <c r="H365" s="222">
        <v>15</v>
      </c>
      <c r="I365" s="223"/>
      <c r="J365" s="224">
        <f>ROUND(I365*H365,2)</f>
        <v>0</v>
      </c>
      <c r="K365" s="220" t="s">
        <v>160</v>
      </c>
      <c r="L365" s="225"/>
      <c r="M365" s="226" t="s">
        <v>38</v>
      </c>
      <c r="N365" s="227" t="s">
        <v>49</v>
      </c>
      <c r="O365" s="68"/>
      <c r="P365" s="186">
        <f>O365*H365</f>
        <v>0</v>
      </c>
      <c r="Q365" s="186">
        <v>4.0000000000000003E-5</v>
      </c>
      <c r="R365" s="186">
        <f>Q365*H365</f>
        <v>6.0000000000000006E-4</v>
      </c>
      <c r="S365" s="186">
        <v>0</v>
      </c>
      <c r="T365" s="18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8" t="s">
        <v>227</v>
      </c>
      <c r="AT365" s="188" t="s">
        <v>223</v>
      </c>
      <c r="AU365" s="188" t="s">
        <v>86</v>
      </c>
      <c r="AY365" s="20" t="s">
        <v>144</v>
      </c>
      <c r="BE365" s="189">
        <f>IF(N365="základní",J365,0)</f>
        <v>0</v>
      </c>
      <c r="BF365" s="189">
        <f>IF(N365="snížená",J365,0)</f>
        <v>0</v>
      </c>
      <c r="BG365" s="189">
        <f>IF(N365="zákl. přenesená",J365,0)</f>
        <v>0</v>
      </c>
      <c r="BH365" s="189">
        <f>IF(N365="sníž. přenesená",J365,0)</f>
        <v>0</v>
      </c>
      <c r="BI365" s="189">
        <f>IF(N365="nulová",J365,0)</f>
        <v>0</v>
      </c>
      <c r="BJ365" s="20" t="s">
        <v>145</v>
      </c>
      <c r="BK365" s="189">
        <f>ROUND(I365*H365,2)</f>
        <v>0</v>
      </c>
      <c r="BL365" s="20" t="s">
        <v>198</v>
      </c>
      <c r="BM365" s="188" t="s">
        <v>670</v>
      </c>
    </row>
    <row r="366" spans="1:65" s="2" customFormat="1" ht="10.199999999999999">
      <c r="A366" s="37"/>
      <c r="B366" s="38"/>
      <c r="C366" s="39"/>
      <c r="D366" s="190" t="s">
        <v>152</v>
      </c>
      <c r="E366" s="39"/>
      <c r="F366" s="191" t="s">
        <v>669</v>
      </c>
      <c r="G366" s="39"/>
      <c r="H366" s="39"/>
      <c r="I366" s="192"/>
      <c r="J366" s="39"/>
      <c r="K366" s="39"/>
      <c r="L366" s="42"/>
      <c r="M366" s="193"/>
      <c r="N366" s="194"/>
      <c r="O366" s="68"/>
      <c r="P366" s="68"/>
      <c r="Q366" s="68"/>
      <c r="R366" s="68"/>
      <c r="S366" s="68"/>
      <c r="T366" s="69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152</v>
      </c>
      <c r="AU366" s="20" t="s">
        <v>86</v>
      </c>
    </row>
    <row r="367" spans="1:65" s="2" customFormat="1" ht="16.5" customHeight="1">
      <c r="A367" s="37"/>
      <c r="B367" s="38"/>
      <c r="C367" s="177" t="s">
        <v>671</v>
      </c>
      <c r="D367" s="177" t="s">
        <v>147</v>
      </c>
      <c r="E367" s="178" t="s">
        <v>672</v>
      </c>
      <c r="F367" s="179" t="s">
        <v>673</v>
      </c>
      <c r="G367" s="180" t="s">
        <v>226</v>
      </c>
      <c r="H367" s="181">
        <v>10</v>
      </c>
      <c r="I367" s="182"/>
      <c r="J367" s="183">
        <f>ROUND(I367*H367,2)</f>
        <v>0</v>
      </c>
      <c r="K367" s="179" t="s">
        <v>160</v>
      </c>
      <c r="L367" s="42"/>
      <c r="M367" s="184" t="s">
        <v>38</v>
      </c>
      <c r="N367" s="185" t="s">
        <v>49</v>
      </c>
      <c r="O367" s="68"/>
      <c r="P367" s="186">
        <f>O367*H367</f>
        <v>0</v>
      </c>
      <c r="Q367" s="186">
        <v>0</v>
      </c>
      <c r="R367" s="186">
        <f>Q367*H367</f>
        <v>0</v>
      </c>
      <c r="S367" s="186">
        <v>0</v>
      </c>
      <c r="T367" s="18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8" t="s">
        <v>198</v>
      </c>
      <c r="AT367" s="188" t="s">
        <v>147</v>
      </c>
      <c r="AU367" s="188" t="s">
        <v>86</v>
      </c>
      <c r="AY367" s="20" t="s">
        <v>144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20" t="s">
        <v>145</v>
      </c>
      <c r="BK367" s="189">
        <f>ROUND(I367*H367,2)</f>
        <v>0</v>
      </c>
      <c r="BL367" s="20" t="s">
        <v>198</v>
      </c>
      <c r="BM367" s="188" t="s">
        <v>674</v>
      </c>
    </row>
    <row r="368" spans="1:65" s="2" customFormat="1" ht="19.2">
      <c r="A368" s="37"/>
      <c r="B368" s="38"/>
      <c r="C368" s="39"/>
      <c r="D368" s="190" t="s">
        <v>152</v>
      </c>
      <c r="E368" s="39"/>
      <c r="F368" s="191" t="s">
        <v>675</v>
      </c>
      <c r="G368" s="39"/>
      <c r="H368" s="39"/>
      <c r="I368" s="192"/>
      <c r="J368" s="39"/>
      <c r="K368" s="39"/>
      <c r="L368" s="42"/>
      <c r="M368" s="193"/>
      <c r="N368" s="194"/>
      <c r="O368" s="68"/>
      <c r="P368" s="68"/>
      <c r="Q368" s="68"/>
      <c r="R368" s="68"/>
      <c r="S368" s="68"/>
      <c r="T368" s="69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152</v>
      </c>
      <c r="AU368" s="20" t="s">
        <v>86</v>
      </c>
    </row>
    <row r="369" spans="1:65" s="2" customFormat="1" ht="10.199999999999999">
      <c r="A369" s="37"/>
      <c r="B369" s="38"/>
      <c r="C369" s="39"/>
      <c r="D369" s="216" t="s">
        <v>163</v>
      </c>
      <c r="E369" s="39"/>
      <c r="F369" s="217" t="s">
        <v>676</v>
      </c>
      <c r="G369" s="39"/>
      <c r="H369" s="39"/>
      <c r="I369" s="192"/>
      <c r="J369" s="39"/>
      <c r="K369" s="39"/>
      <c r="L369" s="42"/>
      <c r="M369" s="193"/>
      <c r="N369" s="194"/>
      <c r="O369" s="68"/>
      <c r="P369" s="68"/>
      <c r="Q369" s="68"/>
      <c r="R369" s="68"/>
      <c r="S369" s="68"/>
      <c r="T369" s="69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163</v>
      </c>
      <c r="AU369" s="20" t="s">
        <v>86</v>
      </c>
    </row>
    <row r="370" spans="1:65" s="2" customFormat="1" ht="16.5" customHeight="1">
      <c r="A370" s="37"/>
      <c r="B370" s="38"/>
      <c r="C370" s="218" t="s">
        <v>677</v>
      </c>
      <c r="D370" s="218" t="s">
        <v>223</v>
      </c>
      <c r="E370" s="219" t="s">
        <v>678</v>
      </c>
      <c r="F370" s="220" t="s">
        <v>679</v>
      </c>
      <c r="G370" s="221" t="s">
        <v>226</v>
      </c>
      <c r="H370" s="222">
        <v>10</v>
      </c>
      <c r="I370" s="223"/>
      <c r="J370" s="224">
        <f>ROUND(I370*H370,2)</f>
        <v>0</v>
      </c>
      <c r="K370" s="220" t="s">
        <v>160</v>
      </c>
      <c r="L370" s="225"/>
      <c r="M370" s="226" t="s">
        <v>38</v>
      </c>
      <c r="N370" s="227" t="s">
        <v>49</v>
      </c>
      <c r="O370" s="68"/>
      <c r="P370" s="186">
        <f>O370*H370</f>
        <v>0</v>
      </c>
      <c r="Q370" s="186">
        <v>6.9999999999999994E-5</v>
      </c>
      <c r="R370" s="186">
        <f>Q370*H370</f>
        <v>6.9999999999999988E-4</v>
      </c>
      <c r="S370" s="186">
        <v>0</v>
      </c>
      <c r="T370" s="18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8" t="s">
        <v>227</v>
      </c>
      <c r="AT370" s="188" t="s">
        <v>223</v>
      </c>
      <c r="AU370" s="188" t="s">
        <v>86</v>
      </c>
      <c r="AY370" s="20" t="s">
        <v>144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20" t="s">
        <v>145</v>
      </c>
      <c r="BK370" s="189">
        <f>ROUND(I370*H370,2)</f>
        <v>0</v>
      </c>
      <c r="BL370" s="20" t="s">
        <v>198</v>
      </c>
      <c r="BM370" s="188" t="s">
        <v>680</v>
      </c>
    </row>
    <row r="371" spans="1:65" s="2" customFormat="1" ht="10.199999999999999">
      <c r="A371" s="37"/>
      <c r="B371" s="38"/>
      <c r="C371" s="39"/>
      <c r="D371" s="190" t="s">
        <v>152</v>
      </c>
      <c r="E371" s="39"/>
      <c r="F371" s="191" t="s">
        <v>679</v>
      </c>
      <c r="G371" s="39"/>
      <c r="H371" s="39"/>
      <c r="I371" s="192"/>
      <c r="J371" s="39"/>
      <c r="K371" s="39"/>
      <c r="L371" s="42"/>
      <c r="M371" s="193"/>
      <c r="N371" s="194"/>
      <c r="O371" s="68"/>
      <c r="P371" s="68"/>
      <c r="Q371" s="68"/>
      <c r="R371" s="68"/>
      <c r="S371" s="68"/>
      <c r="T371" s="69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152</v>
      </c>
      <c r="AU371" s="20" t="s">
        <v>86</v>
      </c>
    </row>
    <row r="372" spans="1:65" s="2" customFormat="1" ht="24.15" customHeight="1">
      <c r="A372" s="37"/>
      <c r="B372" s="38"/>
      <c r="C372" s="177" t="s">
        <v>681</v>
      </c>
      <c r="D372" s="177" t="s">
        <v>147</v>
      </c>
      <c r="E372" s="178" t="s">
        <v>682</v>
      </c>
      <c r="F372" s="179" t="s">
        <v>683</v>
      </c>
      <c r="G372" s="180" t="s">
        <v>226</v>
      </c>
      <c r="H372" s="181">
        <v>10</v>
      </c>
      <c r="I372" s="182"/>
      <c r="J372" s="183">
        <f>ROUND(I372*H372,2)</f>
        <v>0</v>
      </c>
      <c r="K372" s="179" t="s">
        <v>160</v>
      </c>
      <c r="L372" s="42"/>
      <c r="M372" s="184" t="s">
        <v>38</v>
      </c>
      <c r="N372" s="185" t="s">
        <v>49</v>
      </c>
      <c r="O372" s="68"/>
      <c r="P372" s="186">
        <f>O372*H372</f>
        <v>0</v>
      </c>
      <c r="Q372" s="186">
        <v>0</v>
      </c>
      <c r="R372" s="186">
        <f>Q372*H372</f>
        <v>0</v>
      </c>
      <c r="S372" s="186">
        <v>0</v>
      </c>
      <c r="T372" s="18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8" t="s">
        <v>198</v>
      </c>
      <c r="AT372" s="188" t="s">
        <v>147</v>
      </c>
      <c r="AU372" s="188" t="s">
        <v>86</v>
      </c>
      <c r="AY372" s="20" t="s">
        <v>144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20" t="s">
        <v>145</v>
      </c>
      <c r="BK372" s="189">
        <f>ROUND(I372*H372,2)</f>
        <v>0</v>
      </c>
      <c r="BL372" s="20" t="s">
        <v>198</v>
      </c>
      <c r="BM372" s="188" t="s">
        <v>684</v>
      </c>
    </row>
    <row r="373" spans="1:65" s="2" customFormat="1" ht="19.2">
      <c r="A373" s="37"/>
      <c r="B373" s="38"/>
      <c r="C373" s="39"/>
      <c r="D373" s="190" t="s">
        <v>152</v>
      </c>
      <c r="E373" s="39"/>
      <c r="F373" s="191" t="s">
        <v>685</v>
      </c>
      <c r="G373" s="39"/>
      <c r="H373" s="39"/>
      <c r="I373" s="192"/>
      <c r="J373" s="39"/>
      <c r="K373" s="39"/>
      <c r="L373" s="42"/>
      <c r="M373" s="193"/>
      <c r="N373" s="194"/>
      <c r="O373" s="68"/>
      <c r="P373" s="68"/>
      <c r="Q373" s="68"/>
      <c r="R373" s="68"/>
      <c r="S373" s="68"/>
      <c r="T373" s="69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152</v>
      </c>
      <c r="AU373" s="20" t="s">
        <v>86</v>
      </c>
    </row>
    <row r="374" spans="1:65" s="2" customFormat="1" ht="10.199999999999999">
      <c r="A374" s="37"/>
      <c r="B374" s="38"/>
      <c r="C374" s="39"/>
      <c r="D374" s="216" t="s">
        <v>163</v>
      </c>
      <c r="E374" s="39"/>
      <c r="F374" s="217" t="s">
        <v>686</v>
      </c>
      <c r="G374" s="39"/>
      <c r="H374" s="39"/>
      <c r="I374" s="192"/>
      <c r="J374" s="39"/>
      <c r="K374" s="39"/>
      <c r="L374" s="42"/>
      <c r="M374" s="193"/>
      <c r="N374" s="194"/>
      <c r="O374" s="68"/>
      <c r="P374" s="68"/>
      <c r="Q374" s="68"/>
      <c r="R374" s="68"/>
      <c r="S374" s="68"/>
      <c r="T374" s="69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163</v>
      </c>
      <c r="AU374" s="20" t="s">
        <v>86</v>
      </c>
    </row>
    <row r="375" spans="1:65" s="2" customFormat="1" ht="16.5" customHeight="1">
      <c r="A375" s="37"/>
      <c r="B375" s="38"/>
      <c r="C375" s="218" t="s">
        <v>687</v>
      </c>
      <c r="D375" s="218" t="s">
        <v>223</v>
      </c>
      <c r="E375" s="219" t="s">
        <v>688</v>
      </c>
      <c r="F375" s="220" t="s">
        <v>689</v>
      </c>
      <c r="G375" s="221" t="s">
        <v>226</v>
      </c>
      <c r="H375" s="222">
        <v>10</v>
      </c>
      <c r="I375" s="223"/>
      <c r="J375" s="224">
        <f>ROUND(I375*H375,2)</f>
        <v>0</v>
      </c>
      <c r="K375" s="220" t="s">
        <v>160</v>
      </c>
      <c r="L375" s="225"/>
      <c r="M375" s="226" t="s">
        <v>38</v>
      </c>
      <c r="N375" s="227" t="s">
        <v>49</v>
      </c>
      <c r="O375" s="68"/>
      <c r="P375" s="186">
        <f>O375*H375</f>
        <v>0</v>
      </c>
      <c r="Q375" s="186">
        <v>5.1000000000000004E-4</v>
      </c>
      <c r="R375" s="186">
        <f>Q375*H375</f>
        <v>5.1000000000000004E-3</v>
      </c>
      <c r="S375" s="186">
        <v>0</v>
      </c>
      <c r="T375" s="18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8" t="s">
        <v>227</v>
      </c>
      <c r="AT375" s="188" t="s">
        <v>223</v>
      </c>
      <c r="AU375" s="188" t="s">
        <v>86</v>
      </c>
      <c r="AY375" s="20" t="s">
        <v>144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20" t="s">
        <v>145</v>
      </c>
      <c r="BK375" s="189">
        <f>ROUND(I375*H375,2)</f>
        <v>0</v>
      </c>
      <c r="BL375" s="20" t="s">
        <v>198</v>
      </c>
      <c r="BM375" s="188" t="s">
        <v>690</v>
      </c>
    </row>
    <row r="376" spans="1:65" s="2" customFormat="1" ht="10.199999999999999">
      <c r="A376" s="37"/>
      <c r="B376" s="38"/>
      <c r="C376" s="39"/>
      <c r="D376" s="190" t="s">
        <v>152</v>
      </c>
      <c r="E376" s="39"/>
      <c r="F376" s="191" t="s">
        <v>689</v>
      </c>
      <c r="G376" s="39"/>
      <c r="H376" s="39"/>
      <c r="I376" s="192"/>
      <c r="J376" s="39"/>
      <c r="K376" s="39"/>
      <c r="L376" s="42"/>
      <c r="M376" s="193"/>
      <c r="N376" s="194"/>
      <c r="O376" s="68"/>
      <c r="P376" s="68"/>
      <c r="Q376" s="68"/>
      <c r="R376" s="68"/>
      <c r="S376" s="68"/>
      <c r="T376" s="69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152</v>
      </c>
      <c r="AU376" s="20" t="s">
        <v>86</v>
      </c>
    </row>
    <row r="377" spans="1:65" s="13" customFormat="1" ht="10.199999999999999">
      <c r="B377" s="195"/>
      <c r="C377" s="196"/>
      <c r="D377" s="190" t="s">
        <v>153</v>
      </c>
      <c r="E377" s="197" t="s">
        <v>38</v>
      </c>
      <c r="F377" s="198" t="s">
        <v>691</v>
      </c>
      <c r="G377" s="196"/>
      <c r="H377" s="197" t="s">
        <v>38</v>
      </c>
      <c r="I377" s="199"/>
      <c r="J377" s="196"/>
      <c r="K377" s="196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153</v>
      </c>
      <c r="AU377" s="204" t="s">
        <v>86</v>
      </c>
      <c r="AV377" s="13" t="s">
        <v>84</v>
      </c>
      <c r="AW377" s="13" t="s">
        <v>36</v>
      </c>
      <c r="AX377" s="13" t="s">
        <v>76</v>
      </c>
      <c r="AY377" s="204" t="s">
        <v>144</v>
      </c>
    </row>
    <row r="378" spans="1:65" s="13" customFormat="1" ht="20.399999999999999">
      <c r="B378" s="195"/>
      <c r="C378" s="196"/>
      <c r="D378" s="190" t="s">
        <v>153</v>
      </c>
      <c r="E378" s="197" t="s">
        <v>38</v>
      </c>
      <c r="F378" s="198" t="s">
        <v>692</v>
      </c>
      <c r="G378" s="196"/>
      <c r="H378" s="197" t="s">
        <v>38</v>
      </c>
      <c r="I378" s="199"/>
      <c r="J378" s="196"/>
      <c r="K378" s="196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153</v>
      </c>
      <c r="AU378" s="204" t="s">
        <v>86</v>
      </c>
      <c r="AV378" s="13" t="s">
        <v>84</v>
      </c>
      <c r="AW378" s="13" t="s">
        <v>36</v>
      </c>
      <c r="AX378" s="13" t="s">
        <v>76</v>
      </c>
      <c r="AY378" s="204" t="s">
        <v>144</v>
      </c>
    </row>
    <row r="379" spans="1:65" s="14" customFormat="1" ht="10.199999999999999">
      <c r="B379" s="205"/>
      <c r="C379" s="206"/>
      <c r="D379" s="190" t="s">
        <v>153</v>
      </c>
      <c r="E379" s="207" t="s">
        <v>38</v>
      </c>
      <c r="F379" s="208" t="s">
        <v>471</v>
      </c>
      <c r="G379" s="206"/>
      <c r="H379" s="209">
        <v>10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153</v>
      </c>
      <c r="AU379" s="215" t="s">
        <v>86</v>
      </c>
      <c r="AV379" s="14" t="s">
        <v>86</v>
      </c>
      <c r="AW379" s="14" t="s">
        <v>36</v>
      </c>
      <c r="AX379" s="14" t="s">
        <v>84</v>
      </c>
      <c r="AY379" s="215" t="s">
        <v>144</v>
      </c>
    </row>
    <row r="380" spans="1:65" s="2" customFormat="1" ht="21.75" customHeight="1">
      <c r="A380" s="37"/>
      <c r="B380" s="38"/>
      <c r="C380" s="177" t="s">
        <v>693</v>
      </c>
      <c r="D380" s="177" t="s">
        <v>147</v>
      </c>
      <c r="E380" s="178" t="s">
        <v>694</v>
      </c>
      <c r="F380" s="179" t="s">
        <v>695</v>
      </c>
      <c r="G380" s="180" t="s">
        <v>226</v>
      </c>
      <c r="H380" s="181">
        <v>10</v>
      </c>
      <c r="I380" s="182"/>
      <c r="J380" s="183">
        <f>ROUND(I380*H380,2)</f>
        <v>0</v>
      </c>
      <c r="K380" s="179" t="s">
        <v>160</v>
      </c>
      <c r="L380" s="42"/>
      <c r="M380" s="184" t="s">
        <v>38</v>
      </c>
      <c r="N380" s="185" t="s">
        <v>49</v>
      </c>
      <c r="O380" s="68"/>
      <c r="P380" s="186">
        <f>O380*H380</f>
        <v>0</v>
      </c>
      <c r="Q380" s="186">
        <v>0</v>
      </c>
      <c r="R380" s="186">
        <f>Q380*H380</f>
        <v>0</v>
      </c>
      <c r="S380" s="186">
        <v>0</v>
      </c>
      <c r="T380" s="18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8" t="s">
        <v>198</v>
      </c>
      <c r="AT380" s="188" t="s">
        <v>147</v>
      </c>
      <c r="AU380" s="188" t="s">
        <v>86</v>
      </c>
      <c r="AY380" s="20" t="s">
        <v>144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20" t="s">
        <v>145</v>
      </c>
      <c r="BK380" s="189">
        <f>ROUND(I380*H380,2)</f>
        <v>0</v>
      </c>
      <c r="BL380" s="20" t="s">
        <v>198</v>
      </c>
      <c r="BM380" s="188" t="s">
        <v>696</v>
      </c>
    </row>
    <row r="381" spans="1:65" s="2" customFormat="1" ht="19.2">
      <c r="A381" s="37"/>
      <c r="B381" s="38"/>
      <c r="C381" s="39"/>
      <c r="D381" s="190" t="s">
        <v>152</v>
      </c>
      <c r="E381" s="39"/>
      <c r="F381" s="191" t="s">
        <v>697</v>
      </c>
      <c r="G381" s="39"/>
      <c r="H381" s="39"/>
      <c r="I381" s="192"/>
      <c r="J381" s="39"/>
      <c r="K381" s="39"/>
      <c r="L381" s="42"/>
      <c r="M381" s="193"/>
      <c r="N381" s="194"/>
      <c r="O381" s="68"/>
      <c r="P381" s="68"/>
      <c r="Q381" s="68"/>
      <c r="R381" s="68"/>
      <c r="S381" s="68"/>
      <c r="T381" s="69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152</v>
      </c>
      <c r="AU381" s="20" t="s">
        <v>86</v>
      </c>
    </row>
    <row r="382" spans="1:65" s="2" customFormat="1" ht="10.199999999999999">
      <c r="A382" s="37"/>
      <c r="B382" s="38"/>
      <c r="C382" s="39"/>
      <c r="D382" s="216" t="s">
        <v>163</v>
      </c>
      <c r="E382" s="39"/>
      <c r="F382" s="217" t="s">
        <v>698</v>
      </c>
      <c r="G382" s="39"/>
      <c r="H382" s="39"/>
      <c r="I382" s="192"/>
      <c r="J382" s="39"/>
      <c r="K382" s="39"/>
      <c r="L382" s="42"/>
      <c r="M382" s="193"/>
      <c r="N382" s="194"/>
      <c r="O382" s="68"/>
      <c r="P382" s="68"/>
      <c r="Q382" s="68"/>
      <c r="R382" s="68"/>
      <c r="S382" s="68"/>
      <c r="T382" s="69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163</v>
      </c>
      <c r="AU382" s="20" t="s">
        <v>86</v>
      </c>
    </row>
    <row r="383" spans="1:65" s="2" customFormat="1" ht="16.5" customHeight="1">
      <c r="A383" s="37"/>
      <c r="B383" s="38"/>
      <c r="C383" s="218" t="s">
        <v>699</v>
      </c>
      <c r="D383" s="218" t="s">
        <v>223</v>
      </c>
      <c r="E383" s="219" t="s">
        <v>700</v>
      </c>
      <c r="F383" s="220" t="s">
        <v>701</v>
      </c>
      <c r="G383" s="221" t="s">
        <v>226</v>
      </c>
      <c r="H383" s="222">
        <v>10</v>
      </c>
      <c r="I383" s="223"/>
      <c r="J383" s="224">
        <f>ROUND(I383*H383,2)</f>
        <v>0</v>
      </c>
      <c r="K383" s="220" t="s">
        <v>160</v>
      </c>
      <c r="L383" s="225"/>
      <c r="M383" s="226" t="s">
        <v>38</v>
      </c>
      <c r="N383" s="227" t="s">
        <v>49</v>
      </c>
      <c r="O383" s="68"/>
      <c r="P383" s="186">
        <f>O383*H383</f>
        <v>0</v>
      </c>
      <c r="Q383" s="186">
        <v>5.5000000000000003E-4</v>
      </c>
      <c r="R383" s="186">
        <f>Q383*H383</f>
        <v>5.5000000000000005E-3</v>
      </c>
      <c r="S383" s="186">
        <v>0</v>
      </c>
      <c r="T383" s="18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8" t="s">
        <v>227</v>
      </c>
      <c r="AT383" s="188" t="s">
        <v>223</v>
      </c>
      <c r="AU383" s="188" t="s">
        <v>86</v>
      </c>
      <c r="AY383" s="20" t="s">
        <v>144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20" t="s">
        <v>145</v>
      </c>
      <c r="BK383" s="189">
        <f>ROUND(I383*H383,2)</f>
        <v>0</v>
      </c>
      <c r="BL383" s="20" t="s">
        <v>198</v>
      </c>
      <c r="BM383" s="188" t="s">
        <v>702</v>
      </c>
    </row>
    <row r="384" spans="1:65" s="2" customFormat="1" ht="10.199999999999999">
      <c r="A384" s="37"/>
      <c r="B384" s="38"/>
      <c r="C384" s="39"/>
      <c r="D384" s="190" t="s">
        <v>152</v>
      </c>
      <c r="E384" s="39"/>
      <c r="F384" s="191" t="s">
        <v>701</v>
      </c>
      <c r="G384" s="39"/>
      <c r="H384" s="39"/>
      <c r="I384" s="192"/>
      <c r="J384" s="39"/>
      <c r="K384" s="39"/>
      <c r="L384" s="42"/>
      <c r="M384" s="193"/>
      <c r="N384" s="194"/>
      <c r="O384" s="68"/>
      <c r="P384" s="68"/>
      <c r="Q384" s="68"/>
      <c r="R384" s="68"/>
      <c r="S384" s="68"/>
      <c r="T384" s="69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152</v>
      </c>
      <c r="AU384" s="20" t="s">
        <v>86</v>
      </c>
    </row>
    <row r="385" spans="1:65" s="13" customFormat="1" ht="10.199999999999999">
      <c r="B385" s="195"/>
      <c r="C385" s="196"/>
      <c r="D385" s="190" t="s">
        <v>153</v>
      </c>
      <c r="E385" s="197" t="s">
        <v>38</v>
      </c>
      <c r="F385" s="198" t="s">
        <v>703</v>
      </c>
      <c r="G385" s="196"/>
      <c r="H385" s="197" t="s">
        <v>38</v>
      </c>
      <c r="I385" s="199"/>
      <c r="J385" s="196"/>
      <c r="K385" s="196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153</v>
      </c>
      <c r="AU385" s="204" t="s">
        <v>86</v>
      </c>
      <c r="AV385" s="13" t="s">
        <v>84</v>
      </c>
      <c r="AW385" s="13" t="s">
        <v>36</v>
      </c>
      <c r="AX385" s="13" t="s">
        <v>76</v>
      </c>
      <c r="AY385" s="204" t="s">
        <v>144</v>
      </c>
    </row>
    <row r="386" spans="1:65" s="14" customFormat="1" ht="10.199999999999999">
      <c r="B386" s="205"/>
      <c r="C386" s="206"/>
      <c r="D386" s="190" t="s">
        <v>153</v>
      </c>
      <c r="E386" s="207" t="s">
        <v>38</v>
      </c>
      <c r="F386" s="208" t="s">
        <v>471</v>
      </c>
      <c r="G386" s="206"/>
      <c r="H386" s="209">
        <v>10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153</v>
      </c>
      <c r="AU386" s="215" t="s">
        <v>86</v>
      </c>
      <c r="AV386" s="14" t="s">
        <v>86</v>
      </c>
      <c r="AW386" s="14" t="s">
        <v>36</v>
      </c>
      <c r="AX386" s="14" t="s">
        <v>84</v>
      </c>
      <c r="AY386" s="215" t="s">
        <v>144</v>
      </c>
    </row>
    <row r="387" spans="1:65" s="2" customFormat="1" ht="16.5" customHeight="1">
      <c r="A387" s="37"/>
      <c r="B387" s="38"/>
      <c r="C387" s="177" t="s">
        <v>704</v>
      </c>
      <c r="D387" s="177" t="s">
        <v>147</v>
      </c>
      <c r="E387" s="178" t="s">
        <v>705</v>
      </c>
      <c r="F387" s="179" t="s">
        <v>706</v>
      </c>
      <c r="G387" s="180" t="s">
        <v>172</v>
      </c>
      <c r="H387" s="181">
        <v>1.2E-2</v>
      </c>
      <c r="I387" s="182"/>
      <c r="J387" s="183">
        <f>ROUND(I387*H387,2)</f>
        <v>0</v>
      </c>
      <c r="K387" s="179" t="s">
        <v>160</v>
      </c>
      <c r="L387" s="42"/>
      <c r="M387" s="184" t="s">
        <v>38</v>
      </c>
      <c r="N387" s="185" t="s">
        <v>49</v>
      </c>
      <c r="O387" s="68"/>
      <c r="P387" s="186">
        <f>O387*H387</f>
        <v>0</v>
      </c>
      <c r="Q387" s="186">
        <v>0</v>
      </c>
      <c r="R387" s="186">
        <f>Q387*H387</f>
        <v>0</v>
      </c>
      <c r="S387" s="186">
        <v>0</v>
      </c>
      <c r="T387" s="18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8" t="s">
        <v>198</v>
      </c>
      <c r="AT387" s="188" t="s">
        <v>147</v>
      </c>
      <c r="AU387" s="188" t="s">
        <v>86</v>
      </c>
      <c r="AY387" s="20" t="s">
        <v>144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20" t="s">
        <v>145</v>
      </c>
      <c r="BK387" s="189">
        <f>ROUND(I387*H387,2)</f>
        <v>0</v>
      </c>
      <c r="BL387" s="20" t="s">
        <v>198</v>
      </c>
      <c r="BM387" s="188" t="s">
        <v>707</v>
      </c>
    </row>
    <row r="388" spans="1:65" s="2" customFormat="1" ht="19.2">
      <c r="A388" s="37"/>
      <c r="B388" s="38"/>
      <c r="C388" s="39"/>
      <c r="D388" s="190" t="s">
        <v>152</v>
      </c>
      <c r="E388" s="39"/>
      <c r="F388" s="191" t="s">
        <v>708</v>
      </c>
      <c r="G388" s="39"/>
      <c r="H388" s="39"/>
      <c r="I388" s="192"/>
      <c r="J388" s="39"/>
      <c r="K388" s="39"/>
      <c r="L388" s="42"/>
      <c r="M388" s="193"/>
      <c r="N388" s="194"/>
      <c r="O388" s="68"/>
      <c r="P388" s="68"/>
      <c r="Q388" s="68"/>
      <c r="R388" s="68"/>
      <c r="S388" s="68"/>
      <c r="T388" s="69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152</v>
      </c>
      <c r="AU388" s="20" t="s">
        <v>86</v>
      </c>
    </row>
    <row r="389" spans="1:65" s="2" customFormat="1" ht="10.199999999999999">
      <c r="A389" s="37"/>
      <c r="B389" s="38"/>
      <c r="C389" s="39"/>
      <c r="D389" s="216" t="s">
        <v>163</v>
      </c>
      <c r="E389" s="39"/>
      <c r="F389" s="217" t="s">
        <v>709</v>
      </c>
      <c r="G389" s="39"/>
      <c r="H389" s="39"/>
      <c r="I389" s="192"/>
      <c r="J389" s="39"/>
      <c r="K389" s="39"/>
      <c r="L389" s="42"/>
      <c r="M389" s="193"/>
      <c r="N389" s="194"/>
      <c r="O389" s="68"/>
      <c r="P389" s="68"/>
      <c r="Q389" s="68"/>
      <c r="R389" s="68"/>
      <c r="S389" s="68"/>
      <c r="T389" s="69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163</v>
      </c>
      <c r="AU389" s="20" t="s">
        <v>86</v>
      </c>
    </row>
    <row r="390" spans="1:65" s="12" customFormat="1" ht="22.8" customHeight="1">
      <c r="B390" s="161"/>
      <c r="C390" s="162"/>
      <c r="D390" s="163" t="s">
        <v>75</v>
      </c>
      <c r="E390" s="175" t="s">
        <v>247</v>
      </c>
      <c r="F390" s="175" t="s">
        <v>248</v>
      </c>
      <c r="G390" s="162"/>
      <c r="H390" s="162"/>
      <c r="I390" s="165"/>
      <c r="J390" s="176">
        <f>BK390</f>
        <v>0</v>
      </c>
      <c r="K390" s="162"/>
      <c r="L390" s="167"/>
      <c r="M390" s="168"/>
      <c r="N390" s="169"/>
      <c r="O390" s="169"/>
      <c r="P390" s="170">
        <f>SUM(P391:P411)</f>
        <v>0</v>
      </c>
      <c r="Q390" s="169"/>
      <c r="R390" s="170">
        <f>SUM(R391:R411)</f>
        <v>2.2400000000000003E-2</v>
      </c>
      <c r="S390" s="169"/>
      <c r="T390" s="171">
        <f>SUM(T391:T411)</f>
        <v>1.5E-3</v>
      </c>
      <c r="AR390" s="172" t="s">
        <v>86</v>
      </c>
      <c r="AT390" s="173" t="s">
        <v>75</v>
      </c>
      <c r="AU390" s="173" t="s">
        <v>84</v>
      </c>
      <c r="AY390" s="172" t="s">
        <v>144</v>
      </c>
      <c r="BK390" s="174">
        <f>SUM(BK391:BK411)</f>
        <v>0</v>
      </c>
    </row>
    <row r="391" spans="1:65" s="2" customFormat="1" ht="16.5" customHeight="1">
      <c r="A391" s="37"/>
      <c r="B391" s="38"/>
      <c r="C391" s="177" t="s">
        <v>710</v>
      </c>
      <c r="D391" s="177" t="s">
        <v>147</v>
      </c>
      <c r="E391" s="178" t="s">
        <v>711</v>
      </c>
      <c r="F391" s="179" t="s">
        <v>712</v>
      </c>
      <c r="G391" s="180" t="s">
        <v>226</v>
      </c>
      <c r="H391" s="181">
        <v>15</v>
      </c>
      <c r="I391" s="182"/>
      <c r="J391" s="183">
        <f>ROUND(I391*H391,2)</f>
        <v>0</v>
      </c>
      <c r="K391" s="179" t="s">
        <v>160</v>
      </c>
      <c r="L391" s="42"/>
      <c r="M391" s="184" t="s">
        <v>38</v>
      </c>
      <c r="N391" s="185" t="s">
        <v>49</v>
      </c>
      <c r="O391" s="68"/>
      <c r="P391" s="186">
        <f>O391*H391</f>
        <v>0</v>
      </c>
      <c r="Q391" s="186">
        <v>0</v>
      </c>
      <c r="R391" s="186">
        <f>Q391*H391</f>
        <v>0</v>
      </c>
      <c r="S391" s="186">
        <v>1E-4</v>
      </c>
      <c r="T391" s="187">
        <f>S391*H391</f>
        <v>1.5E-3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8" t="s">
        <v>198</v>
      </c>
      <c r="AT391" s="188" t="s">
        <v>147</v>
      </c>
      <c r="AU391" s="188" t="s">
        <v>86</v>
      </c>
      <c r="AY391" s="20" t="s">
        <v>144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20" t="s">
        <v>145</v>
      </c>
      <c r="BK391" s="189">
        <f>ROUND(I391*H391,2)</f>
        <v>0</v>
      </c>
      <c r="BL391" s="20" t="s">
        <v>198</v>
      </c>
      <c r="BM391" s="188" t="s">
        <v>713</v>
      </c>
    </row>
    <row r="392" spans="1:65" s="2" customFormat="1" ht="10.199999999999999">
      <c r="A392" s="37"/>
      <c r="B392" s="38"/>
      <c r="C392" s="39"/>
      <c r="D392" s="190" t="s">
        <v>152</v>
      </c>
      <c r="E392" s="39"/>
      <c r="F392" s="191" t="s">
        <v>714</v>
      </c>
      <c r="G392" s="39"/>
      <c r="H392" s="39"/>
      <c r="I392" s="192"/>
      <c r="J392" s="39"/>
      <c r="K392" s="39"/>
      <c r="L392" s="42"/>
      <c r="M392" s="193"/>
      <c r="N392" s="194"/>
      <c r="O392" s="68"/>
      <c r="P392" s="68"/>
      <c r="Q392" s="68"/>
      <c r="R392" s="68"/>
      <c r="S392" s="68"/>
      <c r="T392" s="69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152</v>
      </c>
      <c r="AU392" s="20" t="s">
        <v>86</v>
      </c>
    </row>
    <row r="393" spans="1:65" s="2" customFormat="1" ht="10.199999999999999">
      <c r="A393" s="37"/>
      <c r="B393" s="38"/>
      <c r="C393" s="39"/>
      <c r="D393" s="216" t="s">
        <v>163</v>
      </c>
      <c r="E393" s="39"/>
      <c r="F393" s="217" t="s">
        <v>715</v>
      </c>
      <c r="G393" s="39"/>
      <c r="H393" s="39"/>
      <c r="I393" s="192"/>
      <c r="J393" s="39"/>
      <c r="K393" s="39"/>
      <c r="L393" s="42"/>
      <c r="M393" s="193"/>
      <c r="N393" s="194"/>
      <c r="O393" s="68"/>
      <c r="P393" s="68"/>
      <c r="Q393" s="68"/>
      <c r="R393" s="68"/>
      <c r="S393" s="68"/>
      <c r="T393" s="69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163</v>
      </c>
      <c r="AU393" s="20" t="s">
        <v>86</v>
      </c>
    </row>
    <row r="394" spans="1:65" s="2" customFormat="1" ht="16.5" customHeight="1">
      <c r="A394" s="37"/>
      <c r="B394" s="38"/>
      <c r="C394" s="177" t="s">
        <v>716</v>
      </c>
      <c r="D394" s="177" t="s">
        <v>147</v>
      </c>
      <c r="E394" s="178" t="s">
        <v>717</v>
      </c>
      <c r="F394" s="179" t="s">
        <v>718</v>
      </c>
      <c r="G394" s="180" t="s">
        <v>226</v>
      </c>
      <c r="H394" s="181">
        <v>20</v>
      </c>
      <c r="I394" s="182"/>
      <c r="J394" s="183">
        <f>ROUND(I394*H394,2)</f>
        <v>0</v>
      </c>
      <c r="K394" s="179" t="s">
        <v>160</v>
      </c>
      <c r="L394" s="42"/>
      <c r="M394" s="184" t="s">
        <v>38</v>
      </c>
      <c r="N394" s="185" t="s">
        <v>49</v>
      </c>
      <c r="O394" s="68"/>
      <c r="P394" s="186">
        <f>O394*H394</f>
        <v>0</v>
      </c>
      <c r="Q394" s="186">
        <v>0</v>
      </c>
      <c r="R394" s="186">
        <f>Q394*H394</f>
        <v>0</v>
      </c>
      <c r="S394" s="186">
        <v>0</v>
      </c>
      <c r="T394" s="18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8" t="s">
        <v>198</v>
      </c>
      <c r="AT394" s="188" t="s">
        <v>147</v>
      </c>
      <c r="AU394" s="188" t="s">
        <v>86</v>
      </c>
      <c r="AY394" s="20" t="s">
        <v>144</v>
      </c>
      <c r="BE394" s="189">
        <f>IF(N394="základní",J394,0)</f>
        <v>0</v>
      </c>
      <c r="BF394" s="189">
        <f>IF(N394="snížená",J394,0)</f>
        <v>0</v>
      </c>
      <c r="BG394" s="189">
        <f>IF(N394="zákl. přenesená",J394,0)</f>
        <v>0</v>
      </c>
      <c r="BH394" s="189">
        <f>IF(N394="sníž. přenesená",J394,0)</f>
        <v>0</v>
      </c>
      <c r="BI394" s="189">
        <f>IF(N394="nulová",J394,0)</f>
        <v>0</v>
      </c>
      <c r="BJ394" s="20" t="s">
        <v>145</v>
      </c>
      <c r="BK394" s="189">
        <f>ROUND(I394*H394,2)</f>
        <v>0</v>
      </c>
      <c r="BL394" s="20" t="s">
        <v>198</v>
      </c>
      <c r="BM394" s="188" t="s">
        <v>719</v>
      </c>
    </row>
    <row r="395" spans="1:65" s="2" customFormat="1" ht="10.199999999999999">
      <c r="A395" s="37"/>
      <c r="B395" s="38"/>
      <c r="C395" s="39"/>
      <c r="D395" s="190" t="s">
        <v>152</v>
      </c>
      <c r="E395" s="39"/>
      <c r="F395" s="191" t="s">
        <v>720</v>
      </c>
      <c r="G395" s="39"/>
      <c r="H395" s="39"/>
      <c r="I395" s="192"/>
      <c r="J395" s="39"/>
      <c r="K395" s="39"/>
      <c r="L395" s="42"/>
      <c r="M395" s="193"/>
      <c r="N395" s="194"/>
      <c r="O395" s="68"/>
      <c r="P395" s="68"/>
      <c r="Q395" s="68"/>
      <c r="R395" s="68"/>
      <c r="S395" s="68"/>
      <c r="T395" s="69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152</v>
      </c>
      <c r="AU395" s="20" t="s">
        <v>86</v>
      </c>
    </row>
    <row r="396" spans="1:65" s="2" customFormat="1" ht="10.199999999999999">
      <c r="A396" s="37"/>
      <c r="B396" s="38"/>
      <c r="C396" s="39"/>
      <c r="D396" s="216" t="s">
        <v>163</v>
      </c>
      <c r="E396" s="39"/>
      <c r="F396" s="217" t="s">
        <v>721</v>
      </c>
      <c r="G396" s="39"/>
      <c r="H396" s="39"/>
      <c r="I396" s="192"/>
      <c r="J396" s="39"/>
      <c r="K396" s="39"/>
      <c r="L396" s="42"/>
      <c r="M396" s="193"/>
      <c r="N396" s="194"/>
      <c r="O396" s="68"/>
      <c r="P396" s="68"/>
      <c r="Q396" s="68"/>
      <c r="R396" s="68"/>
      <c r="S396" s="68"/>
      <c r="T396" s="69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163</v>
      </c>
      <c r="AU396" s="20" t="s">
        <v>86</v>
      </c>
    </row>
    <row r="397" spans="1:65" s="2" customFormat="1" ht="16.5" customHeight="1">
      <c r="A397" s="37"/>
      <c r="B397" s="38"/>
      <c r="C397" s="218" t="s">
        <v>722</v>
      </c>
      <c r="D397" s="218" t="s">
        <v>223</v>
      </c>
      <c r="E397" s="219" t="s">
        <v>723</v>
      </c>
      <c r="F397" s="220" t="s">
        <v>724</v>
      </c>
      <c r="G397" s="221" t="s">
        <v>226</v>
      </c>
      <c r="H397" s="222">
        <v>20</v>
      </c>
      <c r="I397" s="223"/>
      <c r="J397" s="224">
        <f>ROUND(I397*H397,2)</f>
        <v>0</v>
      </c>
      <c r="K397" s="220" t="s">
        <v>160</v>
      </c>
      <c r="L397" s="225"/>
      <c r="M397" s="226" t="s">
        <v>38</v>
      </c>
      <c r="N397" s="227" t="s">
        <v>49</v>
      </c>
      <c r="O397" s="68"/>
      <c r="P397" s="186">
        <f>O397*H397</f>
        <v>0</v>
      </c>
      <c r="Q397" s="186">
        <v>5.0000000000000001E-4</v>
      </c>
      <c r="R397" s="186">
        <f>Q397*H397</f>
        <v>0.01</v>
      </c>
      <c r="S397" s="186">
        <v>0</v>
      </c>
      <c r="T397" s="18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8" t="s">
        <v>227</v>
      </c>
      <c r="AT397" s="188" t="s">
        <v>223</v>
      </c>
      <c r="AU397" s="188" t="s">
        <v>86</v>
      </c>
      <c r="AY397" s="20" t="s">
        <v>144</v>
      </c>
      <c r="BE397" s="189">
        <f>IF(N397="základní",J397,0)</f>
        <v>0</v>
      </c>
      <c r="BF397" s="189">
        <f>IF(N397="snížená",J397,0)</f>
        <v>0</v>
      </c>
      <c r="BG397" s="189">
        <f>IF(N397="zákl. přenesená",J397,0)</f>
        <v>0</v>
      </c>
      <c r="BH397" s="189">
        <f>IF(N397="sníž. přenesená",J397,0)</f>
        <v>0</v>
      </c>
      <c r="BI397" s="189">
        <f>IF(N397="nulová",J397,0)</f>
        <v>0</v>
      </c>
      <c r="BJ397" s="20" t="s">
        <v>145</v>
      </c>
      <c r="BK397" s="189">
        <f>ROUND(I397*H397,2)</f>
        <v>0</v>
      </c>
      <c r="BL397" s="20" t="s">
        <v>198</v>
      </c>
      <c r="BM397" s="188" t="s">
        <v>725</v>
      </c>
    </row>
    <row r="398" spans="1:65" s="2" customFormat="1" ht="10.199999999999999">
      <c r="A398" s="37"/>
      <c r="B398" s="38"/>
      <c r="C398" s="39"/>
      <c r="D398" s="190" t="s">
        <v>152</v>
      </c>
      <c r="E398" s="39"/>
      <c r="F398" s="191" t="s">
        <v>724</v>
      </c>
      <c r="G398" s="39"/>
      <c r="H398" s="39"/>
      <c r="I398" s="192"/>
      <c r="J398" s="39"/>
      <c r="K398" s="39"/>
      <c r="L398" s="42"/>
      <c r="M398" s="193"/>
      <c r="N398" s="194"/>
      <c r="O398" s="68"/>
      <c r="P398" s="68"/>
      <c r="Q398" s="68"/>
      <c r="R398" s="68"/>
      <c r="S398" s="68"/>
      <c r="T398" s="69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152</v>
      </c>
      <c r="AU398" s="20" t="s">
        <v>86</v>
      </c>
    </row>
    <row r="399" spans="1:65" s="2" customFormat="1" ht="16.5" customHeight="1">
      <c r="A399" s="37"/>
      <c r="B399" s="38"/>
      <c r="C399" s="177" t="s">
        <v>726</v>
      </c>
      <c r="D399" s="177" t="s">
        <v>147</v>
      </c>
      <c r="E399" s="178" t="s">
        <v>727</v>
      </c>
      <c r="F399" s="179" t="s">
        <v>728</v>
      </c>
      <c r="G399" s="180" t="s">
        <v>226</v>
      </c>
      <c r="H399" s="181">
        <v>20</v>
      </c>
      <c r="I399" s="182"/>
      <c r="J399" s="183">
        <f>ROUND(I399*H399,2)</f>
        <v>0</v>
      </c>
      <c r="K399" s="179" t="s">
        <v>160</v>
      </c>
      <c r="L399" s="42"/>
      <c r="M399" s="184" t="s">
        <v>38</v>
      </c>
      <c r="N399" s="185" t="s">
        <v>49</v>
      </c>
      <c r="O399" s="68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8" t="s">
        <v>198</v>
      </c>
      <c r="AT399" s="188" t="s">
        <v>147</v>
      </c>
      <c r="AU399" s="188" t="s">
        <v>86</v>
      </c>
      <c r="AY399" s="20" t="s">
        <v>144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20" t="s">
        <v>145</v>
      </c>
      <c r="BK399" s="189">
        <f>ROUND(I399*H399,2)</f>
        <v>0</v>
      </c>
      <c r="BL399" s="20" t="s">
        <v>198</v>
      </c>
      <c r="BM399" s="188" t="s">
        <v>729</v>
      </c>
    </row>
    <row r="400" spans="1:65" s="2" customFormat="1" ht="10.199999999999999">
      <c r="A400" s="37"/>
      <c r="B400" s="38"/>
      <c r="C400" s="39"/>
      <c r="D400" s="190" t="s">
        <v>152</v>
      </c>
      <c r="E400" s="39"/>
      <c r="F400" s="191" t="s">
        <v>730</v>
      </c>
      <c r="G400" s="39"/>
      <c r="H400" s="39"/>
      <c r="I400" s="192"/>
      <c r="J400" s="39"/>
      <c r="K400" s="39"/>
      <c r="L400" s="42"/>
      <c r="M400" s="193"/>
      <c r="N400" s="194"/>
      <c r="O400" s="68"/>
      <c r="P400" s="68"/>
      <c r="Q400" s="68"/>
      <c r="R400" s="68"/>
      <c r="S400" s="68"/>
      <c r="T400" s="69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152</v>
      </c>
      <c r="AU400" s="20" t="s">
        <v>86</v>
      </c>
    </row>
    <row r="401" spans="1:65" s="2" customFormat="1" ht="10.199999999999999">
      <c r="A401" s="37"/>
      <c r="B401" s="38"/>
      <c r="C401" s="39"/>
      <c r="D401" s="216" t="s">
        <v>163</v>
      </c>
      <c r="E401" s="39"/>
      <c r="F401" s="217" t="s">
        <v>731</v>
      </c>
      <c r="G401" s="39"/>
      <c r="H401" s="39"/>
      <c r="I401" s="192"/>
      <c r="J401" s="39"/>
      <c r="K401" s="39"/>
      <c r="L401" s="42"/>
      <c r="M401" s="193"/>
      <c r="N401" s="194"/>
      <c r="O401" s="68"/>
      <c r="P401" s="68"/>
      <c r="Q401" s="68"/>
      <c r="R401" s="68"/>
      <c r="S401" s="68"/>
      <c r="T401" s="69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163</v>
      </c>
      <c r="AU401" s="20" t="s">
        <v>86</v>
      </c>
    </row>
    <row r="402" spans="1:65" s="2" customFormat="1" ht="16.5" customHeight="1">
      <c r="A402" s="37"/>
      <c r="B402" s="38"/>
      <c r="C402" s="218" t="s">
        <v>732</v>
      </c>
      <c r="D402" s="218" t="s">
        <v>223</v>
      </c>
      <c r="E402" s="219" t="s">
        <v>733</v>
      </c>
      <c r="F402" s="220" t="s">
        <v>734</v>
      </c>
      <c r="G402" s="221" t="s">
        <v>226</v>
      </c>
      <c r="H402" s="222">
        <v>20</v>
      </c>
      <c r="I402" s="223"/>
      <c r="J402" s="224">
        <f>ROUND(I402*H402,2)</f>
        <v>0</v>
      </c>
      <c r="K402" s="220" t="s">
        <v>160</v>
      </c>
      <c r="L402" s="225"/>
      <c r="M402" s="226" t="s">
        <v>38</v>
      </c>
      <c r="N402" s="227" t="s">
        <v>49</v>
      </c>
      <c r="O402" s="68"/>
      <c r="P402" s="186">
        <f>O402*H402</f>
        <v>0</v>
      </c>
      <c r="Q402" s="186">
        <v>4.0000000000000002E-4</v>
      </c>
      <c r="R402" s="186">
        <f>Q402*H402</f>
        <v>8.0000000000000002E-3</v>
      </c>
      <c r="S402" s="186">
        <v>0</v>
      </c>
      <c r="T402" s="18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8" t="s">
        <v>227</v>
      </c>
      <c r="AT402" s="188" t="s">
        <v>223</v>
      </c>
      <c r="AU402" s="188" t="s">
        <v>86</v>
      </c>
      <c r="AY402" s="20" t="s">
        <v>144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20" t="s">
        <v>145</v>
      </c>
      <c r="BK402" s="189">
        <f>ROUND(I402*H402,2)</f>
        <v>0</v>
      </c>
      <c r="BL402" s="20" t="s">
        <v>198</v>
      </c>
      <c r="BM402" s="188" t="s">
        <v>735</v>
      </c>
    </row>
    <row r="403" spans="1:65" s="2" customFormat="1" ht="10.199999999999999">
      <c r="A403" s="37"/>
      <c r="B403" s="38"/>
      <c r="C403" s="39"/>
      <c r="D403" s="190" t="s">
        <v>152</v>
      </c>
      <c r="E403" s="39"/>
      <c r="F403" s="191" t="s">
        <v>734</v>
      </c>
      <c r="G403" s="39"/>
      <c r="H403" s="39"/>
      <c r="I403" s="192"/>
      <c r="J403" s="39"/>
      <c r="K403" s="39"/>
      <c r="L403" s="42"/>
      <c r="M403" s="193"/>
      <c r="N403" s="194"/>
      <c r="O403" s="68"/>
      <c r="P403" s="68"/>
      <c r="Q403" s="68"/>
      <c r="R403" s="68"/>
      <c r="S403" s="68"/>
      <c r="T403" s="69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152</v>
      </c>
      <c r="AU403" s="20" t="s">
        <v>86</v>
      </c>
    </row>
    <row r="404" spans="1:65" s="2" customFormat="1" ht="16.5" customHeight="1">
      <c r="A404" s="37"/>
      <c r="B404" s="38"/>
      <c r="C404" s="177" t="s">
        <v>736</v>
      </c>
      <c r="D404" s="177" t="s">
        <v>147</v>
      </c>
      <c r="E404" s="178" t="s">
        <v>250</v>
      </c>
      <c r="F404" s="179" t="s">
        <v>251</v>
      </c>
      <c r="G404" s="180" t="s">
        <v>197</v>
      </c>
      <c r="H404" s="181">
        <v>20</v>
      </c>
      <c r="I404" s="182"/>
      <c r="J404" s="183">
        <f>ROUND(I404*H404,2)</f>
        <v>0</v>
      </c>
      <c r="K404" s="179" t="s">
        <v>160</v>
      </c>
      <c r="L404" s="42"/>
      <c r="M404" s="184" t="s">
        <v>38</v>
      </c>
      <c r="N404" s="185" t="s">
        <v>49</v>
      </c>
      <c r="O404" s="68"/>
      <c r="P404" s="186">
        <f>O404*H404</f>
        <v>0</v>
      </c>
      <c r="Q404" s="186">
        <v>2.2000000000000001E-4</v>
      </c>
      <c r="R404" s="186">
        <f>Q404*H404</f>
        <v>4.4000000000000003E-3</v>
      </c>
      <c r="S404" s="186">
        <v>0</v>
      </c>
      <c r="T404" s="18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8" t="s">
        <v>198</v>
      </c>
      <c r="AT404" s="188" t="s">
        <v>147</v>
      </c>
      <c r="AU404" s="188" t="s">
        <v>86</v>
      </c>
      <c r="AY404" s="20" t="s">
        <v>144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20" t="s">
        <v>145</v>
      </c>
      <c r="BK404" s="189">
        <f>ROUND(I404*H404,2)</f>
        <v>0</v>
      </c>
      <c r="BL404" s="20" t="s">
        <v>198</v>
      </c>
      <c r="BM404" s="188" t="s">
        <v>737</v>
      </c>
    </row>
    <row r="405" spans="1:65" s="2" customFormat="1" ht="10.199999999999999">
      <c r="A405" s="37"/>
      <c r="B405" s="38"/>
      <c r="C405" s="39"/>
      <c r="D405" s="190" t="s">
        <v>152</v>
      </c>
      <c r="E405" s="39"/>
      <c r="F405" s="191" t="s">
        <v>253</v>
      </c>
      <c r="G405" s="39"/>
      <c r="H405" s="39"/>
      <c r="I405" s="192"/>
      <c r="J405" s="39"/>
      <c r="K405" s="39"/>
      <c r="L405" s="42"/>
      <c r="M405" s="193"/>
      <c r="N405" s="194"/>
      <c r="O405" s="68"/>
      <c r="P405" s="68"/>
      <c r="Q405" s="68"/>
      <c r="R405" s="68"/>
      <c r="S405" s="68"/>
      <c r="T405" s="69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152</v>
      </c>
      <c r="AU405" s="20" t="s">
        <v>86</v>
      </c>
    </row>
    <row r="406" spans="1:65" s="2" customFormat="1" ht="10.199999999999999">
      <c r="A406" s="37"/>
      <c r="B406" s="38"/>
      <c r="C406" s="39"/>
      <c r="D406" s="216" t="s">
        <v>163</v>
      </c>
      <c r="E406" s="39"/>
      <c r="F406" s="217" t="s">
        <v>254</v>
      </c>
      <c r="G406" s="39"/>
      <c r="H406" s="39"/>
      <c r="I406" s="192"/>
      <c r="J406" s="39"/>
      <c r="K406" s="39"/>
      <c r="L406" s="42"/>
      <c r="M406" s="193"/>
      <c r="N406" s="194"/>
      <c r="O406" s="68"/>
      <c r="P406" s="68"/>
      <c r="Q406" s="68"/>
      <c r="R406" s="68"/>
      <c r="S406" s="68"/>
      <c r="T406" s="69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163</v>
      </c>
      <c r="AU406" s="20" t="s">
        <v>86</v>
      </c>
    </row>
    <row r="407" spans="1:65" s="13" customFormat="1" ht="10.199999999999999">
      <c r="B407" s="195"/>
      <c r="C407" s="196"/>
      <c r="D407" s="190" t="s">
        <v>153</v>
      </c>
      <c r="E407" s="197" t="s">
        <v>38</v>
      </c>
      <c r="F407" s="198" t="s">
        <v>738</v>
      </c>
      <c r="G407" s="196"/>
      <c r="H407" s="197" t="s">
        <v>38</v>
      </c>
      <c r="I407" s="199"/>
      <c r="J407" s="196"/>
      <c r="K407" s="196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153</v>
      </c>
      <c r="AU407" s="204" t="s">
        <v>86</v>
      </c>
      <c r="AV407" s="13" t="s">
        <v>84</v>
      </c>
      <c r="AW407" s="13" t="s">
        <v>36</v>
      </c>
      <c r="AX407" s="13" t="s">
        <v>76</v>
      </c>
      <c r="AY407" s="204" t="s">
        <v>144</v>
      </c>
    </row>
    <row r="408" spans="1:65" s="14" customFormat="1" ht="10.199999999999999">
      <c r="B408" s="205"/>
      <c r="C408" s="206"/>
      <c r="D408" s="190" t="s">
        <v>153</v>
      </c>
      <c r="E408" s="207" t="s">
        <v>38</v>
      </c>
      <c r="F408" s="208" t="s">
        <v>461</v>
      </c>
      <c r="G408" s="206"/>
      <c r="H408" s="209">
        <v>20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153</v>
      </c>
      <c r="AU408" s="215" t="s">
        <v>86</v>
      </c>
      <c r="AV408" s="14" t="s">
        <v>86</v>
      </c>
      <c r="AW408" s="14" t="s">
        <v>36</v>
      </c>
      <c r="AX408" s="14" t="s">
        <v>84</v>
      </c>
      <c r="AY408" s="215" t="s">
        <v>144</v>
      </c>
    </row>
    <row r="409" spans="1:65" s="2" customFormat="1" ht="16.5" customHeight="1">
      <c r="A409" s="37"/>
      <c r="B409" s="38"/>
      <c r="C409" s="177" t="s">
        <v>739</v>
      </c>
      <c r="D409" s="177" t="s">
        <v>147</v>
      </c>
      <c r="E409" s="178" t="s">
        <v>258</v>
      </c>
      <c r="F409" s="179" t="s">
        <v>259</v>
      </c>
      <c r="G409" s="180" t="s">
        <v>172</v>
      </c>
      <c r="H409" s="181">
        <v>2.1999999999999999E-2</v>
      </c>
      <c r="I409" s="182"/>
      <c r="J409" s="183">
        <f>ROUND(I409*H409,2)</f>
        <v>0</v>
      </c>
      <c r="K409" s="179" t="s">
        <v>160</v>
      </c>
      <c r="L409" s="42"/>
      <c r="M409" s="184" t="s">
        <v>38</v>
      </c>
      <c r="N409" s="185" t="s">
        <v>49</v>
      </c>
      <c r="O409" s="68"/>
      <c r="P409" s="186">
        <f>O409*H409</f>
        <v>0</v>
      </c>
      <c r="Q409" s="186">
        <v>0</v>
      </c>
      <c r="R409" s="186">
        <f>Q409*H409</f>
        <v>0</v>
      </c>
      <c r="S409" s="186">
        <v>0</v>
      </c>
      <c r="T409" s="18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8" t="s">
        <v>198</v>
      </c>
      <c r="AT409" s="188" t="s">
        <v>147</v>
      </c>
      <c r="AU409" s="188" t="s">
        <v>86</v>
      </c>
      <c r="AY409" s="20" t="s">
        <v>144</v>
      </c>
      <c r="BE409" s="189">
        <f>IF(N409="základní",J409,0)</f>
        <v>0</v>
      </c>
      <c r="BF409" s="189">
        <f>IF(N409="snížená",J409,0)</f>
        <v>0</v>
      </c>
      <c r="BG409" s="189">
        <f>IF(N409="zákl. přenesená",J409,0)</f>
        <v>0</v>
      </c>
      <c r="BH409" s="189">
        <f>IF(N409="sníž. přenesená",J409,0)</f>
        <v>0</v>
      </c>
      <c r="BI409" s="189">
        <f>IF(N409="nulová",J409,0)</f>
        <v>0</v>
      </c>
      <c r="BJ409" s="20" t="s">
        <v>145</v>
      </c>
      <c r="BK409" s="189">
        <f>ROUND(I409*H409,2)</f>
        <v>0</v>
      </c>
      <c r="BL409" s="20" t="s">
        <v>198</v>
      </c>
      <c r="BM409" s="188" t="s">
        <v>740</v>
      </c>
    </row>
    <row r="410" spans="1:65" s="2" customFormat="1" ht="19.2">
      <c r="A410" s="37"/>
      <c r="B410" s="38"/>
      <c r="C410" s="39"/>
      <c r="D410" s="190" t="s">
        <v>152</v>
      </c>
      <c r="E410" s="39"/>
      <c r="F410" s="191" t="s">
        <v>261</v>
      </c>
      <c r="G410" s="39"/>
      <c r="H410" s="39"/>
      <c r="I410" s="192"/>
      <c r="J410" s="39"/>
      <c r="K410" s="39"/>
      <c r="L410" s="42"/>
      <c r="M410" s="193"/>
      <c r="N410" s="194"/>
      <c r="O410" s="68"/>
      <c r="P410" s="68"/>
      <c r="Q410" s="68"/>
      <c r="R410" s="68"/>
      <c r="S410" s="68"/>
      <c r="T410" s="69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152</v>
      </c>
      <c r="AU410" s="20" t="s">
        <v>86</v>
      </c>
    </row>
    <row r="411" spans="1:65" s="2" customFormat="1" ht="10.199999999999999">
      <c r="A411" s="37"/>
      <c r="B411" s="38"/>
      <c r="C411" s="39"/>
      <c r="D411" s="216" t="s">
        <v>163</v>
      </c>
      <c r="E411" s="39"/>
      <c r="F411" s="217" t="s">
        <v>262</v>
      </c>
      <c r="G411" s="39"/>
      <c r="H411" s="39"/>
      <c r="I411" s="192"/>
      <c r="J411" s="39"/>
      <c r="K411" s="39"/>
      <c r="L411" s="42"/>
      <c r="M411" s="193"/>
      <c r="N411" s="194"/>
      <c r="O411" s="68"/>
      <c r="P411" s="68"/>
      <c r="Q411" s="68"/>
      <c r="R411" s="68"/>
      <c r="S411" s="68"/>
      <c r="T411" s="69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163</v>
      </c>
      <c r="AU411" s="20" t="s">
        <v>86</v>
      </c>
    </row>
    <row r="412" spans="1:65" s="12" customFormat="1" ht="22.8" customHeight="1">
      <c r="B412" s="161"/>
      <c r="C412" s="162"/>
      <c r="D412" s="163" t="s">
        <v>75</v>
      </c>
      <c r="E412" s="175" t="s">
        <v>741</v>
      </c>
      <c r="F412" s="175" t="s">
        <v>742</v>
      </c>
      <c r="G412" s="162"/>
      <c r="H412" s="162"/>
      <c r="I412" s="165"/>
      <c r="J412" s="176">
        <f>BK412</f>
        <v>0</v>
      </c>
      <c r="K412" s="162"/>
      <c r="L412" s="167"/>
      <c r="M412" s="168"/>
      <c r="N412" s="169"/>
      <c r="O412" s="169"/>
      <c r="P412" s="170">
        <f>SUM(P413:P442)</f>
        <v>0</v>
      </c>
      <c r="Q412" s="169"/>
      <c r="R412" s="170">
        <f>SUM(R413:R442)</f>
        <v>0.59649999999999992</v>
      </c>
      <c r="S412" s="169"/>
      <c r="T412" s="171">
        <f>SUM(T413:T442)</f>
        <v>0.09</v>
      </c>
      <c r="AR412" s="172" t="s">
        <v>86</v>
      </c>
      <c r="AT412" s="173" t="s">
        <v>75</v>
      </c>
      <c r="AU412" s="173" t="s">
        <v>84</v>
      </c>
      <c r="AY412" s="172" t="s">
        <v>144</v>
      </c>
      <c r="BK412" s="174">
        <f>SUM(BK413:BK442)</f>
        <v>0</v>
      </c>
    </row>
    <row r="413" spans="1:65" s="2" customFormat="1" ht="16.5" customHeight="1">
      <c r="A413" s="37"/>
      <c r="B413" s="38"/>
      <c r="C413" s="177" t="s">
        <v>743</v>
      </c>
      <c r="D413" s="177" t="s">
        <v>147</v>
      </c>
      <c r="E413" s="178" t="s">
        <v>744</v>
      </c>
      <c r="F413" s="179" t="s">
        <v>745</v>
      </c>
      <c r="G413" s="180" t="s">
        <v>226</v>
      </c>
      <c r="H413" s="181">
        <v>15</v>
      </c>
      <c r="I413" s="182"/>
      <c r="J413" s="183">
        <f>ROUND(I413*H413,2)</f>
        <v>0</v>
      </c>
      <c r="K413" s="179" t="s">
        <v>160</v>
      </c>
      <c r="L413" s="42"/>
      <c r="M413" s="184" t="s">
        <v>38</v>
      </c>
      <c r="N413" s="185" t="s">
        <v>49</v>
      </c>
      <c r="O413" s="68"/>
      <c r="P413" s="186">
        <f>O413*H413</f>
        <v>0</v>
      </c>
      <c r="Q413" s="186">
        <v>0</v>
      </c>
      <c r="R413" s="186">
        <f>Q413*H413</f>
        <v>0</v>
      </c>
      <c r="S413" s="186">
        <v>6.0000000000000001E-3</v>
      </c>
      <c r="T413" s="187">
        <f>S413*H413</f>
        <v>0.09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8" t="s">
        <v>198</v>
      </c>
      <c r="AT413" s="188" t="s">
        <v>147</v>
      </c>
      <c r="AU413" s="188" t="s">
        <v>86</v>
      </c>
      <c r="AY413" s="20" t="s">
        <v>144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20" t="s">
        <v>145</v>
      </c>
      <c r="BK413" s="189">
        <f>ROUND(I413*H413,2)</f>
        <v>0</v>
      </c>
      <c r="BL413" s="20" t="s">
        <v>198</v>
      </c>
      <c r="BM413" s="188" t="s">
        <v>746</v>
      </c>
    </row>
    <row r="414" spans="1:65" s="2" customFormat="1" ht="19.2">
      <c r="A414" s="37"/>
      <c r="B414" s="38"/>
      <c r="C414" s="39"/>
      <c r="D414" s="190" t="s">
        <v>152</v>
      </c>
      <c r="E414" s="39"/>
      <c r="F414" s="191" t="s">
        <v>747</v>
      </c>
      <c r="G414" s="39"/>
      <c r="H414" s="39"/>
      <c r="I414" s="192"/>
      <c r="J414" s="39"/>
      <c r="K414" s="39"/>
      <c r="L414" s="42"/>
      <c r="M414" s="193"/>
      <c r="N414" s="194"/>
      <c r="O414" s="68"/>
      <c r="P414" s="68"/>
      <c r="Q414" s="68"/>
      <c r="R414" s="68"/>
      <c r="S414" s="68"/>
      <c r="T414" s="69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152</v>
      </c>
      <c r="AU414" s="20" t="s">
        <v>86</v>
      </c>
    </row>
    <row r="415" spans="1:65" s="2" customFormat="1" ht="10.199999999999999">
      <c r="A415" s="37"/>
      <c r="B415" s="38"/>
      <c r="C415" s="39"/>
      <c r="D415" s="216" t="s">
        <v>163</v>
      </c>
      <c r="E415" s="39"/>
      <c r="F415" s="217" t="s">
        <v>748</v>
      </c>
      <c r="G415" s="39"/>
      <c r="H415" s="39"/>
      <c r="I415" s="192"/>
      <c r="J415" s="39"/>
      <c r="K415" s="39"/>
      <c r="L415" s="42"/>
      <c r="M415" s="193"/>
      <c r="N415" s="194"/>
      <c r="O415" s="68"/>
      <c r="P415" s="68"/>
      <c r="Q415" s="68"/>
      <c r="R415" s="68"/>
      <c r="S415" s="68"/>
      <c r="T415" s="69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163</v>
      </c>
      <c r="AU415" s="20" t="s">
        <v>86</v>
      </c>
    </row>
    <row r="416" spans="1:65" s="13" customFormat="1" ht="10.199999999999999">
      <c r="B416" s="195"/>
      <c r="C416" s="196"/>
      <c r="D416" s="190" t="s">
        <v>153</v>
      </c>
      <c r="E416" s="197" t="s">
        <v>38</v>
      </c>
      <c r="F416" s="198" t="s">
        <v>749</v>
      </c>
      <c r="G416" s="196"/>
      <c r="H416" s="197" t="s">
        <v>38</v>
      </c>
      <c r="I416" s="199"/>
      <c r="J416" s="196"/>
      <c r="K416" s="196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153</v>
      </c>
      <c r="AU416" s="204" t="s">
        <v>86</v>
      </c>
      <c r="AV416" s="13" t="s">
        <v>84</v>
      </c>
      <c r="AW416" s="13" t="s">
        <v>36</v>
      </c>
      <c r="AX416" s="13" t="s">
        <v>76</v>
      </c>
      <c r="AY416" s="204" t="s">
        <v>144</v>
      </c>
    </row>
    <row r="417" spans="1:65" s="14" customFormat="1" ht="10.199999999999999">
      <c r="B417" s="205"/>
      <c r="C417" s="206"/>
      <c r="D417" s="190" t="s">
        <v>153</v>
      </c>
      <c r="E417" s="207" t="s">
        <v>38</v>
      </c>
      <c r="F417" s="208" t="s">
        <v>184</v>
      </c>
      <c r="G417" s="206"/>
      <c r="H417" s="209">
        <v>5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153</v>
      </c>
      <c r="AU417" s="215" t="s">
        <v>86</v>
      </c>
      <c r="AV417" s="14" t="s">
        <v>86</v>
      </c>
      <c r="AW417" s="14" t="s">
        <v>36</v>
      </c>
      <c r="AX417" s="14" t="s">
        <v>76</v>
      </c>
      <c r="AY417" s="215" t="s">
        <v>144</v>
      </c>
    </row>
    <row r="418" spans="1:65" s="13" customFormat="1" ht="10.199999999999999">
      <c r="B418" s="195"/>
      <c r="C418" s="196"/>
      <c r="D418" s="190" t="s">
        <v>153</v>
      </c>
      <c r="E418" s="197" t="s">
        <v>38</v>
      </c>
      <c r="F418" s="198" t="s">
        <v>750</v>
      </c>
      <c r="G418" s="196"/>
      <c r="H418" s="197" t="s">
        <v>38</v>
      </c>
      <c r="I418" s="199"/>
      <c r="J418" s="196"/>
      <c r="K418" s="196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153</v>
      </c>
      <c r="AU418" s="204" t="s">
        <v>86</v>
      </c>
      <c r="AV418" s="13" t="s">
        <v>84</v>
      </c>
      <c r="AW418" s="13" t="s">
        <v>36</v>
      </c>
      <c r="AX418" s="13" t="s">
        <v>76</v>
      </c>
      <c r="AY418" s="204" t="s">
        <v>144</v>
      </c>
    </row>
    <row r="419" spans="1:65" s="14" customFormat="1" ht="10.199999999999999">
      <c r="B419" s="205"/>
      <c r="C419" s="206"/>
      <c r="D419" s="190" t="s">
        <v>153</v>
      </c>
      <c r="E419" s="207" t="s">
        <v>38</v>
      </c>
      <c r="F419" s="208" t="s">
        <v>222</v>
      </c>
      <c r="G419" s="206"/>
      <c r="H419" s="209">
        <v>10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153</v>
      </c>
      <c r="AU419" s="215" t="s">
        <v>86</v>
      </c>
      <c r="AV419" s="14" t="s">
        <v>86</v>
      </c>
      <c r="AW419" s="14" t="s">
        <v>36</v>
      </c>
      <c r="AX419" s="14" t="s">
        <v>76</v>
      </c>
      <c r="AY419" s="215" t="s">
        <v>144</v>
      </c>
    </row>
    <row r="420" spans="1:65" s="15" customFormat="1" ht="10.199999999999999">
      <c r="B420" s="232"/>
      <c r="C420" s="233"/>
      <c r="D420" s="190" t="s">
        <v>153</v>
      </c>
      <c r="E420" s="234" t="s">
        <v>38</v>
      </c>
      <c r="F420" s="235" t="s">
        <v>421</v>
      </c>
      <c r="G420" s="233"/>
      <c r="H420" s="236">
        <v>15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153</v>
      </c>
      <c r="AU420" s="242" t="s">
        <v>86</v>
      </c>
      <c r="AV420" s="15" t="s">
        <v>145</v>
      </c>
      <c r="AW420" s="15" t="s">
        <v>36</v>
      </c>
      <c r="AX420" s="15" t="s">
        <v>84</v>
      </c>
      <c r="AY420" s="242" t="s">
        <v>144</v>
      </c>
    </row>
    <row r="421" spans="1:65" s="2" customFormat="1" ht="21.75" customHeight="1">
      <c r="A421" s="37"/>
      <c r="B421" s="38"/>
      <c r="C421" s="177" t="s">
        <v>751</v>
      </c>
      <c r="D421" s="177" t="s">
        <v>147</v>
      </c>
      <c r="E421" s="178" t="s">
        <v>752</v>
      </c>
      <c r="F421" s="179" t="s">
        <v>753</v>
      </c>
      <c r="G421" s="180" t="s">
        <v>159</v>
      </c>
      <c r="H421" s="181">
        <v>60</v>
      </c>
      <c r="I421" s="182"/>
      <c r="J421" s="183">
        <f>ROUND(I421*H421,2)</f>
        <v>0</v>
      </c>
      <c r="K421" s="179" t="s">
        <v>160</v>
      </c>
      <c r="L421" s="42"/>
      <c r="M421" s="184" t="s">
        <v>38</v>
      </c>
      <c r="N421" s="185" t="s">
        <v>49</v>
      </c>
      <c r="O421" s="68"/>
      <c r="P421" s="186">
        <f>O421*H421</f>
        <v>0</v>
      </c>
      <c r="Q421" s="186">
        <v>1.25E-3</v>
      </c>
      <c r="R421" s="186">
        <f>Q421*H421</f>
        <v>7.4999999999999997E-2</v>
      </c>
      <c r="S421" s="186">
        <v>0</v>
      </c>
      <c r="T421" s="187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8" t="s">
        <v>198</v>
      </c>
      <c r="AT421" s="188" t="s">
        <v>147</v>
      </c>
      <c r="AU421" s="188" t="s">
        <v>86</v>
      </c>
      <c r="AY421" s="20" t="s">
        <v>144</v>
      </c>
      <c r="BE421" s="189">
        <f>IF(N421="základní",J421,0)</f>
        <v>0</v>
      </c>
      <c r="BF421" s="189">
        <f>IF(N421="snížená",J421,0)</f>
        <v>0</v>
      </c>
      <c r="BG421" s="189">
        <f>IF(N421="zákl. přenesená",J421,0)</f>
        <v>0</v>
      </c>
      <c r="BH421" s="189">
        <f>IF(N421="sníž. přenesená",J421,0)</f>
        <v>0</v>
      </c>
      <c r="BI421" s="189">
        <f>IF(N421="nulová",J421,0)</f>
        <v>0</v>
      </c>
      <c r="BJ421" s="20" t="s">
        <v>145</v>
      </c>
      <c r="BK421" s="189">
        <f>ROUND(I421*H421,2)</f>
        <v>0</v>
      </c>
      <c r="BL421" s="20" t="s">
        <v>198</v>
      </c>
      <c r="BM421" s="188" t="s">
        <v>754</v>
      </c>
    </row>
    <row r="422" spans="1:65" s="2" customFormat="1" ht="19.2">
      <c r="A422" s="37"/>
      <c r="B422" s="38"/>
      <c r="C422" s="39"/>
      <c r="D422" s="190" t="s">
        <v>152</v>
      </c>
      <c r="E422" s="39"/>
      <c r="F422" s="191" t="s">
        <v>755</v>
      </c>
      <c r="G422" s="39"/>
      <c r="H422" s="39"/>
      <c r="I422" s="192"/>
      <c r="J422" s="39"/>
      <c r="K422" s="39"/>
      <c r="L422" s="42"/>
      <c r="M422" s="193"/>
      <c r="N422" s="194"/>
      <c r="O422" s="68"/>
      <c r="P422" s="68"/>
      <c r="Q422" s="68"/>
      <c r="R422" s="68"/>
      <c r="S422" s="68"/>
      <c r="T422" s="69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152</v>
      </c>
      <c r="AU422" s="20" t="s">
        <v>86</v>
      </c>
    </row>
    <row r="423" spans="1:65" s="2" customFormat="1" ht="10.199999999999999">
      <c r="A423" s="37"/>
      <c r="B423" s="38"/>
      <c r="C423" s="39"/>
      <c r="D423" s="216" t="s">
        <v>163</v>
      </c>
      <c r="E423" s="39"/>
      <c r="F423" s="217" t="s">
        <v>756</v>
      </c>
      <c r="G423" s="39"/>
      <c r="H423" s="39"/>
      <c r="I423" s="192"/>
      <c r="J423" s="39"/>
      <c r="K423" s="39"/>
      <c r="L423" s="42"/>
      <c r="M423" s="193"/>
      <c r="N423" s="194"/>
      <c r="O423" s="68"/>
      <c r="P423" s="68"/>
      <c r="Q423" s="68"/>
      <c r="R423" s="68"/>
      <c r="S423" s="68"/>
      <c r="T423" s="69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163</v>
      </c>
      <c r="AU423" s="20" t="s">
        <v>86</v>
      </c>
    </row>
    <row r="424" spans="1:65" s="13" customFormat="1" ht="10.199999999999999">
      <c r="B424" s="195"/>
      <c r="C424" s="196"/>
      <c r="D424" s="190" t="s">
        <v>153</v>
      </c>
      <c r="E424" s="197" t="s">
        <v>38</v>
      </c>
      <c r="F424" s="198" t="s">
        <v>757</v>
      </c>
      <c r="G424" s="196"/>
      <c r="H424" s="197" t="s">
        <v>38</v>
      </c>
      <c r="I424" s="199"/>
      <c r="J424" s="196"/>
      <c r="K424" s="196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153</v>
      </c>
      <c r="AU424" s="204" t="s">
        <v>86</v>
      </c>
      <c r="AV424" s="13" t="s">
        <v>84</v>
      </c>
      <c r="AW424" s="13" t="s">
        <v>36</v>
      </c>
      <c r="AX424" s="13" t="s">
        <v>76</v>
      </c>
      <c r="AY424" s="204" t="s">
        <v>144</v>
      </c>
    </row>
    <row r="425" spans="1:65" s="14" customFormat="1" ht="10.199999999999999">
      <c r="B425" s="205"/>
      <c r="C425" s="206"/>
      <c r="D425" s="190" t="s">
        <v>153</v>
      </c>
      <c r="E425" s="207" t="s">
        <v>38</v>
      </c>
      <c r="F425" s="208" t="s">
        <v>758</v>
      </c>
      <c r="G425" s="206"/>
      <c r="H425" s="209">
        <v>60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153</v>
      </c>
      <c r="AU425" s="215" t="s">
        <v>86</v>
      </c>
      <c r="AV425" s="14" t="s">
        <v>86</v>
      </c>
      <c r="AW425" s="14" t="s">
        <v>36</v>
      </c>
      <c r="AX425" s="14" t="s">
        <v>84</v>
      </c>
      <c r="AY425" s="215" t="s">
        <v>144</v>
      </c>
    </row>
    <row r="426" spans="1:65" s="2" customFormat="1" ht="16.5" customHeight="1">
      <c r="A426" s="37"/>
      <c r="B426" s="38"/>
      <c r="C426" s="218" t="s">
        <v>759</v>
      </c>
      <c r="D426" s="218" t="s">
        <v>223</v>
      </c>
      <c r="E426" s="219" t="s">
        <v>760</v>
      </c>
      <c r="F426" s="220" t="s">
        <v>761</v>
      </c>
      <c r="G426" s="221" t="s">
        <v>159</v>
      </c>
      <c r="H426" s="222">
        <v>63</v>
      </c>
      <c r="I426" s="223"/>
      <c r="J426" s="224">
        <f>ROUND(I426*H426,2)</f>
        <v>0</v>
      </c>
      <c r="K426" s="220" t="s">
        <v>160</v>
      </c>
      <c r="L426" s="225"/>
      <c r="M426" s="226" t="s">
        <v>38</v>
      </c>
      <c r="N426" s="227" t="s">
        <v>49</v>
      </c>
      <c r="O426" s="68"/>
      <c r="P426" s="186">
        <f>O426*H426</f>
        <v>0</v>
      </c>
      <c r="Q426" s="186">
        <v>8.0000000000000002E-3</v>
      </c>
      <c r="R426" s="186">
        <f>Q426*H426</f>
        <v>0.504</v>
      </c>
      <c r="S426" s="186">
        <v>0</v>
      </c>
      <c r="T426" s="18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8" t="s">
        <v>227</v>
      </c>
      <c r="AT426" s="188" t="s">
        <v>223</v>
      </c>
      <c r="AU426" s="188" t="s">
        <v>86</v>
      </c>
      <c r="AY426" s="20" t="s">
        <v>144</v>
      </c>
      <c r="BE426" s="189">
        <f>IF(N426="základní",J426,0)</f>
        <v>0</v>
      </c>
      <c r="BF426" s="189">
        <f>IF(N426="snížená",J426,0)</f>
        <v>0</v>
      </c>
      <c r="BG426" s="189">
        <f>IF(N426="zákl. přenesená",J426,0)</f>
        <v>0</v>
      </c>
      <c r="BH426" s="189">
        <f>IF(N426="sníž. přenesená",J426,0)</f>
        <v>0</v>
      </c>
      <c r="BI426" s="189">
        <f>IF(N426="nulová",J426,0)</f>
        <v>0</v>
      </c>
      <c r="BJ426" s="20" t="s">
        <v>145</v>
      </c>
      <c r="BK426" s="189">
        <f>ROUND(I426*H426,2)</f>
        <v>0</v>
      </c>
      <c r="BL426" s="20" t="s">
        <v>198</v>
      </c>
      <c r="BM426" s="188" t="s">
        <v>762</v>
      </c>
    </row>
    <row r="427" spans="1:65" s="2" customFormat="1" ht="10.199999999999999">
      <c r="A427" s="37"/>
      <c r="B427" s="38"/>
      <c r="C427" s="39"/>
      <c r="D427" s="190" t="s">
        <v>152</v>
      </c>
      <c r="E427" s="39"/>
      <c r="F427" s="191" t="s">
        <v>761</v>
      </c>
      <c r="G427" s="39"/>
      <c r="H427" s="39"/>
      <c r="I427" s="192"/>
      <c r="J427" s="39"/>
      <c r="K427" s="39"/>
      <c r="L427" s="42"/>
      <c r="M427" s="193"/>
      <c r="N427" s="194"/>
      <c r="O427" s="68"/>
      <c r="P427" s="68"/>
      <c r="Q427" s="68"/>
      <c r="R427" s="68"/>
      <c r="S427" s="68"/>
      <c r="T427" s="69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152</v>
      </c>
      <c r="AU427" s="20" t="s">
        <v>86</v>
      </c>
    </row>
    <row r="428" spans="1:65" s="14" customFormat="1" ht="10.199999999999999">
      <c r="B428" s="205"/>
      <c r="C428" s="206"/>
      <c r="D428" s="190" t="s">
        <v>153</v>
      </c>
      <c r="E428" s="206"/>
      <c r="F428" s="208" t="s">
        <v>763</v>
      </c>
      <c r="G428" s="206"/>
      <c r="H428" s="209">
        <v>63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153</v>
      </c>
      <c r="AU428" s="215" t="s">
        <v>86</v>
      </c>
      <c r="AV428" s="14" t="s">
        <v>86</v>
      </c>
      <c r="AW428" s="14" t="s">
        <v>4</v>
      </c>
      <c r="AX428" s="14" t="s">
        <v>84</v>
      </c>
      <c r="AY428" s="215" t="s">
        <v>144</v>
      </c>
    </row>
    <row r="429" spans="1:65" s="2" customFormat="1" ht="16.5" customHeight="1">
      <c r="A429" s="37"/>
      <c r="B429" s="38"/>
      <c r="C429" s="177" t="s">
        <v>764</v>
      </c>
      <c r="D429" s="177" t="s">
        <v>147</v>
      </c>
      <c r="E429" s="178" t="s">
        <v>765</v>
      </c>
      <c r="F429" s="179" t="s">
        <v>766</v>
      </c>
      <c r="G429" s="180" t="s">
        <v>226</v>
      </c>
      <c r="H429" s="181">
        <v>15</v>
      </c>
      <c r="I429" s="182"/>
      <c r="J429" s="183">
        <f>ROUND(I429*H429,2)</f>
        <v>0</v>
      </c>
      <c r="K429" s="179" t="s">
        <v>38</v>
      </c>
      <c r="L429" s="42"/>
      <c r="M429" s="184" t="s">
        <v>38</v>
      </c>
      <c r="N429" s="185" t="s">
        <v>49</v>
      </c>
      <c r="O429" s="68"/>
      <c r="P429" s="186">
        <f>O429*H429</f>
        <v>0</v>
      </c>
      <c r="Q429" s="186">
        <v>0</v>
      </c>
      <c r="R429" s="186">
        <f>Q429*H429</f>
        <v>0</v>
      </c>
      <c r="S429" s="186">
        <v>0</v>
      </c>
      <c r="T429" s="18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8" t="s">
        <v>198</v>
      </c>
      <c r="AT429" s="188" t="s">
        <v>147</v>
      </c>
      <c r="AU429" s="188" t="s">
        <v>86</v>
      </c>
      <c r="AY429" s="20" t="s">
        <v>144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20" t="s">
        <v>145</v>
      </c>
      <c r="BK429" s="189">
        <f>ROUND(I429*H429,2)</f>
        <v>0</v>
      </c>
      <c r="BL429" s="20" t="s">
        <v>198</v>
      </c>
      <c r="BM429" s="188" t="s">
        <v>767</v>
      </c>
    </row>
    <row r="430" spans="1:65" s="2" customFormat="1" ht="10.199999999999999">
      <c r="A430" s="37"/>
      <c r="B430" s="38"/>
      <c r="C430" s="39"/>
      <c r="D430" s="190" t="s">
        <v>152</v>
      </c>
      <c r="E430" s="39"/>
      <c r="F430" s="191" t="s">
        <v>766</v>
      </c>
      <c r="G430" s="39"/>
      <c r="H430" s="39"/>
      <c r="I430" s="192"/>
      <c r="J430" s="39"/>
      <c r="K430" s="39"/>
      <c r="L430" s="42"/>
      <c r="M430" s="193"/>
      <c r="N430" s="194"/>
      <c r="O430" s="68"/>
      <c r="P430" s="68"/>
      <c r="Q430" s="68"/>
      <c r="R430" s="68"/>
      <c r="S430" s="68"/>
      <c r="T430" s="69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152</v>
      </c>
      <c r="AU430" s="20" t="s">
        <v>86</v>
      </c>
    </row>
    <row r="431" spans="1:65" s="13" customFormat="1" ht="10.199999999999999">
      <c r="B431" s="195"/>
      <c r="C431" s="196"/>
      <c r="D431" s="190" t="s">
        <v>153</v>
      </c>
      <c r="E431" s="197" t="s">
        <v>38</v>
      </c>
      <c r="F431" s="198" t="s">
        <v>749</v>
      </c>
      <c r="G431" s="196"/>
      <c r="H431" s="197" t="s">
        <v>38</v>
      </c>
      <c r="I431" s="199"/>
      <c r="J431" s="196"/>
      <c r="K431" s="196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153</v>
      </c>
      <c r="AU431" s="204" t="s">
        <v>86</v>
      </c>
      <c r="AV431" s="13" t="s">
        <v>84</v>
      </c>
      <c r="AW431" s="13" t="s">
        <v>36</v>
      </c>
      <c r="AX431" s="13" t="s">
        <v>76</v>
      </c>
      <c r="AY431" s="204" t="s">
        <v>144</v>
      </c>
    </row>
    <row r="432" spans="1:65" s="14" customFormat="1" ht="10.199999999999999">
      <c r="B432" s="205"/>
      <c r="C432" s="206"/>
      <c r="D432" s="190" t="s">
        <v>153</v>
      </c>
      <c r="E432" s="207" t="s">
        <v>38</v>
      </c>
      <c r="F432" s="208" t="s">
        <v>184</v>
      </c>
      <c r="G432" s="206"/>
      <c r="H432" s="209">
        <v>5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153</v>
      </c>
      <c r="AU432" s="215" t="s">
        <v>86</v>
      </c>
      <c r="AV432" s="14" t="s">
        <v>86</v>
      </c>
      <c r="AW432" s="14" t="s">
        <v>36</v>
      </c>
      <c r="AX432" s="14" t="s">
        <v>76</v>
      </c>
      <c r="AY432" s="215" t="s">
        <v>144</v>
      </c>
    </row>
    <row r="433" spans="1:65" s="13" customFormat="1" ht="10.199999999999999">
      <c r="B433" s="195"/>
      <c r="C433" s="196"/>
      <c r="D433" s="190" t="s">
        <v>153</v>
      </c>
      <c r="E433" s="197" t="s">
        <v>38</v>
      </c>
      <c r="F433" s="198" t="s">
        <v>750</v>
      </c>
      <c r="G433" s="196"/>
      <c r="H433" s="197" t="s">
        <v>38</v>
      </c>
      <c r="I433" s="199"/>
      <c r="J433" s="196"/>
      <c r="K433" s="196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153</v>
      </c>
      <c r="AU433" s="204" t="s">
        <v>86</v>
      </c>
      <c r="AV433" s="13" t="s">
        <v>84</v>
      </c>
      <c r="AW433" s="13" t="s">
        <v>36</v>
      </c>
      <c r="AX433" s="13" t="s">
        <v>76</v>
      </c>
      <c r="AY433" s="204" t="s">
        <v>144</v>
      </c>
    </row>
    <row r="434" spans="1:65" s="14" customFormat="1" ht="10.199999999999999">
      <c r="B434" s="205"/>
      <c r="C434" s="206"/>
      <c r="D434" s="190" t="s">
        <v>153</v>
      </c>
      <c r="E434" s="207" t="s">
        <v>38</v>
      </c>
      <c r="F434" s="208" t="s">
        <v>222</v>
      </c>
      <c r="G434" s="206"/>
      <c r="H434" s="209">
        <v>10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153</v>
      </c>
      <c r="AU434" s="215" t="s">
        <v>86</v>
      </c>
      <c r="AV434" s="14" t="s">
        <v>86</v>
      </c>
      <c r="AW434" s="14" t="s">
        <v>36</v>
      </c>
      <c r="AX434" s="14" t="s">
        <v>76</v>
      </c>
      <c r="AY434" s="215" t="s">
        <v>144</v>
      </c>
    </row>
    <row r="435" spans="1:65" s="15" customFormat="1" ht="10.199999999999999">
      <c r="B435" s="232"/>
      <c r="C435" s="233"/>
      <c r="D435" s="190" t="s">
        <v>153</v>
      </c>
      <c r="E435" s="234" t="s">
        <v>38</v>
      </c>
      <c r="F435" s="235" t="s">
        <v>421</v>
      </c>
      <c r="G435" s="233"/>
      <c r="H435" s="236">
        <v>15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153</v>
      </c>
      <c r="AU435" s="242" t="s">
        <v>86</v>
      </c>
      <c r="AV435" s="15" t="s">
        <v>145</v>
      </c>
      <c r="AW435" s="15" t="s">
        <v>36</v>
      </c>
      <c r="AX435" s="15" t="s">
        <v>84</v>
      </c>
      <c r="AY435" s="242" t="s">
        <v>144</v>
      </c>
    </row>
    <row r="436" spans="1:65" s="2" customFormat="1" ht="16.5" customHeight="1">
      <c r="A436" s="37"/>
      <c r="B436" s="38"/>
      <c r="C436" s="218" t="s">
        <v>768</v>
      </c>
      <c r="D436" s="218" t="s">
        <v>223</v>
      </c>
      <c r="E436" s="219" t="s">
        <v>769</v>
      </c>
      <c r="F436" s="220" t="s">
        <v>770</v>
      </c>
      <c r="G436" s="221" t="s">
        <v>226</v>
      </c>
      <c r="H436" s="222">
        <v>5</v>
      </c>
      <c r="I436" s="223"/>
      <c r="J436" s="224">
        <f>ROUND(I436*H436,2)</f>
        <v>0</v>
      </c>
      <c r="K436" s="220" t="s">
        <v>38</v>
      </c>
      <c r="L436" s="225"/>
      <c r="M436" s="226" t="s">
        <v>38</v>
      </c>
      <c r="N436" s="227" t="s">
        <v>49</v>
      </c>
      <c r="O436" s="68"/>
      <c r="P436" s="186">
        <f>O436*H436</f>
        <v>0</v>
      </c>
      <c r="Q436" s="186">
        <v>1.6999999999999999E-3</v>
      </c>
      <c r="R436" s="186">
        <f>Q436*H436</f>
        <v>8.4999999999999989E-3</v>
      </c>
      <c r="S436" s="186">
        <v>0</v>
      </c>
      <c r="T436" s="187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8" t="s">
        <v>227</v>
      </c>
      <c r="AT436" s="188" t="s">
        <v>223</v>
      </c>
      <c r="AU436" s="188" t="s">
        <v>86</v>
      </c>
      <c r="AY436" s="20" t="s">
        <v>144</v>
      </c>
      <c r="BE436" s="189">
        <f>IF(N436="základní",J436,0)</f>
        <v>0</v>
      </c>
      <c r="BF436" s="189">
        <f>IF(N436="snížená",J436,0)</f>
        <v>0</v>
      </c>
      <c r="BG436" s="189">
        <f>IF(N436="zákl. přenesená",J436,0)</f>
        <v>0</v>
      </c>
      <c r="BH436" s="189">
        <f>IF(N436="sníž. přenesená",J436,0)</f>
        <v>0</v>
      </c>
      <c r="BI436" s="189">
        <f>IF(N436="nulová",J436,0)</f>
        <v>0</v>
      </c>
      <c r="BJ436" s="20" t="s">
        <v>145</v>
      </c>
      <c r="BK436" s="189">
        <f>ROUND(I436*H436,2)</f>
        <v>0</v>
      </c>
      <c r="BL436" s="20" t="s">
        <v>198</v>
      </c>
      <c r="BM436" s="188" t="s">
        <v>771</v>
      </c>
    </row>
    <row r="437" spans="1:65" s="2" customFormat="1" ht="10.199999999999999">
      <c r="A437" s="37"/>
      <c r="B437" s="38"/>
      <c r="C437" s="39"/>
      <c r="D437" s="190" t="s">
        <v>152</v>
      </c>
      <c r="E437" s="39"/>
      <c r="F437" s="191" t="s">
        <v>770</v>
      </c>
      <c r="G437" s="39"/>
      <c r="H437" s="39"/>
      <c r="I437" s="192"/>
      <c r="J437" s="39"/>
      <c r="K437" s="39"/>
      <c r="L437" s="42"/>
      <c r="M437" s="193"/>
      <c r="N437" s="194"/>
      <c r="O437" s="68"/>
      <c r="P437" s="68"/>
      <c r="Q437" s="68"/>
      <c r="R437" s="68"/>
      <c r="S437" s="68"/>
      <c r="T437" s="69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152</v>
      </c>
      <c r="AU437" s="20" t="s">
        <v>86</v>
      </c>
    </row>
    <row r="438" spans="1:65" s="2" customFormat="1" ht="16.5" customHeight="1">
      <c r="A438" s="37"/>
      <c r="B438" s="38"/>
      <c r="C438" s="218" t="s">
        <v>772</v>
      </c>
      <c r="D438" s="218" t="s">
        <v>223</v>
      </c>
      <c r="E438" s="219" t="s">
        <v>773</v>
      </c>
      <c r="F438" s="220" t="s">
        <v>774</v>
      </c>
      <c r="G438" s="221" t="s">
        <v>226</v>
      </c>
      <c r="H438" s="222">
        <v>10</v>
      </c>
      <c r="I438" s="223"/>
      <c r="J438" s="224">
        <f>ROUND(I438*H438,2)</f>
        <v>0</v>
      </c>
      <c r="K438" s="220" t="s">
        <v>38</v>
      </c>
      <c r="L438" s="225"/>
      <c r="M438" s="226" t="s">
        <v>38</v>
      </c>
      <c r="N438" s="227" t="s">
        <v>49</v>
      </c>
      <c r="O438" s="68"/>
      <c r="P438" s="186">
        <f>O438*H438</f>
        <v>0</v>
      </c>
      <c r="Q438" s="186">
        <v>8.9999999999999998E-4</v>
      </c>
      <c r="R438" s="186">
        <f>Q438*H438</f>
        <v>8.9999999999999993E-3</v>
      </c>
      <c r="S438" s="186">
        <v>0</v>
      </c>
      <c r="T438" s="187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8" t="s">
        <v>227</v>
      </c>
      <c r="AT438" s="188" t="s">
        <v>223</v>
      </c>
      <c r="AU438" s="188" t="s">
        <v>86</v>
      </c>
      <c r="AY438" s="20" t="s">
        <v>144</v>
      </c>
      <c r="BE438" s="189">
        <f>IF(N438="základní",J438,0)</f>
        <v>0</v>
      </c>
      <c r="BF438" s="189">
        <f>IF(N438="snížená",J438,0)</f>
        <v>0</v>
      </c>
      <c r="BG438" s="189">
        <f>IF(N438="zákl. přenesená",J438,0)</f>
        <v>0</v>
      </c>
      <c r="BH438" s="189">
        <f>IF(N438="sníž. přenesená",J438,0)</f>
        <v>0</v>
      </c>
      <c r="BI438" s="189">
        <f>IF(N438="nulová",J438,0)</f>
        <v>0</v>
      </c>
      <c r="BJ438" s="20" t="s">
        <v>145</v>
      </c>
      <c r="BK438" s="189">
        <f>ROUND(I438*H438,2)</f>
        <v>0</v>
      </c>
      <c r="BL438" s="20" t="s">
        <v>198</v>
      </c>
      <c r="BM438" s="188" t="s">
        <v>775</v>
      </c>
    </row>
    <row r="439" spans="1:65" s="2" customFormat="1" ht="10.199999999999999">
      <c r="A439" s="37"/>
      <c r="B439" s="38"/>
      <c r="C439" s="39"/>
      <c r="D439" s="190" t="s">
        <v>152</v>
      </c>
      <c r="E439" s="39"/>
      <c r="F439" s="191" t="s">
        <v>774</v>
      </c>
      <c r="G439" s="39"/>
      <c r="H439" s="39"/>
      <c r="I439" s="192"/>
      <c r="J439" s="39"/>
      <c r="K439" s="39"/>
      <c r="L439" s="42"/>
      <c r="M439" s="193"/>
      <c r="N439" s="194"/>
      <c r="O439" s="68"/>
      <c r="P439" s="68"/>
      <c r="Q439" s="68"/>
      <c r="R439" s="68"/>
      <c r="S439" s="68"/>
      <c r="T439" s="69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152</v>
      </c>
      <c r="AU439" s="20" t="s">
        <v>86</v>
      </c>
    </row>
    <row r="440" spans="1:65" s="2" customFormat="1" ht="16.5" customHeight="1">
      <c r="A440" s="37"/>
      <c r="B440" s="38"/>
      <c r="C440" s="177" t="s">
        <v>776</v>
      </c>
      <c r="D440" s="177" t="s">
        <v>147</v>
      </c>
      <c r="E440" s="178" t="s">
        <v>777</v>
      </c>
      <c r="F440" s="179" t="s">
        <v>778</v>
      </c>
      <c r="G440" s="180" t="s">
        <v>172</v>
      </c>
      <c r="H440" s="181">
        <v>0.59699999999999998</v>
      </c>
      <c r="I440" s="182"/>
      <c r="J440" s="183">
        <f>ROUND(I440*H440,2)</f>
        <v>0</v>
      </c>
      <c r="K440" s="179" t="s">
        <v>160</v>
      </c>
      <c r="L440" s="42"/>
      <c r="M440" s="184" t="s">
        <v>38</v>
      </c>
      <c r="N440" s="185" t="s">
        <v>49</v>
      </c>
      <c r="O440" s="68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8" t="s">
        <v>198</v>
      </c>
      <c r="AT440" s="188" t="s">
        <v>147</v>
      </c>
      <c r="AU440" s="188" t="s">
        <v>86</v>
      </c>
      <c r="AY440" s="20" t="s">
        <v>144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20" t="s">
        <v>145</v>
      </c>
      <c r="BK440" s="189">
        <f>ROUND(I440*H440,2)</f>
        <v>0</v>
      </c>
      <c r="BL440" s="20" t="s">
        <v>198</v>
      </c>
      <c r="BM440" s="188" t="s">
        <v>779</v>
      </c>
    </row>
    <row r="441" spans="1:65" s="2" customFormat="1" ht="19.2">
      <c r="A441" s="37"/>
      <c r="B441" s="38"/>
      <c r="C441" s="39"/>
      <c r="D441" s="190" t="s">
        <v>152</v>
      </c>
      <c r="E441" s="39"/>
      <c r="F441" s="191" t="s">
        <v>780</v>
      </c>
      <c r="G441" s="39"/>
      <c r="H441" s="39"/>
      <c r="I441" s="192"/>
      <c r="J441" s="39"/>
      <c r="K441" s="39"/>
      <c r="L441" s="42"/>
      <c r="M441" s="193"/>
      <c r="N441" s="194"/>
      <c r="O441" s="68"/>
      <c r="P441" s="68"/>
      <c r="Q441" s="68"/>
      <c r="R441" s="68"/>
      <c r="S441" s="68"/>
      <c r="T441" s="69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152</v>
      </c>
      <c r="AU441" s="20" t="s">
        <v>86</v>
      </c>
    </row>
    <row r="442" spans="1:65" s="2" customFormat="1" ht="10.199999999999999">
      <c r="A442" s="37"/>
      <c r="B442" s="38"/>
      <c r="C442" s="39"/>
      <c r="D442" s="216" t="s">
        <v>163</v>
      </c>
      <c r="E442" s="39"/>
      <c r="F442" s="217" t="s">
        <v>781</v>
      </c>
      <c r="G442" s="39"/>
      <c r="H442" s="39"/>
      <c r="I442" s="192"/>
      <c r="J442" s="39"/>
      <c r="K442" s="39"/>
      <c r="L442" s="42"/>
      <c r="M442" s="193"/>
      <c r="N442" s="194"/>
      <c r="O442" s="68"/>
      <c r="P442" s="68"/>
      <c r="Q442" s="68"/>
      <c r="R442" s="68"/>
      <c r="S442" s="68"/>
      <c r="T442" s="69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163</v>
      </c>
      <c r="AU442" s="20" t="s">
        <v>86</v>
      </c>
    </row>
    <row r="443" spans="1:65" s="12" customFormat="1" ht="22.8" customHeight="1">
      <c r="B443" s="161"/>
      <c r="C443" s="162"/>
      <c r="D443" s="163" t="s">
        <v>75</v>
      </c>
      <c r="E443" s="175" t="s">
        <v>782</v>
      </c>
      <c r="F443" s="175" t="s">
        <v>783</v>
      </c>
      <c r="G443" s="162"/>
      <c r="H443" s="162"/>
      <c r="I443" s="165"/>
      <c r="J443" s="176">
        <f>BK443</f>
        <v>0</v>
      </c>
      <c r="K443" s="162"/>
      <c r="L443" s="167"/>
      <c r="M443" s="168"/>
      <c r="N443" s="169"/>
      <c r="O443" s="169"/>
      <c r="P443" s="170">
        <f>SUM(P444:P481)</f>
        <v>0</v>
      </c>
      <c r="Q443" s="169"/>
      <c r="R443" s="170">
        <f>SUM(R444:R481)</f>
        <v>0.54264000000000012</v>
      </c>
      <c r="S443" s="169"/>
      <c r="T443" s="171">
        <f>SUM(T444:T481)</f>
        <v>0.36</v>
      </c>
      <c r="AR443" s="172" t="s">
        <v>86</v>
      </c>
      <c r="AT443" s="173" t="s">
        <v>75</v>
      </c>
      <c r="AU443" s="173" t="s">
        <v>84</v>
      </c>
      <c r="AY443" s="172" t="s">
        <v>144</v>
      </c>
      <c r="BK443" s="174">
        <f>SUM(BK444:BK481)</f>
        <v>0</v>
      </c>
    </row>
    <row r="444" spans="1:65" s="2" customFormat="1" ht="16.5" customHeight="1">
      <c r="A444" s="37"/>
      <c r="B444" s="38"/>
      <c r="C444" s="177" t="s">
        <v>784</v>
      </c>
      <c r="D444" s="177" t="s">
        <v>147</v>
      </c>
      <c r="E444" s="178" t="s">
        <v>785</v>
      </c>
      <c r="F444" s="179" t="s">
        <v>786</v>
      </c>
      <c r="G444" s="180" t="s">
        <v>226</v>
      </c>
      <c r="H444" s="181">
        <v>15</v>
      </c>
      <c r="I444" s="182"/>
      <c r="J444" s="183">
        <f>ROUND(I444*H444,2)</f>
        <v>0</v>
      </c>
      <c r="K444" s="179" t="s">
        <v>38</v>
      </c>
      <c r="L444" s="42"/>
      <c r="M444" s="184" t="s">
        <v>38</v>
      </c>
      <c r="N444" s="185" t="s">
        <v>49</v>
      </c>
      <c r="O444" s="68"/>
      <c r="P444" s="186">
        <f>O444*H444</f>
        <v>0</v>
      </c>
      <c r="Q444" s="186">
        <v>0</v>
      </c>
      <c r="R444" s="186">
        <f>Q444*H444</f>
        <v>0</v>
      </c>
      <c r="S444" s="186">
        <v>2.4E-2</v>
      </c>
      <c r="T444" s="187">
        <f>S444*H444</f>
        <v>0.36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8" t="s">
        <v>198</v>
      </c>
      <c r="AT444" s="188" t="s">
        <v>147</v>
      </c>
      <c r="AU444" s="188" t="s">
        <v>86</v>
      </c>
      <c r="AY444" s="20" t="s">
        <v>144</v>
      </c>
      <c r="BE444" s="189">
        <f>IF(N444="základní",J444,0)</f>
        <v>0</v>
      </c>
      <c r="BF444" s="189">
        <f>IF(N444="snížená",J444,0)</f>
        <v>0</v>
      </c>
      <c r="BG444" s="189">
        <f>IF(N444="zákl. přenesená",J444,0)</f>
        <v>0</v>
      </c>
      <c r="BH444" s="189">
        <f>IF(N444="sníž. přenesená",J444,0)</f>
        <v>0</v>
      </c>
      <c r="BI444" s="189">
        <f>IF(N444="nulová",J444,0)</f>
        <v>0</v>
      </c>
      <c r="BJ444" s="20" t="s">
        <v>145</v>
      </c>
      <c r="BK444" s="189">
        <f>ROUND(I444*H444,2)</f>
        <v>0</v>
      </c>
      <c r="BL444" s="20" t="s">
        <v>198</v>
      </c>
      <c r="BM444" s="188" t="s">
        <v>787</v>
      </c>
    </row>
    <row r="445" spans="1:65" s="2" customFormat="1" ht="10.199999999999999">
      <c r="A445" s="37"/>
      <c r="B445" s="38"/>
      <c r="C445" s="39"/>
      <c r="D445" s="190" t="s">
        <v>152</v>
      </c>
      <c r="E445" s="39"/>
      <c r="F445" s="191" t="s">
        <v>786</v>
      </c>
      <c r="G445" s="39"/>
      <c r="H445" s="39"/>
      <c r="I445" s="192"/>
      <c r="J445" s="39"/>
      <c r="K445" s="39"/>
      <c r="L445" s="42"/>
      <c r="M445" s="193"/>
      <c r="N445" s="194"/>
      <c r="O445" s="68"/>
      <c r="P445" s="68"/>
      <c r="Q445" s="68"/>
      <c r="R445" s="68"/>
      <c r="S445" s="68"/>
      <c r="T445" s="69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152</v>
      </c>
      <c r="AU445" s="20" t="s">
        <v>86</v>
      </c>
    </row>
    <row r="446" spans="1:65" s="13" customFormat="1" ht="10.199999999999999">
      <c r="B446" s="195"/>
      <c r="C446" s="196"/>
      <c r="D446" s="190" t="s">
        <v>153</v>
      </c>
      <c r="E446" s="197" t="s">
        <v>38</v>
      </c>
      <c r="F446" s="198" t="s">
        <v>788</v>
      </c>
      <c r="G446" s="196"/>
      <c r="H446" s="197" t="s">
        <v>38</v>
      </c>
      <c r="I446" s="199"/>
      <c r="J446" s="196"/>
      <c r="K446" s="196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153</v>
      </c>
      <c r="AU446" s="204" t="s">
        <v>86</v>
      </c>
      <c r="AV446" s="13" t="s">
        <v>84</v>
      </c>
      <c r="AW446" s="13" t="s">
        <v>36</v>
      </c>
      <c r="AX446" s="13" t="s">
        <v>76</v>
      </c>
      <c r="AY446" s="204" t="s">
        <v>144</v>
      </c>
    </row>
    <row r="447" spans="1:65" s="14" customFormat="1" ht="10.199999999999999">
      <c r="B447" s="205"/>
      <c r="C447" s="206"/>
      <c r="D447" s="190" t="s">
        <v>153</v>
      </c>
      <c r="E447" s="207" t="s">
        <v>38</v>
      </c>
      <c r="F447" s="208" t="s">
        <v>342</v>
      </c>
      <c r="G447" s="206"/>
      <c r="H447" s="209">
        <v>15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153</v>
      </c>
      <c r="AU447" s="215" t="s">
        <v>86</v>
      </c>
      <c r="AV447" s="14" t="s">
        <v>86</v>
      </c>
      <c r="AW447" s="14" t="s">
        <v>36</v>
      </c>
      <c r="AX447" s="14" t="s">
        <v>84</v>
      </c>
      <c r="AY447" s="215" t="s">
        <v>144</v>
      </c>
    </row>
    <row r="448" spans="1:65" s="2" customFormat="1" ht="16.5" customHeight="1">
      <c r="A448" s="37"/>
      <c r="B448" s="38"/>
      <c r="C448" s="177" t="s">
        <v>789</v>
      </c>
      <c r="D448" s="177" t="s">
        <v>147</v>
      </c>
      <c r="E448" s="178" t="s">
        <v>790</v>
      </c>
      <c r="F448" s="179" t="s">
        <v>791</v>
      </c>
      <c r="G448" s="180" t="s">
        <v>226</v>
      </c>
      <c r="H448" s="181">
        <v>15</v>
      </c>
      <c r="I448" s="182"/>
      <c r="J448" s="183">
        <f>ROUND(I448*H448,2)</f>
        <v>0</v>
      </c>
      <c r="K448" s="179" t="s">
        <v>160</v>
      </c>
      <c r="L448" s="42"/>
      <c r="M448" s="184" t="s">
        <v>38</v>
      </c>
      <c r="N448" s="185" t="s">
        <v>49</v>
      </c>
      <c r="O448" s="68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8" t="s">
        <v>198</v>
      </c>
      <c r="AT448" s="188" t="s">
        <v>147</v>
      </c>
      <c r="AU448" s="188" t="s">
        <v>86</v>
      </c>
      <c r="AY448" s="20" t="s">
        <v>144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20" t="s">
        <v>145</v>
      </c>
      <c r="BK448" s="189">
        <f>ROUND(I448*H448,2)</f>
        <v>0</v>
      </c>
      <c r="BL448" s="20" t="s">
        <v>198</v>
      </c>
      <c r="BM448" s="188" t="s">
        <v>792</v>
      </c>
    </row>
    <row r="449" spans="1:65" s="2" customFormat="1" ht="19.2">
      <c r="A449" s="37"/>
      <c r="B449" s="38"/>
      <c r="C449" s="39"/>
      <c r="D449" s="190" t="s">
        <v>152</v>
      </c>
      <c r="E449" s="39"/>
      <c r="F449" s="191" t="s">
        <v>793</v>
      </c>
      <c r="G449" s="39"/>
      <c r="H449" s="39"/>
      <c r="I449" s="192"/>
      <c r="J449" s="39"/>
      <c r="K449" s="39"/>
      <c r="L449" s="42"/>
      <c r="M449" s="193"/>
      <c r="N449" s="194"/>
      <c r="O449" s="68"/>
      <c r="P449" s="68"/>
      <c r="Q449" s="68"/>
      <c r="R449" s="68"/>
      <c r="S449" s="68"/>
      <c r="T449" s="69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152</v>
      </c>
      <c r="AU449" s="20" t="s">
        <v>86</v>
      </c>
    </row>
    <row r="450" spans="1:65" s="2" customFormat="1" ht="10.199999999999999">
      <c r="A450" s="37"/>
      <c r="B450" s="38"/>
      <c r="C450" s="39"/>
      <c r="D450" s="216" t="s">
        <v>163</v>
      </c>
      <c r="E450" s="39"/>
      <c r="F450" s="217" t="s">
        <v>794</v>
      </c>
      <c r="G450" s="39"/>
      <c r="H450" s="39"/>
      <c r="I450" s="192"/>
      <c r="J450" s="39"/>
      <c r="K450" s="39"/>
      <c r="L450" s="42"/>
      <c r="M450" s="193"/>
      <c r="N450" s="194"/>
      <c r="O450" s="68"/>
      <c r="P450" s="68"/>
      <c r="Q450" s="68"/>
      <c r="R450" s="68"/>
      <c r="S450" s="68"/>
      <c r="T450" s="69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163</v>
      </c>
      <c r="AU450" s="20" t="s">
        <v>86</v>
      </c>
    </row>
    <row r="451" spans="1:65" s="2" customFormat="1" ht="16.5" customHeight="1">
      <c r="A451" s="37"/>
      <c r="B451" s="38"/>
      <c r="C451" s="218" t="s">
        <v>795</v>
      </c>
      <c r="D451" s="218" t="s">
        <v>223</v>
      </c>
      <c r="E451" s="219" t="s">
        <v>796</v>
      </c>
      <c r="F451" s="220" t="s">
        <v>797</v>
      </c>
      <c r="G451" s="221" t="s">
        <v>226</v>
      </c>
      <c r="H451" s="222">
        <v>15</v>
      </c>
      <c r="I451" s="223"/>
      <c r="J451" s="224">
        <f>ROUND(I451*H451,2)</f>
        <v>0</v>
      </c>
      <c r="K451" s="220" t="s">
        <v>160</v>
      </c>
      <c r="L451" s="225"/>
      <c r="M451" s="226" t="s">
        <v>38</v>
      </c>
      <c r="N451" s="227" t="s">
        <v>49</v>
      </c>
      <c r="O451" s="68"/>
      <c r="P451" s="186">
        <f>O451*H451</f>
        <v>0</v>
      </c>
      <c r="Q451" s="186">
        <v>1.7500000000000002E-2</v>
      </c>
      <c r="R451" s="186">
        <f>Q451*H451</f>
        <v>0.26250000000000001</v>
      </c>
      <c r="S451" s="186">
        <v>0</v>
      </c>
      <c r="T451" s="18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8" t="s">
        <v>227</v>
      </c>
      <c r="AT451" s="188" t="s">
        <v>223</v>
      </c>
      <c r="AU451" s="188" t="s">
        <v>86</v>
      </c>
      <c r="AY451" s="20" t="s">
        <v>144</v>
      </c>
      <c r="BE451" s="189">
        <f>IF(N451="základní",J451,0)</f>
        <v>0</v>
      </c>
      <c r="BF451" s="189">
        <f>IF(N451="snížená",J451,0)</f>
        <v>0</v>
      </c>
      <c r="BG451" s="189">
        <f>IF(N451="zákl. přenesená",J451,0)</f>
        <v>0</v>
      </c>
      <c r="BH451" s="189">
        <f>IF(N451="sníž. přenesená",J451,0)</f>
        <v>0</v>
      </c>
      <c r="BI451" s="189">
        <f>IF(N451="nulová",J451,0)</f>
        <v>0</v>
      </c>
      <c r="BJ451" s="20" t="s">
        <v>145</v>
      </c>
      <c r="BK451" s="189">
        <f>ROUND(I451*H451,2)</f>
        <v>0</v>
      </c>
      <c r="BL451" s="20" t="s">
        <v>198</v>
      </c>
      <c r="BM451" s="188" t="s">
        <v>798</v>
      </c>
    </row>
    <row r="452" spans="1:65" s="2" customFormat="1" ht="10.199999999999999">
      <c r="A452" s="37"/>
      <c r="B452" s="38"/>
      <c r="C452" s="39"/>
      <c r="D452" s="190" t="s">
        <v>152</v>
      </c>
      <c r="E452" s="39"/>
      <c r="F452" s="191" t="s">
        <v>797</v>
      </c>
      <c r="G452" s="39"/>
      <c r="H452" s="39"/>
      <c r="I452" s="192"/>
      <c r="J452" s="39"/>
      <c r="K452" s="39"/>
      <c r="L452" s="42"/>
      <c r="M452" s="193"/>
      <c r="N452" s="194"/>
      <c r="O452" s="68"/>
      <c r="P452" s="68"/>
      <c r="Q452" s="68"/>
      <c r="R452" s="68"/>
      <c r="S452" s="68"/>
      <c r="T452" s="69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152</v>
      </c>
      <c r="AU452" s="20" t="s">
        <v>86</v>
      </c>
    </row>
    <row r="453" spans="1:65" s="2" customFormat="1" ht="16.5" customHeight="1">
      <c r="A453" s="37"/>
      <c r="B453" s="38"/>
      <c r="C453" s="177" t="s">
        <v>799</v>
      </c>
      <c r="D453" s="177" t="s">
        <v>147</v>
      </c>
      <c r="E453" s="178" t="s">
        <v>800</v>
      </c>
      <c r="F453" s="179" t="s">
        <v>801</v>
      </c>
      <c r="G453" s="180" t="s">
        <v>226</v>
      </c>
      <c r="H453" s="181">
        <v>5</v>
      </c>
      <c r="I453" s="182"/>
      <c r="J453" s="183">
        <f>ROUND(I453*H453,2)</f>
        <v>0</v>
      </c>
      <c r="K453" s="179" t="s">
        <v>160</v>
      </c>
      <c r="L453" s="42"/>
      <c r="M453" s="184" t="s">
        <v>38</v>
      </c>
      <c r="N453" s="185" t="s">
        <v>49</v>
      </c>
      <c r="O453" s="68"/>
      <c r="P453" s="186">
        <f>O453*H453</f>
        <v>0</v>
      </c>
      <c r="Q453" s="186">
        <v>0</v>
      </c>
      <c r="R453" s="186">
        <f>Q453*H453</f>
        <v>0</v>
      </c>
      <c r="S453" s="186">
        <v>0</v>
      </c>
      <c r="T453" s="18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8" t="s">
        <v>198</v>
      </c>
      <c r="AT453" s="188" t="s">
        <v>147</v>
      </c>
      <c r="AU453" s="188" t="s">
        <v>86</v>
      </c>
      <c r="AY453" s="20" t="s">
        <v>144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20" t="s">
        <v>145</v>
      </c>
      <c r="BK453" s="189">
        <f>ROUND(I453*H453,2)</f>
        <v>0</v>
      </c>
      <c r="BL453" s="20" t="s">
        <v>198</v>
      </c>
      <c r="BM453" s="188" t="s">
        <v>802</v>
      </c>
    </row>
    <row r="454" spans="1:65" s="2" customFormat="1" ht="10.199999999999999">
      <c r="A454" s="37"/>
      <c r="B454" s="38"/>
      <c r="C454" s="39"/>
      <c r="D454" s="190" t="s">
        <v>152</v>
      </c>
      <c r="E454" s="39"/>
      <c r="F454" s="191" t="s">
        <v>803</v>
      </c>
      <c r="G454" s="39"/>
      <c r="H454" s="39"/>
      <c r="I454" s="192"/>
      <c r="J454" s="39"/>
      <c r="K454" s="39"/>
      <c r="L454" s="42"/>
      <c r="M454" s="193"/>
      <c r="N454" s="194"/>
      <c r="O454" s="68"/>
      <c r="P454" s="68"/>
      <c r="Q454" s="68"/>
      <c r="R454" s="68"/>
      <c r="S454" s="68"/>
      <c r="T454" s="69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152</v>
      </c>
      <c r="AU454" s="20" t="s">
        <v>86</v>
      </c>
    </row>
    <row r="455" spans="1:65" s="2" customFormat="1" ht="10.199999999999999">
      <c r="A455" s="37"/>
      <c r="B455" s="38"/>
      <c r="C455" s="39"/>
      <c r="D455" s="216" t="s">
        <v>163</v>
      </c>
      <c r="E455" s="39"/>
      <c r="F455" s="217" t="s">
        <v>804</v>
      </c>
      <c r="G455" s="39"/>
      <c r="H455" s="39"/>
      <c r="I455" s="192"/>
      <c r="J455" s="39"/>
      <c r="K455" s="39"/>
      <c r="L455" s="42"/>
      <c r="M455" s="193"/>
      <c r="N455" s="194"/>
      <c r="O455" s="68"/>
      <c r="P455" s="68"/>
      <c r="Q455" s="68"/>
      <c r="R455" s="68"/>
      <c r="S455" s="68"/>
      <c r="T455" s="69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163</v>
      </c>
      <c r="AU455" s="20" t="s">
        <v>86</v>
      </c>
    </row>
    <row r="456" spans="1:65" s="13" customFormat="1" ht="10.199999999999999">
      <c r="B456" s="195"/>
      <c r="C456" s="196"/>
      <c r="D456" s="190" t="s">
        <v>153</v>
      </c>
      <c r="E456" s="197" t="s">
        <v>38</v>
      </c>
      <c r="F456" s="198" t="s">
        <v>805</v>
      </c>
      <c r="G456" s="196"/>
      <c r="H456" s="197" t="s">
        <v>38</v>
      </c>
      <c r="I456" s="199"/>
      <c r="J456" s="196"/>
      <c r="K456" s="196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153</v>
      </c>
      <c r="AU456" s="204" t="s">
        <v>86</v>
      </c>
      <c r="AV456" s="13" t="s">
        <v>84</v>
      </c>
      <c r="AW456" s="13" t="s">
        <v>36</v>
      </c>
      <c r="AX456" s="13" t="s">
        <v>76</v>
      </c>
      <c r="AY456" s="204" t="s">
        <v>144</v>
      </c>
    </row>
    <row r="457" spans="1:65" s="14" customFormat="1" ht="10.199999999999999">
      <c r="B457" s="205"/>
      <c r="C457" s="206"/>
      <c r="D457" s="190" t="s">
        <v>153</v>
      </c>
      <c r="E457" s="207" t="s">
        <v>38</v>
      </c>
      <c r="F457" s="208" t="s">
        <v>184</v>
      </c>
      <c r="G457" s="206"/>
      <c r="H457" s="209">
        <v>5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153</v>
      </c>
      <c r="AU457" s="215" t="s">
        <v>86</v>
      </c>
      <c r="AV457" s="14" t="s">
        <v>86</v>
      </c>
      <c r="AW457" s="14" t="s">
        <v>36</v>
      </c>
      <c r="AX457" s="14" t="s">
        <v>84</v>
      </c>
      <c r="AY457" s="215" t="s">
        <v>144</v>
      </c>
    </row>
    <row r="458" spans="1:65" s="2" customFormat="1" ht="16.5" customHeight="1">
      <c r="A458" s="37"/>
      <c r="B458" s="38"/>
      <c r="C458" s="218" t="s">
        <v>806</v>
      </c>
      <c r="D458" s="218" t="s">
        <v>223</v>
      </c>
      <c r="E458" s="219" t="s">
        <v>807</v>
      </c>
      <c r="F458" s="220" t="s">
        <v>808</v>
      </c>
      <c r="G458" s="221" t="s">
        <v>226</v>
      </c>
      <c r="H458" s="222">
        <v>5</v>
      </c>
      <c r="I458" s="223"/>
      <c r="J458" s="224">
        <f>ROUND(I458*H458,2)</f>
        <v>0</v>
      </c>
      <c r="K458" s="220" t="s">
        <v>160</v>
      </c>
      <c r="L458" s="225"/>
      <c r="M458" s="226" t="s">
        <v>38</v>
      </c>
      <c r="N458" s="227" t="s">
        <v>49</v>
      </c>
      <c r="O458" s="68"/>
      <c r="P458" s="186">
        <f>O458*H458</f>
        <v>0</v>
      </c>
      <c r="Q458" s="186">
        <v>2.2000000000000001E-3</v>
      </c>
      <c r="R458" s="186">
        <f>Q458*H458</f>
        <v>1.1000000000000001E-2</v>
      </c>
      <c r="S458" s="186">
        <v>0</v>
      </c>
      <c r="T458" s="18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8" t="s">
        <v>227</v>
      </c>
      <c r="AT458" s="188" t="s">
        <v>223</v>
      </c>
      <c r="AU458" s="188" t="s">
        <v>86</v>
      </c>
      <c r="AY458" s="20" t="s">
        <v>144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20" t="s">
        <v>145</v>
      </c>
      <c r="BK458" s="189">
        <f>ROUND(I458*H458,2)</f>
        <v>0</v>
      </c>
      <c r="BL458" s="20" t="s">
        <v>198</v>
      </c>
      <c r="BM458" s="188" t="s">
        <v>809</v>
      </c>
    </row>
    <row r="459" spans="1:65" s="2" customFormat="1" ht="10.199999999999999">
      <c r="A459" s="37"/>
      <c r="B459" s="38"/>
      <c r="C459" s="39"/>
      <c r="D459" s="190" t="s">
        <v>152</v>
      </c>
      <c r="E459" s="39"/>
      <c r="F459" s="191" t="s">
        <v>808</v>
      </c>
      <c r="G459" s="39"/>
      <c r="H459" s="39"/>
      <c r="I459" s="192"/>
      <c r="J459" s="39"/>
      <c r="K459" s="39"/>
      <c r="L459" s="42"/>
      <c r="M459" s="193"/>
      <c r="N459" s="194"/>
      <c r="O459" s="68"/>
      <c r="P459" s="68"/>
      <c r="Q459" s="68"/>
      <c r="R459" s="68"/>
      <c r="S459" s="68"/>
      <c r="T459" s="69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152</v>
      </c>
      <c r="AU459" s="20" t="s">
        <v>86</v>
      </c>
    </row>
    <row r="460" spans="1:65" s="13" customFormat="1" ht="10.199999999999999">
      <c r="B460" s="195"/>
      <c r="C460" s="196"/>
      <c r="D460" s="190" t="s">
        <v>153</v>
      </c>
      <c r="E460" s="197" t="s">
        <v>38</v>
      </c>
      <c r="F460" s="198" t="s">
        <v>805</v>
      </c>
      <c r="G460" s="196"/>
      <c r="H460" s="197" t="s">
        <v>38</v>
      </c>
      <c r="I460" s="199"/>
      <c r="J460" s="196"/>
      <c r="K460" s="196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153</v>
      </c>
      <c r="AU460" s="204" t="s">
        <v>86</v>
      </c>
      <c r="AV460" s="13" t="s">
        <v>84</v>
      </c>
      <c r="AW460" s="13" t="s">
        <v>36</v>
      </c>
      <c r="AX460" s="13" t="s">
        <v>76</v>
      </c>
      <c r="AY460" s="204" t="s">
        <v>144</v>
      </c>
    </row>
    <row r="461" spans="1:65" s="14" customFormat="1" ht="10.199999999999999">
      <c r="B461" s="205"/>
      <c r="C461" s="206"/>
      <c r="D461" s="190" t="s">
        <v>153</v>
      </c>
      <c r="E461" s="207" t="s">
        <v>38</v>
      </c>
      <c r="F461" s="208" t="s">
        <v>184</v>
      </c>
      <c r="G461" s="206"/>
      <c r="H461" s="209">
        <v>5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153</v>
      </c>
      <c r="AU461" s="215" t="s">
        <v>86</v>
      </c>
      <c r="AV461" s="14" t="s">
        <v>86</v>
      </c>
      <c r="AW461" s="14" t="s">
        <v>36</v>
      </c>
      <c r="AX461" s="14" t="s">
        <v>84</v>
      </c>
      <c r="AY461" s="215" t="s">
        <v>144</v>
      </c>
    </row>
    <row r="462" spans="1:65" s="2" customFormat="1" ht="16.5" customHeight="1">
      <c r="A462" s="37"/>
      <c r="B462" s="38"/>
      <c r="C462" s="177" t="s">
        <v>810</v>
      </c>
      <c r="D462" s="177" t="s">
        <v>147</v>
      </c>
      <c r="E462" s="178" t="s">
        <v>811</v>
      </c>
      <c r="F462" s="179" t="s">
        <v>812</v>
      </c>
      <c r="G462" s="180" t="s">
        <v>226</v>
      </c>
      <c r="H462" s="181">
        <v>10</v>
      </c>
      <c r="I462" s="182"/>
      <c r="J462" s="183">
        <f>ROUND(I462*H462,2)</f>
        <v>0</v>
      </c>
      <c r="K462" s="179" t="s">
        <v>160</v>
      </c>
      <c r="L462" s="42"/>
      <c r="M462" s="184" t="s">
        <v>38</v>
      </c>
      <c r="N462" s="185" t="s">
        <v>49</v>
      </c>
      <c r="O462" s="68"/>
      <c r="P462" s="186">
        <f>O462*H462</f>
        <v>0</v>
      </c>
      <c r="Q462" s="186">
        <v>0</v>
      </c>
      <c r="R462" s="186">
        <f>Q462*H462</f>
        <v>0</v>
      </c>
      <c r="S462" s="186">
        <v>0</v>
      </c>
      <c r="T462" s="187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8" t="s">
        <v>198</v>
      </c>
      <c r="AT462" s="188" t="s">
        <v>147</v>
      </c>
      <c r="AU462" s="188" t="s">
        <v>86</v>
      </c>
      <c r="AY462" s="20" t="s">
        <v>144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20" t="s">
        <v>145</v>
      </c>
      <c r="BK462" s="189">
        <f>ROUND(I462*H462,2)</f>
        <v>0</v>
      </c>
      <c r="BL462" s="20" t="s">
        <v>198</v>
      </c>
      <c r="BM462" s="188" t="s">
        <v>813</v>
      </c>
    </row>
    <row r="463" spans="1:65" s="2" customFormat="1" ht="10.199999999999999">
      <c r="A463" s="37"/>
      <c r="B463" s="38"/>
      <c r="C463" s="39"/>
      <c r="D463" s="190" t="s">
        <v>152</v>
      </c>
      <c r="E463" s="39"/>
      <c r="F463" s="191" t="s">
        <v>814</v>
      </c>
      <c r="G463" s="39"/>
      <c r="H463" s="39"/>
      <c r="I463" s="192"/>
      <c r="J463" s="39"/>
      <c r="K463" s="39"/>
      <c r="L463" s="42"/>
      <c r="M463" s="193"/>
      <c r="N463" s="194"/>
      <c r="O463" s="68"/>
      <c r="P463" s="68"/>
      <c r="Q463" s="68"/>
      <c r="R463" s="68"/>
      <c r="S463" s="68"/>
      <c r="T463" s="69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152</v>
      </c>
      <c r="AU463" s="20" t="s">
        <v>86</v>
      </c>
    </row>
    <row r="464" spans="1:65" s="2" customFormat="1" ht="10.199999999999999">
      <c r="A464" s="37"/>
      <c r="B464" s="38"/>
      <c r="C464" s="39"/>
      <c r="D464" s="216" t="s">
        <v>163</v>
      </c>
      <c r="E464" s="39"/>
      <c r="F464" s="217" t="s">
        <v>815</v>
      </c>
      <c r="G464" s="39"/>
      <c r="H464" s="39"/>
      <c r="I464" s="192"/>
      <c r="J464" s="39"/>
      <c r="K464" s="39"/>
      <c r="L464" s="42"/>
      <c r="M464" s="193"/>
      <c r="N464" s="194"/>
      <c r="O464" s="68"/>
      <c r="P464" s="68"/>
      <c r="Q464" s="68"/>
      <c r="R464" s="68"/>
      <c r="S464" s="68"/>
      <c r="T464" s="69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163</v>
      </c>
      <c r="AU464" s="20" t="s">
        <v>86</v>
      </c>
    </row>
    <row r="465" spans="1:65" s="13" customFormat="1" ht="10.199999999999999">
      <c r="B465" s="195"/>
      <c r="C465" s="196"/>
      <c r="D465" s="190" t="s">
        <v>153</v>
      </c>
      <c r="E465" s="197" t="s">
        <v>38</v>
      </c>
      <c r="F465" s="198" t="s">
        <v>816</v>
      </c>
      <c r="G465" s="196"/>
      <c r="H465" s="197" t="s">
        <v>38</v>
      </c>
      <c r="I465" s="199"/>
      <c r="J465" s="196"/>
      <c r="K465" s="196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153</v>
      </c>
      <c r="AU465" s="204" t="s">
        <v>86</v>
      </c>
      <c r="AV465" s="13" t="s">
        <v>84</v>
      </c>
      <c r="AW465" s="13" t="s">
        <v>36</v>
      </c>
      <c r="AX465" s="13" t="s">
        <v>76</v>
      </c>
      <c r="AY465" s="204" t="s">
        <v>144</v>
      </c>
    </row>
    <row r="466" spans="1:65" s="14" customFormat="1" ht="10.199999999999999">
      <c r="B466" s="205"/>
      <c r="C466" s="206"/>
      <c r="D466" s="190" t="s">
        <v>153</v>
      </c>
      <c r="E466" s="207" t="s">
        <v>38</v>
      </c>
      <c r="F466" s="208" t="s">
        <v>471</v>
      </c>
      <c r="G466" s="206"/>
      <c r="H466" s="209">
        <v>10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153</v>
      </c>
      <c r="AU466" s="215" t="s">
        <v>86</v>
      </c>
      <c r="AV466" s="14" t="s">
        <v>86</v>
      </c>
      <c r="AW466" s="14" t="s">
        <v>36</v>
      </c>
      <c r="AX466" s="14" t="s">
        <v>84</v>
      </c>
      <c r="AY466" s="215" t="s">
        <v>144</v>
      </c>
    </row>
    <row r="467" spans="1:65" s="2" customFormat="1" ht="16.5" customHeight="1">
      <c r="A467" s="37"/>
      <c r="B467" s="38"/>
      <c r="C467" s="218" t="s">
        <v>817</v>
      </c>
      <c r="D467" s="218" t="s">
        <v>223</v>
      </c>
      <c r="E467" s="219" t="s">
        <v>818</v>
      </c>
      <c r="F467" s="220" t="s">
        <v>819</v>
      </c>
      <c r="G467" s="221" t="s">
        <v>226</v>
      </c>
      <c r="H467" s="222">
        <v>10</v>
      </c>
      <c r="I467" s="223"/>
      <c r="J467" s="224">
        <f>ROUND(I467*H467,2)</f>
        <v>0</v>
      </c>
      <c r="K467" s="220" t="s">
        <v>160</v>
      </c>
      <c r="L467" s="225"/>
      <c r="M467" s="226" t="s">
        <v>38</v>
      </c>
      <c r="N467" s="227" t="s">
        <v>49</v>
      </c>
      <c r="O467" s="68"/>
      <c r="P467" s="186">
        <f>O467*H467</f>
        <v>0</v>
      </c>
      <c r="Q467" s="186">
        <v>2.2000000000000001E-3</v>
      </c>
      <c r="R467" s="186">
        <f>Q467*H467</f>
        <v>2.2000000000000002E-2</v>
      </c>
      <c r="S467" s="186">
        <v>0</v>
      </c>
      <c r="T467" s="18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8" t="s">
        <v>227</v>
      </c>
      <c r="AT467" s="188" t="s">
        <v>223</v>
      </c>
      <c r="AU467" s="188" t="s">
        <v>86</v>
      </c>
      <c r="AY467" s="20" t="s">
        <v>144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20" t="s">
        <v>145</v>
      </c>
      <c r="BK467" s="189">
        <f>ROUND(I467*H467,2)</f>
        <v>0</v>
      </c>
      <c r="BL467" s="20" t="s">
        <v>198</v>
      </c>
      <c r="BM467" s="188" t="s">
        <v>820</v>
      </c>
    </row>
    <row r="468" spans="1:65" s="2" customFormat="1" ht="10.199999999999999">
      <c r="A468" s="37"/>
      <c r="B468" s="38"/>
      <c r="C468" s="39"/>
      <c r="D468" s="190" t="s">
        <v>152</v>
      </c>
      <c r="E468" s="39"/>
      <c r="F468" s="191" t="s">
        <v>819</v>
      </c>
      <c r="G468" s="39"/>
      <c r="H468" s="39"/>
      <c r="I468" s="192"/>
      <c r="J468" s="39"/>
      <c r="K468" s="39"/>
      <c r="L468" s="42"/>
      <c r="M468" s="193"/>
      <c r="N468" s="194"/>
      <c r="O468" s="68"/>
      <c r="P468" s="68"/>
      <c r="Q468" s="68"/>
      <c r="R468" s="68"/>
      <c r="S468" s="68"/>
      <c r="T468" s="69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152</v>
      </c>
      <c r="AU468" s="20" t="s">
        <v>86</v>
      </c>
    </row>
    <row r="469" spans="1:65" s="13" customFormat="1" ht="10.199999999999999">
      <c r="B469" s="195"/>
      <c r="C469" s="196"/>
      <c r="D469" s="190" t="s">
        <v>153</v>
      </c>
      <c r="E469" s="197" t="s">
        <v>38</v>
      </c>
      <c r="F469" s="198" t="s">
        <v>816</v>
      </c>
      <c r="G469" s="196"/>
      <c r="H469" s="197" t="s">
        <v>38</v>
      </c>
      <c r="I469" s="199"/>
      <c r="J469" s="196"/>
      <c r="K469" s="196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153</v>
      </c>
      <c r="AU469" s="204" t="s">
        <v>86</v>
      </c>
      <c r="AV469" s="13" t="s">
        <v>84</v>
      </c>
      <c r="AW469" s="13" t="s">
        <v>36</v>
      </c>
      <c r="AX469" s="13" t="s">
        <v>76</v>
      </c>
      <c r="AY469" s="204" t="s">
        <v>144</v>
      </c>
    </row>
    <row r="470" spans="1:65" s="14" customFormat="1" ht="10.199999999999999">
      <c r="B470" s="205"/>
      <c r="C470" s="206"/>
      <c r="D470" s="190" t="s">
        <v>153</v>
      </c>
      <c r="E470" s="207" t="s">
        <v>38</v>
      </c>
      <c r="F470" s="208" t="s">
        <v>471</v>
      </c>
      <c r="G470" s="206"/>
      <c r="H470" s="209">
        <v>10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153</v>
      </c>
      <c r="AU470" s="215" t="s">
        <v>86</v>
      </c>
      <c r="AV470" s="14" t="s">
        <v>86</v>
      </c>
      <c r="AW470" s="14" t="s">
        <v>36</v>
      </c>
      <c r="AX470" s="14" t="s">
        <v>84</v>
      </c>
      <c r="AY470" s="215" t="s">
        <v>144</v>
      </c>
    </row>
    <row r="471" spans="1:65" s="2" customFormat="1" ht="16.5" customHeight="1">
      <c r="A471" s="37"/>
      <c r="B471" s="38"/>
      <c r="C471" s="177" t="s">
        <v>821</v>
      </c>
      <c r="D471" s="177" t="s">
        <v>147</v>
      </c>
      <c r="E471" s="178" t="s">
        <v>822</v>
      </c>
      <c r="F471" s="179" t="s">
        <v>823</v>
      </c>
      <c r="G471" s="180" t="s">
        <v>226</v>
      </c>
      <c r="H471" s="181">
        <v>15</v>
      </c>
      <c r="I471" s="182"/>
      <c r="J471" s="183">
        <f>ROUND(I471*H471,2)</f>
        <v>0</v>
      </c>
      <c r="K471" s="179" t="s">
        <v>160</v>
      </c>
      <c r="L471" s="42"/>
      <c r="M471" s="184" t="s">
        <v>38</v>
      </c>
      <c r="N471" s="185" t="s">
        <v>49</v>
      </c>
      <c r="O471" s="68"/>
      <c r="P471" s="186">
        <f>O471*H471</f>
        <v>0</v>
      </c>
      <c r="Q471" s="186">
        <v>4.6999999999999999E-4</v>
      </c>
      <c r="R471" s="186">
        <f>Q471*H471</f>
        <v>7.0499999999999998E-3</v>
      </c>
      <c r="S471" s="186">
        <v>0</v>
      </c>
      <c r="T471" s="18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8" t="s">
        <v>198</v>
      </c>
      <c r="AT471" s="188" t="s">
        <v>147</v>
      </c>
      <c r="AU471" s="188" t="s">
        <v>86</v>
      </c>
      <c r="AY471" s="20" t="s">
        <v>144</v>
      </c>
      <c r="BE471" s="189">
        <f>IF(N471="základní",J471,0)</f>
        <v>0</v>
      </c>
      <c r="BF471" s="189">
        <f>IF(N471="snížená",J471,0)</f>
        <v>0</v>
      </c>
      <c r="BG471" s="189">
        <f>IF(N471="zákl. přenesená",J471,0)</f>
        <v>0</v>
      </c>
      <c r="BH471" s="189">
        <f>IF(N471="sníž. přenesená",J471,0)</f>
        <v>0</v>
      </c>
      <c r="BI471" s="189">
        <f>IF(N471="nulová",J471,0)</f>
        <v>0</v>
      </c>
      <c r="BJ471" s="20" t="s">
        <v>145</v>
      </c>
      <c r="BK471" s="189">
        <f>ROUND(I471*H471,2)</f>
        <v>0</v>
      </c>
      <c r="BL471" s="20" t="s">
        <v>198</v>
      </c>
      <c r="BM471" s="188" t="s">
        <v>824</v>
      </c>
    </row>
    <row r="472" spans="1:65" s="2" customFormat="1" ht="10.199999999999999">
      <c r="A472" s="37"/>
      <c r="B472" s="38"/>
      <c r="C472" s="39"/>
      <c r="D472" s="190" t="s">
        <v>152</v>
      </c>
      <c r="E472" s="39"/>
      <c r="F472" s="191" t="s">
        <v>825</v>
      </c>
      <c r="G472" s="39"/>
      <c r="H472" s="39"/>
      <c r="I472" s="192"/>
      <c r="J472" s="39"/>
      <c r="K472" s="39"/>
      <c r="L472" s="42"/>
      <c r="M472" s="193"/>
      <c r="N472" s="194"/>
      <c r="O472" s="68"/>
      <c r="P472" s="68"/>
      <c r="Q472" s="68"/>
      <c r="R472" s="68"/>
      <c r="S472" s="68"/>
      <c r="T472" s="69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152</v>
      </c>
      <c r="AU472" s="20" t="s">
        <v>86</v>
      </c>
    </row>
    <row r="473" spans="1:65" s="2" customFormat="1" ht="10.199999999999999">
      <c r="A473" s="37"/>
      <c r="B473" s="38"/>
      <c r="C473" s="39"/>
      <c r="D473" s="216" t="s">
        <v>163</v>
      </c>
      <c r="E473" s="39"/>
      <c r="F473" s="217" t="s">
        <v>826</v>
      </c>
      <c r="G473" s="39"/>
      <c r="H473" s="39"/>
      <c r="I473" s="192"/>
      <c r="J473" s="39"/>
      <c r="K473" s="39"/>
      <c r="L473" s="42"/>
      <c r="M473" s="193"/>
      <c r="N473" s="194"/>
      <c r="O473" s="68"/>
      <c r="P473" s="68"/>
      <c r="Q473" s="68"/>
      <c r="R473" s="68"/>
      <c r="S473" s="68"/>
      <c r="T473" s="69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163</v>
      </c>
      <c r="AU473" s="20" t="s">
        <v>86</v>
      </c>
    </row>
    <row r="474" spans="1:65" s="2" customFormat="1" ht="21.75" customHeight="1">
      <c r="A474" s="37"/>
      <c r="B474" s="38"/>
      <c r="C474" s="218" t="s">
        <v>827</v>
      </c>
      <c r="D474" s="218" t="s">
        <v>223</v>
      </c>
      <c r="E474" s="219" t="s">
        <v>828</v>
      </c>
      <c r="F474" s="220" t="s">
        <v>829</v>
      </c>
      <c r="G474" s="221" t="s">
        <v>226</v>
      </c>
      <c r="H474" s="222">
        <v>15</v>
      </c>
      <c r="I474" s="223"/>
      <c r="J474" s="224">
        <f>ROUND(I474*H474,2)</f>
        <v>0</v>
      </c>
      <c r="K474" s="220" t="s">
        <v>160</v>
      </c>
      <c r="L474" s="225"/>
      <c r="M474" s="226" t="s">
        <v>38</v>
      </c>
      <c r="N474" s="227" t="s">
        <v>49</v>
      </c>
      <c r="O474" s="68"/>
      <c r="P474" s="186">
        <f>O474*H474</f>
        <v>0</v>
      </c>
      <c r="Q474" s="186">
        <v>1.6E-2</v>
      </c>
      <c r="R474" s="186">
        <f>Q474*H474</f>
        <v>0.24</v>
      </c>
      <c r="S474" s="186">
        <v>0</v>
      </c>
      <c r="T474" s="18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8" t="s">
        <v>227</v>
      </c>
      <c r="AT474" s="188" t="s">
        <v>223</v>
      </c>
      <c r="AU474" s="188" t="s">
        <v>86</v>
      </c>
      <c r="AY474" s="20" t="s">
        <v>144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20" t="s">
        <v>145</v>
      </c>
      <c r="BK474" s="189">
        <f>ROUND(I474*H474,2)</f>
        <v>0</v>
      </c>
      <c r="BL474" s="20" t="s">
        <v>198</v>
      </c>
      <c r="BM474" s="188" t="s">
        <v>830</v>
      </c>
    </row>
    <row r="475" spans="1:65" s="2" customFormat="1" ht="10.199999999999999">
      <c r="A475" s="37"/>
      <c r="B475" s="38"/>
      <c r="C475" s="39"/>
      <c r="D475" s="190" t="s">
        <v>152</v>
      </c>
      <c r="E475" s="39"/>
      <c r="F475" s="191" t="s">
        <v>829</v>
      </c>
      <c r="G475" s="39"/>
      <c r="H475" s="39"/>
      <c r="I475" s="192"/>
      <c r="J475" s="39"/>
      <c r="K475" s="39"/>
      <c r="L475" s="42"/>
      <c r="M475" s="193"/>
      <c r="N475" s="194"/>
      <c r="O475" s="68"/>
      <c r="P475" s="68"/>
      <c r="Q475" s="68"/>
      <c r="R475" s="68"/>
      <c r="S475" s="68"/>
      <c r="T475" s="69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152</v>
      </c>
      <c r="AU475" s="20" t="s">
        <v>86</v>
      </c>
    </row>
    <row r="476" spans="1:65" s="2" customFormat="1" ht="24.15" customHeight="1">
      <c r="A476" s="37"/>
      <c r="B476" s="38"/>
      <c r="C476" s="218" t="s">
        <v>831</v>
      </c>
      <c r="D476" s="218" t="s">
        <v>223</v>
      </c>
      <c r="E476" s="219" t="s">
        <v>832</v>
      </c>
      <c r="F476" s="220" t="s">
        <v>833</v>
      </c>
      <c r="G476" s="221" t="s">
        <v>834</v>
      </c>
      <c r="H476" s="222">
        <v>0.3</v>
      </c>
      <c r="I476" s="223"/>
      <c r="J476" s="224">
        <f>ROUND(I476*H476,2)</f>
        <v>0</v>
      </c>
      <c r="K476" s="220" t="s">
        <v>160</v>
      </c>
      <c r="L476" s="225"/>
      <c r="M476" s="226" t="s">
        <v>38</v>
      </c>
      <c r="N476" s="227" t="s">
        <v>49</v>
      </c>
      <c r="O476" s="68"/>
      <c r="P476" s="186">
        <f>O476*H476</f>
        <v>0</v>
      </c>
      <c r="Q476" s="186">
        <v>2.9999999999999997E-4</v>
      </c>
      <c r="R476" s="186">
        <f>Q476*H476</f>
        <v>8.9999999999999992E-5</v>
      </c>
      <c r="S476" s="186">
        <v>0</v>
      </c>
      <c r="T476" s="187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8" t="s">
        <v>227</v>
      </c>
      <c r="AT476" s="188" t="s">
        <v>223</v>
      </c>
      <c r="AU476" s="188" t="s">
        <v>86</v>
      </c>
      <c r="AY476" s="20" t="s">
        <v>144</v>
      </c>
      <c r="BE476" s="189">
        <f>IF(N476="základní",J476,0)</f>
        <v>0</v>
      </c>
      <c r="BF476" s="189">
        <f>IF(N476="snížená",J476,0)</f>
        <v>0</v>
      </c>
      <c r="BG476" s="189">
        <f>IF(N476="zákl. přenesená",J476,0)</f>
        <v>0</v>
      </c>
      <c r="BH476" s="189">
        <f>IF(N476="sníž. přenesená",J476,0)</f>
        <v>0</v>
      </c>
      <c r="BI476" s="189">
        <f>IF(N476="nulová",J476,0)</f>
        <v>0</v>
      </c>
      <c r="BJ476" s="20" t="s">
        <v>145</v>
      </c>
      <c r="BK476" s="189">
        <f>ROUND(I476*H476,2)</f>
        <v>0</v>
      </c>
      <c r="BL476" s="20" t="s">
        <v>198</v>
      </c>
      <c r="BM476" s="188" t="s">
        <v>835</v>
      </c>
    </row>
    <row r="477" spans="1:65" s="2" customFormat="1" ht="10.199999999999999">
      <c r="A477" s="37"/>
      <c r="B477" s="38"/>
      <c r="C477" s="39"/>
      <c r="D477" s="190" t="s">
        <v>152</v>
      </c>
      <c r="E477" s="39"/>
      <c r="F477" s="191" t="s">
        <v>833</v>
      </c>
      <c r="G477" s="39"/>
      <c r="H477" s="39"/>
      <c r="I477" s="192"/>
      <c r="J477" s="39"/>
      <c r="K477" s="39"/>
      <c r="L477" s="42"/>
      <c r="M477" s="193"/>
      <c r="N477" s="194"/>
      <c r="O477" s="68"/>
      <c r="P477" s="68"/>
      <c r="Q477" s="68"/>
      <c r="R477" s="68"/>
      <c r="S477" s="68"/>
      <c r="T477" s="69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152</v>
      </c>
      <c r="AU477" s="20" t="s">
        <v>86</v>
      </c>
    </row>
    <row r="478" spans="1:65" s="14" customFormat="1" ht="10.199999999999999">
      <c r="B478" s="205"/>
      <c r="C478" s="206"/>
      <c r="D478" s="190" t="s">
        <v>153</v>
      </c>
      <c r="E478" s="207" t="s">
        <v>38</v>
      </c>
      <c r="F478" s="208" t="s">
        <v>836</v>
      </c>
      <c r="G478" s="206"/>
      <c r="H478" s="209">
        <v>0.3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153</v>
      </c>
      <c r="AU478" s="215" t="s">
        <v>86</v>
      </c>
      <c r="AV478" s="14" t="s">
        <v>86</v>
      </c>
      <c r="AW478" s="14" t="s">
        <v>36</v>
      </c>
      <c r="AX478" s="14" t="s">
        <v>84</v>
      </c>
      <c r="AY478" s="215" t="s">
        <v>144</v>
      </c>
    </row>
    <row r="479" spans="1:65" s="2" customFormat="1" ht="16.5" customHeight="1">
      <c r="A479" s="37"/>
      <c r="B479" s="38"/>
      <c r="C479" s="177" t="s">
        <v>837</v>
      </c>
      <c r="D479" s="177" t="s">
        <v>147</v>
      </c>
      <c r="E479" s="178" t="s">
        <v>838</v>
      </c>
      <c r="F479" s="179" t="s">
        <v>839</v>
      </c>
      <c r="G479" s="180" t="s">
        <v>172</v>
      </c>
      <c r="H479" s="181">
        <v>0.54300000000000004</v>
      </c>
      <c r="I479" s="182"/>
      <c r="J479" s="183">
        <f>ROUND(I479*H479,2)</f>
        <v>0</v>
      </c>
      <c r="K479" s="179" t="s">
        <v>160</v>
      </c>
      <c r="L479" s="42"/>
      <c r="M479" s="184" t="s">
        <v>38</v>
      </c>
      <c r="N479" s="185" t="s">
        <v>49</v>
      </c>
      <c r="O479" s="68"/>
      <c r="P479" s="186">
        <f>O479*H479</f>
        <v>0</v>
      </c>
      <c r="Q479" s="186">
        <v>0</v>
      </c>
      <c r="R479" s="186">
        <f>Q479*H479</f>
        <v>0</v>
      </c>
      <c r="S479" s="186">
        <v>0</v>
      </c>
      <c r="T479" s="18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8" t="s">
        <v>198</v>
      </c>
      <c r="AT479" s="188" t="s">
        <v>147</v>
      </c>
      <c r="AU479" s="188" t="s">
        <v>86</v>
      </c>
      <c r="AY479" s="20" t="s">
        <v>144</v>
      </c>
      <c r="BE479" s="189">
        <f>IF(N479="základní",J479,0)</f>
        <v>0</v>
      </c>
      <c r="BF479" s="189">
        <f>IF(N479="snížená",J479,0)</f>
        <v>0</v>
      </c>
      <c r="BG479" s="189">
        <f>IF(N479="zákl. přenesená",J479,0)</f>
        <v>0</v>
      </c>
      <c r="BH479" s="189">
        <f>IF(N479="sníž. přenesená",J479,0)</f>
        <v>0</v>
      </c>
      <c r="BI479" s="189">
        <f>IF(N479="nulová",J479,0)</f>
        <v>0</v>
      </c>
      <c r="BJ479" s="20" t="s">
        <v>145</v>
      </c>
      <c r="BK479" s="189">
        <f>ROUND(I479*H479,2)</f>
        <v>0</v>
      </c>
      <c r="BL479" s="20" t="s">
        <v>198</v>
      </c>
      <c r="BM479" s="188" t="s">
        <v>840</v>
      </c>
    </row>
    <row r="480" spans="1:65" s="2" customFormat="1" ht="19.2">
      <c r="A480" s="37"/>
      <c r="B480" s="38"/>
      <c r="C480" s="39"/>
      <c r="D480" s="190" t="s">
        <v>152</v>
      </c>
      <c r="E480" s="39"/>
      <c r="F480" s="191" t="s">
        <v>841</v>
      </c>
      <c r="G480" s="39"/>
      <c r="H480" s="39"/>
      <c r="I480" s="192"/>
      <c r="J480" s="39"/>
      <c r="K480" s="39"/>
      <c r="L480" s="42"/>
      <c r="M480" s="193"/>
      <c r="N480" s="194"/>
      <c r="O480" s="68"/>
      <c r="P480" s="68"/>
      <c r="Q480" s="68"/>
      <c r="R480" s="68"/>
      <c r="S480" s="68"/>
      <c r="T480" s="69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152</v>
      </c>
      <c r="AU480" s="20" t="s">
        <v>86</v>
      </c>
    </row>
    <row r="481" spans="1:65" s="2" customFormat="1" ht="10.199999999999999">
      <c r="A481" s="37"/>
      <c r="B481" s="38"/>
      <c r="C481" s="39"/>
      <c r="D481" s="216" t="s">
        <v>163</v>
      </c>
      <c r="E481" s="39"/>
      <c r="F481" s="217" t="s">
        <v>842</v>
      </c>
      <c r="G481" s="39"/>
      <c r="H481" s="39"/>
      <c r="I481" s="192"/>
      <c r="J481" s="39"/>
      <c r="K481" s="39"/>
      <c r="L481" s="42"/>
      <c r="M481" s="193"/>
      <c r="N481" s="194"/>
      <c r="O481" s="68"/>
      <c r="P481" s="68"/>
      <c r="Q481" s="68"/>
      <c r="R481" s="68"/>
      <c r="S481" s="68"/>
      <c r="T481" s="69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163</v>
      </c>
      <c r="AU481" s="20" t="s">
        <v>86</v>
      </c>
    </row>
    <row r="482" spans="1:65" s="12" customFormat="1" ht="22.8" customHeight="1">
      <c r="B482" s="161"/>
      <c r="C482" s="162"/>
      <c r="D482" s="163" t="s">
        <v>75</v>
      </c>
      <c r="E482" s="175" t="s">
        <v>843</v>
      </c>
      <c r="F482" s="175" t="s">
        <v>844</v>
      </c>
      <c r="G482" s="162"/>
      <c r="H482" s="162"/>
      <c r="I482" s="165"/>
      <c r="J482" s="176">
        <f>BK482</f>
        <v>0</v>
      </c>
      <c r="K482" s="162"/>
      <c r="L482" s="167"/>
      <c r="M482" s="168"/>
      <c r="N482" s="169"/>
      <c r="O482" s="169"/>
      <c r="P482" s="170">
        <f>SUM(P483:P516)</f>
        <v>0</v>
      </c>
      <c r="Q482" s="169"/>
      <c r="R482" s="170">
        <f>SUM(R483:R516)</f>
        <v>2.3748</v>
      </c>
      <c r="S482" s="169"/>
      <c r="T482" s="171">
        <f>SUM(T483:T516)</f>
        <v>4.9901999999999997</v>
      </c>
      <c r="AR482" s="172" t="s">
        <v>86</v>
      </c>
      <c r="AT482" s="173" t="s">
        <v>75</v>
      </c>
      <c r="AU482" s="173" t="s">
        <v>84</v>
      </c>
      <c r="AY482" s="172" t="s">
        <v>144</v>
      </c>
      <c r="BK482" s="174">
        <f>SUM(BK483:BK516)</f>
        <v>0</v>
      </c>
    </row>
    <row r="483" spans="1:65" s="2" customFormat="1" ht="16.5" customHeight="1">
      <c r="A483" s="37"/>
      <c r="B483" s="38"/>
      <c r="C483" s="177" t="s">
        <v>845</v>
      </c>
      <c r="D483" s="177" t="s">
        <v>147</v>
      </c>
      <c r="E483" s="178" t="s">
        <v>846</v>
      </c>
      <c r="F483" s="179" t="s">
        <v>847</v>
      </c>
      <c r="G483" s="180" t="s">
        <v>159</v>
      </c>
      <c r="H483" s="181">
        <v>60</v>
      </c>
      <c r="I483" s="182"/>
      <c r="J483" s="183">
        <f>ROUND(I483*H483,2)</f>
        <v>0</v>
      </c>
      <c r="K483" s="179" t="s">
        <v>160</v>
      </c>
      <c r="L483" s="42"/>
      <c r="M483" s="184" t="s">
        <v>38</v>
      </c>
      <c r="N483" s="185" t="s">
        <v>49</v>
      </c>
      <c r="O483" s="68"/>
      <c r="P483" s="186">
        <f>O483*H483</f>
        <v>0</v>
      </c>
      <c r="Q483" s="186">
        <v>0</v>
      </c>
      <c r="R483" s="186">
        <f>Q483*H483</f>
        <v>0</v>
      </c>
      <c r="S483" s="186">
        <v>8.3169999999999994E-2</v>
      </c>
      <c r="T483" s="187">
        <f>S483*H483</f>
        <v>4.9901999999999997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8" t="s">
        <v>198</v>
      </c>
      <c r="AT483" s="188" t="s">
        <v>147</v>
      </c>
      <c r="AU483" s="188" t="s">
        <v>86</v>
      </c>
      <c r="AY483" s="20" t="s">
        <v>144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20" t="s">
        <v>145</v>
      </c>
      <c r="BK483" s="189">
        <f>ROUND(I483*H483,2)</f>
        <v>0</v>
      </c>
      <c r="BL483" s="20" t="s">
        <v>198</v>
      </c>
      <c r="BM483" s="188" t="s">
        <v>848</v>
      </c>
    </row>
    <row r="484" spans="1:65" s="2" customFormat="1" ht="10.199999999999999">
      <c r="A484" s="37"/>
      <c r="B484" s="38"/>
      <c r="C484" s="39"/>
      <c r="D484" s="190" t="s">
        <v>152</v>
      </c>
      <c r="E484" s="39"/>
      <c r="F484" s="191" t="s">
        <v>847</v>
      </c>
      <c r="G484" s="39"/>
      <c r="H484" s="39"/>
      <c r="I484" s="192"/>
      <c r="J484" s="39"/>
      <c r="K484" s="39"/>
      <c r="L484" s="42"/>
      <c r="M484" s="193"/>
      <c r="N484" s="194"/>
      <c r="O484" s="68"/>
      <c r="P484" s="68"/>
      <c r="Q484" s="68"/>
      <c r="R484" s="68"/>
      <c r="S484" s="68"/>
      <c r="T484" s="69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152</v>
      </c>
      <c r="AU484" s="20" t="s">
        <v>86</v>
      </c>
    </row>
    <row r="485" spans="1:65" s="2" customFormat="1" ht="10.199999999999999">
      <c r="A485" s="37"/>
      <c r="B485" s="38"/>
      <c r="C485" s="39"/>
      <c r="D485" s="216" t="s">
        <v>163</v>
      </c>
      <c r="E485" s="39"/>
      <c r="F485" s="217" t="s">
        <v>849</v>
      </c>
      <c r="G485" s="39"/>
      <c r="H485" s="39"/>
      <c r="I485" s="192"/>
      <c r="J485" s="39"/>
      <c r="K485" s="39"/>
      <c r="L485" s="42"/>
      <c r="M485" s="193"/>
      <c r="N485" s="194"/>
      <c r="O485" s="68"/>
      <c r="P485" s="68"/>
      <c r="Q485" s="68"/>
      <c r="R485" s="68"/>
      <c r="S485" s="68"/>
      <c r="T485" s="69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163</v>
      </c>
      <c r="AU485" s="20" t="s">
        <v>86</v>
      </c>
    </row>
    <row r="486" spans="1:65" s="14" customFormat="1" ht="10.199999999999999">
      <c r="B486" s="205"/>
      <c r="C486" s="206"/>
      <c r="D486" s="190" t="s">
        <v>153</v>
      </c>
      <c r="E486" s="207" t="s">
        <v>38</v>
      </c>
      <c r="F486" s="208" t="s">
        <v>758</v>
      </c>
      <c r="G486" s="206"/>
      <c r="H486" s="209">
        <v>60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153</v>
      </c>
      <c r="AU486" s="215" t="s">
        <v>86</v>
      </c>
      <c r="AV486" s="14" t="s">
        <v>86</v>
      </c>
      <c r="AW486" s="14" t="s">
        <v>36</v>
      </c>
      <c r="AX486" s="14" t="s">
        <v>84</v>
      </c>
      <c r="AY486" s="215" t="s">
        <v>144</v>
      </c>
    </row>
    <row r="487" spans="1:65" s="2" customFormat="1" ht="16.5" customHeight="1">
      <c r="A487" s="37"/>
      <c r="B487" s="38"/>
      <c r="C487" s="177" t="s">
        <v>850</v>
      </c>
      <c r="D487" s="177" t="s">
        <v>147</v>
      </c>
      <c r="E487" s="178" t="s">
        <v>851</v>
      </c>
      <c r="F487" s="179" t="s">
        <v>852</v>
      </c>
      <c r="G487" s="180" t="s">
        <v>159</v>
      </c>
      <c r="H487" s="181">
        <v>60</v>
      </c>
      <c r="I487" s="182"/>
      <c r="J487" s="183">
        <f>ROUND(I487*H487,2)</f>
        <v>0</v>
      </c>
      <c r="K487" s="179" t="s">
        <v>160</v>
      </c>
      <c r="L487" s="42"/>
      <c r="M487" s="184" t="s">
        <v>38</v>
      </c>
      <c r="N487" s="185" t="s">
        <v>49</v>
      </c>
      <c r="O487" s="68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8" t="s">
        <v>198</v>
      </c>
      <c r="AT487" s="188" t="s">
        <v>147</v>
      </c>
      <c r="AU487" s="188" t="s">
        <v>86</v>
      </c>
      <c r="AY487" s="20" t="s">
        <v>144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20" t="s">
        <v>145</v>
      </c>
      <c r="BK487" s="189">
        <f>ROUND(I487*H487,2)</f>
        <v>0</v>
      </c>
      <c r="BL487" s="20" t="s">
        <v>198</v>
      </c>
      <c r="BM487" s="188" t="s">
        <v>853</v>
      </c>
    </row>
    <row r="488" spans="1:65" s="2" customFormat="1" ht="10.199999999999999">
      <c r="A488" s="37"/>
      <c r="B488" s="38"/>
      <c r="C488" s="39"/>
      <c r="D488" s="190" t="s">
        <v>152</v>
      </c>
      <c r="E488" s="39"/>
      <c r="F488" s="191" t="s">
        <v>854</v>
      </c>
      <c r="G488" s="39"/>
      <c r="H488" s="39"/>
      <c r="I488" s="192"/>
      <c r="J488" s="39"/>
      <c r="K488" s="39"/>
      <c r="L488" s="42"/>
      <c r="M488" s="193"/>
      <c r="N488" s="194"/>
      <c r="O488" s="68"/>
      <c r="P488" s="68"/>
      <c r="Q488" s="68"/>
      <c r="R488" s="68"/>
      <c r="S488" s="68"/>
      <c r="T488" s="69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152</v>
      </c>
      <c r="AU488" s="20" t="s">
        <v>86</v>
      </c>
    </row>
    <row r="489" spans="1:65" s="2" customFormat="1" ht="10.199999999999999">
      <c r="A489" s="37"/>
      <c r="B489" s="38"/>
      <c r="C489" s="39"/>
      <c r="D489" s="216" t="s">
        <v>163</v>
      </c>
      <c r="E489" s="39"/>
      <c r="F489" s="217" t="s">
        <v>855</v>
      </c>
      <c r="G489" s="39"/>
      <c r="H489" s="39"/>
      <c r="I489" s="192"/>
      <c r="J489" s="39"/>
      <c r="K489" s="39"/>
      <c r="L489" s="42"/>
      <c r="M489" s="193"/>
      <c r="N489" s="194"/>
      <c r="O489" s="68"/>
      <c r="P489" s="68"/>
      <c r="Q489" s="68"/>
      <c r="R489" s="68"/>
      <c r="S489" s="68"/>
      <c r="T489" s="69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163</v>
      </c>
      <c r="AU489" s="20" t="s">
        <v>86</v>
      </c>
    </row>
    <row r="490" spans="1:65" s="14" customFormat="1" ht="10.199999999999999">
      <c r="B490" s="205"/>
      <c r="C490" s="206"/>
      <c r="D490" s="190" t="s">
        <v>153</v>
      </c>
      <c r="E490" s="207" t="s">
        <v>38</v>
      </c>
      <c r="F490" s="208" t="s">
        <v>758</v>
      </c>
      <c r="G490" s="206"/>
      <c r="H490" s="209">
        <v>60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153</v>
      </c>
      <c r="AU490" s="215" t="s">
        <v>86</v>
      </c>
      <c r="AV490" s="14" t="s">
        <v>86</v>
      </c>
      <c r="AW490" s="14" t="s">
        <v>36</v>
      </c>
      <c r="AX490" s="14" t="s">
        <v>84</v>
      </c>
      <c r="AY490" s="215" t="s">
        <v>144</v>
      </c>
    </row>
    <row r="491" spans="1:65" s="2" customFormat="1" ht="16.5" customHeight="1">
      <c r="A491" s="37"/>
      <c r="B491" s="38"/>
      <c r="C491" s="177" t="s">
        <v>856</v>
      </c>
      <c r="D491" s="177" t="s">
        <v>147</v>
      </c>
      <c r="E491" s="178" t="s">
        <v>857</v>
      </c>
      <c r="F491" s="179" t="s">
        <v>858</v>
      </c>
      <c r="G491" s="180" t="s">
        <v>159</v>
      </c>
      <c r="H491" s="181">
        <v>60</v>
      </c>
      <c r="I491" s="182"/>
      <c r="J491" s="183">
        <f>ROUND(I491*H491,2)</f>
        <v>0</v>
      </c>
      <c r="K491" s="179" t="s">
        <v>160</v>
      </c>
      <c r="L491" s="42"/>
      <c r="M491" s="184" t="s">
        <v>38</v>
      </c>
      <c r="N491" s="185" t="s">
        <v>49</v>
      </c>
      <c r="O491" s="68"/>
      <c r="P491" s="186">
        <f>O491*H491</f>
        <v>0</v>
      </c>
      <c r="Q491" s="186">
        <v>2.9999999999999997E-4</v>
      </c>
      <c r="R491" s="186">
        <f>Q491*H491</f>
        <v>1.7999999999999999E-2</v>
      </c>
      <c r="S491" s="186">
        <v>0</v>
      </c>
      <c r="T491" s="187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8" t="s">
        <v>198</v>
      </c>
      <c r="AT491" s="188" t="s">
        <v>147</v>
      </c>
      <c r="AU491" s="188" t="s">
        <v>86</v>
      </c>
      <c r="AY491" s="20" t="s">
        <v>144</v>
      </c>
      <c r="BE491" s="189">
        <f>IF(N491="základní",J491,0)</f>
        <v>0</v>
      </c>
      <c r="BF491" s="189">
        <f>IF(N491="snížená",J491,0)</f>
        <v>0</v>
      </c>
      <c r="BG491" s="189">
        <f>IF(N491="zákl. přenesená",J491,0)</f>
        <v>0</v>
      </c>
      <c r="BH491" s="189">
        <f>IF(N491="sníž. přenesená",J491,0)</f>
        <v>0</v>
      </c>
      <c r="BI491" s="189">
        <f>IF(N491="nulová",J491,0)</f>
        <v>0</v>
      </c>
      <c r="BJ491" s="20" t="s">
        <v>145</v>
      </c>
      <c r="BK491" s="189">
        <f>ROUND(I491*H491,2)</f>
        <v>0</v>
      </c>
      <c r="BL491" s="20" t="s">
        <v>198</v>
      </c>
      <c r="BM491" s="188" t="s">
        <v>859</v>
      </c>
    </row>
    <row r="492" spans="1:65" s="2" customFormat="1" ht="10.199999999999999">
      <c r="A492" s="37"/>
      <c r="B492" s="38"/>
      <c r="C492" s="39"/>
      <c r="D492" s="190" t="s">
        <v>152</v>
      </c>
      <c r="E492" s="39"/>
      <c r="F492" s="191" t="s">
        <v>860</v>
      </c>
      <c r="G492" s="39"/>
      <c r="H492" s="39"/>
      <c r="I492" s="192"/>
      <c r="J492" s="39"/>
      <c r="K492" s="39"/>
      <c r="L492" s="42"/>
      <c r="M492" s="193"/>
      <c r="N492" s="194"/>
      <c r="O492" s="68"/>
      <c r="P492" s="68"/>
      <c r="Q492" s="68"/>
      <c r="R492" s="68"/>
      <c r="S492" s="68"/>
      <c r="T492" s="69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152</v>
      </c>
      <c r="AU492" s="20" t="s">
        <v>86</v>
      </c>
    </row>
    <row r="493" spans="1:65" s="2" customFormat="1" ht="10.199999999999999">
      <c r="A493" s="37"/>
      <c r="B493" s="38"/>
      <c r="C493" s="39"/>
      <c r="D493" s="216" t="s">
        <v>163</v>
      </c>
      <c r="E493" s="39"/>
      <c r="F493" s="217" t="s">
        <v>861</v>
      </c>
      <c r="G493" s="39"/>
      <c r="H493" s="39"/>
      <c r="I493" s="192"/>
      <c r="J493" s="39"/>
      <c r="K493" s="39"/>
      <c r="L493" s="42"/>
      <c r="M493" s="193"/>
      <c r="N493" s="194"/>
      <c r="O493" s="68"/>
      <c r="P493" s="68"/>
      <c r="Q493" s="68"/>
      <c r="R493" s="68"/>
      <c r="S493" s="68"/>
      <c r="T493" s="69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20" t="s">
        <v>163</v>
      </c>
      <c r="AU493" s="20" t="s">
        <v>86</v>
      </c>
    </row>
    <row r="494" spans="1:65" s="14" customFormat="1" ht="10.199999999999999">
      <c r="B494" s="205"/>
      <c r="C494" s="206"/>
      <c r="D494" s="190" t="s">
        <v>153</v>
      </c>
      <c r="E494" s="207" t="s">
        <v>38</v>
      </c>
      <c r="F494" s="208" t="s">
        <v>758</v>
      </c>
      <c r="G494" s="206"/>
      <c r="H494" s="209">
        <v>60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153</v>
      </c>
      <c r="AU494" s="215" t="s">
        <v>86</v>
      </c>
      <c r="AV494" s="14" t="s">
        <v>86</v>
      </c>
      <c r="AW494" s="14" t="s">
        <v>36</v>
      </c>
      <c r="AX494" s="14" t="s">
        <v>84</v>
      </c>
      <c r="AY494" s="215" t="s">
        <v>144</v>
      </c>
    </row>
    <row r="495" spans="1:65" s="2" customFormat="1" ht="16.5" customHeight="1">
      <c r="A495" s="37"/>
      <c r="B495" s="38"/>
      <c r="C495" s="177" t="s">
        <v>862</v>
      </c>
      <c r="D495" s="177" t="s">
        <v>147</v>
      </c>
      <c r="E495" s="178" t="s">
        <v>863</v>
      </c>
      <c r="F495" s="179" t="s">
        <v>864</v>
      </c>
      <c r="G495" s="180" t="s">
        <v>159</v>
      </c>
      <c r="H495" s="181">
        <v>60</v>
      </c>
      <c r="I495" s="182"/>
      <c r="J495" s="183">
        <f>ROUND(I495*H495,2)</f>
        <v>0</v>
      </c>
      <c r="K495" s="179" t="s">
        <v>160</v>
      </c>
      <c r="L495" s="42"/>
      <c r="M495" s="184" t="s">
        <v>38</v>
      </c>
      <c r="N495" s="185" t="s">
        <v>49</v>
      </c>
      <c r="O495" s="68"/>
      <c r="P495" s="186">
        <f>O495*H495</f>
        <v>0</v>
      </c>
      <c r="Q495" s="186">
        <v>7.5799999999999999E-3</v>
      </c>
      <c r="R495" s="186">
        <f>Q495*H495</f>
        <v>0.45479999999999998</v>
      </c>
      <c r="S495" s="186">
        <v>0</v>
      </c>
      <c r="T495" s="187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8" t="s">
        <v>198</v>
      </c>
      <c r="AT495" s="188" t="s">
        <v>147</v>
      </c>
      <c r="AU495" s="188" t="s">
        <v>86</v>
      </c>
      <c r="AY495" s="20" t="s">
        <v>144</v>
      </c>
      <c r="BE495" s="189">
        <f>IF(N495="základní",J495,0)</f>
        <v>0</v>
      </c>
      <c r="BF495" s="189">
        <f>IF(N495="snížená",J495,0)</f>
        <v>0</v>
      </c>
      <c r="BG495" s="189">
        <f>IF(N495="zákl. přenesená",J495,0)</f>
        <v>0</v>
      </c>
      <c r="BH495" s="189">
        <f>IF(N495="sníž. přenesená",J495,0)</f>
        <v>0</v>
      </c>
      <c r="BI495" s="189">
        <f>IF(N495="nulová",J495,0)</f>
        <v>0</v>
      </c>
      <c r="BJ495" s="20" t="s">
        <v>145</v>
      </c>
      <c r="BK495" s="189">
        <f>ROUND(I495*H495,2)</f>
        <v>0</v>
      </c>
      <c r="BL495" s="20" t="s">
        <v>198</v>
      </c>
      <c r="BM495" s="188" t="s">
        <v>865</v>
      </c>
    </row>
    <row r="496" spans="1:65" s="2" customFormat="1" ht="10.199999999999999">
      <c r="A496" s="37"/>
      <c r="B496" s="38"/>
      <c r="C496" s="39"/>
      <c r="D496" s="190" t="s">
        <v>152</v>
      </c>
      <c r="E496" s="39"/>
      <c r="F496" s="191" t="s">
        <v>866</v>
      </c>
      <c r="G496" s="39"/>
      <c r="H496" s="39"/>
      <c r="I496" s="192"/>
      <c r="J496" s="39"/>
      <c r="K496" s="39"/>
      <c r="L496" s="42"/>
      <c r="M496" s="193"/>
      <c r="N496" s="194"/>
      <c r="O496" s="68"/>
      <c r="P496" s="68"/>
      <c r="Q496" s="68"/>
      <c r="R496" s="68"/>
      <c r="S496" s="68"/>
      <c r="T496" s="69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152</v>
      </c>
      <c r="AU496" s="20" t="s">
        <v>86</v>
      </c>
    </row>
    <row r="497" spans="1:65" s="2" customFormat="1" ht="10.199999999999999">
      <c r="A497" s="37"/>
      <c r="B497" s="38"/>
      <c r="C497" s="39"/>
      <c r="D497" s="216" t="s">
        <v>163</v>
      </c>
      <c r="E497" s="39"/>
      <c r="F497" s="217" t="s">
        <v>867</v>
      </c>
      <c r="G497" s="39"/>
      <c r="H497" s="39"/>
      <c r="I497" s="192"/>
      <c r="J497" s="39"/>
      <c r="K497" s="39"/>
      <c r="L497" s="42"/>
      <c r="M497" s="193"/>
      <c r="N497" s="194"/>
      <c r="O497" s="68"/>
      <c r="P497" s="68"/>
      <c r="Q497" s="68"/>
      <c r="R497" s="68"/>
      <c r="S497" s="68"/>
      <c r="T497" s="69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163</v>
      </c>
      <c r="AU497" s="20" t="s">
        <v>86</v>
      </c>
    </row>
    <row r="498" spans="1:65" s="14" customFormat="1" ht="10.199999999999999">
      <c r="B498" s="205"/>
      <c r="C498" s="206"/>
      <c r="D498" s="190" t="s">
        <v>153</v>
      </c>
      <c r="E498" s="207" t="s">
        <v>38</v>
      </c>
      <c r="F498" s="208" t="s">
        <v>758</v>
      </c>
      <c r="G498" s="206"/>
      <c r="H498" s="209">
        <v>60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153</v>
      </c>
      <c r="AU498" s="215" t="s">
        <v>86</v>
      </c>
      <c r="AV498" s="14" t="s">
        <v>86</v>
      </c>
      <c r="AW498" s="14" t="s">
        <v>36</v>
      </c>
      <c r="AX498" s="14" t="s">
        <v>84</v>
      </c>
      <c r="AY498" s="215" t="s">
        <v>144</v>
      </c>
    </row>
    <row r="499" spans="1:65" s="2" customFormat="1" ht="16.5" customHeight="1">
      <c r="A499" s="37"/>
      <c r="B499" s="38"/>
      <c r="C499" s="177" t="s">
        <v>868</v>
      </c>
      <c r="D499" s="177" t="s">
        <v>147</v>
      </c>
      <c r="E499" s="178" t="s">
        <v>869</v>
      </c>
      <c r="F499" s="179" t="s">
        <v>870</v>
      </c>
      <c r="G499" s="180" t="s">
        <v>159</v>
      </c>
      <c r="H499" s="181">
        <v>60</v>
      </c>
      <c r="I499" s="182"/>
      <c r="J499" s="183">
        <f>ROUND(I499*H499,2)</f>
        <v>0</v>
      </c>
      <c r="K499" s="179" t="s">
        <v>160</v>
      </c>
      <c r="L499" s="42"/>
      <c r="M499" s="184" t="s">
        <v>38</v>
      </c>
      <c r="N499" s="185" t="s">
        <v>49</v>
      </c>
      <c r="O499" s="68"/>
      <c r="P499" s="186">
        <f>O499*H499</f>
        <v>0</v>
      </c>
      <c r="Q499" s="186">
        <v>1.5E-3</v>
      </c>
      <c r="R499" s="186">
        <f>Q499*H499</f>
        <v>0.09</v>
      </c>
      <c r="S499" s="186">
        <v>0</v>
      </c>
      <c r="T499" s="187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8" t="s">
        <v>198</v>
      </c>
      <c r="AT499" s="188" t="s">
        <v>147</v>
      </c>
      <c r="AU499" s="188" t="s">
        <v>86</v>
      </c>
      <c r="AY499" s="20" t="s">
        <v>144</v>
      </c>
      <c r="BE499" s="189">
        <f>IF(N499="základní",J499,0)</f>
        <v>0</v>
      </c>
      <c r="BF499" s="189">
        <f>IF(N499="snížená",J499,0)</f>
        <v>0</v>
      </c>
      <c r="BG499" s="189">
        <f>IF(N499="zákl. přenesená",J499,0)</f>
        <v>0</v>
      </c>
      <c r="BH499" s="189">
        <f>IF(N499="sníž. přenesená",J499,0)</f>
        <v>0</v>
      </c>
      <c r="BI499" s="189">
        <f>IF(N499="nulová",J499,0)</f>
        <v>0</v>
      </c>
      <c r="BJ499" s="20" t="s">
        <v>145</v>
      </c>
      <c r="BK499" s="189">
        <f>ROUND(I499*H499,2)</f>
        <v>0</v>
      </c>
      <c r="BL499" s="20" t="s">
        <v>198</v>
      </c>
      <c r="BM499" s="188" t="s">
        <v>871</v>
      </c>
    </row>
    <row r="500" spans="1:65" s="2" customFormat="1" ht="10.199999999999999">
      <c r="A500" s="37"/>
      <c r="B500" s="38"/>
      <c r="C500" s="39"/>
      <c r="D500" s="190" t="s">
        <v>152</v>
      </c>
      <c r="E500" s="39"/>
      <c r="F500" s="191" t="s">
        <v>872</v>
      </c>
      <c r="G500" s="39"/>
      <c r="H500" s="39"/>
      <c r="I500" s="192"/>
      <c r="J500" s="39"/>
      <c r="K500" s="39"/>
      <c r="L500" s="42"/>
      <c r="M500" s="193"/>
      <c r="N500" s="194"/>
      <c r="O500" s="68"/>
      <c r="P500" s="68"/>
      <c r="Q500" s="68"/>
      <c r="R500" s="68"/>
      <c r="S500" s="68"/>
      <c r="T500" s="69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152</v>
      </c>
      <c r="AU500" s="20" t="s">
        <v>86</v>
      </c>
    </row>
    <row r="501" spans="1:65" s="2" customFormat="1" ht="10.199999999999999">
      <c r="A501" s="37"/>
      <c r="B501" s="38"/>
      <c r="C501" s="39"/>
      <c r="D501" s="216" t="s">
        <v>163</v>
      </c>
      <c r="E501" s="39"/>
      <c r="F501" s="217" t="s">
        <v>873</v>
      </c>
      <c r="G501" s="39"/>
      <c r="H501" s="39"/>
      <c r="I501" s="192"/>
      <c r="J501" s="39"/>
      <c r="K501" s="39"/>
      <c r="L501" s="42"/>
      <c r="M501" s="193"/>
      <c r="N501" s="194"/>
      <c r="O501" s="68"/>
      <c r="P501" s="68"/>
      <c r="Q501" s="68"/>
      <c r="R501" s="68"/>
      <c r="S501" s="68"/>
      <c r="T501" s="69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163</v>
      </c>
      <c r="AU501" s="20" t="s">
        <v>86</v>
      </c>
    </row>
    <row r="502" spans="1:65" s="14" customFormat="1" ht="10.199999999999999">
      <c r="B502" s="205"/>
      <c r="C502" s="206"/>
      <c r="D502" s="190" t="s">
        <v>153</v>
      </c>
      <c r="E502" s="207" t="s">
        <v>38</v>
      </c>
      <c r="F502" s="208" t="s">
        <v>758</v>
      </c>
      <c r="G502" s="206"/>
      <c r="H502" s="209">
        <v>60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153</v>
      </c>
      <c r="AU502" s="215" t="s">
        <v>86</v>
      </c>
      <c r="AV502" s="14" t="s">
        <v>86</v>
      </c>
      <c r="AW502" s="14" t="s">
        <v>36</v>
      </c>
      <c r="AX502" s="14" t="s">
        <v>84</v>
      </c>
      <c r="AY502" s="215" t="s">
        <v>144</v>
      </c>
    </row>
    <row r="503" spans="1:65" s="2" customFormat="1" ht="21.75" customHeight="1">
      <c r="A503" s="37"/>
      <c r="B503" s="38"/>
      <c r="C503" s="177" t="s">
        <v>874</v>
      </c>
      <c r="D503" s="177" t="s">
        <v>147</v>
      </c>
      <c r="E503" s="178" t="s">
        <v>875</v>
      </c>
      <c r="F503" s="179" t="s">
        <v>876</v>
      </c>
      <c r="G503" s="180" t="s">
        <v>159</v>
      </c>
      <c r="H503" s="181">
        <v>60</v>
      </c>
      <c r="I503" s="182"/>
      <c r="J503" s="183">
        <f>ROUND(I503*H503,2)</f>
        <v>0</v>
      </c>
      <c r="K503" s="179" t="s">
        <v>160</v>
      </c>
      <c r="L503" s="42"/>
      <c r="M503" s="184" t="s">
        <v>38</v>
      </c>
      <c r="N503" s="185" t="s">
        <v>49</v>
      </c>
      <c r="O503" s="68"/>
      <c r="P503" s="186">
        <f>O503*H503</f>
        <v>0</v>
      </c>
      <c r="Q503" s="186">
        <v>6.0000000000000001E-3</v>
      </c>
      <c r="R503" s="186">
        <f>Q503*H503</f>
        <v>0.36</v>
      </c>
      <c r="S503" s="186">
        <v>0</v>
      </c>
      <c r="T503" s="187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8" t="s">
        <v>198</v>
      </c>
      <c r="AT503" s="188" t="s">
        <v>147</v>
      </c>
      <c r="AU503" s="188" t="s">
        <v>86</v>
      </c>
      <c r="AY503" s="20" t="s">
        <v>144</v>
      </c>
      <c r="BE503" s="189">
        <f>IF(N503="základní",J503,0)</f>
        <v>0</v>
      </c>
      <c r="BF503" s="189">
        <f>IF(N503="snížená",J503,0)</f>
        <v>0</v>
      </c>
      <c r="BG503" s="189">
        <f>IF(N503="zákl. přenesená",J503,0)</f>
        <v>0</v>
      </c>
      <c r="BH503" s="189">
        <f>IF(N503="sníž. přenesená",J503,0)</f>
        <v>0</v>
      </c>
      <c r="BI503" s="189">
        <f>IF(N503="nulová",J503,0)</f>
        <v>0</v>
      </c>
      <c r="BJ503" s="20" t="s">
        <v>145</v>
      </c>
      <c r="BK503" s="189">
        <f>ROUND(I503*H503,2)</f>
        <v>0</v>
      </c>
      <c r="BL503" s="20" t="s">
        <v>198</v>
      </c>
      <c r="BM503" s="188" t="s">
        <v>877</v>
      </c>
    </row>
    <row r="504" spans="1:65" s="2" customFormat="1" ht="19.2">
      <c r="A504" s="37"/>
      <c r="B504" s="38"/>
      <c r="C504" s="39"/>
      <c r="D504" s="190" t="s">
        <v>152</v>
      </c>
      <c r="E504" s="39"/>
      <c r="F504" s="191" t="s">
        <v>878</v>
      </c>
      <c r="G504" s="39"/>
      <c r="H504" s="39"/>
      <c r="I504" s="192"/>
      <c r="J504" s="39"/>
      <c r="K504" s="39"/>
      <c r="L504" s="42"/>
      <c r="M504" s="193"/>
      <c r="N504" s="194"/>
      <c r="O504" s="68"/>
      <c r="P504" s="68"/>
      <c r="Q504" s="68"/>
      <c r="R504" s="68"/>
      <c r="S504" s="68"/>
      <c r="T504" s="69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152</v>
      </c>
      <c r="AU504" s="20" t="s">
        <v>86</v>
      </c>
    </row>
    <row r="505" spans="1:65" s="2" customFormat="1" ht="10.199999999999999">
      <c r="A505" s="37"/>
      <c r="B505" s="38"/>
      <c r="C505" s="39"/>
      <c r="D505" s="216" t="s">
        <v>163</v>
      </c>
      <c r="E505" s="39"/>
      <c r="F505" s="217" t="s">
        <v>879</v>
      </c>
      <c r="G505" s="39"/>
      <c r="H505" s="39"/>
      <c r="I505" s="192"/>
      <c r="J505" s="39"/>
      <c r="K505" s="39"/>
      <c r="L505" s="42"/>
      <c r="M505" s="193"/>
      <c r="N505" s="194"/>
      <c r="O505" s="68"/>
      <c r="P505" s="68"/>
      <c r="Q505" s="68"/>
      <c r="R505" s="68"/>
      <c r="S505" s="68"/>
      <c r="T505" s="69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163</v>
      </c>
      <c r="AU505" s="20" t="s">
        <v>86</v>
      </c>
    </row>
    <row r="506" spans="1:65" s="13" customFormat="1" ht="10.199999999999999">
      <c r="B506" s="195"/>
      <c r="C506" s="196"/>
      <c r="D506" s="190" t="s">
        <v>153</v>
      </c>
      <c r="E506" s="197" t="s">
        <v>38</v>
      </c>
      <c r="F506" s="198" t="s">
        <v>880</v>
      </c>
      <c r="G506" s="196"/>
      <c r="H506" s="197" t="s">
        <v>38</v>
      </c>
      <c r="I506" s="199"/>
      <c r="J506" s="196"/>
      <c r="K506" s="196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153</v>
      </c>
      <c r="AU506" s="204" t="s">
        <v>86</v>
      </c>
      <c r="AV506" s="13" t="s">
        <v>84</v>
      </c>
      <c r="AW506" s="13" t="s">
        <v>36</v>
      </c>
      <c r="AX506" s="13" t="s">
        <v>76</v>
      </c>
      <c r="AY506" s="204" t="s">
        <v>144</v>
      </c>
    </row>
    <row r="507" spans="1:65" s="14" customFormat="1" ht="10.199999999999999">
      <c r="B507" s="205"/>
      <c r="C507" s="206"/>
      <c r="D507" s="190" t="s">
        <v>153</v>
      </c>
      <c r="E507" s="207" t="s">
        <v>38</v>
      </c>
      <c r="F507" s="208" t="s">
        <v>758</v>
      </c>
      <c r="G507" s="206"/>
      <c r="H507" s="209">
        <v>60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153</v>
      </c>
      <c r="AU507" s="215" t="s">
        <v>86</v>
      </c>
      <c r="AV507" s="14" t="s">
        <v>86</v>
      </c>
      <c r="AW507" s="14" t="s">
        <v>36</v>
      </c>
      <c r="AX507" s="14" t="s">
        <v>84</v>
      </c>
      <c r="AY507" s="215" t="s">
        <v>144</v>
      </c>
    </row>
    <row r="508" spans="1:65" s="2" customFormat="1" ht="16.5" customHeight="1">
      <c r="A508" s="37"/>
      <c r="B508" s="38"/>
      <c r="C508" s="218" t="s">
        <v>881</v>
      </c>
      <c r="D508" s="218" t="s">
        <v>223</v>
      </c>
      <c r="E508" s="219" t="s">
        <v>882</v>
      </c>
      <c r="F508" s="220" t="s">
        <v>883</v>
      </c>
      <c r="G508" s="221" t="s">
        <v>159</v>
      </c>
      <c r="H508" s="222">
        <v>66</v>
      </c>
      <c r="I508" s="223"/>
      <c r="J508" s="224">
        <f>ROUND(I508*H508,2)</f>
        <v>0</v>
      </c>
      <c r="K508" s="220" t="s">
        <v>160</v>
      </c>
      <c r="L508" s="225"/>
      <c r="M508" s="226" t="s">
        <v>38</v>
      </c>
      <c r="N508" s="227" t="s">
        <v>49</v>
      </c>
      <c r="O508" s="68"/>
      <c r="P508" s="186">
        <f>O508*H508</f>
        <v>0</v>
      </c>
      <c r="Q508" s="186">
        <v>2.1999999999999999E-2</v>
      </c>
      <c r="R508" s="186">
        <f>Q508*H508</f>
        <v>1.452</v>
      </c>
      <c r="S508" s="186">
        <v>0</v>
      </c>
      <c r="T508" s="187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8" t="s">
        <v>227</v>
      </c>
      <c r="AT508" s="188" t="s">
        <v>223</v>
      </c>
      <c r="AU508" s="188" t="s">
        <v>86</v>
      </c>
      <c r="AY508" s="20" t="s">
        <v>144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20" t="s">
        <v>145</v>
      </c>
      <c r="BK508" s="189">
        <f>ROUND(I508*H508,2)</f>
        <v>0</v>
      </c>
      <c r="BL508" s="20" t="s">
        <v>198</v>
      </c>
      <c r="BM508" s="188" t="s">
        <v>884</v>
      </c>
    </row>
    <row r="509" spans="1:65" s="2" customFormat="1" ht="10.199999999999999">
      <c r="A509" s="37"/>
      <c r="B509" s="38"/>
      <c r="C509" s="39"/>
      <c r="D509" s="190" t="s">
        <v>152</v>
      </c>
      <c r="E509" s="39"/>
      <c r="F509" s="191" t="s">
        <v>883</v>
      </c>
      <c r="G509" s="39"/>
      <c r="H509" s="39"/>
      <c r="I509" s="192"/>
      <c r="J509" s="39"/>
      <c r="K509" s="39"/>
      <c r="L509" s="42"/>
      <c r="M509" s="193"/>
      <c r="N509" s="194"/>
      <c r="O509" s="68"/>
      <c r="P509" s="68"/>
      <c r="Q509" s="68"/>
      <c r="R509" s="68"/>
      <c r="S509" s="68"/>
      <c r="T509" s="69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152</v>
      </c>
      <c r="AU509" s="20" t="s">
        <v>86</v>
      </c>
    </row>
    <row r="510" spans="1:65" s="14" customFormat="1" ht="10.199999999999999">
      <c r="B510" s="205"/>
      <c r="C510" s="206"/>
      <c r="D510" s="190" t="s">
        <v>153</v>
      </c>
      <c r="E510" s="206"/>
      <c r="F510" s="208" t="s">
        <v>885</v>
      </c>
      <c r="G510" s="206"/>
      <c r="H510" s="209">
        <v>66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153</v>
      </c>
      <c r="AU510" s="215" t="s">
        <v>86</v>
      </c>
      <c r="AV510" s="14" t="s">
        <v>86</v>
      </c>
      <c r="AW510" s="14" t="s">
        <v>4</v>
      </c>
      <c r="AX510" s="14" t="s">
        <v>84</v>
      </c>
      <c r="AY510" s="215" t="s">
        <v>144</v>
      </c>
    </row>
    <row r="511" spans="1:65" s="2" customFormat="1" ht="21.75" customHeight="1">
      <c r="A511" s="37"/>
      <c r="B511" s="38"/>
      <c r="C511" s="177" t="s">
        <v>886</v>
      </c>
      <c r="D511" s="177" t="s">
        <v>147</v>
      </c>
      <c r="E511" s="178" t="s">
        <v>887</v>
      </c>
      <c r="F511" s="179" t="s">
        <v>888</v>
      </c>
      <c r="G511" s="180" t="s">
        <v>159</v>
      </c>
      <c r="H511" s="181">
        <v>60</v>
      </c>
      <c r="I511" s="182"/>
      <c r="J511" s="183">
        <f>ROUND(I511*H511,2)</f>
        <v>0</v>
      </c>
      <c r="K511" s="179" t="s">
        <v>160</v>
      </c>
      <c r="L511" s="42"/>
      <c r="M511" s="184" t="s">
        <v>38</v>
      </c>
      <c r="N511" s="185" t="s">
        <v>49</v>
      </c>
      <c r="O511" s="68"/>
      <c r="P511" s="186">
        <f>O511*H511</f>
        <v>0</v>
      </c>
      <c r="Q511" s="186">
        <v>0</v>
      </c>
      <c r="R511" s="186">
        <f>Q511*H511</f>
        <v>0</v>
      </c>
      <c r="S511" s="186">
        <v>0</v>
      </c>
      <c r="T511" s="187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8" t="s">
        <v>198</v>
      </c>
      <c r="AT511" s="188" t="s">
        <v>147</v>
      </c>
      <c r="AU511" s="188" t="s">
        <v>86</v>
      </c>
      <c r="AY511" s="20" t="s">
        <v>144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20" t="s">
        <v>145</v>
      </c>
      <c r="BK511" s="189">
        <f>ROUND(I511*H511,2)</f>
        <v>0</v>
      </c>
      <c r="BL511" s="20" t="s">
        <v>198</v>
      </c>
      <c r="BM511" s="188" t="s">
        <v>889</v>
      </c>
    </row>
    <row r="512" spans="1:65" s="2" customFormat="1" ht="10.199999999999999">
      <c r="A512" s="37"/>
      <c r="B512" s="38"/>
      <c r="C512" s="39"/>
      <c r="D512" s="190" t="s">
        <v>152</v>
      </c>
      <c r="E512" s="39"/>
      <c r="F512" s="191" t="s">
        <v>890</v>
      </c>
      <c r="G512" s="39"/>
      <c r="H512" s="39"/>
      <c r="I512" s="192"/>
      <c r="J512" s="39"/>
      <c r="K512" s="39"/>
      <c r="L512" s="42"/>
      <c r="M512" s="193"/>
      <c r="N512" s="194"/>
      <c r="O512" s="68"/>
      <c r="P512" s="68"/>
      <c r="Q512" s="68"/>
      <c r="R512" s="68"/>
      <c r="S512" s="68"/>
      <c r="T512" s="69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152</v>
      </c>
      <c r="AU512" s="20" t="s">
        <v>86</v>
      </c>
    </row>
    <row r="513" spans="1:65" s="2" customFormat="1" ht="10.199999999999999">
      <c r="A513" s="37"/>
      <c r="B513" s="38"/>
      <c r="C513" s="39"/>
      <c r="D513" s="216" t="s">
        <v>163</v>
      </c>
      <c r="E513" s="39"/>
      <c r="F513" s="217" t="s">
        <v>891</v>
      </c>
      <c r="G513" s="39"/>
      <c r="H513" s="39"/>
      <c r="I513" s="192"/>
      <c r="J513" s="39"/>
      <c r="K513" s="39"/>
      <c r="L513" s="42"/>
      <c r="M513" s="193"/>
      <c r="N513" s="194"/>
      <c r="O513" s="68"/>
      <c r="P513" s="68"/>
      <c r="Q513" s="68"/>
      <c r="R513" s="68"/>
      <c r="S513" s="68"/>
      <c r="T513" s="69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163</v>
      </c>
      <c r="AU513" s="20" t="s">
        <v>86</v>
      </c>
    </row>
    <row r="514" spans="1:65" s="2" customFormat="1" ht="16.5" customHeight="1">
      <c r="A514" s="37"/>
      <c r="B514" s="38"/>
      <c r="C514" s="177" t="s">
        <v>892</v>
      </c>
      <c r="D514" s="177" t="s">
        <v>147</v>
      </c>
      <c r="E514" s="178" t="s">
        <v>893</v>
      </c>
      <c r="F514" s="179" t="s">
        <v>894</v>
      </c>
      <c r="G514" s="180" t="s">
        <v>172</v>
      </c>
      <c r="H514" s="181">
        <v>2.375</v>
      </c>
      <c r="I514" s="182"/>
      <c r="J514" s="183">
        <f>ROUND(I514*H514,2)</f>
        <v>0</v>
      </c>
      <c r="K514" s="179" t="s">
        <v>160</v>
      </c>
      <c r="L514" s="42"/>
      <c r="M514" s="184" t="s">
        <v>38</v>
      </c>
      <c r="N514" s="185" t="s">
        <v>49</v>
      </c>
      <c r="O514" s="68"/>
      <c r="P514" s="186">
        <f>O514*H514</f>
        <v>0</v>
      </c>
      <c r="Q514" s="186">
        <v>0</v>
      </c>
      <c r="R514" s="186">
        <f>Q514*H514</f>
        <v>0</v>
      </c>
      <c r="S514" s="186">
        <v>0</v>
      </c>
      <c r="T514" s="187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88" t="s">
        <v>198</v>
      </c>
      <c r="AT514" s="188" t="s">
        <v>147</v>
      </c>
      <c r="AU514" s="188" t="s">
        <v>86</v>
      </c>
      <c r="AY514" s="20" t="s">
        <v>144</v>
      </c>
      <c r="BE514" s="189">
        <f>IF(N514="základní",J514,0)</f>
        <v>0</v>
      </c>
      <c r="BF514" s="189">
        <f>IF(N514="snížená",J514,0)</f>
        <v>0</v>
      </c>
      <c r="BG514" s="189">
        <f>IF(N514="zákl. přenesená",J514,0)</f>
        <v>0</v>
      </c>
      <c r="BH514" s="189">
        <f>IF(N514="sníž. přenesená",J514,0)</f>
        <v>0</v>
      </c>
      <c r="BI514" s="189">
        <f>IF(N514="nulová",J514,0)</f>
        <v>0</v>
      </c>
      <c r="BJ514" s="20" t="s">
        <v>145</v>
      </c>
      <c r="BK514" s="189">
        <f>ROUND(I514*H514,2)</f>
        <v>0</v>
      </c>
      <c r="BL514" s="20" t="s">
        <v>198</v>
      </c>
      <c r="BM514" s="188" t="s">
        <v>895</v>
      </c>
    </row>
    <row r="515" spans="1:65" s="2" customFormat="1" ht="19.2">
      <c r="A515" s="37"/>
      <c r="B515" s="38"/>
      <c r="C515" s="39"/>
      <c r="D515" s="190" t="s">
        <v>152</v>
      </c>
      <c r="E515" s="39"/>
      <c r="F515" s="191" t="s">
        <v>896</v>
      </c>
      <c r="G515" s="39"/>
      <c r="H515" s="39"/>
      <c r="I515" s="192"/>
      <c r="J515" s="39"/>
      <c r="K515" s="39"/>
      <c r="L515" s="42"/>
      <c r="M515" s="193"/>
      <c r="N515" s="194"/>
      <c r="O515" s="68"/>
      <c r="P515" s="68"/>
      <c r="Q515" s="68"/>
      <c r="R515" s="68"/>
      <c r="S515" s="68"/>
      <c r="T515" s="69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152</v>
      </c>
      <c r="AU515" s="20" t="s">
        <v>86</v>
      </c>
    </row>
    <row r="516" spans="1:65" s="2" customFormat="1" ht="10.199999999999999">
      <c r="A516" s="37"/>
      <c r="B516" s="38"/>
      <c r="C516" s="39"/>
      <c r="D516" s="216" t="s">
        <v>163</v>
      </c>
      <c r="E516" s="39"/>
      <c r="F516" s="217" t="s">
        <v>897</v>
      </c>
      <c r="G516" s="39"/>
      <c r="H516" s="39"/>
      <c r="I516" s="192"/>
      <c r="J516" s="39"/>
      <c r="K516" s="39"/>
      <c r="L516" s="42"/>
      <c r="M516" s="193"/>
      <c r="N516" s="194"/>
      <c r="O516" s="68"/>
      <c r="P516" s="68"/>
      <c r="Q516" s="68"/>
      <c r="R516" s="68"/>
      <c r="S516" s="68"/>
      <c r="T516" s="69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163</v>
      </c>
      <c r="AU516" s="20" t="s">
        <v>86</v>
      </c>
    </row>
    <row r="517" spans="1:65" s="12" customFormat="1" ht="22.8" customHeight="1">
      <c r="B517" s="161"/>
      <c r="C517" s="162"/>
      <c r="D517" s="163" t="s">
        <v>75</v>
      </c>
      <c r="E517" s="175" t="s">
        <v>898</v>
      </c>
      <c r="F517" s="175" t="s">
        <v>899</v>
      </c>
      <c r="G517" s="162"/>
      <c r="H517" s="162"/>
      <c r="I517" s="165"/>
      <c r="J517" s="176">
        <f>BK517</f>
        <v>0</v>
      </c>
      <c r="K517" s="162"/>
      <c r="L517" s="167"/>
      <c r="M517" s="168"/>
      <c r="N517" s="169"/>
      <c r="O517" s="169"/>
      <c r="P517" s="170">
        <f>SUM(P518:P575)</f>
        <v>0</v>
      </c>
      <c r="Q517" s="169"/>
      <c r="R517" s="170">
        <f>SUM(R518:R575)</f>
        <v>5.6049065000000002</v>
      </c>
      <c r="S517" s="169"/>
      <c r="T517" s="171">
        <f>SUM(T518:T575)</f>
        <v>17.115000000000002</v>
      </c>
      <c r="AR517" s="172" t="s">
        <v>86</v>
      </c>
      <c r="AT517" s="173" t="s">
        <v>75</v>
      </c>
      <c r="AU517" s="173" t="s">
        <v>84</v>
      </c>
      <c r="AY517" s="172" t="s">
        <v>144</v>
      </c>
      <c r="BK517" s="174">
        <f>SUM(BK518:BK575)</f>
        <v>0</v>
      </c>
    </row>
    <row r="518" spans="1:65" s="2" customFormat="1" ht="16.5" customHeight="1">
      <c r="A518" s="37"/>
      <c r="B518" s="38"/>
      <c r="C518" s="177" t="s">
        <v>900</v>
      </c>
      <c r="D518" s="177" t="s">
        <v>147</v>
      </c>
      <c r="E518" s="178" t="s">
        <v>901</v>
      </c>
      <c r="F518" s="179" t="s">
        <v>902</v>
      </c>
      <c r="G518" s="180" t="s">
        <v>159</v>
      </c>
      <c r="H518" s="181">
        <v>210</v>
      </c>
      <c r="I518" s="182"/>
      <c r="J518" s="183">
        <f>ROUND(I518*H518,2)</f>
        <v>0</v>
      </c>
      <c r="K518" s="179" t="s">
        <v>160</v>
      </c>
      <c r="L518" s="42"/>
      <c r="M518" s="184" t="s">
        <v>38</v>
      </c>
      <c r="N518" s="185" t="s">
        <v>49</v>
      </c>
      <c r="O518" s="68"/>
      <c r="P518" s="186">
        <f>O518*H518</f>
        <v>0</v>
      </c>
      <c r="Q518" s="186">
        <v>0</v>
      </c>
      <c r="R518" s="186">
        <f>Q518*H518</f>
        <v>0</v>
      </c>
      <c r="S518" s="186">
        <v>8.1500000000000003E-2</v>
      </c>
      <c r="T518" s="187">
        <f>S518*H518</f>
        <v>17.115000000000002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8" t="s">
        <v>198</v>
      </c>
      <c r="AT518" s="188" t="s">
        <v>147</v>
      </c>
      <c r="AU518" s="188" t="s">
        <v>86</v>
      </c>
      <c r="AY518" s="20" t="s">
        <v>144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20" t="s">
        <v>145</v>
      </c>
      <c r="BK518" s="189">
        <f>ROUND(I518*H518,2)</f>
        <v>0</v>
      </c>
      <c r="BL518" s="20" t="s">
        <v>198</v>
      </c>
      <c r="BM518" s="188" t="s">
        <v>903</v>
      </c>
    </row>
    <row r="519" spans="1:65" s="2" customFormat="1" ht="10.199999999999999">
      <c r="A519" s="37"/>
      <c r="B519" s="38"/>
      <c r="C519" s="39"/>
      <c r="D519" s="190" t="s">
        <v>152</v>
      </c>
      <c r="E519" s="39"/>
      <c r="F519" s="191" t="s">
        <v>904</v>
      </c>
      <c r="G519" s="39"/>
      <c r="H519" s="39"/>
      <c r="I519" s="192"/>
      <c r="J519" s="39"/>
      <c r="K519" s="39"/>
      <c r="L519" s="42"/>
      <c r="M519" s="193"/>
      <c r="N519" s="194"/>
      <c r="O519" s="68"/>
      <c r="P519" s="68"/>
      <c r="Q519" s="68"/>
      <c r="R519" s="68"/>
      <c r="S519" s="68"/>
      <c r="T519" s="69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152</v>
      </c>
      <c r="AU519" s="20" t="s">
        <v>86</v>
      </c>
    </row>
    <row r="520" spans="1:65" s="2" customFormat="1" ht="10.199999999999999">
      <c r="A520" s="37"/>
      <c r="B520" s="38"/>
      <c r="C520" s="39"/>
      <c r="D520" s="216" t="s">
        <v>163</v>
      </c>
      <c r="E520" s="39"/>
      <c r="F520" s="217" t="s">
        <v>905</v>
      </c>
      <c r="G520" s="39"/>
      <c r="H520" s="39"/>
      <c r="I520" s="192"/>
      <c r="J520" s="39"/>
      <c r="K520" s="39"/>
      <c r="L520" s="42"/>
      <c r="M520" s="193"/>
      <c r="N520" s="194"/>
      <c r="O520" s="68"/>
      <c r="P520" s="68"/>
      <c r="Q520" s="68"/>
      <c r="R520" s="68"/>
      <c r="S520" s="68"/>
      <c r="T520" s="69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163</v>
      </c>
      <c r="AU520" s="20" t="s">
        <v>86</v>
      </c>
    </row>
    <row r="521" spans="1:65" s="14" customFormat="1" ht="10.199999999999999">
      <c r="B521" s="205"/>
      <c r="C521" s="206"/>
      <c r="D521" s="190" t="s">
        <v>153</v>
      </c>
      <c r="E521" s="207" t="s">
        <v>38</v>
      </c>
      <c r="F521" s="208" t="s">
        <v>906</v>
      </c>
      <c r="G521" s="206"/>
      <c r="H521" s="209">
        <v>210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153</v>
      </c>
      <c r="AU521" s="215" t="s">
        <v>86</v>
      </c>
      <c r="AV521" s="14" t="s">
        <v>86</v>
      </c>
      <c r="AW521" s="14" t="s">
        <v>36</v>
      </c>
      <c r="AX521" s="14" t="s">
        <v>84</v>
      </c>
      <c r="AY521" s="215" t="s">
        <v>144</v>
      </c>
    </row>
    <row r="522" spans="1:65" s="2" customFormat="1" ht="16.5" customHeight="1">
      <c r="A522" s="37"/>
      <c r="B522" s="38"/>
      <c r="C522" s="177" t="s">
        <v>907</v>
      </c>
      <c r="D522" s="177" t="s">
        <v>147</v>
      </c>
      <c r="E522" s="178" t="s">
        <v>908</v>
      </c>
      <c r="F522" s="179" t="s">
        <v>909</v>
      </c>
      <c r="G522" s="180" t="s">
        <v>159</v>
      </c>
      <c r="H522" s="181">
        <v>242</v>
      </c>
      <c r="I522" s="182"/>
      <c r="J522" s="183">
        <f>ROUND(I522*H522,2)</f>
        <v>0</v>
      </c>
      <c r="K522" s="179" t="s">
        <v>160</v>
      </c>
      <c r="L522" s="42"/>
      <c r="M522" s="184" t="s">
        <v>38</v>
      </c>
      <c r="N522" s="185" t="s">
        <v>49</v>
      </c>
      <c r="O522" s="68"/>
      <c r="P522" s="186">
        <f>O522*H522</f>
        <v>0</v>
      </c>
      <c r="Q522" s="186">
        <v>0</v>
      </c>
      <c r="R522" s="186">
        <f>Q522*H522</f>
        <v>0</v>
      </c>
      <c r="S522" s="186">
        <v>0</v>
      </c>
      <c r="T522" s="18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8" t="s">
        <v>198</v>
      </c>
      <c r="AT522" s="188" t="s">
        <v>147</v>
      </c>
      <c r="AU522" s="188" t="s">
        <v>86</v>
      </c>
      <c r="AY522" s="20" t="s">
        <v>144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20" t="s">
        <v>145</v>
      </c>
      <c r="BK522" s="189">
        <f>ROUND(I522*H522,2)</f>
        <v>0</v>
      </c>
      <c r="BL522" s="20" t="s">
        <v>198</v>
      </c>
      <c r="BM522" s="188" t="s">
        <v>910</v>
      </c>
    </row>
    <row r="523" spans="1:65" s="2" customFormat="1" ht="10.199999999999999">
      <c r="A523" s="37"/>
      <c r="B523" s="38"/>
      <c r="C523" s="39"/>
      <c r="D523" s="190" t="s">
        <v>152</v>
      </c>
      <c r="E523" s="39"/>
      <c r="F523" s="191" t="s">
        <v>911</v>
      </c>
      <c r="G523" s="39"/>
      <c r="H523" s="39"/>
      <c r="I523" s="192"/>
      <c r="J523" s="39"/>
      <c r="K523" s="39"/>
      <c r="L523" s="42"/>
      <c r="M523" s="193"/>
      <c r="N523" s="194"/>
      <c r="O523" s="68"/>
      <c r="P523" s="68"/>
      <c r="Q523" s="68"/>
      <c r="R523" s="68"/>
      <c r="S523" s="68"/>
      <c r="T523" s="69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152</v>
      </c>
      <c r="AU523" s="20" t="s">
        <v>86</v>
      </c>
    </row>
    <row r="524" spans="1:65" s="2" customFormat="1" ht="10.199999999999999">
      <c r="A524" s="37"/>
      <c r="B524" s="38"/>
      <c r="C524" s="39"/>
      <c r="D524" s="216" t="s">
        <v>163</v>
      </c>
      <c r="E524" s="39"/>
      <c r="F524" s="217" t="s">
        <v>912</v>
      </c>
      <c r="G524" s="39"/>
      <c r="H524" s="39"/>
      <c r="I524" s="192"/>
      <c r="J524" s="39"/>
      <c r="K524" s="39"/>
      <c r="L524" s="42"/>
      <c r="M524" s="193"/>
      <c r="N524" s="194"/>
      <c r="O524" s="68"/>
      <c r="P524" s="68"/>
      <c r="Q524" s="68"/>
      <c r="R524" s="68"/>
      <c r="S524" s="68"/>
      <c r="T524" s="69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86</v>
      </c>
    </row>
    <row r="525" spans="1:65" s="13" customFormat="1" ht="10.199999999999999">
      <c r="B525" s="195"/>
      <c r="C525" s="196"/>
      <c r="D525" s="190" t="s">
        <v>153</v>
      </c>
      <c r="E525" s="197" t="s">
        <v>38</v>
      </c>
      <c r="F525" s="198" t="s">
        <v>913</v>
      </c>
      <c r="G525" s="196"/>
      <c r="H525" s="197" t="s">
        <v>38</v>
      </c>
      <c r="I525" s="199"/>
      <c r="J525" s="196"/>
      <c r="K525" s="196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153</v>
      </c>
      <c r="AU525" s="204" t="s">
        <v>86</v>
      </c>
      <c r="AV525" s="13" t="s">
        <v>84</v>
      </c>
      <c r="AW525" s="13" t="s">
        <v>36</v>
      </c>
      <c r="AX525" s="13" t="s">
        <v>76</v>
      </c>
      <c r="AY525" s="204" t="s">
        <v>144</v>
      </c>
    </row>
    <row r="526" spans="1:65" s="14" customFormat="1" ht="10.199999999999999">
      <c r="B526" s="205"/>
      <c r="C526" s="206"/>
      <c r="D526" s="190" t="s">
        <v>153</v>
      </c>
      <c r="E526" s="207" t="s">
        <v>38</v>
      </c>
      <c r="F526" s="208" t="s">
        <v>914</v>
      </c>
      <c r="G526" s="206"/>
      <c r="H526" s="209">
        <v>242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153</v>
      </c>
      <c r="AU526" s="215" t="s">
        <v>86</v>
      </c>
      <c r="AV526" s="14" t="s">
        <v>86</v>
      </c>
      <c r="AW526" s="14" t="s">
        <v>36</v>
      </c>
      <c r="AX526" s="14" t="s">
        <v>84</v>
      </c>
      <c r="AY526" s="215" t="s">
        <v>144</v>
      </c>
    </row>
    <row r="527" spans="1:65" s="2" customFormat="1" ht="16.5" customHeight="1">
      <c r="A527" s="37"/>
      <c r="B527" s="38"/>
      <c r="C527" s="177" t="s">
        <v>915</v>
      </c>
      <c r="D527" s="177" t="s">
        <v>147</v>
      </c>
      <c r="E527" s="178" t="s">
        <v>916</v>
      </c>
      <c r="F527" s="179" t="s">
        <v>917</v>
      </c>
      <c r="G527" s="180" t="s">
        <v>159</v>
      </c>
      <c r="H527" s="181">
        <v>242</v>
      </c>
      <c r="I527" s="182"/>
      <c r="J527" s="183">
        <f>ROUND(I527*H527,2)</f>
        <v>0</v>
      </c>
      <c r="K527" s="179" t="s">
        <v>160</v>
      </c>
      <c r="L527" s="42"/>
      <c r="M527" s="184" t="s">
        <v>38</v>
      </c>
      <c r="N527" s="185" t="s">
        <v>49</v>
      </c>
      <c r="O527" s="68"/>
      <c r="P527" s="186">
        <f>O527*H527</f>
        <v>0</v>
      </c>
      <c r="Q527" s="186">
        <v>2.9999999999999997E-4</v>
      </c>
      <c r="R527" s="186">
        <f>Q527*H527</f>
        <v>7.2599999999999998E-2</v>
      </c>
      <c r="S527" s="186">
        <v>0</v>
      </c>
      <c r="T527" s="18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8" t="s">
        <v>198</v>
      </c>
      <c r="AT527" s="188" t="s">
        <v>147</v>
      </c>
      <c r="AU527" s="188" t="s">
        <v>86</v>
      </c>
      <c r="AY527" s="20" t="s">
        <v>144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20" t="s">
        <v>145</v>
      </c>
      <c r="BK527" s="189">
        <f>ROUND(I527*H527,2)</f>
        <v>0</v>
      </c>
      <c r="BL527" s="20" t="s">
        <v>198</v>
      </c>
      <c r="BM527" s="188" t="s">
        <v>918</v>
      </c>
    </row>
    <row r="528" spans="1:65" s="2" customFormat="1" ht="10.199999999999999">
      <c r="A528" s="37"/>
      <c r="B528" s="38"/>
      <c r="C528" s="39"/>
      <c r="D528" s="190" t="s">
        <v>152</v>
      </c>
      <c r="E528" s="39"/>
      <c r="F528" s="191" t="s">
        <v>919</v>
      </c>
      <c r="G528" s="39"/>
      <c r="H528" s="39"/>
      <c r="I528" s="192"/>
      <c r="J528" s="39"/>
      <c r="K528" s="39"/>
      <c r="L528" s="42"/>
      <c r="M528" s="193"/>
      <c r="N528" s="194"/>
      <c r="O528" s="68"/>
      <c r="P528" s="68"/>
      <c r="Q528" s="68"/>
      <c r="R528" s="68"/>
      <c r="S528" s="68"/>
      <c r="T528" s="69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152</v>
      </c>
      <c r="AU528" s="20" t="s">
        <v>86</v>
      </c>
    </row>
    <row r="529" spans="1:65" s="2" customFormat="1" ht="10.199999999999999">
      <c r="A529" s="37"/>
      <c r="B529" s="38"/>
      <c r="C529" s="39"/>
      <c r="D529" s="216" t="s">
        <v>163</v>
      </c>
      <c r="E529" s="39"/>
      <c r="F529" s="217" t="s">
        <v>920</v>
      </c>
      <c r="G529" s="39"/>
      <c r="H529" s="39"/>
      <c r="I529" s="192"/>
      <c r="J529" s="39"/>
      <c r="K529" s="39"/>
      <c r="L529" s="42"/>
      <c r="M529" s="193"/>
      <c r="N529" s="194"/>
      <c r="O529" s="68"/>
      <c r="P529" s="68"/>
      <c r="Q529" s="68"/>
      <c r="R529" s="68"/>
      <c r="S529" s="68"/>
      <c r="T529" s="69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163</v>
      </c>
      <c r="AU529" s="20" t="s">
        <v>86</v>
      </c>
    </row>
    <row r="530" spans="1:65" s="14" customFormat="1" ht="10.199999999999999">
      <c r="B530" s="205"/>
      <c r="C530" s="206"/>
      <c r="D530" s="190" t="s">
        <v>153</v>
      </c>
      <c r="E530" s="207" t="s">
        <v>38</v>
      </c>
      <c r="F530" s="208" t="s">
        <v>914</v>
      </c>
      <c r="G530" s="206"/>
      <c r="H530" s="209">
        <v>242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153</v>
      </c>
      <c r="AU530" s="215" t="s">
        <v>86</v>
      </c>
      <c r="AV530" s="14" t="s">
        <v>86</v>
      </c>
      <c r="AW530" s="14" t="s">
        <v>36</v>
      </c>
      <c r="AX530" s="14" t="s">
        <v>84</v>
      </c>
      <c r="AY530" s="215" t="s">
        <v>144</v>
      </c>
    </row>
    <row r="531" spans="1:65" s="2" customFormat="1" ht="16.5" customHeight="1">
      <c r="A531" s="37"/>
      <c r="B531" s="38"/>
      <c r="C531" s="177" t="s">
        <v>921</v>
      </c>
      <c r="D531" s="177" t="s">
        <v>147</v>
      </c>
      <c r="E531" s="178" t="s">
        <v>922</v>
      </c>
      <c r="F531" s="179" t="s">
        <v>923</v>
      </c>
      <c r="G531" s="180" t="s">
        <v>159</v>
      </c>
      <c r="H531" s="181">
        <v>242</v>
      </c>
      <c r="I531" s="182"/>
      <c r="J531" s="183">
        <f>ROUND(I531*H531,2)</f>
        <v>0</v>
      </c>
      <c r="K531" s="179" t="s">
        <v>160</v>
      </c>
      <c r="L531" s="42"/>
      <c r="M531" s="184" t="s">
        <v>38</v>
      </c>
      <c r="N531" s="185" t="s">
        <v>49</v>
      </c>
      <c r="O531" s="68"/>
      <c r="P531" s="186">
        <f>O531*H531</f>
        <v>0</v>
      </c>
      <c r="Q531" s="186">
        <v>4.4999999999999997E-3</v>
      </c>
      <c r="R531" s="186">
        <f>Q531*H531</f>
        <v>1.089</v>
      </c>
      <c r="S531" s="186">
        <v>0</v>
      </c>
      <c r="T531" s="187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8" t="s">
        <v>198</v>
      </c>
      <c r="AT531" s="188" t="s">
        <v>147</v>
      </c>
      <c r="AU531" s="188" t="s">
        <v>86</v>
      </c>
      <c r="AY531" s="20" t="s">
        <v>144</v>
      </c>
      <c r="BE531" s="189">
        <f>IF(N531="základní",J531,0)</f>
        <v>0</v>
      </c>
      <c r="BF531" s="189">
        <f>IF(N531="snížená",J531,0)</f>
        <v>0</v>
      </c>
      <c r="BG531" s="189">
        <f>IF(N531="zákl. přenesená",J531,0)</f>
        <v>0</v>
      </c>
      <c r="BH531" s="189">
        <f>IF(N531="sníž. přenesená",J531,0)</f>
        <v>0</v>
      </c>
      <c r="BI531" s="189">
        <f>IF(N531="nulová",J531,0)</f>
        <v>0</v>
      </c>
      <c r="BJ531" s="20" t="s">
        <v>145</v>
      </c>
      <c r="BK531" s="189">
        <f>ROUND(I531*H531,2)</f>
        <v>0</v>
      </c>
      <c r="BL531" s="20" t="s">
        <v>198</v>
      </c>
      <c r="BM531" s="188" t="s">
        <v>924</v>
      </c>
    </row>
    <row r="532" spans="1:65" s="2" customFormat="1" ht="10.199999999999999">
      <c r="A532" s="37"/>
      <c r="B532" s="38"/>
      <c r="C532" s="39"/>
      <c r="D532" s="190" t="s">
        <v>152</v>
      </c>
      <c r="E532" s="39"/>
      <c r="F532" s="191" t="s">
        <v>925</v>
      </c>
      <c r="G532" s="39"/>
      <c r="H532" s="39"/>
      <c r="I532" s="192"/>
      <c r="J532" s="39"/>
      <c r="K532" s="39"/>
      <c r="L532" s="42"/>
      <c r="M532" s="193"/>
      <c r="N532" s="194"/>
      <c r="O532" s="68"/>
      <c r="P532" s="68"/>
      <c r="Q532" s="68"/>
      <c r="R532" s="68"/>
      <c r="S532" s="68"/>
      <c r="T532" s="69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152</v>
      </c>
      <c r="AU532" s="20" t="s">
        <v>86</v>
      </c>
    </row>
    <row r="533" spans="1:65" s="2" customFormat="1" ht="10.199999999999999">
      <c r="A533" s="37"/>
      <c r="B533" s="38"/>
      <c r="C533" s="39"/>
      <c r="D533" s="216" t="s">
        <v>163</v>
      </c>
      <c r="E533" s="39"/>
      <c r="F533" s="217" t="s">
        <v>926</v>
      </c>
      <c r="G533" s="39"/>
      <c r="H533" s="39"/>
      <c r="I533" s="192"/>
      <c r="J533" s="39"/>
      <c r="K533" s="39"/>
      <c r="L533" s="42"/>
      <c r="M533" s="193"/>
      <c r="N533" s="194"/>
      <c r="O533" s="68"/>
      <c r="P533" s="68"/>
      <c r="Q533" s="68"/>
      <c r="R533" s="68"/>
      <c r="S533" s="68"/>
      <c r="T533" s="69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163</v>
      </c>
      <c r="AU533" s="20" t="s">
        <v>86</v>
      </c>
    </row>
    <row r="534" spans="1:65" s="13" customFormat="1" ht="10.199999999999999">
      <c r="B534" s="195"/>
      <c r="C534" s="196"/>
      <c r="D534" s="190" t="s">
        <v>153</v>
      </c>
      <c r="E534" s="197" t="s">
        <v>38</v>
      </c>
      <c r="F534" s="198" t="s">
        <v>927</v>
      </c>
      <c r="G534" s="196"/>
      <c r="H534" s="197" t="s">
        <v>38</v>
      </c>
      <c r="I534" s="199"/>
      <c r="J534" s="196"/>
      <c r="K534" s="196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153</v>
      </c>
      <c r="AU534" s="204" t="s">
        <v>86</v>
      </c>
      <c r="AV534" s="13" t="s">
        <v>84</v>
      </c>
      <c r="AW534" s="13" t="s">
        <v>36</v>
      </c>
      <c r="AX534" s="13" t="s">
        <v>76</v>
      </c>
      <c r="AY534" s="204" t="s">
        <v>144</v>
      </c>
    </row>
    <row r="535" spans="1:65" s="14" customFormat="1" ht="10.199999999999999">
      <c r="B535" s="205"/>
      <c r="C535" s="206"/>
      <c r="D535" s="190" t="s">
        <v>153</v>
      </c>
      <c r="E535" s="207" t="s">
        <v>38</v>
      </c>
      <c r="F535" s="208" t="s">
        <v>914</v>
      </c>
      <c r="G535" s="206"/>
      <c r="H535" s="209">
        <v>242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153</v>
      </c>
      <c r="AU535" s="215" t="s">
        <v>86</v>
      </c>
      <c r="AV535" s="14" t="s">
        <v>86</v>
      </c>
      <c r="AW535" s="14" t="s">
        <v>36</v>
      </c>
      <c r="AX535" s="14" t="s">
        <v>84</v>
      </c>
      <c r="AY535" s="215" t="s">
        <v>144</v>
      </c>
    </row>
    <row r="536" spans="1:65" s="2" customFormat="1" ht="16.5" customHeight="1">
      <c r="A536" s="37"/>
      <c r="B536" s="38"/>
      <c r="C536" s="177" t="s">
        <v>928</v>
      </c>
      <c r="D536" s="177" t="s">
        <v>147</v>
      </c>
      <c r="E536" s="178" t="s">
        <v>929</v>
      </c>
      <c r="F536" s="179" t="s">
        <v>930</v>
      </c>
      <c r="G536" s="180" t="s">
        <v>159</v>
      </c>
      <c r="H536" s="181">
        <v>50</v>
      </c>
      <c r="I536" s="182"/>
      <c r="J536" s="183">
        <f>ROUND(I536*H536,2)</f>
        <v>0</v>
      </c>
      <c r="K536" s="179" t="s">
        <v>160</v>
      </c>
      <c r="L536" s="42"/>
      <c r="M536" s="184" t="s">
        <v>38</v>
      </c>
      <c r="N536" s="185" t="s">
        <v>49</v>
      </c>
      <c r="O536" s="68"/>
      <c r="P536" s="186">
        <f>O536*H536</f>
        <v>0</v>
      </c>
      <c r="Q536" s="186">
        <v>1.4499999999999999E-3</v>
      </c>
      <c r="R536" s="186">
        <f>Q536*H536</f>
        <v>7.2499999999999995E-2</v>
      </c>
      <c r="S536" s="186">
        <v>0</v>
      </c>
      <c r="T536" s="187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8" t="s">
        <v>198</v>
      </c>
      <c r="AT536" s="188" t="s">
        <v>147</v>
      </c>
      <c r="AU536" s="188" t="s">
        <v>86</v>
      </c>
      <c r="AY536" s="20" t="s">
        <v>144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20" t="s">
        <v>145</v>
      </c>
      <c r="BK536" s="189">
        <f>ROUND(I536*H536,2)</f>
        <v>0</v>
      </c>
      <c r="BL536" s="20" t="s">
        <v>198</v>
      </c>
      <c r="BM536" s="188" t="s">
        <v>931</v>
      </c>
    </row>
    <row r="537" spans="1:65" s="2" customFormat="1" ht="19.2">
      <c r="A537" s="37"/>
      <c r="B537" s="38"/>
      <c r="C537" s="39"/>
      <c r="D537" s="190" t="s">
        <v>152</v>
      </c>
      <c r="E537" s="39"/>
      <c r="F537" s="191" t="s">
        <v>932</v>
      </c>
      <c r="G537" s="39"/>
      <c r="H537" s="39"/>
      <c r="I537" s="192"/>
      <c r="J537" s="39"/>
      <c r="K537" s="39"/>
      <c r="L537" s="42"/>
      <c r="M537" s="193"/>
      <c r="N537" s="194"/>
      <c r="O537" s="68"/>
      <c r="P537" s="68"/>
      <c r="Q537" s="68"/>
      <c r="R537" s="68"/>
      <c r="S537" s="68"/>
      <c r="T537" s="69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152</v>
      </c>
      <c r="AU537" s="20" t="s">
        <v>86</v>
      </c>
    </row>
    <row r="538" spans="1:65" s="2" customFormat="1" ht="10.199999999999999">
      <c r="A538" s="37"/>
      <c r="B538" s="38"/>
      <c r="C538" s="39"/>
      <c r="D538" s="216" t="s">
        <v>163</v>
      </c>
      <c r="E538" s="39"/>
      <c r="F538" s="217" t="s">
        <v>933</v>
      </c>
      <c r="G538" s="39"/>
      <c r="H538" s="39"/>
      <c r="I538" s="192"/>
      <c r="J538" s="39"/>
      <c r="K538" s="39"/>
      <c r="L538" s="42"/>
      <c r="M538" s="193"/>
      <c r="N538" s="194"/>
      <c r="O538" s="68"/>
      <c r="P538" s="68"/>
      <c r="Q538" s="68"/>
      <c r="R538" s="68"/>
      <c r="S538" s="68"/>
      <c r="T538" s="69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163</v>
      </c>
      <c r="AU538" s="20" t="s">
        <v>86</v>
      </c>
    </row>
    <row r="539" spans="1:65" s="13" customFormat="1" ht="10.199999999999999">
      <c r="B539" s="195"/>
      <c r="C539" s="196"/>
      <c r="D539" s="190" t="s">
        <v>153</v>
      </c>
      <c r="E539" s="197" t="s">
        <v>38</v>
      </c>
      <c r="F539" s="198" t="s">
        <v>934</v>
      </c>
      <c r="G539" s="196"/>
      <c r="H539" s="197" t="s">
        <v>38</v>
      </c>
      <c r="I539" s="199"/>
      <c r="J539" s="196"/>
      <c r="K539" s="196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153</v>
      </c>
      <c r="AU539" s="204" t="s">
        <v>86</v>
      </c>
      <c r="AV539" s="13" t="s">
        <v>84</v>
      </c>
      <c r="AW539" s="13" t="s">
        <v>36</v>
      </c>
      <c r="AX539" s="13" t="s">
        <v>76</v>
      </c>
      <c r="AY539" s="204" t="s">
        <v>144</v>
      </c>
    </row>
    <row r="540" spans="1:65" s="14" customFormat="1" ht="10.199999999999999">
      <c r="B540" s="205"/>
      <c r="C540" s="206"/>
      <c r="D540" s="190" t="s">
        <v>153</v>
      </c>
      <c r="E540" s="207" t="s">
        <v>38</v>
      </c>
      <c r="F540" s="208" t="s">
        <v>935</v>
      </c>
      <c r="G540" s="206"/>
      <c r="H540" s="209">
        <v>50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153</v>
      </c>
      <c r="AU540" s="215" t="s">
        <v>86</v>
      </c>
      <c r="AV540" s="14" t="s">
        <v>86</v>
      </c>
      <c r="AW540" s="14" t="s">
        <v>36</v>
      </c>
      <c r="AX540" s="14" t="s">
        <v>84</v>
      </c>
      <c r="AY540" s="215" t="s">
        <v>144</v>
      </c>
    </row>
    <row r="541" spans="1:65" s="2" customFormat="1" ht="21.75" customHeight="1">
      <c r="A541" s="37"/>
      <c r="B541" s="38"/>
      <c r="C541" s="177" t="s">
        <v>936</v>
      </c>
      <c r="D541" s="177" t="s">
        <v>147</v>
      </c>
      <c r="E541" s="178" t="s">
        <v>937</v>
      </c>
      <c r="F541" s="179" t="s">
        <v>938</v>
      </c>
      <c r="G541" s="180" t="s">
        <v>159</v>
      </c>
      <c r="H541" s="181">
        <v>242</v>
      </c>
      <c r="I541" s="182"/>
      <c r="J541" s="183">
        <f>ROUND(I541*H541,2)</f>
        <v>0</v>
      </c>
      <c r="K541" s="179" t="s">
        <v>160</v>
      </c>
      <c r="L541" s="42"/>
      <c r="M541" s="184" t="s">
        <v>38</v>
      </c>
      <c r="N541" s="185" t="s">
        <v>49</v>
      </c>
      <c r="O541" s="68"/>
      <c r="P541" s="186">
        <f>O541*H541</f>
        <v>0</v>
      </c>
      <c r="Q541" s="186">
        <v>5.3800000000000002E-3</v>
      </c>
      <c r="R541" s="186">
        <f>Q541*H541</f>
        <v>1.30196</v>
      </c>
      <c r="S541" s="186">
        <v>0</v>
      </c>
      <c r="T541" s="187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8" t="s">
        <v>198</v>
      </c>
      <c r="AT541" s="188" t="s">
        <v>147</v>
      </c>
      <c r="AU541" s="188" t="s">
        <v>86</v>
      </c>
      <c r="AY541" s="20" t="s">
        <v>144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20" t="s">
        <v>145</v>
      </c>
      <c r="BK541" s="189">
        <f>ROUND(I541*H541,2)</f>
        <v>0</v>
      </c>
      <c r="BL541" s="20" t="s">
        <v>198</v>
      </c>
      <c r="BM541" s="188" t="s">
        <v>939</v>
      </c>
    </row>
    <row r="542" spans="1:65" s="2" customFormat="1" ht="10.199999999999999">
      <c r="A542" s="37"/>
      <c r="B542" s="38"/>
      <c r="C542" s="39"/>
      <c r="D542" s="190" t="s">
        <v>152</v>
      </c>
      <c r="E542" s="39"/>
      <c r="F542" s="191" t="s">
        <v>940</v>
      </c>
      <c r="G542" s="39"/>
      <c r="H542" s="39"/>
      <c r="I542" s="192"/>
      <c r="J542" s="39"/>
      <c r="K542" s="39"/>
      <c r="L542" s="42"/>
      <c r="M542" s="193"/>
      <c r="N542" s="194"/>
      <c r="O542" s="68"/>
      <c r="P542" s="68"/>
      <c r="Q542" s="68"/>
      <c r="R542" s="68"/>
      <c r="S542" s="68"/>
      <c r="T542" s="69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152</v>
      </c>
      <c r="AU542" s="20" t="s">
        <v>86</v>
      </c>
    </row>
    <row r="543" spans="1:65" s="2" customFormat="1" ht="10.199999999999999">
      <c r="A543" s="37"/>
      <c r="B543" s="38"/>
      <c r="C543" s="39"/>
      <c r="D543" s="216" t="s">
        <v>163</v>
      </c>
      <c r="E543" s="39"/>
      <c r="F543" s="217" t="s">
        <v>941</v>
      </c>
      <c r="G543" s="39"/>
      <c r="H543" s="39"/>
      <c r="I543" s="192"/>
      <c r="J543" s="39"/>
      <c r="K543" s="39"/>
      <c r="L543" s="42"/>
      <c r="M543" s="193"/>
      <c r="N543" s="194"/>
      <c r="O543" s="68"/>
      <c r="P543" s="68"/>
      <c r="Q543" s="68"/>
      <c r="R543" s="68"/>
      <c r="S543" s="68"/>
      <c r="T543" s="69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163</v>
      </c>
      <c r="AU543" s="20" t="s">
        <v>86</v>
      </c>
    </row>
    <row r="544" spans="1:65" s="14" customFormat="1" ht="10.199999999999999">
      <c r="B544" s="205"/>
      <c r="C544" s="206"/>
      <c r="D544" s="190" t="s">
        <v>153</v>
      </c>
      <c r="E544" s="207" t="s">
        <v>38</v>
      </c>
      <c r="F544" s="208" t="s">
        <v>914</v>
      </c>
      <c r="G544" s="206"/>
      <c r="H544" s="209">
        <v>242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153</v>
      </c>
      <c r="AU544" s="215" t="s">
        <v>86</v>
      </c>
      <c r="AV544" s="14" t="s">
        <v>86</v>
      </c>
      <c r="AW544" s="14" t="s">
        <v>36</v>
      </c>
      <c r="AX544" s="14" t="s">
        <v>84</v>
      </c>
      <c r="AY544" s="215" t="s">
        <v>144</v>
      </c>
    </row>
    <row r="545" spans="1:65" s="2" customFormat="1" ht="16.5" customHeight="1">
      <c r="A545" s="37"/>
      <c r="B545" s="38"/>
      <c r="C545" s="218" t="s">
        <v>942</v>
      </c>
      <c r="D545" s="218" t="s">
        <v>223</v>
      </c>
      <c r="E545" s="219" t="s">
        <v>943</v>
      </c>
      <c r="F545" s="220" t="s">
        <v>944</v>
      </c>
      <c r="G545" s="221" t="s">
        <v>159</v>
      </c>
      <c r="H545" s="222">
        <v>266.2</v>
      </c>
      <c r="I545" s="223"/>
      <c r="J545" s="224">
        <f>ROUND(I545*H545,2)</f>
        <v>0</v>
      </c>
      <c r="K545" s="220" t="s">
        <v>160</v>
      </c>
      <c r="L545" s="225"/>
      <c r="M545" s="226" t="s">
        <v>38</v>
      </c>
      <c r="N545" s="227" t="s">
        <v>49</v>
      </c>
      <c r="O545" s="68"/>
      <c r="P545" s="186">
        <f>O545*H545</f>
        <v>0</v>
      </c>
      <c r="Q545" s="186">
        <v>1.112E-2</v>
      </c>
      <c r="R545" s="186">
        <f>Q545*H545</f>
        <v>2.9601439999999997</v>
      </c>
      <c r="S545" s="186">
        <v>0</v>
      </c>
      <c r="T545" s="187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8" t="s">
        <v>227</v>
      </c>
      <c r="AT545" s="188" t="s">
        <v>223</v>
      </c>
      <c r="AU545" s="188" t="s">
        <v>86</v>
      </c>
      <c r="AY545" s="20" t="s">
        <v>144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20" t="s">
        <v>145</v>
      </c>
      <c r="BK545" s="189">
        <f>ROUND(I545*H545,2)</f>
        <v>0</v>
      </c>
      <c r="BL545" s="20" t="s">
        <v>198</v>
      </c>
      <c r="BM545" s="188" t="s">
        <v>945</v>
      </c>
    </row>
    <row r="546" spans="1:65" s="2" customFormat="1" ht="10.199999999999999">
      <c r="A546" s="37"/>
      <c r="B546" s="38"/>
      <c r="C546" s="39"/>
      <c r="D546" s="190" t="s">
        <v>152</v>
      </c>
      <c r="E546" s="39"/>
      <c r="F546" s="191" t="s">
        <v>944</v>
      </c>
      <c r="G546" s="39"/>
      <c r="H546" s="39"/>
      <c r="I546" s="192"/>
      <c r="J546" s="39"/>
      <c r="K546" s="39"/>
      <c r="L546" s="42"/>
      <c r="M546" s="193"/>
      <c r="N546" s="194"/>
      <c r="O546" s="68"/>
      <c r="P546" s="68"/>
      <c r="Q546" s="68"/>
      <c r="R546" s="68"/>
      <c r="S546" s="68"/>
      <c r="T546" s="69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152</v>
      </c>
      <c r="AU546" s="20" t="s">
        <v>86</v>
      </c>
    </row>
    <row r="547" spans="1:65" s="14" customFormat="1" ht="10.199999999999999">
      <c r="B547" s="205"/>
      <c r="C547" s="206"/>
      <c r="D547" s="190" t="s">
        <v>153</v>
      </c>
      <c r="E547" s="206"/>
      <c r="F547" s="208" t="s">
        <v>946</v>
      </c>
      <c r="G547" s="206"/>
      <c r="H547" s="209">
        <v>266.2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153</v>
      </c>
      <c r="AU547" s="215" t="s">
        <v>86</v>
      </c>
      <c r="AV547" s="14" t="s">
        <v>86</v>
      </c>
      <c r="AW547" s="14" t="s">
        <v>4</v>
      </c>
      <c r="AX547" s="14" t="s">
        <v>84</v>
      </c>
      <c r="AY547" s="215" t="s">
        <v>144</v>
      </c>
    </row>
    <row r="548" spans="1:65" s="2" customFormat="1" ht="16.5" customHeight="1">
      <c r="A548" s="37"/>
      <c r="B548" s="38"/>
      <c r="C548" s="177" t="s">
        <v>947</v>
      </c>
      <c r="D548" s="177" t="s">
        <v>147</v>
      </c>
      <c r="E548" s="178" t="s">
        <v>948</v>
      </c>
      <c r="F548" s="179" t="s">
        <v>949</v>
      </c>
      <c r="G548" s="180" t="s">
        <v>197</v>
      </c>
      <c r="H548" s="181">
        <v>47.5</v>
      </c>
      <c r="I548" s="182"/>
      <c r="J548" s="183">
        <f>ROUND(I548*H548,2)</f>
        <v>0</v>
      </c>
      <c r="K548" s="179" t="s">
        <v>160</v>
      </c>
      <c r="L548" s="42"/>
      <c r="M548" s="184" t="s">
        <v>38</v>
      </c>
      <c r="N548" s="185" t="s">
        <v>49</v>
      </c>
      <c r="O548" s="68"/>
      <c r="P548" s="186">
        <f>O548*H548</f>
        <v>0</v>
      </c>
      <c r="Q548" s="186">
        <v>2.0000000000000001E-4</v>
      </c>
      <c r="R548" s="186">
        <f>Q548*H548</f>
        <v>9.4999999999999998E-3</v>
      </c>
      <c r="S548" s="186">
        <v>0</v>
      </c>
      <c r="T548" s="187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88" t="s">
        <v>198</v>
      </c>
      <c r="AT548" s="188" t="s">
        <v>147</v>
      </c>
      <c r="AU548" s="188" t="s">
        <v>86</v>
      </c>
      <c r="AY548" s="20" t="s">
        <v>144</v>
      </c>
      <c r="BE548" s="189">
        <f>IF(N548="základní",J548,0)</f>
        <v>0</v>
      </c>
      <c r="BF548" s="189">
        <f>IF(N548="snížená",J548,0)</f>
        <v>0</v>
      </c>
      <c r="BG548" s="189">
        <f>IF(N548="zákl. přenesená",J548,0)</f>
        <v>0</v>
      </c>
      <c r="BH548" s="189">
        <f>IF(N548="sníž. přenesená",J548,0)</f>
        <v>0</v>
      </c>
      <c r="BI548" s="189">
        <f>IF(N548="nulová",J548,0)</f>
        <v>0</v>
      </c>
      <c r="BJ548" s="20" t="s">
        <v>145</v>
      </c>
      <c r="BK548" s="189">
        <f>ROUND(I548*H548,2)</f>
        <v>0</v>
      </c>
      <c r="BL548" s="20" t="s">
        <v>198</v>
      </c>
      <c r="BM548" s="188" t="s">
        <v>950</v>
      </c>
    </row>
    <row r="549" spans="1:65" s="2" customFormat="1" ht="10.199999999999999">
      <c r="A549" s="37"/>
      <c r="B549" s="38"/>
      <c r="C549" s="39"/>
      <c r="D549" s="190" t="s">
        <v>152</v>
      </c>
      <c r="E549" s="39"/>
      <c r="F549" s="191" t="s">
        <v>951</v>
      </c>
      <c r="G549" s="39"/>
      <c r="H549" s="39"/>
      <c r="I549" s="192"/>
      <c r="J549" s="39"/>
      <c r="K549" s="39"/>
      <c r="L549" s="42"/>
      <c r="M549" s="193"/>
      <c r="N549" s="194"/>
      <c r="O549" s="68"/>
      <c r="P549" s="68"/>
      <c r="Q549" s="68"/>
      <c r="R549" s="68"/>
      <c r="S549" s="68"/>
      <c r="T549" s="69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152</v>
      </c>
      <c r="AU549" s="20" t="s">
        <v>86</v>
      </c>
    </row>
    <row r="550" spans="1:65" s="2" customFormat="1" ht="10.199999999999999">
      <c r="A550" s="37"/>
      <c r="B550" s="38"/>
      <c r="C550" s="39"/>
      <c r="D550" s="216" t="s">
        <v>163</v>
      </c>
      <c r="E550" s="39"/>
      <c r="F550" s="217" t="s">
        <v>952</v>
      </c>
      <c r="G550" s="39"/>
      <c r="H550" s="39"/>
      <c r="I550" s="192"/>
      <c r="J550" s="39"/>
      <c r="K550" s="39"/>
      <c r="L550" s="42"/>
      <c r="M550" s="193"/>
      <c r="N550" s="194"/>
      <c r="O550" s="68"/>
      <c r="P550" s="68"/>
      <c r="Q550" s="68"/>
      <c r="R550" s="68"/>
      <c r="S550" s="68"/>
      <c r="T550" s="69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163</v>
      </c>
      <c r="AU550" s="20" t="s">
        <v>86</v>
      </c>
    </row>
    <row r="551" spans="1:65" s="13" customFormat="1" ht="10.199999999999999">
      <c r="B551" s="195"/>
      <c r="C551" s="196"/>
      <c r="D551" s="190" t="s">
        <v>153</v>
      </c>
      <c r="E551" s="197" t="s">
        <v>38</v>
      </c>
      <c r="F551" s="198" t="s">
        <v>953</v>
      </c>
      <c r="G551" s="196"/>
      <c r="H551" s="197" t="s">
        <v>38</v>
      </c>
      <c r="I551" s="199"/>
      <c r="J551" s="196"/>
      <c r="K551" s="196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153</v>
      </c>
      <c r="AU551" s="204" t="s">
        <v>86</v>
      </c>
      <c r="AV551" s="13" t="s">
        <v>84</v>
      </c>
      <c r="AW551" s="13" t="s">
        <v>36</v>
      </c>
      <c r="AX551" s="13" t="s">
        <v>76</v>
      </c>
      <c r="AY551" s="204" t="s">
        <v>144</v>
      </c>
    </row>
    <row r="552" spans="1:65" s="14" customFormat="1" ht="10.199999999999999">
      <c r="B552" s="205"/>
      <c r="C552" s="206"/>
      <c r="D552" s="190" t="s">
        <v>153</v>
      </c>
      <c r="E552" s="207" t="s">
        <v>38</v>
      </c>
      <c r="F552" s="208" t="s">
        <v>954</v>
      </c>
      <c r="G552" s="206"/>
      <c r="H552" s="209">
        <v>47.5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153</v>
      </c>
      <c r="AU552" s="215" t="s">
        <v>86</v>
      </c>
      <c r="AV552" s="14" t="s">
        <v>86</v>
      </c>
      <c r="AW552" s="14" t="s">
        <v>36</v>
      </c>
      <c r="AX552" s="14" t="s">
        <v>84</v>
      </c>
      <c r="AY552" s="215" t="s">
        <v>144</v>
      </c>
    </row>
    <row r="553" spans="1:65" s="2" customFormat="1" ht="16.5" customHeight="1">
      <c r="A553" s="37"/>
      <c r="B553" s="38"/>
      <c r="C553" s="177" t="s">
        <v>955</v>
      </c>
      <c r="D553" s="177" t="s">
        <v>147</v>
      </c>
      <c r="E553" s="178" t="s">
        <v>956</v>
      </c>
      <c r="F553" s="179" t="s">
        <v>957</v>
      </c>
      <c r="G553" s="180" t="s">
        <v>197</v>
      </c>
      <c r="H553" s="181">
        <v>110</v>
      </c>
      <c r="I553" s="182"/>
      <c r="J553" s="183">
        <f>ROUND(I553*H553,2)</f>
        <v>0</v>
      </c>
      <c r="K553" s="179" t="s">
        <v>160</v>
      </c>
      <c r="L553" s="42"/>
      <c r="M553" s="184" t="s">
        <v>38</v>
      </c>
      <c r="N553" s="185" t="s">
        <v>49</v>
      </c>
      <c r="O553" s="68"/>
      <c r="P553" s="186">
        <f>O553*H553</f>
        <v>0</v>
      </c>
      <c r="Q553" s="186">
        <v>1.8000000000000001E-4</v>
      </c>
      <c r="R553" s="186">
        <f>Q553*H553</f>
        <v>1.9800000000000002E-2</v>
      </c>
      <c r="S553" s="186">
        <v>0</v>
      </c>
      <c r="T553" s="187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88" t="s">
        <v>198</v>
      </c>
      <c r="AT553" s="188" t="s">
        <v>147</v>
      </c>
      <c r="AU553" s="188" t="s">
        <v>86</v>
      </c>
      <c r="AY553" s="20" t="s">
        <v>144</v>
      </c>
      <c r="BE553" s="189">
        <f>IF(N553="základní",J553,0)</f>
        <v>0</v>
      </c>
      <c r="BF553" s="189">
        <f>IF(N553="snížená",J553,0)</f>
        <v>0</v>
      </c>
      <c r="BG553" s="189">
        <f>IF(N553="zákl. přenesená",J553,0)</f>
        <v>0</v>
      </c>
      <c r="BH553" s="189">
        <f>IF(N553="sníž. přenesená",J553,0)</f>
        <v>0</v>
      </c>
      <c r="BI553" s="189">
        <f>IF(N553="nulová",J553,0)</f>
        <v>0</v>
      </c>
      <c r="BJ553" s="20" t="s">
        <v>145</v>
      </c>
      <c r="BK553" s="189">
        <f>ROUND(I553*H553,2)</f>
        <v>0</v>
      </c>
      <c r="BL553" s="20" t="s">
        <v>198</v>
      </c>
      <c r="BM553" s="188" t="s">
        <v>958</v>
      </c>
    </row>
    <row r="554" spans="1:65" s="2" customFormat="1" ht="10.199999999999999">
      <c r="A554" s="37"/>
      <c r="B554" s="38"/>
      <c r="C554" s="39"/>
      <c r="D554" s="190" t="s">
        <v>152</v>
      </c>
      <c r="E554" s="39"/>
      <c r="F554" s="191" t="s">
        <v>959</v>
      </c>
      <c r="G554" s="39"/>
      <c r="H554" s="39"/>
      <c r="I554" s="192"/>
      <c r="J554" s="39"/>
      <c r="K554" s="39"/>
      <c r="L554" s="42"/>
      <c r="M554" s="193"/>
      <c r="N554" s="194"/>
      <c r="O554" s="68"/>
      <c r="P554" s="68"/>
      <c r="Q554" s="68"/>
      <c r="R554" s="68"/>
      <c r="S554" s="68"/>
      <c r="T554" s="69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152</v>
      </c>
      <c r="AU554" s="20" t="s">
        <v>86</v>
      </c>
    </row>
    <row r="555" spans="1:65" s="2" customFormat="1" ht="10.199999999999999">
      <c r="A555" s="37"/>
      <c r="B555" s="38"/>
      <c r="C555" s="39"/>
      <c r="D555" s="216" t="s">
        <v>163</v>
      </c>
      <c r="E555" s="39"/>
      <c r="F555" s="217" t="s">
        <v>960</v>
      </c>
      <c r="G555" s="39"/>
      <c r="H555" s="39"/>
      <c r="I555" s="192"/>
      <c r="J555" s="39"/>
      <c r="K555" s="39"/>
      <c r="L555" s="42"/>
      <c r="M555" s="193"/>
      <c r="N555" s="194"/>
      <c r="O555" s="68"/>
      <c r="P555" s="68"/>
      <c r="Q555" s="68"/>
      <c r="R555" s="68"/>
      <c r="S555" s="68"/>
      <c r="T555" s="69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163</v>
      </c>
      <c r="AU555" s="20" t="s">
        <v>86</v>
      </c>
    </row>
    <row r="556" spans="1:65" s="13" customFormat="1" ht="10.199999999999999">
      <c r="B556" s="195"/>
      <c r="C556" s="196"/>
      <c r="D556" s="190" t="s">
        <v>153</v>
      </c>
      <c r="E556" s="197" t="s">
        <v>38</v>
      </c>
      <c r="F556" s="198" t="s">
        <v>961</v>
      </c>
      <c r="G556" s="196"/>
      <c r="H556" s="197" t="s">
        <v>38</v>
      </c>
      <c r="I556" s="199"/>
      <c r="J556" s="196"/>
      <c r="K556" s="196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153</v>
      </c>
      <c r="AU556" s="204" t="s">
        <v>86</v>
      </c>
      <c r="AV556" s="13" t="s">
        <v>84</v>
      </c>
      <c r="AW556" s="13" t="s">
        <v>36</v>
      </c>
      <c r="AX556" s="13" t="s">
        <v>76</v>
      </c>
      <c r="AY556" s="204" t="s">
        <v>144</v>
      </c>
    </row>
    <row r="557" spans="1:65" s="14" customFormat="1" ht="10.199999999999999">
      <c r="B557" s="205"/>
      <c r="C557" s="206"/>
      <c r="D557" s="190" t="s">
        <v>153</v>
      </c>
      <c r="E557" s="207" t="s">
        <v>38</v>
      </c>
      <c r="F557" s="208" t="s">
        <v>962</v>
      </c>
      <c r="G557" s="206"/>
      <c r="H557" s="209">
        <v>110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153</v>
      </c>
      <c r="AU557" s="215" t="s">
        <v>86</v>
      </c>
      <c r="AV557" s="14" t="s">
        <v>86</v>
      </c>
      <c r="AW557" s="14" t="s">
        <v>36</v>
      </c>
      <c r="AX557" s="14" t="s">
        <v>84</v>
      </c>
      <c r="AY557" s="215" t="s">
        <v>144</v>
      </c>
    </row>
    <row r="558" spans="1:65" s="2" customFormat="1" ht="16.5" customHeight="1">
      <c r="A558" s="37"/>
      <c r="B558" s="38"/>
      <c r="C558" s="218" t="s">
        <v>963</v>
      </c>
      <c r="D558" s="218" t="s">
        <v>223</v>
      </c>
      <c r="E558" s="219" t="s">
        <v>964</v>
      </c>
      <c r="F558" s="220" t="s">
        <v>965</v>
      </c>
      <c r="G558" s="221" t="s">
        <v>197</v>
      </c>
      <c r="H558" s="222">
        <v>165.375</v>
      </c>
      <c r="I558" s="223"/>
      <c r="J558" s="224">
        <f>ROUND(I558*H558,2)</f>
        <v>0</v>
      </c>
      <c r="K558" s="220" t="s">
        <v>160</v>
      </c>
      <c r="L558" s="225"/>
      <c r="M558" s="226" t="s">
        <v>38</v>
      </c>
      <c r="N558" s="227" t="s">
        <v>49</v>
      </c>
      <c r="O558" s="68"/>
      <c r="P558" s="186">
        <f>O558*H558</f>
        <v>0</v>
      </c>
      <c r="Q558" s="186">
        <v>2.9999999999999997E-4</v>
      </c>
      <c r="R558" s="186">
        <f>Q558*H558</f>
        <v>4.9612499999999997E-2</v>
      </c>
      <c r="S558" s="186">
        <v>0</v>
      </c>
      <c r="T558" s="187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8" t="s">
        <v>227</v>
      </c>
      <c r="AT558" s="188" t="s">
        <v>223</v>
      </c>
      <c r="AU558" s="188" t="s">
        <v>86</v>
      </c>
      <c r="AY558" s="20" t="s">
        <v>144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20" t="s">
        <v>145</v>
      </c>
      <c r="BK558" s="189">
        <f>ROUND(I558*H558,2)</f>
        <v>0</v>
      </c>
      <c r="BL558" s="20" t="s">
        <v>198</v>
      </c>
      <c r="BM558" s="188" t="s">
        <v>966</v>
      </c>
    </row>
    <row r="559" spans="1:65" s="2" customFormat="1" ht="10.199999999999999">
      <c r="A559" s="37"/>
      <c r="B559" s="38"/>
      <c r="C559" s="39"/>
      <c r="D559" s="190" t="s">
        <v>152</v>
      </c>
      <c r="E559" s="39"/>
      <c r="F559" s="191" t="s">
        <v>965</v>
      </c>
      <c r="G559" s="39"/>
      <c r="H559" s="39"/>
      <c r="I559" s="192"/>
      <c r="J559" s="39"/>
      <c r="K559" s="39"/>
      <c r="L559" s="42"/>
      <c r="M559" s="193"/>
      <c r="N559" s="194"/>
      <c r="O559" s="68"/>
      <c r="P559" s="68"/>
      <c r="Q559" s="68"/>
      <c r="R559" s="68"/>
      <c r="S559" s="68"/>
      <c r="T559" s="69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152</v>
      </c>
      <c r="AU559" s="20" t="s">
        <v>86</v>
      </c>
    </row>
    <row r="560" spans="1:65" s="14" customFormat="1" ht="10.199999999999999">
      <c r="B560" s="205"/>
      <c r="C560" s="206"/>
      <c r="D560" s="190" t="s">
        <v>153</v>
      </c>
      <c r="E560" s="207" t="s">
        <v>38</v>
      </c>
      <c r="F560" s="208" t="s">
        <v>967</v>
      </c>
      <c r="G560" s="206"/>
      <c r="H560" s="209">
        <v>157.5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153</v>
      </c>
      <c r="AU560" s="215" t="s">
        <v>86</v>
      </c>
      <c r="AV560" s="14" t="s">
        <v>86</v>
      </c>
      <c r="AW560" s="14" t="s">
        <v>36</v>
      </c>
      <c r="AX560" s="14" t="s">
        <v>84</v>
      </c>
      <c r="AY560" s="215" t="s">
        <v>144</v>
      </c>
    </row>
    <row r="561" spans="1:65" s="14" customFormat="1" ht="10.199999999999999">
      <c r="B561" s="205"/>
      <c r="C561" s="206"/>
      <c r="D561" s="190" t="s">
        <v>153</v>
      </c>
      <c r="E561" s="206"/>
      <c r="F561" s="208" t="s">
        <v>968</v>
      </c>
      <c r="G561" s="206"/>
      <c r="H561" s="209">
        <v>165.375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153</v>
      </c>
      <c r="AU561" s="215" t="s">
        <v>86</v>
      </c>
      <c r="AV561" s="14" t="s">
        <v>86</v>
      </c>
      <c r="AW561" s="14" t="s">
        <v>4</v>
      </c>
      <c r="AX561" s="14" t="s">
        <v>84</v>
      </c>
      <c r="AY561" s="215" t="s">
        <v>144</v>
      </c>
    </row>
    <row r="562" spans="1:65" s="2" customFormat="1" ht="16.5" customHeight="1">
      <c r="A562" s="37"/>
      <c r="B562" s="38"/>
      <c r="C562" s="177" t="s">
        <v>969</v>
      </c>
      <c r="D562" s="177" t="s">
        <v>147</v>
      </c>
      <c r="E562" s="178" t="s">
        <v>970</v>
      </c>
      <c r="F562" s="179" t="s">
        <v>971</v>
      </c>
      <c r="G562" s="180" t="s">
        <v>226</v>
      </c>
      <c r="H562" s="181">
        <v>5</v>
      </c>
      <c r="I562" s="182"/>
      <c r="J562" s="183">
        <f>ROUND(I562*H562,2)</f>
        <v>0</v>
      </c>
      <c r="K562" s="179" t="s">
        <v>38</v>
      </c>
      <c r="L562" s="42"/>
      <c r="M562" s="184" t="s">
        <v>38</v>
      </c>
      <c r="N562" s="185" t="s">
        <v>49</v>
      </c>
      <c r="O562" s="68"/>
      <c r="P562" s="186">
        <f>O562*H562</f>
        <v>0</v>
      </c>
      <c r="Q562" s="186">
        <v>6.3000000000000003E-4</v>
      </c>
      <c r="R562" s="186">
        <f>Q562*H562</f>
        <v>3.15E-3</v>
      </c>
      <c r="S562" s="186">
        <v>0</v>
      </c>
      <c r="T562" s="187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88" t="s">
        <v>198</v>
      </c>
      <c r="AT562" s="188" t="s">
        <v>147</v>
      </c>
      <c r="AU562" s="188" t="s">
        <v>86</v>
      </c>
      <c r="AY562" s="20" t="s">
        <v>144</v>
      </c>
      <c r="BE562" s="189">
        <f>IF(N562="základní",J562,0)</f>
        <v>0</v>
      </c>
      <c r="BF562" s="189">
        <f>IF(N562="snížená",J562,0)</f>
        <v>0</v>
      </c>
      <c r="BG562" s="189">
        <f>IF(N562="zákl. přenesená",J562,0)</f>
        <v>0</v>
      </c>
      <c r="BH562" s="189">
        <f>IF(N562="sníž. přenesená",J562,0)</f>
        <v>0</v>
      </c>
      <c r="BI562" s="189">
        <f>IF(N562="nulová",J562,0)</f>
        <v>0</v>
      </c>
      <c r="BJ562" s="20" t="s">
        <v>145</v>
      </c>
      <c r="BK562" s="189">
        <f>ROUND(I562*H562,2)</f>
        <v>0</v>
      </c>
      <c r="BL562" s="20" t="s">
        <v>198</v>
      </c>
      <c r="BM562" s="188" t="s">
        <v>972</v>
      </c>
    </row>
    <row r="563" spans="1:65" s="2" customFormat="1" ht="10.199999999999999">
      <c r="A563" s="37"/>
      <c r="B563" s="38"/>
      <c r="C563" s="39"/>
      <c r="D563" s="190" t="s">
        <v>152</v>
      </c>
      <c r="E563" s="39"/>
      <c r="F563" s="191" t="s">
        <v>971</v>
      </c>
      <c r="G563" s="39"/>
      <c r="H563" s="39"/>
      <c r="I563" s="192"/>
      <c r="J563" s="39"/>
      <c r="K563" s="39"/>
      <c r="L563" s="42"/>
      <c r="M563" s="193"/>
      <c r="N563" s="194"/>
      <c r="O563" s="68"/>
      <c r="P563" s="68"/>
      <c r="Q563" s="68"/>
      <c r="R563" s="68"/>
      <c r="S563" s="68"/>
      <c r="T563" s="69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20" t="s">
        <v>152</v>
      </c>
      <c r="AU563" s="20" t="s">
        <v>86</v>
      </c>
    </row>
    <row r="564" spans="1:65" s="2" customFormat="1" ht="16.5" customHeight="1">
      <c r="A564" s="37"/>
      <c r="B564" s="38"/>
      <c r="C564" s="177" t="s">
        <v>973</v>
      </c>
      <c r="D564" s="177" t="s">
        <v>147</v>
      </c>
      <c r="E564" s="178" t="s">
        <v>974</v>
      </c>
      <c r="F564" s="179" t="s">
        <v>975</v>
      </c>
      <c r="G564" s="180" t="s">
        <v>159</v>
      </c>
      <c r="H564" s="181">
        <v>3</v>
      </c>
      <c r="I564" s="182"/>
      <c r="J564" s="183">
        <f>ROUND(I564*H564,2)</f>
        <v>0</v>
      </c>
      <c r="K564" s="179" t="s">
        <v>160</v>
      </c>
      <c r="L564" s="42"/>
      <c r="M564" s="184" t="s">
        <v>38</v>
      </c>
      <c r="N564" s="185" t="s">
        <v>49</v>
      </c>
      <c r="O564" s="68"/>
      <c r="P564" s="186">
        <f>O564*H564</f>
        <v>0</v>
      </c>
      <c r="Q564" s="186">
        <v>6.3000000000000003E-4</v>
      </c>
      <c r="R564" s="186">
        <f>Q564*H564</f>
        <v>1.8900000000000002E-3</v>
      </c>
      <c r="S564" s="186">
        <v>0</v>
      </c>
      <c r="T564" s="187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8" t="s">
        <v>198</v>
      </c>
      <c r="AT564" s="188" t="s">
        <v>147</v>
      </c>
      <c r="AU564" s="188" t="s">
        <v>86</v>
      </c>
      <c r="AY564" s="20" t="s">
        <v>144</v>
      </c>
      <c r="BE564" s="189">
        <f>IF(N564="základní",J564,0)</f>
        <v>0</v>
      </c>
      <c r="BF564" s="189">
        <f>IF(N564="snížená",J564,0)</f>
        <v>0</v>
      </c>
      <c r="BG564" s="189">
        <f>IF(N564="zákl. přenesená",J564,0)</f>
        <v>0</v>
      </c>
      <c r="BH564" s="189">
        <f>IF(N564="sníž. přenesená",J564,0)</f>
        <v>0</v>
      </c>
      <c r="BI564" s="189">
        <f>IF(N564="nulová",J564,0)</f>
        <v>0</v>
      </c>
      <c r="BJ564" s="20" t="s">
        <v>145</v>
      </c>
      <c r="BK564" s="189">
        <f>ROUND(I564*H564,2)</f>
        <v>0</v>
      </c>
      <c r="BL564" s="20" t="s">
        <v>198</v>
      </c>
      <c r="BM564" s="188" t="s">
        <v>976</v>
      </c>
    </row>
    <row r="565" spans="1:65" s="2" customFormat="1" ht="10.199999999999999">
      <c r="A565" s="37"/>
      <c r="B565" s="38"/>
      <c r="C565" s="39"/>
      <c r="D565" s="190" t="s">
        <v>152</v>
      </c>
      <c r="E565" s="39"/>
      <c r="F565" s="191" t="s">
        <v>977</v>
      </c>
      <c r="G565" s="39"/>
      <c r="H565" s="39"/>
      <c r="I565" s="192"/>
      <c r="J565" s="39"/>
      <c r="K565" s="39"/>
      <c r="L565" s="42"/>
      <c r="M565" s="193"/>
      <c r="N565" s="194"/>
      <c r="O565" s="68"/>
      <c r="P565" s="68"/>
      <c r="Q565" s="68"/>
      <c r="R565" s="68"/>
      <c r="S565" s="68"/>
      <c r="T565" s="69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152</v>
      </c>
      <c r="AU565" s="20" t="s">
        <v>86</v>
      </c>
    </row>
    <row r="566" spans="1:65" s="2" customFormat="1" ht="10.199999999999999">
      <c r="A566" s="37"/>
      <c r="B566" s="38"/>
      <c r="C566" s="39"/>
      <c r="D566" s="216" t="s">
        <v>163</v>
      </c>
      <c r="E566" s="39"/>
      <c r="F566" s="217" t="s">
        <v>978</v>
      </c>
      <c r="G566" s="39"/>
      <c r="H566" s="39"/>
      <c r="I566" s="192"/>
      <c r="J566" s="39"/>
      <c r="K566" s="39"/>
      <c r="L566" s="42"/>
      <c r="M566" s="193"/>
      <c r="N566" s="194"/>
      <c r="O566" s="68"/>
      <c r="P566" s="68"/>
      <c r="Q566" s="68"/>
      <c r="R566" s="68"/>
      <c r="S566" s="68"/>
      <c r="T566" s="69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163</v>
      </c>
      <c r="AU566" s="20" t="s">
        <v>86</v>
      </c>
    </row>
    <row r="567" spans="1:65" s="14" customFormat="1" ht="10.199999999999999">
      <c r="B567" s="205"/>
      <c r="C567" s="206"/>
      <c r="D567" s="190" t="s">
        <v>153</v>
      </c>
      <c r="E567" s="207" t="s">
        <v>38</v>
      </c>
      <c r="F567" s="208" t="s">
        <v>979</v>
      </c>
      <c r="G567" s="206"/>
      <c r="H567" s="209">
        <v>3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153</v>
      </c>
      <c r="AU567" s="215" t="s">
        <v>86</v>
      </c>
      <c r="AV567" s="14" t="s">
        <v>86</v>
      </c>
      <c r="AW567" s="14" t="s">
        <v>36</v>
      </c>
      <c r="AX567" s="14" t="s">
        <v>84</v>
      </c>
      <c r="AY567" s="215" t="s">
        <v>144</v>
      </c>
    </row>
    <row r="568" spans="1:65" s="2" customFormat="1" ht="16.5" customHeight="1">
      <c r="A568" s="37"/>
      <c r="B568" s="38"/>
      <c r="C568" s="218" t="s">
        <v>980</v>
      </c>
      <c r="D568" s="218" t="s">
        <v>223</v>
      </c>
      <c r="E568" s="219" t="s">
        <v>981</v>
      </c>
      <c r="F568" s="220" t="s">
        <v>982</v>
      </c>
      <c r="G568" s="221" t="s">
        <v>159</v>
      </c>
      <c r="H568" s="222">
        <v>3.3</v>
      </c>
      <c r="I568" s="223"/>
      <c r="J568" s="224">
        <f>ROUND(I568*H568,2)</f>
        <v>0</v>
      </c>
      <c r="K568" s="220" t="s">
        <v>160</v>
      </c>
      <c r="L568" s="225"/>
      <c r="M568" s="226" t="s">
        <v>38</v>
      </c>
      <c r="N568" s="227" t="s">
        <v>49</v>
      </c>
      <c r="O568" s="68"/>
      <c r="P568" s="186">
        <f>O568*H568</f>
        <v>0</v>
      </c>
      <c r="Q568" s="186">
        <v>7.4999999999999997E-3</v>
      </c>
      <c r="R568" s="186">
        <f>Q568*H568</f>
        <v>2.4749999999999998E-2</v>
      </c>
      <c r="S568" s="186">
        <v>0</v>
      </c>
      <c r="T568" s="187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8" t="s">
        <v>227</v>
      </c>
      <c r="AT568" s="188" t="s">
        <v>223</v>
      </c>
      <c r="AU568" s="188" t="s">
        <v>86</v>
      </c>
      <c r="AY568" s="20" t="s">
        <v>144</v>
      </c>
      <c r="BE568" s="189">
        <f>IF(N568="základní",J568,0)</f>
        <v>0</v>
      </c>
      <c r="BF568" s="189">
        <f>IF(N568="snížená",J568,0)</f>
        <v>0</v>
      </c>
      <c r="BG568" s="189">
        <f>IF(N568="zákl. přenesená",J568,0)</f>
        <v>0</v>
      </c>
      <c r="BH568" s="189">
        <f>IF(N568="sníž. přenesená",J568,0)</f>
        <v>0</v>
      </c>
      <c r="BI568" s="189">
        <f>IF(N568="nulová",J568,0)</f>
        <v>0</v>
      </c>
      <c r="BJ568" s="20" t="s">
        <v>145</v>
      </c>
      <c r="BK568" s="189">
        <f>ROUND(I568*H568,2)</f>
        <v>0</v>
      </c>
      <c r="BL568" s="20" t="s">
        <v>198</v>
      </c>
      <c r="BM568" s="188" t="s">
        <v>983</v>
      </c>
    </row>
    <row r="569" spans="1:65" s="2" customFormat="1" ht="10.199999999999999">
      <c r="A569" s="37"/>
      <c r="B569" s="38"/>
      <c r="C569" s="39"/>
      <c r="D569" s="190" t="s">
        <v>152</v>
      </c>
      <c r="E569" s="39"/>
      <c r="F569" s="191" t="s">
        <v>982</v>
      </c>
      <c r="G569" s="39"/>
      <c r="H569" s="39"/>
      <c r="I569" s="192"/>
      <c r="J569" s="39"/>
      <c r="K569" s="39"/>
      <c r="L569" s="42"/>
      <c r="M569" s="193"/>
      <c r="N569" s="194"/>
      <c r="O569" s="68"/>
      <c r="P569" s="68"/>
      <c r="Q569" s="68"/>
      <c r="R569" s="68"/>
      <c r="S569" s="68"/>
      <c r="T569" s="69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152</v>
      </c>
      <c r="AU569" s="20" t="s">
        <v>86</v>
      </c>
    </row>
    <row r="570" spans="1:65" s="13" customFormat="1" ht="10.199999999999999">
      <c r="B570" s="195"/>
      <c r="C570" s="196"/>
      <c r="D570" s="190" t="s">
        <v>153</v>
      </c>
      <c r="E570" s="197" t="s">
        <v>38</v>
      </c>
      <c r="F570" s="198" t="s">
        <v>984</v>
      </c>
      <c r="G570" s="196"/>
      <c r="H570" s="197" t="s">
        <v>38</v>
      </c>
      <c r="I570" s="199"/>
      <c r="J570" s="196"/>
      <c r="K570" s="196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153</v>
      </c>
      <c r="AU570" s="204" t="s">
        <v>86</v>
      </c>
      <c r="AV570" s="13" t="s">
        <v>84</v>
      </c>
      <c r="AW570" s="13" t="s">
        <v>36</v>
      </c>
      <c r="AX570" s="13" t="s">
        <v>76</v>
      </c>
      <c r="AY570" s="204" t="s">
        <v>144</v>
      </c>
    </row>
    <row r="571" spans="1:65" s="14" customFormat="1" ht="10.199999999999999">
      <c r="B571" s="205"/>
      <c r="C571" s="206"/>
      <c r="D571" s="190" t="s">
        <v>153</v>
      </c>
      <c r="E571" s="207" t="s">
        <v>38</v>
      </c>
      <c r="F571" s="208" t="s">
        <v>979</v>
      </c>
      <c r="G571" s="206"/>
      <c r="H571" s="209">
        <v>3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153</v>
      </c>
      <c r="AU571" s="215" t="s">
        <v>86</v>
      </c>
      <c r="AV571" s="14" t="s">
        <v>86</v>
      </c>
      <c r="AW571" s="14" t="s">
        <v>36</v>
      </c>
      <c r="AX571" s="14" t="s">
        <v>84</v>
      </c>
      <c r="AY571" s="215" t="s">
        <v>144</v>
      </c>
    </row>
    <row r="572" spans="1:65" s="14" customFormat="1" ht="10.199999999999999">
      <c r="B572" s="205"/>
      <c r="C572" s="206"/>
      <c r="D572" s="190" t="s">
        <v>153</v>
      </c>
      <c r="E572" s="206"/>
      <c r="F572" s="208" t="s">
        <v>985</v>
      </c>
      <c r="G572" s="206"/>
      <c r="H572" s="209">
        <v>3.3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153</v>
      </c>
      <c r="AU572" s="215" t="s">
        <v>86</v>
      </c>
      <c r="AV572" s="14" t="s">
        <v>86</v>
      </c>
      <c r="AW572" s="14" t="s">
        <v>4</v>
      </c>
      <c r="AX572" s="14" t="s">
        <v>84</v>
      </c>
      <c r="AY572" s="215" t="s">
        <v>144</v>
      </c>
    </row>
    <row r="573" spans="1:65" s="2" customFormat="1" ht="16.5" customHeight="1">
      <c r="A573" s="37"/>
      <c r="B573" s="38"/>
      <c r="C573" s="177" t="s">
        <v>986</v>
      </c>
      <c r="D573" s="177" t="s">
        <v>147</v>
      </c>
      <c r="E573" s="178" t="s">
        <v>987</v>
      </c>
      <c r="F573" s="179" t="s">
        <v>988</v>
      </c>
      <c r="G573" s="180" t="s">
        <v>172</v>
      </c>
      <c r="H573" s="181">
        <v>5.6050000000000004</v>
      </c>
      <c r="I573" s="182"/>
      <c r="J573" s="183">
        <f>ROUND(I573*H573,2)</f>
        <v>0</v>
      </c>
      <c r="K573" s="179" t="s">
        <v>160</v>
      </c>
      <c r="L573" s="42"/>
      <c r="M573" s="184" t="s">
        <v>38</v>
      </c>
      <c r="N573" s="185" t="s">
        <v>49</v>
      </c>
      <c r="O573" s="68"/>
      <c r="P573" s="186">
        <f>O573*H573</f>
        <v>0</v>
      </c>
      <c r="Q573" s="186">
        <v>0</v>
      </c>
      <c r="R573" s="186">
        <f>Q573*H573</f>
        <v>0</v>
      </c>
      <c r="S573" s="186">
        <v>0</v>
      </c>
      <c r="T573" s="187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8" t="s">
        <v>198</v>
      </c>
      <c r="AT573" s="188" t="s">
        <v>147</v>
      </c>
      <c r="AU573" s="188" t="s">
        <v>86</v>
      </c>
      <c r="AY573" s="20" t="s">
        <v>144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20" t="s">
        <v>145</v>
      </c>
      <c r="BK573" s="189">
        <f>ROUND(I573*H573,2)</f>
        <v>0</v>
      </c>
      <c r="BL573" s="20" t="s">
        <v>198</v>
      </c>
      <c r="BM573" s="188" t="s">
        <v>989</v>
      </c>
    </row>
    <row r="574" spans="1:65" s="2" customFormat="1" ht="19.2">
      <c r="A574" s="37"/>
      <c r="B574" s="38"/>
      <c r="C574" s="39"/>
      <c r="D574" s="190" t="s">
        <v>152</v>
      </c>
      <c r="E574" s="39"/>
      <c r="F574" s="191" t="s">
        <v>990</v>
      </c>
      <c r="G574" s="39"/>
      <c r="H574" s="39"/>
      <c r="I574" s="192"/>
      <c r="J574" s="39"/>
      <c r="K574" s="39"/>
      <c r="L574" s="42"/>
      <c r="M574" s="193"/>
      <c r="N574" s="194"/>
      <c r="O574" s="68"/>
      <c r="P574" s="68"/>
      <c r="Q574" s="68"/>
      <c r="R574" s="68"/>
      <c r="S574" s="68"/>
      <c r="T574" s="69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152</v>
      </c>
      <c r="AU574" s="20" t="s">
        <v>86</v>
      </c>
    </row>
    <row r="575" spans="1:65" s="2" customFormat="1" ht="10.199999999999999">
      <c r="A575" s="37"/>
      <c r="B575" s="38"/>
      <c r="C575" s="39"/>
      <c r="D575" s="216" t="s">
        <v>163</v>
      </c>
      <c r="E575" s="39"/>
      <c r="F575" s="217" t="s">
        <v>991</v>
      </c>
      <c r="G575" s="39"/>
      <c r="H575" s="39"/>
      <c r="I575" s="192"/>
      <c r="J575" s="39"/>
      <c r="K575" s="39"/>
      <c r="L575" s="42"/>
      <c r="M575" s="193"/>
      <c r="N575" s="194"/>
      <c r="O575" s="68"/>
      <c r="P575" s="68"/>
      <c r="Q575" s="68"/>
      <c r="R575" s="68"/>
      <c r="S575" s="68"/>
      <c r="T575" s="69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163</v>
      </c>
      <c r="AU575" s="20" t="s">
        <v>86</v>
      </c>
    </row>
    <row r="576" spans="1:65" s="12" customFormat="1" ht="22.8" customHeight="1">
      <c r="B576" s="161"/>
      <c r="C576" s="162"/>
      <c r="D576" s="163" t="s">
        <v>75</v>
      </c>
      <c r="E576" s="175" t="s">
        <v>992</v>
      </c>
      <c r="F576" s="175" t="s">
        <v>993</v>
      </c>
      <c r="G576" s="162"/>
      <c r="H576" s="162"/>
      <c r="I576" s="165"/>
      <c r="J576" s="176">
        <f>BK576</f>
        <v>0</v>
      </c>
      <c r="K576" s="162"/>
      <c r="L576" s="167"/>
      <c r="M576" s="168"/>
      <c r="N576" s="169"/>
      <c r="O576" s="169"/>
      <c r="P576" s="170">
        <f>SUM(P577:P615)</f>
        <v>0</v>
      </c>
      <c r="Q576" s="169"/>
      <c r="R576" s="170">
        <f>SUM(R577:R615)</f>
        <v>0.16588999999999998</v>
      </c>
      <c r="S576" s="169"/>
      <c r="T576" s="171">
        <f>SUM(T577:T615)</f>
        <v>4.3160000000000004E-2</v>
      </c>
      <c r="AR576" s="172" t="s">
        <v>86</v>
      </c>
      <c r="AT576" s="173" t="s">
        <v>75</v>
      </c>
      <c r="AU576" s="173" t="s">
        <v>84</v>
      </c>
      <c r="AY576" s="172" t="s">
        <v>144</v>
      </c>
      <c r="BK576" s="174">
        <f>SUM(BK577:BK615)</f>
        <v>0</v>
      </c>
    </row>
    <row r="577" spans="1:65" s="2" customFormat="1" ht="16.5" customHeight="1">
      <c r="A577" s="37"/>
      <c r="B577" s="38"/>
      <c r="C577" s="177" t="s">
        <v>994</v>
      </c>
      <c r="D577" s="177" t="s">
        <v>147</v>
      </c>
      <c r="E577" s="178" t="s">
        <v>995</v>
      </c>
      <c r="F577" s="179" t="s">
        <v>996</v>
      </c>
      <c r="G577" s="180" t="s">
        <v>159</v>
      </c>
      <c r="H577" s="181">
        <v>110</v>
      </c>
      <c r="I577" s="182"/>
      <c r="J577" s="183">
        <f>ROUND(I577*H577,2)</f>
        <v>0</v>
      </c>
      <c r="K577" s="179" t="s">
        <v>160</v>
      </c>
      <c r="L577" s="42"/>
      <c r="M577" s="184" t="s">
        <v>38</v>
      </c>
      <c r="N577" s="185" t="s">
        <v>49</v>
      </c>
      <c r="O577" s="68"/>
      <c r="P577" s="186">
        <f>O577*H577</f>
        <v>0</v>
      </c>
      <c r="Q577" s="186">
        <v>1E-3</v>
      </c>
      <c r="R577" s="186">
        <f>Q577*H577</f>
        <v>0.11</v>
      </c>
      <c r="S577" s="186">
        <v>3.1E-4</v>
      </c>
      <c r="T577" s="187">
        <f>S577*H577</f>
        <v>3.4099999999999998E-2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88" t="s">
        <v>198</v>
      </c>
      <c r="AT577" s="188" t="s">
        <v>147</v>
      </c>
      <c r="AU577" s="188" t="s">
        <v>86</v>
      </c>
      <c r="AY577" s="20" t="s">
        <v>144</v>
      </c>
      <c r="BE577" s="189">
        <f>IF(N577="základní",J577,0)</f>
        <v>0</v>
      </c>
      <c r="BF577" s="189">
        <f>IF(N577="snížená",J577,0)</f>
        <v>0</v>
      </c>
      <c r="BG577" s="189">
        <f>IF(N577="zákl. přenesená",J577,0)</f>
        <v>0</v>
      </c>
      <c r="BH577" s="189">
        <f>IF(N577="sníž. přenesená",J577,0)</f>
        <v>0</v>
      </c>
      <c r="BI577" s="189">
        <f>IF(N577="nulová",J577,0)</f>
        <v>0</v>
      </c>
      <c r="BJ577" s="20" t="s">
        <v>145</v>
      </c>
      <c r="BK577" s="189">
        <f>ROUND(I577*H577,2)</f>
        <v>0</v>
      </c>
      <c r="BL577" s="20" t="s">
        <v>198</v>
      </c>
      <c r="BM577" s="188" t="s">
        <v>997</v>
      </c>
    </row>
    <row r="578" spans="1:65" s="2" customFormat="1" ht="10.199999999999999">
      <c r="A578" s="37"/>
      <c r="B578" s="38"/>
      <c r="C578" s="39"/>
      <c r="D578" s="190" t="s">
        <v>152</v>
      </c>
      <c r="E578" s="39"/>
      <c r="F578" s="191" t="s">
        <v>998</v>
      </c>
      <c r="G578" s="39"/>
      <c r="H578" s="39"/>
      <c r="I578" s="192"/>
      <c r="J578" s="39"/>
      <c r="K578" s="39"/>
      <c r="L578" s="42"/>
      <c r="M578" s="193"/>
      <c r="N578" s="194"/>
      <c r="O578" s="68"/>
      <c r="P578" s="68"/>
      <c r="Q578" s="68"/>
      <c r="R578" s="68"/>
      <c r="S578" s="68"/>
      <c r="T578" s="69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20" t="s">
        <v>152</v>
      </c>
      <c r="AU578" s="20" t="s">
        <v>86</v>
      </c>
    </row>
    <row r="579" spans="1:65" s="2" customFormat="1" ht="10.199999999999999">
      <c r="A579" s="37"/>
      <c r="B579" s="38"/>
      <c r="C579" s="39"/>
      <c r="D579" s="216" t="s">
        <v>163</v>
      </c>
      <c r="E579" s="39"/>
      <c r="F579" s="217" t="s">
        <v>999</v>
      </c>
      <c r="G579" s="39"/>
      <c r="H579" s="39"/>
      <c r="I579" s="192"/>
      <c r="J579" s="39"/>
      <c r="K579" s="39"/>
      <c r="L579" s="42"/>
      <c r="M579" s="193"/>
      <c r="N579" s="194"/>
      <c r="O579" s="68"/>
      <c r="P579" s="68"/>
      <c r="Q579" s="68"/>
      <c r="R579" s="68"/>
      <c r="S579" s="68"/>
      <c r="T579" s="69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163</v>
      </c>
      <c r="AU579" s="20" t="s">
        <v>86</v>
      </c>
    </row>
    <row r="580" spans="1:65" s="13" customFormat="1" ht="10.199999999999999">
      <c r="B580" s="195"/>
      <c r="C580" s="196"/>
      <c r="D580" s="190" t="s">
        <v>153</v>
      </c>
      <c r="E580" s="197" t="s">
        <v>38</v>
      </c>
      <c r="F580" s="198" t="s">
        <v>1000</v>
      </c>
      <c r="G580" s="196"/>
      <c r="H580" s="197" t="s">
        <v>38</v>
      </c>
      <c r="I580" s="199"/>
      <c r="J580" s="196"/>
      <c r="K580" s="196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153</v>
      </c>
      <c r="AU580" s="204" t="s">
        <v>86</v>
      </c>
      <c r="AV580" s="13" t="s">
        <v>84</v>
      </c>
      <c r="AW580" s="13" t="s">
        <v>36</v>
      </c>
      <c r="AX580" s="13" t="s">
        <v>76</v>
      </c>
      <c r="AY580" s="204" t="s">
        <v>144</v>
      </c>
    </row>
    <row r="581" spans="1:65" s="14" customFormat="1" ht="10.199999999999999">
      <c r="B581" s="205"/>
      <c r="C581" s="206"/>
      <c r="D581" s="190" t="s">
        <v>153</v>
      </c>
      <c r="E581" s="207" t="s">
        <v>38</v>
      </c>
      <c r="F581" s="208" t="s">
        <v>962</v>
      </c>
      <c r="G581" s="206"/>
      <c r="H581" s="209">
        <v>110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153</v>
      </c>
      <c r="AU581" s="215" t="s">
        <v>86</v>
      </c>
      <c r="AV581" s="14" t="s">
        <v>86</v>
      </c>
      <c r="AW581" s="14" t="s">
        <v>36</v>
      </c>
      <c r="AX581" s="14" t="s">
        <v>84</v>
      </c>
      <c r="AY581" s="215" t="s">
        <v>144</v>
      </c>
    </row>
    <row r="582" spans="1:65" s="2" customFormat="1" ht="16.5" customHeight="1">
      <c r="A582" s="37"/>
      <c r="B582" s="38"/>
      <c r="C582" s="177" t="s">
        <v>1001</v>
      </c>
      <c r="D582" s="177" t="s">
        <v>147</v>
      </c>
      <c r="E582" s="178" t="s">
        <v>1002</v>
      </c>
      <c r="F582" s="179" t="s">
        <v>1003</v>
      </c>
      <c r="G582" s="180" t="s">
        <v>159</v>
      </c>
      <c r="H582" s="181">
        <v>110</v>
      </c>
      <c r="I582" s="182"/>
      <c r="J582" s="183">
        <f>ROUND(I582*H582,2)</f>
        <v>0</v>
      </c>
      <c r="K582" s="179" t="s">
        <v>160</v>
      </c>
      <c r="L582" s="42"/>
      <c r="M582" s="184" t="s">
        <v>38</v>
      </c>
      <c r="N582" s="185" t="s">
        <v>49</v>
      </c>
      <c r="O582" s="68"/>
      <c r="P582" s="186">
        <f>O582*H582</f>
        <v>0</v>
      </c>
      <c r="Q582" s="186">
        <v>0</v>
      </c>
      <c r="R582" s="186">
        <f>Q582*H582</f>
        <v>0</v>
      </c>
      <c r="S582" s="186">
        <v>0</v>
      </c>
      <c r="T582" s="187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88" t="s">
        <v>198</v>
      </c>
      <c r="AT582" s="188" t="s">
        <v>147</v>
      </c>
      <c r="AU582" s="188" t="s">
        <v>86</v>
      </c>
      <c r="AY582" s="20" t="s">
        <v>144</v>
      </c>
      <c r="BE582" s="189">
        <f>IF(N582="základní",J582,0)</f>
        <v>0</v>
      </c>
      <c r="BF582" s="189">
        <f>IF(N582="snížená",J582,0)</f>
        <v>0</v>
      </c>
      <c r="BG582" s="189">
        <f>IF(N582="zákl. přenesená",J582,0)</f>
        <v>0</v>
      </c>
      <c r="BH582" s="189">
        <f>IF(N582="sníž. přenesená",J582,0)</f>
        <v>0</v>
      </c>
      <c r="BI582" s="189">
        <f>IF(N582="nulová",J582,0)</f>
        <v>0</v>
      </c>
      <c r="BJ582" s="20" t="s">
        <v>145</v>
      </c>
      <c r="BK582" s="189">
        <f>ROUND(I582*H582,2)</f>
        <v>0</v>
      </c>
      <c r="BL582" s="20" t="s">
        <v>198</v>
      </c>
      <c r="BM582" s="188" t="s">
        <v>1004</v>
      </c>
    </row>
    <row r="583" spans="1:65" s="2" customFormat="1" ht="10.199999999999999">
      <c r="A583" s="37"/>
      <c r="B583" s="38"/>
      <c r="C583" s="39"/>
      <c r="D583" s="190" t="s">
        <v>152</v>
      </c>
      <c r="E583" s="39"/>
      <c r="F583" s="191" t="s">
        <v>1005</v>
      </c>
      <c r="G583" s="39"/>
      <c r="H583" s="39"/>
      <c r="I583" s="192"/>
      <c r="J583" s="39"/>
      <c r="K583" s="39"/>
      <c r="L583" s="42"/>
      <c r="M583" s="193"/>
      <c r="N583" s="194"/>
      <c r="O583" s="68"/>
      <c r="P583" s="68"/>
      <c r="Q583" s="68"/>
      <c r="R583" s="68"/>
      <c r="S583" s="68"/>
      <c r="T583" s="69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152</v>
      </c>
      <c r="AU583" s="20" t="s">
        <v>86</v>
      </c>
    </row>
    <row r="584" spans="1:65" s="2" customFormat="1" ht="10.199999999999999">
      <c r="A584" s="37"/>
      <c r="B584" s="38"/>
      <c r="C584" s="39"/>
      <c r="D584" s="216" t="s">
        <v>163</v>
      </c>
      <c r="E584" s="39"/>
      <c r="F584" s="217" t="s">
        <v>1006</v>
      </c>
      <c r="G584" s="39"/>
      <c r="H584" s="39"/>
      <c r="I584" s="192"/>
      <c r="J584" s="39"/>
      <c r="K584" s="39"/>
      <c r="L584" s="42"/>
      <c r="M584" s="193"/>
      <c r="N584" s="194"/>
      <c r="O584" s="68"/>
      <c r="P584" s="68"/>
      <c r="Q584" s="68"/>
      <c r="R584" s="68"/>
      <c r="S584" s="68"/>
      <c r="T584" s="69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20" t="s">
        <v>163</v>
      </c>
      <c r="AU584" s="20" t="s">
        <v>86</v>
      </c>
    </row>
    <row r="585" spans="1:65" s="13" customFormat="1" ht="10.199999999999999">
      <c r="B585" s="195"/>
      <c r="C585" s="196"/>
      <c r="D585" s="190" t="s">
        <v>153</v>
      </c>
      <c r="E585" s="197" t="s">
        <v>38</v>
      </c>
      <c r="F585" s="198" t="s">
        <v>1000</v>
      </c>
      <c r="G585" s="196"/>
      <c r="H585" s="197" t="s">
        <v>38</v>
      </c>
      <c r="I585" s="199"/>
      <c r="J585" s="196"/>
      <c r="K585" s="196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153</v>
      </c>
      <c r="AU585" s="204" t="s">
        <v>86</v>
      </c>
      <c r="AV585" s="13" t="s">
        <v>84</v>
      </c>
      <c r="AW585" s="13" t="s">
        <v>36</v>
      </c>
      <c r="AX585" s="13" t="s">
        <v>76</v>
      </c>
      <c r="AY585" s="204" t="s">
        <v>144</v>
      </c>
    </row>
    <row r="586" spans="1:65" s="14" customFormat="1" ht="10.199999999999999">
      <c r="B586" s="205"/>
      <c r="C586" s="206"/>
      <c r="D586" s="190" t="s">
        <v>153</v>
      </c>
      <c r="E586" s="207" t="s">
        <v>38</v>
      </c>
      <c r="F586" s="208" t="s">
        <v>962</v>
      </c>
      <c r="G586" s="206"/>
      <c r="H586" s="209">
        <v>110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153</v>
      </c>
      <c r="AU586" s="215" t="s">
        <v>86</v>
      </c>
      <c r="AV586" s="14" t="s">
        <v>86</v>
      </c>
      <c r="AW586" s="14" t="s">
        <v>36</v>
      </c>
      <c r="AX586" s="14" t="s">
        <v>84</v>
      </c>
      <c r="AY586" s="215" t="s">
        <v>144</v>
      </c>
    </row>
    <row r="587" spans="1:65" s="2" customFormat="1" ht="16.5" customHeight="1">
      <c r="A587" s="37"/>
      <c r="B587" s="38"/>
      <c r="C587" s="177" t="s">
        <v>1007</v>
      </c>
      <c r="D587" s="177" t="s">
        <v>147</v>
      </c>
      <c r="E587" s="178" t="s">
        <v>1008</v>
      </c>
      <c r="F587" s="179" t="s">
        <v>1009</v>
      </c>
      <c r="G587" s="180" t="s">
        <v>226</v>
      </c>
      <c r="H587" s="181">
        <v>11</v>
      </c>
      <c r="I587" s="182"/>
      <c r="J587" s="183">
        <f>ROUND(I587*H587,2)</f>
        <v>0</v>
      </c>
      <c r="K587" s="179" t="s">
        <v>160</v>
      </c>
      <c r="L587" s="42"/>
      <c r="M587" s="184" t="s">
        <v>38</v>
      </c>
      <c r="N587" s="185" t="s">
        <v>49</v>
      </c>
      <c r="O587" s="68"/>
      <c r="P587" s="186">
        <f>O587*H587</f>
        <v>0</v>
      </c>
      <c r="Q587" s="186">
        <v>4.8000000000000001E-4</v>
      </c>
      <c r="R587" s="186">
        <f>Q587*H587</f>
        <v>5.28E-3</v>
      </c>
      <c r="S587" s="186">
        <v>0</v>
      </c>
      <c r="T587" s="187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88" t="s">
        <v>198</v>
      </c>
      <c r="AT587" s="188" t="s">
        <v>147</v>
      </c>
      <c r="AU587" s="188" t="s">
        <v>86</v>
      </c>
      <c r="AY587" s="20" t="s">
        <v>144</v>
      </c>
      <c r="BE587" s="189">
        <f>IF(N587="základní",J587,0)</f>
        <v>0</v>
      </c>
      <c r="BF587" s="189">
        <f>IF(N587="snížená",J587,0)</f>
        <v>0</v>
      </c>
      <c r="BG587" s="189">
        <f>IF(N587="zákl. přenesená",J587,0)</f>
        <v>0</v>
      </c>
      <c r="BH587" s="189">
        <f>IF(N587="sníž. přenesená",J587,0)</f>
        <v>0</v>
      </c>
      <c r="BI587" s="189">
        <f>IF(N587="nulová",J587,0)</f>
        <v>0</v>
      </c>
      <c r="BJ587" s="20" t="s">
        <v>145</v>
      </c>
      <c r="BK587" s="189">
        <f>ROUND(I587*H587,2)</f>
        <v>0</v>
      </c>
      <c r="BL587" s="20" t="s">
        <v>198</v>
      </c>
      <c r="BM587" s="188" t="s">
        <v>1010</v>
      </c>
    </row>
    <row r="588" spans="1:65" s="2" customFormat="1" ht="10.199999999999999">
      <c r="A588" s="37"/>
      <c r="B588" s="38"/>
      <c r="C588" s="39"/>
      <c r="D588" s="190" t="s">
        <v>152</v>
      </c>
      <c r="E588" s="39"/>
      <c r="F588" s="191" t="s">
        <v>1011</v>
      </c>
      <c r="G588" s="39"/>
      <c r="H588" s="39"/>
      <c r="I588" s="192"/>
      <c r="J588" s="39"/>
      <c r="K588" s="39"/>
      <c r="L588" s="42"/>
      <c r="M588" s="193"/>
      <c r="N588" s="194"/>
      <c r="O588" s="68"/>
      <c r="P588" s="68"/>
      <c r="Q588" s="68"/>
      <c r="R588" s="68"/>
      <c r="S588" s="68"/>
      <c r="T588" s="69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152</v>
      </c>
      <c r="AU588" s="20" t="s">
        <v>86</v>
      </c>
    </row>
    <row r="589" spans="1:65" s="2" customFormat="1" ht="10.199999999999999">
      <c r="A589" s="37"/>
      <c r="B589" s="38"/>
      <c r="C589" s="39"/>
      <c r="D589" s="216" t="s">
        <v>163</v>
      </c>
      <c r="E589" s="39"/>
      <c r="F589" s="217" t="s">
        <v>1012</v>
      </c>
      <c r="G589" s="39"/>
      <c r="H589" s="39"/>
      <c r="I589" s="192"/>
      <c r="J589" s="39"/>
      <c r="K589" s="39"/>
      <c r="L589" s="42"/>
      <c r="M589" s="193"/>
      <c r="N589" s="194"/>
      <c r="O589" s="68"/>
      <c r="P589" s="68"/>
      <c r="Q589" s="68"/>
      <c r="R589" s="68"/>
      <c r="S589" s="68"/>
      <c r="T589" s="69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163</v>
      </c>
      <c r="AU589" s="20" t="s">
        <v>86</v>
      </c>
    </row>
    <row r="590" spans="1:65" s="13" customFormat="1" ht="10.199999999999999">
      <c r="B590" s="195"/>
      <c r="C590" s="196"/>
      <c r="D590" s="190" t="s">
        <v>153</v>
      </c>
      <c r="E590" s="197" t="s">
        <v>38</v>
      </c>
      <c r="F590" s="198" t="s">
        <v>1013</v>
      </c>
      <c r="G590" s="196"/>
      <c r="H590" s="197" t="s">
        <v>38</v>
      </c>
      <c r="I590" s="199"/>
      <c r="J590" s="196"/>
      <c r="K590" s="196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153</v>
      </c>
      <c r="AU590" s="204" t="s">
        <v>86</v>
      </c>
      <c r="AV590" s="13" t="s">
        <v>84</v>
      </c>
      <c r="AW590" s="13" t="s">
        <v>36</v>
      </c>
      <c r="AX590" s="13" t="s">
        <v>76</v>
      </c>
      <c r="AY590" s="204" t="s">
        <v>144</v>
      </c>
    </row>
    <row r="591" spans="1:65" s="14" customFormat="1" ht="10.199999999999999">
      <c r="B591" s="205"/>
      <c r="C591" s="206"/>
      <c r="D591" s="190" t="s">
        <v>153</v>
      </c>
      <c r="E591" s="207" t="s">
        <v>38</v>
      </c>
      <c r="F591" s="208" t="s">
        <v>1014</v>
      </c>
      <c r="G591" s="206"/>
      <c r="H591" s="209">
        <v>11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153</v>
      </c>
      <c r="AU591" s="215" t="s">
        <v>86</v>
      </c>
      <c r="AV591" s="14" t="s">
        <v>86</v>
      </c>
      <c r="AW591" s="14" t="s">
        <v>36</v>
      </c>
      <c r="AX591" s="14" t="s">
        <v>84</v>
      </c>
      <c r="AY591" s="215" t="s">
        <v>144</v>
      </c>
    </row>
    <row r="592" spans="1:65" s="2" customFormat="1" ht="16.5" customHeight="1">
      <c r="A592" s="37"/>
      <c r="B592" s="38"/>
      <c r="C592" s="177" t="s">
        <v>1015</v>
      </c>
      <c r="D592" s="177" t="s">
        <v>147</v>
      </c>
      <c r="E592" s="178" t="s">
        <v>1016</v>
      </c>
      <c r="F592" s="179" t="s">
        <v>1017</v>
      </c>
      <c r="G592" s="180" t="s">
        <v>159</v>
      </c>
      <c r="H592" s="181">
        <v>60</v>
      </c>
      <c r="I592" s="182"/>
      <c r="J592" s="183">
        <f>ROUND(I592*H592,2)</f>
        <v>0</v>
      </c>
      <c r="K592" s="179" t="s">
        <v>160</v>
      </c>
      <c r="L592" s="42"/>
      <c r="M592" s="184" t="s">
        <v>38</v>
      </c>
      <c r="N592" s="185" t="s">
        <v>49</v>
      </c>
      <c r="O592" s="68"/>
      <c r="P592" s="186">
        <f>O592*H592</f>
        <v>0</v>
      </c>
      <c r="Q592" s="186">
        <v>0</v>
      </c>
      <c r="R592" s="186">
        <f>Q592*H592</f>
        <v>0</v>
      </c>
      <c r="S592" s="186">
        <v>3.0000000000000001E-5</v>
      </c>
      <c r="T592" s="187">
        <f>S592*H592</f>
        <v>1.8E-3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88" t="s">
        <v>198</v>
      </c>
      <c r="AT592" s="188" t="s">
        <v>147</v>
      </c>
      <c r="AU592" s="188" t="s">
        <v>86</v>
      </c>
      <c r="AY592" s="20" t="s">
        <v>144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20" t="s">
        <v>145</v>
      </c>
      <c r="BK592" s="189">
        <f>ROUND(I592*H592,2)</f>
        <v>0</v>
      </c>
      <c r="BL592" s="20" t="s">
        <v>198</v>
      </c>
      <c r="BM592" s="188" t="s">
        <v>1018</v>
      </c>
    </row>
    <row r="593" spans="1:65" s="2" customFormat="1" ht="10.199999999999999">
      <c r="A593" s="37"/>
      <c r="B593" s="38"/>
      <c r="C593" s="39"/>
      <c r="D593" s="190" t="s">
        <v>152</v>
      </c>
      <c r="E593" s="39"/>
      <c r="F593" s="191" t="s">
        <v>1019</v>
      </c>
      <c r="G593" s="39"/>
      <c r="H593" s="39"/>
      <c r="I593" s="192"/>
      <c r="J593" s="39"/>
      <c r="K593" s="39"/>
      <c r="L593" s="42"/>
      <c r="M593" s="193"/>
      <c r="N593" s="194"/>
      <c r="O593" s="68"/>
      <c r="P593" s="68"/>
      <c r="Q593" s="68"/>
      <c r="R593" s="68"/>
      <c r="S593" s="68"/>
      <c r="T593" s="69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152</v>
      </c>
      <c r="AU593" s="20" t="s">
        <v>86</v>
      </c>
    </row>
    <row r="594" spans="1:65" s="2" customFormat="1" ht="10.199999999999999">
      <c r="A594" s="37"/>
      <c r="B594" s="38"/>
      <c r="C594" s="39"/>
      <c r="D594" s="216" t="s">
        <v>163</v>
      </c>
      <c r="E594" s="39"/>
      <c r="F594" s="217" t="s">
        <v>1020</v>
      </c>
      <c r="G594" s="39"/>
      <c r="H594" s="39"/>
      <c r="I594" s="192"/>
      <c r="J594" s="39"/>
      <c r="K594" s="39"/>
      <c r="L594" s="42"/>
      <c r="M594" s="193"/>
      <c r="N594" s="194"/>
      <c r="O594" s="68"/>
      <c r="P594" s="68"/>
      <c r="Q594" s="68"/>
      <c r="R594" s="68"/>
      <c r="S594" s="68"/>
      <c r="T594" s="69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163</v>
      </c>
      <c r="AU594" s="20" t="s">
        <v>86</v>
      </c>
    </row>
    <row r="595" spans="1:65" s="14" customFormat="1" ht="10.199999999999999">
      <c r="B595" s="205"/>
      <c r="C595" s="206"/>
      <c r="D595" s="190" t="s">
        <v>153</v>
      </c>
      <c r="E595" s="207" t="s">
        <v>38</v>
      </c>
      <c r="F595" s="208" t="s">
        <v>758</v>
      </c>
      <c r="G595" s="206"/>
      <c r="H595" s="209">
        <v>60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153</v>
      </c>
      <c r="AU595" s="215" t="s">
        <v>86</v>
      </c>
      <c r="AV595" s="14" t="s">
        <v>86</v>
      </c>
      <c r="AW595" s="14" t="s">
        <v>36</v>
      </c>
      <c r="AX595" s="14" t="s">
        <v>84</v>
      </c>
      <c r="AY595" s="215" t="s">
        <v>144</v>
      </c>
    </row>
    <row r="596" spans="1:65" s="2" customFormat="1" ht="16.5" customHeight="1">
      <c r="A596" s="37"/>
      <c r="B596" s="38"/>
      <c r="C596" s="177" t="s">
        <v>1021</v>
      </c>
      <c r="D596" s="177" t="s">
        <v>147</v>
      </c>
      <c r="E596" s="178" t="s">
        <v>1022</v>
      </c>
      <c r="F596" s="179" t="s">
        <v>1023</v>
      </c>
      <c r="G596" s="180" t="s">
        <v>159</v>
      </c>
      <c r="H596" s="181">
        <v>242</v>
      </c>
      <c r="I596" s="182"/>
      <c r="J596" s="183">
        <f>ROUND(I596*H596,2)</f>
        <v>0</v>
      </c>
      <c r="K596" s="179" t="s">
        <v>160</v>
      </c>
      <c r="L596" s="42"/>
      <c r="M596" s="184" t="s">
        <v>38</v>
      </c>
      <c r="N596" s="185" t="s">
        <v>49</v>
      </c>
      <c r="O596" s="68"/>
      <c r="P596" s="186">
        <f>O596*H596</f>
        <v>0</v>
      </c>
      <c r="Q596" s="186">
        <v>0</v>
      </c>
      <c r="R596" s="186">
        <f>Q596*H596</f>
        <v>0</v>
      </c>
      <c r="S596" s="186">
        <v>3.0000000000000001E-5</v>
      </c>
      <c r="T596" s="187">
        <f>S596*H596</f>
        <v>7.26E-3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88" t="s">
        <v>198</v>
      </c>
      <c r="AT596" s="188" t="s">
        <v>147</v>
      </c>
      <c r="AU596" s="188" t="s">
        <v>86</v>
      </c>
      <c r="AY596" s="20" t="s">
        <v>144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20" t="s">
        <v>145</v>
      </c>
      <c r="BK596" s="189">
        <f>ROUND(I596*H596,2)</f>
        <v>0</v>
      </c>
      <c r="BL596" s="20" t="s">
        <v>198</v>
      </c>
      <c r="BM596" s="188" t="s">
        <v>1024</v>
      </c>
    </row>
    <row r="597" spans="1:65" s="2" customFormat="1" ht="19.2">
      <c r="A597" s="37"/>
      <c r="B597" s="38"/>
      <c r="C597" s="39"/>
      <c r="D597" s="190" t="s">
        <v>152</v>
      </c>
      <c r="E597" s="39"/>
      <c r="F597" s="191" t="s">
        <v>1025</v>
      </c>
      <c r="G597" s="39"/>
      <c r="H597" s="39"/>
      <c r="I597" s="192"/>
      <c r="J597" s="39"/>
      <c r="K597" s="39"/>
      <c r="L597" s="42"/>
      <c r="M597" s="193"/>
      <c r="N597" s="194"/>
      <c r="O597" s="68"/>
      <c r="P597" s="68"/>
      <c r="Q597" s="68"/>
      <c r="R597" s="68"/>
      <c r="S597" s="68"/>
      <c r="T597" s="69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152</v>
      </c>
      <c r="AU597" s="20" t="s">
        <v>86</v>
      </c>
    </row>
    <row r="598" spans="1:65" s="2" customFormat="1" ht="10.199999999999999">
      <c r="A598" s="37"/>
      <c r="B598" s="38"/>
      <c r="C598" s="39"/>
      <c r="D598" s="216" t="s">
        <v>163</v>
      </c>
      <c r="E598" s="39"/>
      <c r="F598" s="217" t="s">
        <v>1026</v>
      </c>
      <c r="G598" s="39"/>
      <c r="H598" s="39"/>
      <c r="I598" s="192"/>
      <c r="J598" s="39"/>
      <c r="K598" s="39"/>
      <c r="L598" s="42"/>
      <c r="M598" s="193"/>
      <c r="N598" s="194"/>
      <c r="O598" s="68"/>
      <c r="P598" s="68"/>
      <c r="Q598" s="68"/>
      <c r="R598" s="68"/>
      <c r="S598" s="68"/>
      <c r="T598" s="69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163</v>
      </c>
      <c r="AU598" s="20" t="s">
        <v>86</v>
      </c>
    </row>
    <row r="599" spans="1:65" s="14" customFormat="1" ht="10.199999999999999">
      <c r="B599" s="205"/>
      <c r="C599" s="206"/>
      <c r="D599" s="190" t="s">
        <v>153</v>
      </c>
      <c r="E599" s="207" t="s">
        <v>38</v>
      </c>
      <c r="F599" s="208" t="s">
        <v>914</v>
      </c>
      <c r="G599" s="206"/>
      <c r="H599" s="209">
        <v>242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153</v>
      </c>
      <c r="AU599" s="215" t="s">
        <v>86</v>
      </c>
      <c r="AV599" s="14" t="s">
        <v>86</v>
      </c>
      <c r="AW599" s="14" t="s">
        <v>36</v>
      </c>
      <c r="AX599" s="14" t="s">
        <v>84</v>
      </c>
      <c r="AY599" s="215" t="s">
        <v>144</v>
      </c>
    </row>
    <row r="600" spans="1:65" s="2" customFormat="1" ht="16.5" customHeight="1">
      <c r="A600" s="37"/>
      <c r="B600" s="38"/>
      <c r="C600" s="218" t="s">
        <v>1027</v>
      </c>
      <c r="D600" s="218" t="s">
        <v>223</v>
      </c>
      <c r="E600" s="219" t="s">
        <v>1028</v>
      </c>
      <c r="F600" s="220" t="s">
        <v>1029</v>
      </c>
      <c r="G600" s="221" t="s">
        <v>159</v>
      </c>
      <c r="H600" s="222">
        <v>317.10000000000002</v>
      </c>
      <c r="I600" s="223"/>
      <c r="J600" s="224">
        <f>ROUND(I600*H600,2)</f>
        <v>0</v>
      </c>
      <c r="K600" s="220" t="s">
        <v>160</v>
      </c>
      <c r="L600" s="225"/>
      <c r="M600" s="226" t="s">
        <v>38</v>
      </c>
      <c r="N600" s="227" t="s">
        <v>49</v>
      </c>
      <c r="O600" s="68"/>
      <c r="P600" s="186">
        <f>O600*H600</f>
        <v>0</v>
      </c>
      <c r="Q600" s="186">
        <v>0</v>
      </c>
      <c r="R600" s="186">
        <f>Q600*H600</f>
        <v>0</v>
      </c>
      <c r="S600" s="186">
        <v>0</v>
      </c>
      <c r="T600" s="187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8" t="s">
        <v>227</v>
      </c>
      <c r="AT600" s="188" t="s">
        <v>223</v>
      </c>
      <c r="AU600" s="188" t="s">
        <v>86</v>
      </c>
      <c r="AY600" s="20" t="s">
        <v>144</v>
      </c>
      <c r="BE600" s="189">
        <f>IF(N600="základní",J600,0)</f>
        <v>0</v>
      </c>
      <c r="BF600" s="189">
        <f>IF(N600="snížená",J600,0)</f>
        <v>0</v>
      </c>
      <c r="BG600" s="189">
        <f>IF(N600="zákl. přenesená",J600,0)</f>
        <v>0</v>
      </c>
      <c r="BH600" s="189">
        <f>IF(N600="sníž. přenesená",J600,0)</f>
        <v>0</v>
      </c>
      <c r="BI600" s="189">
        <f>IF(N600="nulová",J600,0)</f>
        <v>0</v>
      </c>
      <c r="BJ600" s="20" t="s">
        <v>145</v>
      </c>
      <c r="BK600" s="189">
        <f>ROUND(I600*H600,2)</f>
        <v>0</v>
      </c>
      <c r="BL600" s="20" t="s">
        <v>198</v>
      </c>
      <c r="BM600" s="188" t="s">
        <v>1030</v>
      </c>
    </row>
    <row r="601" spans="1:65" s="2" customFormat="1" ht="10.199999999999999">
      <c r="A601" s="37"/>
      <c r="B601" s="38"/>
      <c r="C601" s="39"/>
      <c r="D601" s="190" t="s">
        <v>152</v>
      </c>
      <c r="E601" s="39"/>
      <c r="F601" s="191" t="s">
        <v>1029</v>
      </c>
      <c r="G601" s="39"/>
      <c r="H601" s="39"/>
      <c r="I601" s="192"/>
      <c r="J601" s="39"/>
      <c r="K601" s="39"/>
      <c r="L601" s="42"/>
      <c r="M601" s="193"/>
      <c r="N601" s="194"/>
      <c r="O601" s="68"/>
      <c r="P601" s="68"/>
      <c r="Q601" s="68"/>
      <c r="R601" s="68"/>
      <c r="S601" s="68"/>
      <c r="T601" s="69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20" t="s">
        <v>152</v>
      </c>
      <c r="AU601" s="20" t="s">
        <v>86</v>
      </c>
    </row>
    <row r="602" spans="1:65" s="14" customFormat="1" ht="10.199999999999999">
      <c r="B602" s="205"/>
      <c r="C602" s="206"/>
      <c r="D602" s="190" t="s">
        <v>153</v>
      </c>
      <c r="E602" s="207" t="s">
        <v>38</v>
      </c>
      <c r="F602" s="208" t="s">
        <v>1031</v>
      </c>
      <c r="G602" s="206"/>
      <c r="H602" s="209">
        <v>302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153</v>
      </c>
      <c r="AU602" s="215" t="s">
        <v>86</v>
      </c>
      <c r="AV602" s="14" t="s">
        <v>86</v>
      </c>
      <c r="AW602" s="14" t="s">
        <v>36</v>
      </c>
      <c r="AX602" s="14" t="s">
        <v>84</v>
      </c>
      <c r="AY602" s="215" t="s">
        <v>144</v>
      </c>
    </row>
    <row r="603" spans="1:65" s="14" customFormat="1" ht="10.199999999999999">
      <c r="B603" s="205"/>
      <c r="C603" s="206"/>
      <c r="D603" s="190" t="s">
        <v>153</v>
      </c>
      <c r="E603" s="206"/>
      <c r="F603" s="208" t="s">
        <v>1032</v>
      </c>
      <c r="G603" s="206"/>
      <c r="H603" s="209">
        <v>317.10000000000002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153</v>
      </c>
      <c r="AU603" s="215" t="s">
        <v>86</v>
      </c>
      <c r="AV603" s="14" t="s">
        <v>86</v>
      </c>
      <c r="AW603" s="14" t="s">
        <v>4</v>
      </c>
      <c r="AX603" s="14" t="s">
        <v>84</v>
      </c>
      <c r="AY603" s="215" t="s">
        <v>144</v>
      </c>
    </row>
    <row r="604" spans="1:65" s="2" customFormat="1" ht="16.5" customHeight="1">
      <c r="A604" s="37"/>
      <c r="B604" s="38"/>
      <c r="C604" s="177" t="s">
        <v>21</v>
      </c>
      <c r="D604" s="177" t="s">
        <v>147</v>
      </c>
      <c r="E604" s="178" t="s">
        <v>1033</v>
      </c>
      <c r="F604" s="179" t="s">
        <v>1034</v>
      </c>
      <c r="G604" s="180" t="s">
        <v>159</v>
      </c>
      <c r="H604" s="181">
        <v>110</v>
      </c>
      <c r="I604" s="182"/>
      <c r="J604" s="183">
        <f>ROUND(I604*H604,2)</f>
        <v>0</v>
      </c>
      <c r="K604" s="179" t="s">
        <v>160</v>
      </c>
      <c r="L604" s="42"/>
      <c r="M604" s="184" t="s">
        <v>38</v>
      </c>
      <c r="N604" s="185" t="s">
        <v>49</v>
      </c>
      <c r="O604" s="68"/>
      <c r="P604" s="186">
        <f>O604*H604</f>
        <v>0</v>
      </c>
      <c r="Q604" s="186">
        <v>2.0000000000000001E-4</v>
      </c>
      <c r="R604" s="186">
        <f>Q604*H604</f>
        <v>2.2000000000000002E-2</v>
      </c>
      <c r="S604" s="186">
        <v>0</v>
      </c>
      <c r="T604" s="187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8" t="s">
        <v>198</v>
      </c>
      <c r="AT604" s="188" t="s">
        <v>147</v>
      </c>
      <c r="AU604" s="188" t="s">
        <v>86</v>
      </c>
      <c r="AY604" s="20" t="s">
        <v>144</v>
      </c>
      <c r="BE604" s="189">
        <f>IF(N604="základní",J604,0)</f>
        <v>0</v>
      </c>
      <c r="BF604" s="189">
        <f>IF(N604="snížená",J604,0)</f>
        <v>0</v>
      </c>
      <c r="BG604" s="189">
        <f>IF(N604="zákl. přenesená",J604,0)</f>
        <v>0</v>
      </c>
      <c r="BH604" s="189">
        <f>IF(N604="sníž. přenesená",J604,0)</f>
        <v>0</v>
      </c>
      <c r="BI604" s="189">
        <f>IF(N604="nulová",J604,0)</f>
        <v>0</v>
      </c>
      <c r="BJ604" s="20" t="s">
        <v>145</v>
      </c>
      <c r="BK604" s="189">
        <f>ROUND(I604*H604,2)</f>
        <v>0</v>
      </c>
      <c r="BL604" s="20" t="s">
        <v>198</v>
      </c>
      <c r="BM604" s="188" t="s">
        <v>1035</v>
      </c>
    </row>
    <row r="605" spans="1:65" s="2" customFormat="1" ht="10.199999999999999">
      <c r="A605" s="37"/>
      <c r="B605" s="38"/>
      <c r="C605" s="39"/>
      <c r="D605" s="190" t="s">
        <v>152</v>
      </c>
      <c r="E605" s="39"/>
      <c r="F605" s="191" t="s">
        <v>1036</v>
      </c>
      <c r="G605" s="39"/>
      <c r="H605" s="39"/>
      <c r="I605" s="192"/>
      <c r="J605" s="39"/>
      <c r="K605" s="39"/>
      <c r="L605" s="42"/>
      <c r="M605" s="193"/>
      <c r="N605" s="194"/>
      <c r="O605" s="68"/>
      <c r="P605" s="68"/>
      <c r="Q605" s="68"/>
      <c r="R605" s="68"/>
      <c r="S605" s="68"/>
      <c r="T605" s="69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20" t="s">
        <v>152</v>
      </c>
      <c r="AU605" s="20" t="s">
        <v>86</v>
      </c>
    </row>
    <row r="606" spans="1:65" s="2" customFormat="1" ht="10.199999999999999">
      <c r="A606" s="37"/>
      <c r="B606" s="38"/>
      <c r="C606" s="39"/>
      <c r="D606" s="216" t="s">
        <v>163</v>
      </c>
      <c r="E606" s="39"/>
      <c r="F606" s="217" t="s">
        <v>1037</v>
      </c>
      <c r="G606" s="39"/>
      <c r="H606" s="39"/>
      <c r="I606" s="192"/>
      <c r="J606" s="39"/>
      <c r="K606" s="39"/>
      <c r="L606" s="42"/>
      <c r="M606" s="193"/>
      <c r="N606" s="194"/>
      <c r="O606" s="68"/>
      <c r="P606" s="68"/>
      <c r="Q606" s="68"/>
      <c r="R606" s="68"/>
      <c r="S606" s="68"/>
      <c r="T606" s="69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163</v>
      </c>
      <c r="AU606" s="20" t="s">
        <v>86</v>
      </c>
    </row>
    <row r="607" spans="1:65" s="13" customFormat="1" ht="10.199999999999999">
      <c r="B607" s="195"/>
      <c r="C607" s="196"/>
      <c r="D607" s="190" t="s">
        <v>153</v>
      </c>
      <c r="E607" s="197" t="s">
        <v>38</v>
      </c>
      <c r="F607" s="198" t="s">
        <v>1000</v>
      </c>
      <c r="G607" s="196"/>
      <c r="H607" s="197" t="s">
        <v>38</v>
      </c>
      <c r="I607" s="199"/>
      <c r="J607" s="196"/>
      <c r="K607" s="196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153</v>
      </c>
      <c r="AU607" s="204" t="s">
        <v>86</v>
      </c>
      <c r="AV607" s="13" t="s">
        <v>84</v>
      </c>
      <c r="AW607" s="13" t="s">
        <v>36</v>
      </c>
      <c r="AX607" s="13" t="s">
        <v>76</v>
      </c>
      <c r="AY607" s="204" t="s">
        <v>144</v>
      </c>
    </row>
    <row r="608" spans="1:65" s="14" customFormat="1" ht="10.199999999999999">
      <c r="B608" s="205"/>
      <c r="C608" s="206"/>
      <c r="D608" s="190" t="s">
        <v>153</v>
      </c>
      <c r="E608" s="207" t="s">
        <v>38</v>
      </c>
      <c r="F608" s="208" t="s">
        <v>962</v>
      </c>
      <c r="G608" s="206"/>
      <c r="H608" s="209">
        <v>110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153</v>
      </c>
      <c r="AU608" s="215" t="s">
        <v>86</v>
      </c>
      <c r="AV608" s="14" t="s">
        <v>86</v>
      </c>
      <c r="AW608" s="14" t="s">
        <v>36</v>
      </c>
      <c r="AX608" s="14" t="s">
        <v>84</v>
      </c>
      <c r="AY608" s="215" t="s">
        <v>144</v>
      </c>
    </row>
    <row r="609" spans="1:65" s="2" customFormat="1" ht="16.5" customHeight="1">
      <c r="A609" s="37"/>
      <c r="B609" s="38"/>
      <c r="C609" s="177" t="s">
        <v>1038</v>
      </c>
      <c r="D609" s="177" t="s">
        <v>147</v>
      </c>
      <c r="E609" s="178" t="s">
        <v>1039</v>
      </c>
      <c r="F609" s="179" t="s">
        <v>1040</v>
      </c>
      <c r="G609" s="180" t="s">
        <v>159</v>
      </c>
      <c r="H609" s="181">
        <v>110</v>
      </c>
      <c r="I609" s="182"/>
      <c r="J609" s="183">
        <f>ROUND(I609*H609,2)</f>
        <v>0</v>
      </c>
      <c r="K609" s="179" t="s">
        <v>160</v>
      </c>
      <c r="L609" s="42"/>
      <c r="M609" s="184" t="s">
        <v>38</v>
      </c>
      <c r="N609" s="185" t="s">
        <v>49</v>
      </c>
      <c r="O609" s="68"/>
      <c r="P609" s="186">
        <f>O609*H609</f>
        <v>0</v>
      </c>
      <c r="Q609" s="186">
        <v>2.5999999999999998E-4</v>
      </c>
      <c r="R609" s="186">
        <f>Q609*H609</f>
        <v>2.8599999999999997E-2</v>
      </c>
      <c r="S609" s="186">
        <v>0</v>
      </c>
      <c r="T609" s="187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8" t="s">
        <v>198</v>
      </c>
      <c r="AT609" s="188" t="s">
        <v>147</v>
      </c>
      <c r="AU609" s="188" t="s">
        <v>86</v>
      </c>
      <c r="AY609" s="20" t="s">
        <v>144</v>
      </c>
      <c r="BE609" s="189">
        <f>IF(N609="základní",J609,0)</f>
        <v>0</v>
      </c>
      <c r="BF609" s="189">
        <f>IF(N609="snížená",J609,0)</f>
        <v>0</v>
      </c>
      <c r="BG609" s="189">
        <f>IF(N609="zákl. přenesená",J609,0)</f>
        <v>0</v>
      </c>
      <c r="BH609" s="189">
        <f>IF(N609="sníž. přenesená",J609,0)</f>
        <v>0</v>
      </c>
      <c r="BI609" s="189">
        <f>IF(N609="nulová",J609,0)</f>
        <v>0</v>
      </c>
      <c r="BJ609" s="20" t="s">
        <v>145</v>
      </c>
      <c r="BK609" s="189">
        <f>ROUND(I609*H609,2)</f>
        <v>0</v>
      </c>
      <c r="BL609" s="20" t="s">
        <v>198</v>
      </c>
      <c r="BM609" s="188" t="s">
        <v>1041</v>
      </c>
    </row>
    <row r="610" spans="1:65" s="2" customFormat="1" ht="19.2">
      <c r="A610" s="37"/>
      <c r="B610" s="38"/>
      <c r="C610" s="39"/>
      <c r="D610" s="190" t="s">
        <v>152</v>
      </c>
      <c r="E610" s="39"/>
      <c r="F610" s="191" t="s">
        <v>1042</v>
      </c>
      <c r="G610" s="39"/>
      <c r="H610" s="39"/>
      <c r="I610" s="192"/>
      <c r="J610" s="39"/>
      <c r="K610" s="39"/>
      <c r="L610" s="42"/>
      <c r="M610" s="193"/>
      <c r="N610" s="194"/>
      <c r="O610" s="68"/>
      <c r="P610" s="68"/>
      <c r="Q610" s="68"/>
      <c r="R610" s="68"/>
      <c r="S610" s="68"/>
      <c r="T610" s="69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152</v>
      </c>
      <c r="AU610" s="20" t="s">
        <v>86</v>
      </c>
    </row>
    <row r="611" spans="1:65" s="2" customFormat="1" ht="10.199999999999999">
      <c r="A611" s="37"/>
      <c r="B611" s="38"/>
      <c r="C611" s="39"/>
      <c r="D611" s="216" t="s">
        <v>163</v>
      </c>
      <c r="E611" s="39"/>
      <c r="F611" s="217" t="s">
        <v>1043</v>
      </c>
      <c r="G611" s="39"/>
      <c r="H611" s="39"/>
      <c r="I611" s="192"/>
      <c r="J611" s="39"/>
      <c r="K611" s="39"/>
      <c r="L611" s="42"/>
      <c r="M611" s="193"/>
      <c r="N611" s="194"/>
      <c r="O611" s="68"/>
      <c r="P611" s="68"/>
      <c r="Q611" s="68"/>
      <c r="R611" s="68"/>
      <c r="S611" s="68"/>
      <c r="T611" s="69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163</v>
      </c>
      <c r="AU611" s="20" t="s">
        <v>86</v>
      </c>
    </row>
    <row r="612" spans="1:65" s="13" customFormat="1" ht="10.199999999999999">
      <c r="B612" s="195"/>
      <c r="C612" s="196"/>
      <c r="D612" s="190" t="s">
        <v>153</v>
      </c>
      <c r="E612" s="197" t="s">
        <v>38</v>
      </c>
      <c r="F612" s="198" t="s">
        <v>1000</v>
      </c>
      <c r="G612" s="196"/>
      <c r="H612" s="197" t="s">
        <v>38</v>
      </c>
      <c r="I612" s="199"/>
      <c r="J612" s="196"/>
      <c r="K612" s="196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153</v>
      </c>
      <c r="AU612" s="204" t="s">
        <v>86</v>
      </c>
      <c r="AV612" s="13" t="s">
        <v>84</v>
      </c>
      <c r="AW612" s="13" t="s">
        <v>36</v>
      </c>
      <c r="AX612" s="13" t="s">
        <v>76</v>
      </c>
      <c r="AY612" s="204" t="s">
        <v>144</v>
      </c>
    </row>
    <row r="613" spans="1:65" s="14" customFormat="1" ht="10.199999999999999">
      <c r="B613" s="205"/>
      <c r="C613" s="206"/>
      <c r="D613" s="190" t="s">
        <v>153</v>
      </c>
      <c r="E613" s="207" t="s">
        <v>38</v>
      </c>
      <c r="F613" s="208" t="s">
        <v>962</v>
      </c>
      <c r="G613" s="206"/>
      <c r="H613" s="209">
        <v>110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153</v>
      </c>
      <c r="AU613" s="215" t="s">
        <v>86</v>
      </c>
      <c r="AV613" s="14" t="s">
        <v>86</v>
      </c>
      <c r="AW613" s="14" t="s">
        <v>36</v>
      </c>
      <c r="AX613" s="14" t="s">
        <v>84</v>
      </c>
      <c r="AY613" s="215" t="s">
        <v>144</v>
      </c>
    </row>
    <row r="614" spans="1:65" s="2" customFormat="1" ht="16.5" customHeight="1">
      <c r="A614" s="37"/>
      <c r="B614" s="38"/>
      <c r="C614" s="177" t="s">
        <v>1044</v>
      </c>
      <c r="D614" s="177" t="s">
        <v>147</v>
      </c>
      <c r="E614" s="178" t="s">
        <v>1045</v>
      </c>
      <c r="F614" s="179" t="s">
        <v>1046</v>
      </c>
      <c r="G614" s="180" t="s">
        <v>150</v>
      </c>
      <c r="H614" s="181">
        <v>1</v>
      </c>
      <c r="I614" s="182"/>
      <c r="J614" s="183">
        <f>ROUND(I614*H614,2)</f>
        <v>0</v>
      </c>
      <c r="K614" s="179" t="s">
        <v>38</v>
      </c>
      <c r="L614" s="42"/>
      <c r="M614" s="184" t="s">
        <v>38</v>
      </c>
      <c r="N614" s="185" t="s">
        <v>49</v>
      </c>
      <c r="O614" s="68"/>
      <c r="P614" s="186">
        <f>O614*H614</f>
        <v>0</v>
      </c>
      <c r="Q614" s="186">
        <v>1.0000000000000001E-5</v>
      </c>
      <c r="R614" s="186">
        <f>Q614*H614</f>
        <v>1.0000000000000001E-5</v>
      </c>
      <c r="S614" s="186">
        <v>0</v>
      </c>
      <c r="T614" s="187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8" t="s">
        <v>198</v>
      </c>
      <c r="AT614" s="188" t="s">
        <v>147</v>
      </c>
      <c r="AU614" s="188" t="s">
        <v>86</v>
      </c>
      <c r="AY614" s="20" t="s">
        <v>144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20" t="s">
        <v>145</v>
      </c>
      <c r="BK614" s="189">
        <f>ROUND(I614*H614,2)</f>
        <v>0</v>
      </c>
      <c r="BL614" s="20" t="s">
        <v>198</v>
      </c>
      <c r="BM614" s="188" t="s">
        <v>1047</v>
      </c>
    </row>
    <row r="615" spans="1:65" s="2" customFormat="1" ht="10.199999999999999">
      <c r="A615" s="37"/>
      <c r="B615" s="38"/>
      <c r="C615" s="39"/>
      <c r="D615" s="190" t="s">
        <v>152</v>
      </c>
      <c r="E615" s="39"/>
      <c r="F615" s="191" t="s">
        <v>1046</v>
      </c>
      <c r="G615" s="39"/>
      <c r="H615" s="39"/>
      <c r="I615" s="192"/>
      <c r="J615" s="39"/>
      <c r="K615" s="39"/>
      <c r="L615" s="42"/>
      <c r="M615" s="228"/>
      <c r="N615" s="229"/>
      <c r="O615" s="230"/>
      <c r="P615" s="230"/>
      <c r="Q615" s="230"/>
      <c r="R615" s="230"/>
      <c r="S615" s="230"/>
      <c r="T615" s="231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152</v>
      </c>
      <c r="AU615" s="20" t="s">
        <v>86</v>
      </c>
    </row>
    <row r="616" spans="1:65" s="2" customFormat="1" ht="6.9" customHeight="1">
      <c r="A616" s="37"/>
      <c r="B616" s="51"/>
      <c r="C616" s="52"/>
      <c r="D616" s="52"/>
      <c r="E616" s="52"/>
      <c r="F616" s="52"/>
      <c r="G616" s="52"/>
      <c r="H616" s="52"/>
      <c r="I616" s="52"/>
      <c r="J616" s="52"/>
      <c r="K616" s="52"/>
      <c r="L616" s="42"/>
      <c r="M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</row>
  </sheetData>
  <sheetProtection algorithmName="SHA-512" hashValue="I5jpivHRyJCDIpNYbZlpgu6pxFBv7v+R/q9rug0vZWwayEOOjqC3IJaAc8o+lF3V6qYvbo1nPFiQkOrAk7P/+g==" saltValue="QCHQQMtwPaTgqpWfOZHIMxFa5W4w3kpULAiNbCFH4qeKHCNEPu0Gl5NgV/1LuFf26jvRxDEOSqlAEoTFaErtbg==" spinCount="100000" sheet="1" objects="1" scenarios="1" formatColumns="0" formatRows="0" autoFilter="0"/>
  <autoFilter ref="C95:K615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/>
    <hyperlink ref="F106" r:id="rId2"/>
    <hyperlink ref="F125" r:id="rId3"/>
    <hyperlink ref="F130" r:id="rId4"/>
    <hyperlink ref="F135" r:id="rId5"/>
    <hyperlink ref="F140" r:id="rId6"/>
    <hyperlink ref="F144" r:id="rId7"/>
    <hyperlink ref="F153" r:id="rId8"/>
    <hyperlink ref="F159" r:id="rId9"/>
    <hyperlink ref="F171" r:id="rId10"/>
    <hyperlink ref="F176" r:id="rId11"/>
    <hyperlink ref="F181" r:id="rId12"/>
    <hyperlink ref="F189" r:id="rId13"/>
    <hyperlink ref="F194" r:id="rId14"/>
    <hyperlink ref="F199" r:id="rId15"/>
    <hyperlink ref="F204" r:id="rId16"/>
    <hyperlink ref="F209" r:id="rId17"/>
    <hyperlink ref="F213" r:id="rId18"/>
    <hyperlink ref="F224" r:id="rId19"/>
    <hyperlink ref="F229" r:id="rId20"/>
    <hyperlink ref="F249" r:id="rId21"/>
    <hyperlink ref="F254" r:id="rId22"/>
    <hyperlink ref="F263" r:id="rId23"/>
    <hyperlink ref="F267" r:id="rId24"/>
    <hyperlink ref="F274" r:id="rId25"/>
    <hyperlink ref="F279" r:id="rId26"/>
    <hyperlink ref="F282" r:id="rId27"/>
    <hyperlink ref="F287" r:id="rId28"/>
    <hyperlink ref="F296" r:id="rId29"/>
    <hyperlink ref="F299" r:id="rId30"/>
    <hyperlink ref="F334" r:id="rId31"/>
    <hyperlink ref="F342" r:id="rId32"/>
    <hyperlink ref="F351" r:id="rId33"/>
    <hyperlink ref="F363" r:id="rId34"/>
    <hyperlink ref="F369" r:id="rId35"/>
    <hyperlink ref="F374" r:id="rId36"/>
    <hyperlink ref="F382" r:id="rId37"/>
    <hyperlink ref="F389" r:id="rId38"/>
    <hyperlink ref="F393" r:id="rId39"/>
    <hyperlink ref="F396" r:id="rId40"/>
    <hyperlink ref="F401" r:id="rId41"/>
    <hyperlink ref="F406" r:id="rId42"/>
    <hyperlink ref="F411" r:id="rId43"/>
    <hyperlink ref="F415" r:id="rId44"/>
    <hyperlink ref="F423" r:id="rId45"/>
    <hyperlink ref="F442" r:id="rId46"/>
    <hyperlink ref="F450" r:id="rId47"/>
    <hyperlink ref="F455" r:id="rId48"/>
    <hyperlink ref="F464" r:id="rId49"/>
    <hyperlink ref="F473" r:id="rId50"/>
    <hyperlink ref="F481" r:id="rId51"/>
    <hyperlink ref="F485" r:id="rId52"/>
    <hyperlink ref="F489" r:id="rId53"/>
    <hyperlink ref="F493" r:id="rId54"/>
    <hyperlink ref="F497" r:id="rId55"/>
    <hyperlink ref="F501" r:id="rId56"/>
    <hyperlink ref="F505" r:id="rId57"/>
    <hyperlink ref="F513" r:id="rId58"/>
    <hyperlink ref="F516" r:id="rId59"/>
    <hyperlink ref="F520" r:id="rId60"/>
    <hyperlink ref="F524" r:id="rId61"/>
    <hyperlink ref="F529" r:id="rId62"/>
    <hyperlink ref="F533" r:id="rId63"/>
    <hyperlink ref="F538" r:id="rId64"/>
    <hyperlink ref="F543" r:id="rId65"/>
    <hyperlink ref="F550" r:id="rId66"/>
    <hyperlink ref="F555" r:id="rId67"/>
    <hyperlink ref="F566" r:id="rId68"/>
    <hyperlink ref="F575" r:id="rId69"/>
    <hyperlink ref="F579" r:id="rId70"/>
    <hyperlink ref="F584" r:id="rId71"/>
    <hyperlink ref="F589" r:id="rId72"/>
    <hyperlink ref="F594" r:id="rId73"/>
    <hyperlink ref="F598" r:id="rId74"/>
    <hyperlink ref="F606" r:id="rId75"/>
    <hyperlink ref="F611" r:id="rId7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95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1048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ROUND((SUM(BE87:BE144)),  2)</f>
        <v>0</v>
      </c>
      <c r="G33" s="37"/>
      <c r="H33" s="37"/>
      <c r="I33" s="122">
        <v>0.21</v>
      </c>
      <c r="J33" s="121">
        <f>ROUND(((SUM(BE87:BE144))*I33),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ROUND((SUM(BF87:BF144)),  2)</f>
        <v>0</v>
      </c>
      <c r="G34" s="37"/>
      <c r="H34" s="37"/>
      <c r="I34" s="122">
        <v>0.12</v>
      </c>
      <c r="J34" s="121">
        <f>ROUND(((SUM(BF87:BF144))*I34),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ROUND((SUM(BG87:BG144)),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ROUND((SUM(BH87:BH144)),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ROUND((SUM(BI87:BI144)),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2.1 - Kanalizační stoupačky - ženy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J88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J89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J100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J112</f>
        <v>0</v>
      </c>
      <c r="K65" s="139"/>
      <c r="L65" s="143"/>
    </row>
    <row r="66" spans="1:31" s="10" customFormat="1" ht="19.95" customHeight="1">
      <c r="B66" s="144"/>
      <c r="C66" s="145"/>
      <c r="D66" s="146" t="s">
        <v>127</v>
      </c>
      <c r="E66" s="147"/>
      <c r="F66" s="147"/>
      <c r="G66" s="147"/>
      <c r="H66" s="147"/>
      <c r="I66" s="147"/>
      <c r="J66" s="148">
        <f>J113</f>
        <v>0</v>
      </c>
      <c r="K66" s="145"/>
      <c r="L66" s="149"/>
    </row>
    <row r="67" spans="1:31" s="10" customFormat="1" ht="19.95" customHeight="1">
      <c r="B67" s="144"/>
      <c r="C67" s="145"/>
      <c r="D67" s="146" t="s">
        <v>128</v>
      </c>
      <c r="E67" s="147"/>
      <c r="F67" s="147"/>
      <c r="G67" s="147"/>
      <c r="H67" s="147"/>
      <c r="I67" s="147"/>
      <c r="J67" s="148">
        <f>J136</f>
        <v>0</v>
      </c>
      <c r="K67" s="145"/>
      <c r="L67" s="149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129</v>
      </c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1" t="str">
        <f>E7</f>
        <v>ŘSP, budova A, rekonstrukce sociálních zařízení a úklidových komor</v>
      </c>
      <c r="F77" s="392"/>
      <c r="G77" s="392"/>
      <c r="H77" s="392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115</v>
      </c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48" t="str">
        <f>E9</f>
        <v>2.1 - Kanalizační stoupačky - ženy</v>
      </c>
      <c r="F79" s="393"/>
      <c r="G79" s="393"/>
      <c r="H79" s="393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Hradec Králové</v>
      </c>
      <c r="G81" s="39"/>
      <c r="H81" s="39"/>
      <c r="I81" s="32" t="s">
        <v>24</v>
      </c>
      <c r="J81" s="63" t="str">
        <f>IF(J12="","",J12)</f>
        <v>28. 2. 2024</v>
      </c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Povodí Labe, státní podnik</v>
      </c>
      <c r="G83" s="39"/>
      <c r="H83" s="39"/>
      <c r="I83" s="32" t="s">
        <v>34</v>
      </c>
      <c r="J83" s="35" t="str">
        <f>E21</f>
        <v>Povodí Labe, státní podnik, OIČ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37</v>
      </c>
      <c r="J84" s="35" t="str">
        <f>E24</f>
        <v>Ing. Eva Morkesová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0"/>
      <c r="B86" s="151"/>
      <c r="C86" s="152" t="s">
        <v>130</v>
      </c>
      <c r="D86" s="153" t="s">
        <v>61</v>
      </c>
      <c r="E86" s="153" t="s">
        <v>57</v>
      </c>
      <c r="F86" s="153" t="s">
        <v>58</v>
      </c>
      <c r="G86" s="153" t="s">
        <v>131</v>
      </c>
      <c r="H86" s="153" t="s">
        <v>132</v>
      </c>
      <c r="I86" s="153" t="s">
        <v>133</v>
      </c>
      <c r="J86" s="153" t="s">
        <v>119</v>
      </c>
      <c r="K86" s="154" t="s">
        <v>134</v>
      </c>
      <c r="L86" s="155"/>
      <c r="M86" s="72" t="s">
        <v>38</v>
      </c>
      <c r="N86" s="73" t="s">
        <v>46</v>
      </c>
      <c r="O86" s="73" t="s">
        <v>135</v>
      </c>
      <c r="P86" s="73" t="s">
        <v>136</v>
      </c>
      <c r="Q86" s="73" t="s">
        <v>137</v>
      </c>
      <c r="R86" s="73" t="s">
        <v>138</v>
      </c>
      <c r="S86" s="73" t="s">
        <v>139</v>
      </c>
      <c r="T86" s="74" t="s">
        <v>140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7"/>
      <c r="B87" s="38"/>
      <c r="C87" s="79" t="s">
        <v>141</v>
      </c>
      <c r="D87" s="39"/>
      <c r="E87" s="39"/>
      <c r="F87" s="39"/>
      <c r="G87" s="39"/>
      <c r="H87" s="39"/>
      <c r="I87" s="39"/>
      <c r="J87" s="156">
        <f>BK87</f>
        <v>0</v>
      </c>
      <c r="K87" s="39"/>
      <c r="L87" s="42"/>
      <c r="M87" s="75"/>
      <c r="N87" s="157"/>
      <c r="O87" s="76"/>
      <c r="P87" s="158">
        <f>P88+P112</f>
        <v>0</v>
      </c>
      <c r="Q87" s="76"/>
      <c r="R87" s="158">
        <f>R88+R112</f>
        <v>0.15770000000000001</v>
      </c>
      <c r="S87" s="76"/>
      <c r="T87" s="159">
        <f>T88+T112</f>
        <v>1.9382000000000001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75</v>
      </c>
      <c r="AU87" s="20" t="s">
        <v>120</v>
      </c>
      <c r="BK87" s="160">
        <f>BK88+BK112</f>
        <v>0</v>
      </c>
    </row>
    <row r="88" spans="1:65" s="12" customFormat="1" ht="25.95" customHeight="1">
      <c r="B88" s="161"/>
      <c r="C88" s="162"/>
      <c r="D88" s="163" t="s">
        <v>75</v>
      </c>
      <c r="E88" s="164" t="s">
        <v>142</v>
      </c>
      <c r="F88" s="164" t="s">
        <v>143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P89+P94+P100+P108</f>
        <v>0</v>
      </c>
      <c r="Q88" s="169"/>
      <c r="R88" s="170">
        <f>R89+R94+R100+R108</f>
        <v>1.9699999999999999E-2</v>
      </c>
      <c r="S88" s="169"/>
      <c r="T88" s="171">
        <f>T89+T94+T100+T108</f>
        <v>1.08</v>
      </c>
      <c r="AR88" s="172" t="s">
        <v>84</v>
      </c>
      <c r="AT88" s="173" t="s">
        <v>75</v>
      </c>
      <c r="AU88" s="173" t="s">
        <v>76</v>
      </c>
      <c r="AY88" s="172" t="s">
        <v>144</v>
      </c>
      <c r="BK88" s="174">
        <f>BK89+BK94+BK100+BK108</f>
        <v>0</v>
      </c>
    </row>
    <row r="89" spans="1:65" s="12" customFormat="1" ht="22.8" customHeight="1">
      <c r="B89" s="161"/>
      <c r="C89" s="162"/>
      <c r="D89" s="163" t="s">
        <v>75</v>
      </c>
      <c r="E89" s="175" t="s">
        <v>145</v>
      </c>
      <c r="F89" s="175" t="s">
        <v>146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SUM(P90:P93)</f>
        <v>0</v>
      </c>
      <c r="Q89" s="169"/>
      <c r="R89" s="170">
        <f>SUM(R90:R93)</f>
        <v>1.9699999999999999E-2</v>
      </c>
      <c r="S89" s="169"/>
      <c r="T89" s="171">
        <f>SUM(T90:T93)</f>
        <v>0</v>
      </c>
      <c r="AR89" s="172" t="s">
        <v>84</v>
      </c>
      <c r="AT89" s="173" t="s">
        <v>75</v>
      </c>
      <c r="AU89" s="173" t="s">
        <v>84</v>
      </c>
      <c r="AY89" s="172" t="s">
        <v>144</v>
      </c>
      <c r="BK89" s="174">
        <f>SUM(BK90:BK93)</f>
        <v>0</v>
      </c>
    </row>
    <row r="90" spans="1:65" s="2" customFormat="1" ht="16.5" customHeight="1">
      <c r="A90" s="37"/>
      <c r="B90" s="38"/>
      <c r="C90" s="177" t="s">
        <v>84</v>
      </c>
      <c r="D90" s="177" t="s">
        <v>147</v>
      </c>
      <c r="E90" s="178" t="s">
        <v>148</v>
      </c>
      <c r="F90" s="179" t="s">
        <v>149</v>
      </c>
      <c r="G90" s="180" t="s">
        <v>150</v>
      </c>
      <c r="H90" s="181">
        <v>1</v>
      </c>
      <c r="I90" s="182"/>
      <c r="J90" s="183">
        <f>ROUND(I90*H90,2)</f>
        <v>0</v>
      </c>
      <c r="K90" s="179" t="s">
        <v>38</v>
      </c>
      <c r="L90" s="42"/>
      <c r="M90" s="184" t="s">
        <v>38</v>
      </c>
      <c r="N90" s="185" t="s">
        <v>49</v>
      </c>
      <c r="O90" s="68"/>
      <c r="P90" s="186">
        <f>O90*H90</f>
        <v>0</v>
      </c>
      <c r="Q90" s="186">
        <v>1.9699999999999999E-2</v>
      </c>
      <c r="R90" s="186">
        <f>Q90*H90</f>
        <v>1.9699999999999999E-2</v>
      </c>
      <c r="S90" s="186">
        <v>0</v>
      </c>
      <c r="T90" s="18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8" t="s">
        <v>145</v>
      </c>
      <c r="AT90" s="188" t="s">
        <v>147</v>
      </c>
      <c r="AU90" s="188" t="s">
        <v>86</v>
      </c>
      <c r="AY90" s="20" t="s">
        <v>144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20" t="s">
        <v>145</v>
      </c>
      <c r="BK90" s="189">
        <f>ROUND(I90*H90,2)</f>
        <v>0</v>
      </c>
      <c r="BL90" s="20" t="s">
        <v>145</v>
      </c>
      <c r="BM90" s="188" t="s">
        <v>151</v>
      </c>
    </row>
    <row r="91" spans="1:65" s="2" customFormat="1" ht="10.199999999999999">
      <c r="A91" s="37"/>
      <c r="B91" s="38"/>
      <c r="C91" s="39"/>
      <c r="D91" s="190" t="s">
        <v>152</v>
      </c>
      <c r="E91" s="39"/>
      <c r="F91" s="191" t="s">
        <v>149</v>
      </c>
      <c r="G91" s="39"/>
      <c r="H91" s="39"/>
      <c r="I91" s="192"/>
      <c r="J91" s="39"/>
      <c r="K91" s="39"/>
      <c r="L91" s="42"/>
      <c r="M91" s="193"/>
      <c r="N91" s="194"/>
      <c r="O91" s="68"/>
      <c r="P91" s="68"/>
      <c r="Q91" s="68"/>
      <c r="R91" s="68"/>
      <c r="S91" s="68"/>
      <c r="T91" s="69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152</v>
      </c>
      <c r="AU91" s="20" t="s">
        <v>86</v>
      </c>
    </row>
    <row r="92" spans="1:65" s="13" customFormat="1" ht="10.199999999999999">
      <c r="B92" s="195"/>
      <c r="C92" s="196"/>
      <c r="D92" s="190" t="s">
        <v>153</v>
      </c>
      <c r="E92" s="197" t="s">
        <v>38</v>
      </c>
      <c r="F92" s="198" t="s">
        <v>1049</v>
      </c>
      <c r="G92" s="196"/>
      <c r="H92" s="197" t="s">
        <v>38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153</v>
      </c>
      <c r="AU92" s="204" t="s">
        <v>86</v>
      </c>
      <c r="AV92" s="13" t="s">
        <v>84</v>
      </c>
      <c r="AW92" s="13" t="s">
        <v>36</v>
      </c>
      <c r="AX92" s="13" t="s">
        <v>76</v>
      </c>
      <c r="AY92" s="204" t="s">
        <v>144</v>
      </c>
    </row>
    <row r="93" spans="1:65" s="14" customFormat="1" ht="10.199999999999999">
      <c r="B93" s="205"/>
      <c r="C93" s="206"/>
      <c r="D93" s="190" t="s">
        <v>153</v>
      </c>
      <c r="E93" s="207" t="s">
        <v>38</v>
      </c>
      <c r="F93" s="208" t="s">
        <v>84</v>
      </c>
      <c r="G93" s="206"/>
      <c r="H93" s="209">
        <v>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153</v>
      </c>
      <c r="AU93" s="215" t="s">
        <v>86</v>
      </c>
      <c r="AV93" s="14" t="s">
        <v>86</v>
      </c>
      <c r="AW93" s="14" t="s">
        <v>36</v>
      </c>
      <c r="AX93" s="14" t="s">
        <v>84</v>
      </c>
      <c r="AY93" s="215" t="s">
        <v>144</v>
      </c>
    </row>
    <row r="94" spans="1:65" s="12" customFormat="1" ht="22.8" customHeight="1">
      <c r="B94" s="161"/>
      <c r="C94" s="162"/>
      <c r="D94" s="163" t="s">
        <v>75</v>
      </c>
      <c r="E94" s="175" t="s">
        <v>155</v>
      </c>
      <c r="F94" s="175" t="s">
        <v>156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SUM(P95:P99)</f>
        <v>0</v>
      </c>
      <c r="Q94" s="169"/>
      <c r="R94" s="170">
        <f>SUM(R95:R99)</f>
        <v>0</v>
      </c>
      <c r="S94" s="169"/>
      <c r="T94" s="171">
        <f>SUM(T95:T99)</f>
        <v>1.08</v>
      </c>
      <c r="AR94" s="172" t="s">
        <v>84</v>
      </c>
      <c r="AT94" s="173" t="s">
        <v>75</v>
      </c>
      <c r="AU94" s="173" t="s">
        <v>84</v>
      </c>
      <c r="AY94" s="172" t="s">
        <v>144</v>
      </c>
      <c r="BK94" s="174">
        <f>SUM(BK95:BK99)</f>
        <v>0</v>
      </c>
    </row>
    <row r="95" spans="1:65" s="2" customFormat="1" ht="16.5" customHeight="1">
      <c r="A95" s="37"/>
      <c r="B95" s="38"/>
      <c r="C95" s="177" t="s">
        <v>86</v>
      </c>
      <c r="D95" s="177" t="s">
        <v>147</v>
      </c>
      <c r="E95" s="178" t="s">
        <v>157</v>
      </c>
      <c r="F95" s="179" t="s">
        <v>158</v>
      </c>
      <c r="G95" s="180" t="s">
        <v>159</v>
      </c>
      <c r="H95" s="181">
        <v>4</v>
      </c>
      <c r="I95" s="182"/>
      <c r="J95" s="183">
        <f>ROUND(I95*H95,2)</f>
        <v>0</v>
      </c>
      <c r="K95" s="179" t="s">
        <v>160</v>
      </c>
      <c r="L95" s="42"/>
      <c r="M95" s="184" t="s">
        <v>38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0.27</v>
      </c>
      <c r="T95" s="187">
        <f>S95*H95</f>
        <v>1.08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145</v>
      </c>
      <c r="AT95" s="188" t="s">
        <v>147</v>
      </c>
      <c r="AU95" s="188" t="s">
        <v>86</v>
      </c>
      <c r="AY95" s="20" t="s">
        <v>144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145</v>
      </c>
      <c r="BK95" s="189">
        <f>ROUND(I95*H95,2)</f>
        <v>0</v>
      </c>
      <c r="BL95" s="20" t="s">
        <v>145</v>
      </c>
      <c r="BM95" s="188" t="s">
        <v>161</v>
      </c>
    </row>
    <row r="96" spans="1:65" s="2" customFormat="1" ht="19.2">
      <c r="A96" s="37"/>
      <c r="B96" s="38"/>
      <c r="C96" s="39"/>
      <c r="D96" s="190" t="s">
        <v>152</v>
      </c>
      <c r="E96" s="39"/>
      <c r="F96" s="191" t="s">
        <v>162</v>
      </c>
      <c r="G96" s="39"/>
      <c r="H96" s="39"/>
      <c r="I96" s="192"/>
      <c r="J96" s="39"/>
      <c r="K96" s="39"/>
      <c r="L96" s="42"/>
      <c r="M96" s="193"/>
      <c r="N96" s="194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86</v>
      </c>
    </row>
    <row r="97" spans="1:65" s="2" customFormat="1" ht="10.199999999999999">
      <c r="A97" s="37"/>
      <c r="B97" s="38"/>
      <c r="C97" s="39"/>
      <c r="D97" s="216" t="s">
        <v>163</v>
      </c>
      <c r="E97" s="39"/>
      <c r="F97" s="217" t="s">
        <v>164</v>
      </c>
      <c r="G97" s="39"/>
      <c r="H97" s="39"/>
      <c r="I97" s="192"/>
      <c r="J97" s="39"/>
      <c r="K97" s="39"/>
      <c r="L97" s="42"/>
      <c r="M97" s="193"/>
      <c r="N97" s="194"/>
      <c r="O97" s="68"/>
      <c r="P97" s="68"/>
      <c r="Q97" s="68"/>
      <c r="R97" s="68"/>
      <c r="S97" s="68"/>
      <c r="T97" s="6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86</v>
      </c>
    </row>
    <row r="98" spans="1:65" s="13" customFormat="1" ht="10.199999999999999">
      <c r="B98" s="195"/>
      <c r="C98" s="196"/>
      <c r="D98" s="190" t="s">
        <v>153</v>
      </c>
      <c r="E98" s="197" t="s">
        <v>38</v>
      </c>
      <c r="F98" s="198" t="s">
        <v>1050</v>
      </c>
      <c r="G98" s="196"/>
      <c r="H98" s="197" t="s">
        <v>38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153</v>
      </c>
      <c r="AU98" s="204" t="s">
        <v>86</v>
      </c>
      <c r="AV98" s="13" t="s">
        <v>84</v>
      </c>
      <c r="AW98" s="13" t="s">
        <v>36</v>
      </c>
      <c r="AX98" s="13" t="s">
        <v>76</v>
      </c>
      <c r="AY98" s="204" t="s">
        <v>144</v>
      </c>
    </row>
    <row r="99" spans="1:65" s="14" customFormat="1" ht="10.199999999999999">
      <c r="B99" s="205"/>
      <c r="C99" s="206"/>
      <c r="D99" s="190" t="s">
        <v>153</v>
      </c>
      <c r="E99" s="207" t="s">
        <v>38</v>
      </c>
      <c r="F99" s="208" t="s">
        <v>1051</v>
      </c>
      <c r="G99" s="206"/>
      <c r="H99" s="209">
        <v>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153</v>
      </c>
      <c r="AU99" s="215" t="s">
        <v>86</v>
      </c>
      <c r="AV99" s="14" t="s">
        <v>86</v>
      </c>
      <c r="AW99" s="14" t="s">
        <v>36</v>
      </c>
      <c r="AX99" s="14" t="s">
        <v>84</v>
      </c>
      <c r="AY99" s="215" t="s">
        <v>144</v>
      </c>
    </row>
    <row r="100" spans="1:65" s="12" customFormat="1" ht="22.8" customHeight="1">
      <c r="B100" s="161"/>
      <c r="C100" s="162"/>
      <c r="D100" s="163" t="s">
        <v>75</v>
      </c>
      <c r="E100" s="175" t="s">
        <v>167</v>
      </c>
      <c r="F100" s="175" t="s">
        <v>168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SUM(P101:P107)</f>
        <v>0</v>
      </c>
      <c r="Q100" s="169"/>
      <c r="R100" s="170">
        <f>SUM(R101:R107)</f>
        <v>0</v>
      </c>
      <c r="S100" s="169"/>
      <c r="T100" s="171">
        <f>SUM(T101:T107)</f>
        <v>0</v>
      </c>
      <c r="AR100" s="172" t="s">
        <v>84</v>
      </c>
      <c r="AT100" s="173" t="s">
        <v>75</v>
      </c>
      <c r="AU100" s="173" t="s">
        <v>84</v>
      </c>
      <c r="AY100" s="172" t="s">
        <v>144</v>
      </c>
      <c r="BK100" s="174">
        <f>SUM(BK101:BK107)</f>
        <v>0</v>
      </c>
    </row>
    <row r="101" spans="1:65" s="2" customFormat="1" ht="16.5" customHeight="1">
      <c r="A101" s="37"/>
      <c r="B101" s="38"/>
      <c r="C101" s="177" t="s">
        <v>169</v>
      </c>
      <c r="D101" s="177" t="s">
        <v>147</v>
      </c>
      <c r="E101" s="178" t="s">
        <v>170</v>
      </c>
      <c r="F101" s="179" t="s">
        <v>171</v>
      </c>
      <c r="G101" s="180" t="s">
        <v>172</v>
      </c>
      <c r="H101" s="181">
        <v>1.9379999999999999</v>
      </c>
      <c r="I101" s="182"/>
      <c r="J101" s="183">
        <f>ROUND(I101*H101,2)</f>
        <v>0</v>
      </c>
      <c r="K101" s="179" t="s">
        <v>160</v>
      </c>
      <c r="L101" s="42"/>
      <c r="M101" s="184" t="s">
        <v>38</v>
      </c>
      <c r="N101" s="185" t="s">
        <v>49</v>
      </c>
      <c r="O101" s="68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145</v>
      </c>
      <c r="AT101" s="188" t="s">
        <v>147</v>
      </c>
      <c r="AU101" s="188" t="s">
        <v>86</v>
      </c>
      <c r="AY101" s="20" t="s">
        <v>144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145</v>
      </c>
      <c r="BK101" s="189">
        <f>ROUND(I101*H101,2)</f>
        <v>0</v>
      </c>
      <c r="BL101" s="20" t="s">
        <v>145</v>
      </c>
      <c r="BM101" s="188" t="s">
        <v>173</v>
      </c>
    </row>
    <row r="102" spans="1:65" s="2" customFormat="1" ht="10.199999999999999">
      <c r="A102" s="37"/>
      <c r="B102" s="38"/>
      <c r="C102" s="39"/>
      <c r="D102" s="190" t="s">
        <v>152</v>
      </c>
      <c r="E102" s="39"/>
      <c r="F102" s="191" t="s">
        <v>174</v>
      </c>
      <c r="G102" s="39"/>
      <c r="H102" s="39"/>
      <c r="I102" s="192"/>
      <c r="J102" s="39"/>
      <c r="K102" s="39"/>
      <c r="L102" s="42"/>
      <c r="M102" s="193"/>
      <c r="N102" s="194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86</v>
      </c>
    </row>
    <row r="103" spans="1:65" s="2" customFormat="1" ht="10.199999999999999">
      <c r="A103" s="37"/>
      <c r="B103" s="38"/>
      <c r="C103" s="39"/>
      <c r="D103" s="216" t="s">
        <v>163</v>
      </c>
      <c r="E103" s="39"/>
      <c r="F103" s="217" t="s">
        <v>175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86</v>
      </c>
    </row>
    <row r="104" spans="1:65" s="2" customFormat="1" ht="16.5" customHeight="1">
      <c r="A104" s="37"/>
      <c r="B104" s="38"/>
      <c r="C104" s="177" t="s">
        <v>145</v>
      </c>
      <c r="D104" s="177" t="s">
        <v>147</v>
      </c>
      <c r="E104" s="178" t="s">
        <v>176</v>
      </c>
      <c r="F104" s="179" t="s">
        <v>177</v>
      </c>
      <c r="G104" s="180" t="s">
        <v>172</v>
      </c>
      <c r="H104" s="181">
        <v>1.9379999999999999</v>
      </c>
      <c r="I104" s="182"/>
      <c r="J104" s="183">
        <f>ROUND(I104*H104,2)</f>
        <v>0</v>
      </c>
      <c r="K104" s="179" t="s">
        <v>38</v>
      </c>
      <c r="L104" s="42"/>
      <c r="M104" s="184" t="s">
        <v>38</v>
      </c>
      <c r="N104" s="185" t="s">
        <v>49</v>
      </c>
      <c r="O104" s="68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8" t="s">
        <v>145</v>
      </c>
      <c r="AT104" s="188" t="s">
        <v>147</v>
      </c>
      <c r="AU104" s="188" t="s">
        <v>86</v>
      </c>
      <c r="AY104" s="20" t="s">
        <v>144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145</v>
      </c>
      <c r="BK104" s="189">
        <f>ROUND(I104*H104,2)</f>
        <v>0</v>
      </c>
      <c r="BL104" s="20" t="s">
        <v>145</v>
      </c>
      <c r="BM104" s="188" t="s">
        <v>1052</v>
      </c>
    </row>
    <row r="105" spans="1:65" s="2" customFormat="1" ht="19.2">
      <c r="A105" s="37"/>
      <c r="B105" s="38"/>
      <c r="C105" s="39"/>
      <c r="D105" s="190" t="s">
        <v>152</v>
      </c>
      <c r="E105" s="39"/>
      <c r="F105" s="191" t="s">
        <v>179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152</v>
      </c>
      <c r="AU105" s="20" t="s">
        <v>86</v>
      </c>
    </row>
    <row r="106" spans="1:65" s="13" customFormat="1" ht="10.199999999999999">
      <c r="B106" s="195"/>
      <c r="C106" s="196"/>
      <c r="D106" s="190" t="s">
        <v>153</v>
      </c>
      <c r="E106" s="197" t="s">
        <v>38</v>
      </c>
      <c r="F106" s="198" t="s">
        <v>180</v>
      </c>
      <c r="G106" s="196"/>
      <c r="H106" s="197" t="s">
        <v>38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153</v>
      </c>
      <c r="AU106" s="204" t="s">
        <v>86</v>
      </c>
      <c r="AV106" s="13" t="s">
        <v>84</v>
      </c>
      <c r="AW106" s="13" t="s">
        <v>36</v>
      </c>
      <c r="AX106" s="13" t="s">
        <v>76</v>
      </c>
      <c r="AY106" s="204" t="s">
        <v>144</v>
      </c>
    </row>
    <row r="107" spans="1:65" s="14" customFormat="1" ht="10.199999999999999">
      <c r="B107" s="205"/>
      <c r="C107" s="206"/>
      <c r="D107" s="190" t="s">
        <v>153</v>
      </c>
      <c r="E107" s="207" t="s">
        <v>38</v>
      </c>
      <c r="F107" s="208" t="s">
        <v>1053</v>
      </c>
      <c r="G107" s="206"/>
      <c r="H107" s="209">
        <v>1.9379999999999999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153</v>
      </c>
      <c r="AU107" s="215" t="s">
        <v>86</v>
      </c>
      <c r="AV107" s="14" t="s">
        <v>86</v>
      </c>
      <c r="AW107" s="14" t="s">
        <v>36</v>
      </c>
      <c r="AX107" s="14" t="s">
        <v>84</v>
      </c>
      <c r="AY107" s="215" t="s">
        <v>144</v>
      </c>
    </row>
    <row r="108" spans="1:65" s="12" customFormat="1" ht="22.8" customHeight="1">
      <c r="B108" s="161"/>
      <c r="C108" s="162"/>
      <c r="D108" s="163" t="s">
        <v>75</v>
      </c>
      <c r="E108" s="175" t="s">
        <v>182</v>
      </c>
      <c r="F108" s="175" t="s">
        <v>183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SUM(P109:P111)</f>
        <v>0</v>
      </c>
      <c r="Q108" s="169"/>
      <c r="R108" s="170">
        <f>SUM(R109:R111)</f>
        <v>0</v>
      </c>
      <c r="S108" s="169"/>
      <c r="T108" s="171">
        <f>SUM(T109:T111)</f>
        <v>0</v>
      </c>
      <c r="AR108" s="172" t="s">
        <v>84</v>
      </c>
      <c r="AT108" s="173" t="s">
        <v>75</v>
      </c>
      <c r="AU108" s="173" t="s">
        <v>84</v>
      </c>
      <c r="AY108" s="172" t="s">
        <v>144</v>
      </c>
      <c r="BK108" s="174">
        <f>SUM(BK109:BK111)</f>
        <v>0</v>
      </c>
    </row>
    <row r="109" spans="1:65" s="2" customFormat="1" ht="16.5" customHeight="1">
      <c r="A109" s="37"/>
      <c r="B109" s="38"/>
      <c r="C109" s="177" t="s">
        <v>184</v>
      </c>
      <c r="D109" s="177" t="s">
        <v>147</v>
      </c>
      <c r="E109" s="178" t="s">
        <v>185</v>
      </c>
      <c r="F109" s="179" t="s">
        <v>186</v>
      </c>
      <c r="G109" s="180" t="s">
        <v>172</v>
      </c>
      <c r="H109" s="181">
        <v>0.02</v>
      </c>
      <c r="I109" s="182"/>
      <c r="J109" s="183">
        <f>ROUND(I109*H109,2)</f>
        <v>0</v>
      </c>
      <c r="K109" s="179" t="s">
        <v>160</v>
      </c>
      <c r="L109" s="42"/>
      <c r="M109" s="184" t="s">
        <v>38</v>
      </c>
      <c r="N109" s="185" t="s">
        <v>49</v>
      </c>
      <c r="O109" s="68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145</v>
      </c>
      <c r="AT109" s="188" t="s">
        <v>147</v>
      </c>
      <c r="AU109" s="188" t="s">
        <v>86</v>
      </c>
      <c r="AY109" s="20" t="s">
        <v>144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145</v>
      </c>
      <c r="BK109" s="189">
        <f>ROUND(I109*H109,2)</f>
        <v>0</v>
      </c>
      <c r="BL109" s="20" t="s">
        <v>145</v>
      </c>
      <c r="BM109" s="188" t="s">
        <v>269</v>
      </c>
    </row>
    <row r="110" spans="1:65" s="2" customFormat="1" ht="19.2">
      <c r="A110" s="37"/>
      <c r="B110" s="38"/>
      <c r="C110" s="39"/>
      <c r="D110" s="190" t="s">
        <v>152</v>
      </c>
      <c r="E110" s="39"/>
      <c r="F110" s="191" t="s">
        <v>188</v>
      </c>
      <c r="G110" s="39"/>
      <c r="H110" s="39"/>
      <c r="I110" s="192"/>
      <c r="J110" s="39"/>
      <c r="K110" s="39"/>
      <c r="L110" s="42"/>
      <c r="M110" s="193"/>
      <c r="N110" s="194"/>
      <c r="O110" s="68"/>
      <c r="P110" s="68"/>
      <c r="Q110" s="68"/>
      <c r="R110" s="68"/>
      <c r="S110" s="68"/>
      <c r="T110" s="69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86</v>
      </c>
    </row>
    <row r="111" spans="1:65" s="2" customFormat="1" ht="10.199999999999999">
      <c r="A111" s="37"/>
      <c r="B111" s="38"/>
      <c r="C111" s="39"/>
      <c r="D111" s="216" t="s">
        <v>163</v>
      </c>
      <c r="E111" s="39"/>
      <c r="F111" s="217" t="s">
        <v>189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86</v>
      </c>
    </row>
    <row r="112" spans="1:65" s="12" customFormat="1" ht="25.95" customHeight="1">
      <c r="B112" s="161"/>
      <c r="C112" s="162"/>
      <c r="D112" s="163" t="s">
        <v>75</v>
      </c>
      <c r="E112" s="164" t="s">
        <v>190</v>
      </c>
      <c r="F112" s="164" t="s">
        <v>191</v>
      </c>
      <c r="G112" s="162"/>
      <c r="H112" s="162"/>
      <c r="I112" s="165"/>
      <c r="J112" s="166">
        <f>BK112</f>
        <v>0</v>
      </c>
      <c r="K112" s="162"/>
      <c r="L112" s="167"/>
      <c r="M112" s="168"/>
      <c r="N112" s="169"/>
      <c r="O112" s="169"/>
      <c r="P112" s="170">
        <f>P113+P136</f>
        <v>0</v>
      </c>
      <c r="Q112" s="169"/>
      <c r="R112" s="170">
        <f>R113+R136</f>
        <v>0.13800000000000001</v>
      </c>
      <c r="S112" s="169"/>
      <c r="T112" s="171">
        <f>T113+T136</f>
        <v>0.85819999999999996</v>
      </c>
      <c r="AR112" s="172" t="s">
        <v>86</v>
      </c>
      <c r="AT112" s="173" t="s">
        <v>75</v>
      </c>
      <c r="AU112" s="173" t="s">
        <v>76</v>
      </c>
      <c r="AY112" s="172" t="s">
        <v>144</v>
      </c>
      <c r="BK112" s="174">
        <f>BK113+BK136</f>
        <v>0</v>
      </c>
    </row>
    <row r="113" spans="1:65" s="12" customFormat="1" ht="22.8" customHeight="1">
      <c r="B113" s="161"/>
      <c r="C113" s="162"/>
      <c r="D113" s="163" t="s">
        <v>75</v>
      </c>
      <c r="E113" s="175" t="s">
        <v>192</v>
      </c>
      <c r="F113" s="175" t="s">
        <v>193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SUM(P114:P135)</f>
        <v>0</v>
      </c>
      <c r="Q113" s="169"/>
      <c r="R113" s="170">
        <f>SUM(R114:R135)</f>
        <v>0.13184000000000001</v>
      </c>
      <c r="S113" s="169"/>
      <c r="T113" s="171">
        <f>SUM(T114:T135)</f>
        <v>0.85819999999999996</v>
      </c>
      <c r="AR113" s="172" t="s">
        <v>86</v>
      </c>
      <c r="AT113" s="173" t="s">
        <v>75</v>
      </c>
      <c r="AU113" s="173" t="s">
        <v>84</v>
      </c>
      <c r="AY113" s="172" t="s">
        <v>144</v>
      </c>
      <c r="BK113" s="174">
        <f>SUM(BK114:BK135)</f>
        <v>0</v>
      </c>
    </row>
    <row r="114" spans="1:65" s="2" customFormat="1" ht="16.5" customHeight="1">
      <c r="A114" s="37"/>
      <c r="B114" s="38"/>
      <c r="C114" s="177" t="s">
        <v>194</v>
      </c>
      <c r="D114" s="177" t="s">
        <v>147</v>
      </c>
      <c r="E114" s="178" t="s">
        <v>195</v>
      </c>
      <c r="F114" s="179" t="s">
        <v>196</v>
      </c>
      <c r="G114" s="180" t="s">
        <v>197</v>
      </c>
      <c r="H114" s="181">
        <v>28</v>
      </c>
      <c r="I114" s="182"/>
      <c r="J114" s="183">
        <f>ROUND(I114*H114,2)</f>
        <v>0</v>
      </c>
      <c r="K114" s="179" t="s">
        <v>160</v>
      </c>
      <c r="L114" s="42"/>
      <c r="M114" s="184" t="s">
        <v>38</v>
      </c>
      <c r="N114" s="185" t="s">
        <v>49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3.065E-2</v>
      </c>
      <c r="T114" s="187">
        <f>S114*H114</f>
        <v>0.85819999999999996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198</v>
      </c>
      <c r="AT114" s="188" t="s">
        <v>147</v>
      </c>
      <c r="AU114" s="188" t="s">
        <v>86</v>
      </c>
      <c r="AY114" s="20" t="s">
        <v>144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145</v>
      </c>
      <c r="BK114" s="189">
        <f>ROUND(I114*H114,2)</f>
        <v>0</v>
      </c>
      <c r="BL114" s="20" t="s">
        <v>198</v>
      </c>
      <c r="BM114" s="188" t="s">
        <v>199</v>
      </c>
    </row>
    <row r="115" spans="1:65" s="2" customFormat="1" ht="10.199999999999999">
      <c r="A115" s="37"/>
      <c r="B115" s="38"/>
      <c r="C115" s="39"/>
      <c r="D115" s="190" t="s">
        <v>152</v>
      </c>
      <c r="E115" s="39"/>
      <c r="F115" s="191" t="s">
        <v>200</v>
      </c>
      <c r="G115" s="39"/>
      <c r="H115" s="39"/>
      <c r="I115" s="192"/>
      <c r="J115" s="39"/>
      <c r="K115" s="39"/>
      <c r="L115" s="42"/>
      <c r="M115" s="193"/>
      <c r="N115" s="194"/>
      <c r="O115" s="68"/>
      <c r="P115" s="68"/>
      <c r="Q115" s="68"/>
      <c r="R115" s="68"/>
      <c r="S115" s="68"/>
      <c r="T115" s="69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152</v>
      </c>
      <c r="AU115" s="20" t="s">
        <v>86</v>
      </c>
    </row>
    <row r="116" spans="1:65" s="2" customFormat="1" ht="10.199999999999999">
      <c r="A116" s="37"/>
      <c r="B116" s="38"/>
      <c r="C116" s="39"/>
      <c r="D116" s="216" t="s">
        <v>163</v>
      </c>
      <c r="E116" s="39"/>
      <c r="F116" s="217" t="s">
        <v>201</v>
      </c>
      <c r="G116" s="39"/>
      <c r="H116" s="39"/>
      <c r="I116" s="192"/>
      <c r="J116" s="39"/>
      <c r="K116" s="39"/>
      <c r="L116" s="42"/>
      <c r="M116" s="193"/>
      <c r="N116" s="194"/>
      <c r="O116" s="68"/>
      <c r="P116" s="68"/>
      <c r="Q116" s="68"/>
      <c r="R116" s="68"/>
      <c r="S116" s="68"/>
      <c r="T116" s="6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163</v>
      </c>
      <c r="AU116" s="20" t="s">
        <v>86</v>
      </c>
    </row>
    <row r="117" spans="1:65" s="13" customFormat="1" ht="10.199999999999999">
      <c r="B117" s="195"/>
      <c r="C117" s="196"/>
      <c r="D117" s="190" t="s">
        <v>153</v>
      </c>
      <c r="E117" s="197" t="s">
        <v>38</v>
      </c>
      <c r="F117" s="198" t="s">
        <v>202</v>
      </c>
      <c r="G117" s="196"/>
      <c r="H117" s="197" t="s">
        <v>38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153</v>
      </c>
      <c r="AU117" s="204" t="s">
        <v>86</v>
      </c>
      <c r="AV117" s="13" t="s">
        <v>84</v>
      </c>
      <c r="AW117" s="13" t="s">
        <v>36</v>
      </c>
      <c r="AX117" s="13" t="s">
        <v>76</v>
      </c>
      <c r="AY117" s="204" t="s">
        <v>144</v>
      </c>
    </row>
    <row r="118" spans="1:65" s="14" customFormat="1" ht="10.199999999999999">
      <c r="B118" s="205"/>
      <c r="C118" s="206"/>
      <c r="D118" s="190" t="s">
        <v>153</v>
      </c>
      <c r="E118" s="207" t="s">
        <v>38</v>
      </c>
      <c r="F118" s="208" t="s">
        <v>203</v>
      </c>
      <c r="G118" s="206"/>
      <c r="H118" s="209">
        <v>28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153</v>
      </c>
      <c r="AU118" s="215" t="s">
        <v>86</v>
      </c>
      <c r="AV118" s="14" t="s">
        <v>86</v>
      </c>
      <c r="AW118" s="14" t="s">
        <v>36</v>
      </c>
      <c r="AX118" s="14" t="s">
        <v>84</v>
      </c>
      <c r="AY118" s="215" t="s">
        <v>144</v>
      </c>
    </row>
    <row r="119" spans="1:65" s="2" customFormat="1" ht="16.5" customHeight="1">
      <c r="A119" s="37"/>
      <c r="B119" s="38"/>
      <c r="C119" s="177" t="s">
        <v>204</v>
      </c>
      <c r="D119" s="177" t="s">
        <v>147</v>
      </c>
      <c r="E119" s="178" t="s">
        <v>216</v>
      </c>
      <c r="F119" s="179" t="s">
        <v>217</v>
      </c>
      <c r="G119" s="180" t="s">
        <v>197</v>
      </c>
      <c r="H119" s="181">
        <v>28</v>
      </c>
      <c r="I119" s="182"/>
      <c r="J119" s="183">
        <f>ROUND(I119*H119,2)</f>
        <v>0</v>
      </c>
      <c r="K119" s="179" t="s">
        <v>160</v>
      </c>
      <c r="L119" s="42"/>
      <c r="M119" s="184" t="s">
        <v>38</v>
      </c>
      <c r="N119" s="185" t="s">
        <v>49</v>
      </c>
      <c r="O119" s="68"/>
      <c r="P119" s="186">
        <f>O119*H119</f>
        <v>0</v>
      </c>
      <c r="Q119" s="186">
        <v>4.5700000000000003E-3</v>
      </c>
      <c r="R119" s="186">
        <f>Q119*H119</f>
        <v>0.12796000000000002</v>
      </c>
      <c r="S119" s="186">
        <v>0</v>
      </c>
      <c r="T119" s="18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8" t="s">
        <v>198</v>
      </c>
      <c r="AT119" s="188" t="s">
        <v>147</v>
      </c>
      <c r="AU119" s="188" t="s">
        <v>86</v>
      </c>
      <c r="AY119" s="20" t="s">
        <v>144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145</v>
      </c>
      <c r="BK119" s="189">
        <f>ROUND(I119*H119,2)</f>
        <v>0</v>
      </c>
      <c r="BL119" s="20" t="s">
        <v>198</v>
      </c>
      <c r="BM119" s="188" t="s">
        <v>218</v>
      </c>
    </row>
    <row r="120" spans="1:65" s="2" customFormat="1" ht="10.199999999999999">
      <c r="A120" s="37"/>
      <c r="B120" s="38"/>
      <c r="C120" s="39"/>
      <c r="D120" s="190" t="s">
        <v>152</v>
      </c>
      <c r="E120" s="39"/>
      <c r="F120" s="191" t="s">
        <v>219</v>
      </c>
      <c r="G120" s="39"/>
      <c r="H120" s="39"/>
      <c r="I120" s="192"/>
      <c r="J120" s="39"/>
      <c r="K120" s="39"/>
      <c r="L120" s="42"/>
      <c r="M120" s="193"/>
      <c r="N120" s="194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152</v>
      </c>
      <c r="AU120" s="20" t="s">
        <v>86</v>
      </c>
    </row>
    <row r="121" spans="1:65" s="2" customFormat="1" ht="10.199999999999999">
      <c r="A121" s="37"/>
      <c r="B121" s="38"/>
      <c r="C121" s="39"/>
      <c r="D121" s="216" t="s">
        <v>163</v>
      </c>
      <c r="E121" s="39"/>
      <c r="F121" s="217" t="s">
        <v>220</v>
      </c>
      <c r="G121" s="39"/>
      <c r="H121" s="39"/>
      <c r="I121" s="192"/>
      <c r="J121" s="39"/>
      <c r="K121" s="39"/>
      <c r="L121" s="42"/>
      <c r="M121" s="193"/>
      <c r="N121" s="194"/>
      <c r="O121" s="68"/>
      <c r="P121" s="68"/>
      <c r="Q121" s="68"/>
      <c r="R121" s="68"/>
      <c r="S121" s="68"/>
      <c r="T121" s="6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86</v>
      </c>
    </row>
    <row r="122" spans="1:65" s="13" customFormat="1" ht="10.199999999999999">
      <c r="B122" s="195"/>
      <c r="C122" s="196"/>
      <c r="D122" s="190" t="s">
        <v>153</v>
      </c>
      <c r="E122" s="197" t="s">
        <v>38</v>
      </c>
      <c r="F122" s="198" t="s">
        <v>221</v>
      </c>
      <c r="G122" s="196"/>
      <c r="H122" s="197" t="s">
        <v>38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153</v>
      </c>
      <c r="AU122" s="204" t="s">
        <v>86</v>
      </c>
      <c r="AV122" s="13" t="s">
        <v>84</v>
      </c>
      <c r="AW122" s="13" t="s">
        <v>36</v>
      </c>
      <c r="AX122" s="13" t="s">
        <v>76</v>
      </c>
      <c r="AY122" s="204" t="s">
        <v>144</v>
      </c>
    </row>
    <row r="123" spans="1:65" s="14" customFormat="1" ht="10.199999999999999">
      <c r="B123" s="205"/>
      <c r="C123" s="206"/>
      <c r="D123" s="190" t="s">
        <v>153</v>
      </c>
      <c r="E123" s="207" t="s">
        <v>38</v>
      </c>
      <c r="F123" s="208" t="s">
        <v>203</v>
      </c>
      <c r="G123" s="206"/>
      <c r="H123" s="209">
        <v>28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153</v>
      </c>
      <c r="AU123" s="215" t="s">
        <v>86</v>
      </c>
      <c r="AV123" s="14" t="s">
        <v>86</v>
      </c>
      <c r="AW123" s="14" t="s">
        <v>36</v>
      </c>
      <c r="AX123" s="14" t="s">
        <v>84</v>
      </c>
      <c r="AY123" s="215" t="s">
        <v>144</v>
      </c>
    </row>
    <row r="124" spans="1:65" s="2" customFormat="1" ht="16.5" customHeight="1">
      <c r="A124" s="37"/>
      <c r="B124" s="38"/>
      <c r="C124" s="218" t="s">
        <v>210</v>
      </c>
      <c r="D124" s="218" t="s">
        <v>223</v>
      </c>
      <c r="E124" s="219" t="s">
        <v>224</v>
      </c>
      <c r="F124" s="220" t="s">
        <v>225</v>
      </c>
      <c r="G124" s="221" t="s">
        <v>226</v>
      </c>
      <c r="H124" s="222">
        <v>4</v>
      </c>
      <c r="I124" s="223"/>
      <c r="J124" s="224">
        <f>ROUND(I124*H124,2)</f>
        <v>0</v>
      </c>
      <c r="K124" s="220" t="s">
        <v>160</v>
      </c>
      <c r="L124" s="225"/>
      <c r="M124" s="226" t="s">
        <v>38</v>
      </c>
      <c r="N124" s="227" t="s">
        <v>49</v>
      </c>
      <c r="O124" s="68"/>
      <c r="P124" s="186">
        <f>O124*H124</f>
        <v>0</v>
      </c>
      <c r="Q124" s="186">
        <v>9.7000000000000005E-4</v>
      </c>
      <c r="R124" s="186">
        <f>Q124*H124</f>
        <v>3.8800000000000002E-3</v>
      </c>
      <c r="S124" s="186">
        <v>0</v>
      </c>
      <c r="T124" s="18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8" t="s">
        <v>227</v>
      </c>
      <c r="AT124" s="188" t="s">
        <v>223</v>
      </c>
      <c r="AU124" s="188" t="s">
        <v>86</v>
      </c>
      <c r="AY124" s="20" t="s">
        <v>144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20" t="s">
        <v>145</v>
      </c>
      <c r="BK124" s="189">
        <f>ROUND(I124*H124,2)</f>
        <v>0</v>
      </c>
      <c r="BL124" s="20" t="s">
        <v>198</v>
      </c>
      <c r="BM124" s="188" t="s">
        <v>1054</v>
      </c>
    </row>
    <row r="125" spans="1:65" s="2" customFormat="1" ht="10.199999999999999">
      <c r="A125" s="37"/>
      <c r="B125" s="38"/>
      <c r="C125" s="39"/>
      <c r="D125" s="190" t="s">
        <v>152</v>
      </c>
      <c r="E125" s="39"/>
      <c r="F125" s="191" t="s">
        <v>225</v>
      </c>
      <c r="G125" s="39"/>
      <c r="H125" s="39"/>
      <c r="I125" s="192"/>
      <c r="J125" s="39"/>
      <c r="K125" s="39"/>
      <c r="L125" s="42"/>
      <c r="M125" s="193"/>
      <c r="N125" s="194"/>
      <c r="O125" s="68"/>
      <c r="P125" s="68"/>
      <c r="Q125" s="68"/>
      <c r="R125" s="68"/>
      <c r="S125" s="68"/>
      <c r="T125" s="69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152</v>
      </c>
      <c r="AU125" s="20" t="s">
        <v>86</v>
      </c>
    </row>
    <row r="126" spans="1:65" s="13" customFormat="1" ht="10.199999999999999">
      <c r="B126" s="195"/>
      <c r="C126" s="196"/>
      <c r="D126" s="190" t="s">
        <v>153</v>
      </c>
      <c r="E126" s="197" t="s">
        <v>38</v>
      </c>
      <c r="F126" s="198" t="s">
        <v>229</v>
      </c>
      <c r="G126" s="196"/>
      <c r="H126" s="197" t="s">
        <v>38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153</v>
      </c>
      <c r="AU126" s="204" t="s">
        <v>86</v>
      </c>
      <c r="AV126" s="13" t="s">
        <v>84</v>
      </c>
      <c r="AW126" s="13" t="s">
        <v>36</v>
      </c>
      <c r="AX126" s="13" t="s">
        <v>76</v>
      </c>
      <c r="AY126" s="204" t="s">
        <v>144</v>
      </c>
    </row>
    <row r="127" spans="1:65" s="14" customFormat="1" ht="10.199999999999999">
      <c r="B127" s="205"/>
      <c r="C127" s="206"/>
      <c r="D127" s="190" t="s">
        <v>153</v>
      </c>
      <c r="E127" s="207" t="s">
        <v>38</v>
      </c>
      <c r="F127" s="208" t="s">
        <v>145</v>
      </c>
      <c r="G127" s="206"/>
      <c r="H127" s="209">
        <v>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153</v>
      </c>
      <c r="AU127" s="215" t="s">
        <v>86</v>
      </c>
      <c r="AV127" s="14" t="s">
        <v>86</v>
      </c>
      <c r="AW127" s="14" t="s">
        <v>36</v>
      </c>
      <c r="AX127" s="14" t="s">
        <v>84</v>
      </c>
      <c r="AY127" s="215" t="s">
        <v>144</v>
      </c>
    </row>
    <row r="128" spans="1:65" s="2" customFormat="1" ht="16.5" customHeight="1">
      <c r="A128" s="37"/>
      <c r="B128" s="38"/>
      <c r="C128" s="177" t="s">
        <v>155</v>
      </c>
      <c r="D128" s="177" t="s">
        <v>147</v>
      </c>
      <c r="E128" s="178" t="s">
        <v>234</v>
      </c>
      <c r="F128" s="179" t="s">
        <v>235</v>
      </c>
      <c r="G128" s="180" t="s">
        <v>197</v>
      </c>
      <c r="H128" s="181">
        <v>73</v>
      </c>
      <c r="I128" s="182"/>
      <c r="J128" s="183">
        <f>ROUND(I128*H128,2)</f>
        <v>0</v>
      </c>
      <c r="K128" s="179" t="s">
        <v>160</v>
      </c>
      <c r="L128" s="42"/>
      <c r="M128" s="184" t="s">
        <v>38</v>
      </c>
      <c r="N128" s="185" t="s">
        <v>49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198</v>
      </c>
      <c r="AT128" s="188" t="s">
        <v>147</v>
      </c>
      <c r="AU128" s="188" t="s">
        <v>86</v>
      </c>
      <c r="AY128" s="20" t="s">
        <v>144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145</v>
      </c>
      <c r="BK128" s="189">
        <f>ROUND(I128*H128,2)</f>
        <v>0</v>
      </c>
      <c r="BL128" s="20" t="s">
        <v>198</v>
      </c>
      <c r="BM128" s="188" t="s">
        <v>236</v>
      </c>
    </row>
    <row r="129" spans="1:65" s="2" customFormat="1" ht="10.199999999999999">
      <c r="A129" s="37"/>
      <c r="B129" s="38"/>
      <c r="C129" s="39"/>
      <c r="D129" s="190" t="s">
        <v>152</v>
      </c>
      <c r="E129" s="39"/>
      <c r="F129" s="191" t="s">
        <v>237</v>
      </c>
      <c r="G129" s="39"/>
      <c r="H129" s="39"/>
      <c r="I129" s="192"/>
      <c r="J129" s="39"/>
      <c r="K129" s="39"/>
      <c r="L129" s="42"/>
      <c r="M129" s="193"/>
      <c r="N129" s="194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86</v>
      </c>
    </row>
    <row r="130" spans="1:65" s="2" customFormat="1" ht="10.199999999999999">
      <c r="A130" s="37"/>
      <c r="B130" s="38"/>
      <c r="C130" s="39"/>
      <c r="D130" s="216" t="s">
        <v>163</v>
      </c>
      <c r="E130" s="39"/>
      <c r="F130" s="217" t="s">
        <v>238</v>
      </c>
      <c r="G130" s="39"/>
      <c r="H130" s="39"/>
      <c r="I130" s="192"/>
      <c r="J130" s="39"/>
      <c r="K130" s="39"/>
      <c r="L130" s="42"/>
      <c r="M130" s="193"/>
      <c r="N130" s="194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86</v>
      </c>
    </row>
    <row r="131" spans="1:65" s="13" customFormat="1" ht="10.199999999999999">
      <c r="B131" s="195"/>
      <c r="C131" s="196"/>
      <c r="D131" s="190" t="s">
        <v>153</v>
      </c>
      <c r="E131" s="197" t="s">
        <v>38</v>
      </c>
      <c r="F131" s="198" t="s">
        <v>239</v>
      </c>
      <c r="G131" s="196"/>
      <c r="H131" s="197" t="s">
        <v>38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153</v>
      </c>
      <c r="AU131" s="204" t="s">
        <v>86</v>
      </c>
      <c r="AV131" s="13" t="s">
        <v>84</v>
      </c>
      <c r="AW131" s="13" t="s">
        <v>36</v>
      </c>
      <c r="AX131" s="13" t="s">
        <v>76</v>
      </c>
      <c r="AY131" s="204" t="s">
        <v>144</v>
      </c>
    </row>
    <row r="132" spans="1:65" s="14" customFormat="1" ht="10.199999999999999">
      <c r="B132" s="205"/>
      <c r="C132" s="206"/>
      <c r="D132" s="190" t="s">
        <v>153</v>
      </c>
      <c r="E132" s="207" t="s">
        <v>38</v>
      </c>
      <c r="F132" s="208" t="s">
        <v>1055</v>
      </c>
      <c r="G132" s="206"/>
      <c r="H132" s="209">
        <v>73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86</v>
      </c>
      <c r="AV132" s="14" t="s">
        <v>86</v>
      </c>
      <c r="AW132" s="14" t="s">
        <v>36</v>
      </c>
      <c r="AX132" s="14" t="s">
        <v>84</v>
      </c>
      <c r="AY132" s="215" t="s">
        <v>144</v>
      </c>
    </row>
    <row r="133" spans="1:65" s="2" customFormat="1" ht="16.5" customHeight="1">
      <c r="A133" s="37"/>
      <c r="B133" s="38"/>
      <c r="C133" s="177" t="s">
        <v>222</v>
      </c>
      <c r="D133" s="177" t="s">
        <v>147</v>
      </c>
      <c r="E133" s="178" t="s">
        <v>242</v>
      </c>
      <c r="F133" s="179" t="s">
        <v>243</v>
      </c>
      <c r="G133" s="180" t="s">
        <v>172</v>
      </c>
      <c r="H133" s="181">
        <v>0.13200000000000001</v>
      </c>
      <c r="I133" s="182"/>
      <c r="J133" s="183">
        <f>ROUND(I133*H133,2)</f>
        <v>0</v>
      </c>
      <c r="K133" s="179" t="s">
        <v>160</v>
      </c>
      <c r="L133" s="42"/>
      <c r="M133" s="184" t="s">
        <v>38</v>
      </c>
      <c r="N133" s="185" t="s">
        <v>49</v>
      </c>
      <c r="O133" s="6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198</v>
      </c>
      <c r="AT133" s="188" t="s">
        <v>147</v>
      </c>
      <c r="AU133" s="188" t="s">
        <v>86</v>
      </c>
      <c r="AY133" s="20" t="s">
        <v>144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145</v>
      </c>
      <c r="BK133" s="189">
        <f>ROUND(I133*H133,2)</f>
        <v>0</v>
      </c>
      <c r="BL133" s="20" t="s">
        <v>198</v>
      </c>
      <c r="BM133" s="188" t="s">
        <v>244</v>
      </c>
    </row>
    <row r="134" spans="1:65" s="2" customFormat="1" ht="19.2">
      <c r="A134" s="37"/>
      <c r="B134" s="38"/>
      <c r="C134" s="39"/>
      <c r="D134" s="190" t="s">
        <v>152</v>
      </c>
      <c r="E134" s="39"/>
      <c r="F134" s="191" t="s">
        <v>245</v>
      </c>
      <c r="G134" s="39"/>
      <c r="H134" s="39"/>
      <c r="I134" s="192"/>
      <c r="J134" s="39"/>
      <c r="K134" s="39"/>
      <c r="L134" s="42"/>
      <c r="M134" s="193"/>
      <c r="N134" s="194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152</v>
      </c>
      <c r="AU134" s="20" t="s">
        <v>86</v>
      </c>
    </row>
    <row r="135" spans="1:65" s="2" customFormat="1" ht="10.199999999999999">
      <c r="A135" s="37"/>
      <c r="B135" s="38"/>
      <c r="C135" s="39"/>
      <c r="D135" s="216" t="s">
        <v>163</v>
      </c>
      <c r="E135" s="39"/>
      <c r="F135" s="217" t="s">
        <v>246</v>
      </c>
      <c r="G135" s="39"/>
      <c r="H135" s="39"/>
      <c r="I135" s="192"/>
      <c r="J135" s="39"/>
      <c r="K135" s="39"/>
      <c r="L135" s="42"/>
      <c r="M135" s="193"/>
      <c r="N135" s="194"/>
      <c r="O135" s="68"/>
      <c r="P135" s="68"/>
      <c r="Q135" s="68"/>
      <c r="R135" s="68"/>
      <c r="S135" s="68"/>
      <c r="T135" s="6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163</v>
      </c>
      <c r="AU135" s="20" t="s">
        <v>86</v>
      </c>
    </row>
    <row r="136" spans="1:65" s="12" customFormat="1" ht="22.8" customHeight="1">
      <c r="B136" s="161"/>
      <c r="C136" s="162"/>
      <c r="D136" s="163" t="s">
        <v>75</v>
      </c>
      <c r="E136" s="175" t="s">
        <v>247</v>
      </c>
      <c r="F136" s="175" t="s">
        <v>248</v>
      </c>
      <c r="G136" s="162"/>
      <c r="H136" s="162"/>
      <c r="I136" s="165"/>
      <c r="J136" s="176">
        <f>BK136</f>
        <v>0</v>
      </c>
      <c r="K136" s="162"/>
      <c r="L136" s="167"/>
      <c r="M136" s="168"/>
      <c r="N136" s="169"/>
      <c r="O136" s="169"/>
      <c r="P136" s="170">
        <f>SUM(P137:P144)</f>
        <v>0</v>
      </c>
      <c r="Q136" s="169"/>
      <c r="R136" s="170">
        <f>SUM(R137:R144)</f>
        <v>6.1600000000000005E-3</v>
      </c>
      <c r="S136" s="169"/>
      <c r="T136" s="171">
        <f>SUM(T137:T144)</f>
        <v>0</v>
      </c>
      <c r="AR136" s="172" t="s">
        <v>86</v>
      </c>
      <c r="AT136" s="173" t="s">
        <v>75</v>
      </c>
      <c r="AU136" s="173" t="s">
        <v>84</v>
      </c>
      <c r="AY136" s="172" t="s">
        <v>144</v>
      </c>
      <c r="BK136" s="174">
        <f>SUM(BK137:BK144)</f>
        <v>0</v>
      </c>
    </row>
    <row r="137" spans="1:65" s="2" customFormat="1" ht="16.5" customHeight="1">
      <c r="A137" s="37"/>
      <c r="B137" s="38"/>
      <c r="C137" s="177" t="s">
        <v>230</v>
      </c>
      <c r="D137" s="177" t="s">
        <v>147</v>
      </c>
      <c r="E137" s="178" t="s">
        <v>250</v>
      </c>
      <c r="F137" s="179" t="s">
        <v>251</v>
      </c>
      <c r="G137" s="180" t="s">
        <v>197</v>
      </c>
      <c r="H137" s="181">
        <v>28</v>
      </c>
      <c r="I137" s="182"/>
      <c r="J137" s="183">
        <f>ROUND(I137*H137,2)</f>
        <v>0</v>
      </c>
      <c r="K137" s="179" t="s">
        <v>160</v>
      </c>
      <c r="L137" s="42"/>
      <c r="M137" s="184" t="s">
        <v>38</v>
      </c>
      <c r="N137" s="185" t="s">
        <v>49</v>
      </c>
      <c r="O137" s="68"/>
      <c r="P137" s="186">
        <f>O137*H137</f>
        <v>0</v>
      </c>
      <c r="Q137" s="186">
        <v>2.2000000000000001E-4</v>
      </c>
      <c r="R137" s="186">
        <f>Q137*H137</f>
        <v>6.1600000000000005E-3</v>
      </c>
      <c r="S137" s="186">
        <v>0</v>
      </c>
      <c r="T137" s="18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8" t="s">
        <v>198</v>
      </c>
      <c r="AT137" s="188" t="s">
        <v>147</v>
      </c>
      <c r="AU137" s="188" t="s">
        <v>86</v>
      </c>
      <c r="AY137" s="20" t="s">
        <v>144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20" t="s">
        <v>145</v>
      </c>
      <c r="BK137" s="189">
        <f>ROUND(I137*H137,2)</f>
        <v>0</v>
      </c>
      <c r="BL137" s="20" t="s">
        <v>198</v>
      </c>
      <c r="BM137" s="188" t="s">
        <v>252</v>
      </c>
    </row>
    <row r="138" spans="1:65" s="2" customFormat="1" ht="10.199999999999999">
      <c r="A138" s="37"/>
      <c r="B138" s="38"/>
      <c r="C138" s="39"/>
      <c r="D138" s="190" t="s">
        <v>152</v>
      </c>
      <c r="E138" s="39"/>
      <c r="F138" s="191" t="s">
        <v>253</v>
      </c>
      <c r="G138" s="39"/>
      <c r="H138" s="39"/>
      <c r="I138" s="192"/>
      <c r="J138" s="39"/>
      <c r="K138" s="39"/>
      <c r="L138" s="42"/>
      <c r="M138" s="193"/>
      <c r="N138" s="194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152</v>
      </c>
      <c r="AU138" s="20" t="s">
        <v>86</v>
      </c>
    </row>
    <row r="139" spans="1:65" s="2" customFormat="1" ht="10.199999999999999">
      <c r="A139" s="37"/>
      <c r="B139" s="38"/>
      <c r="C139" s="39"/>
      <c r="D139" s="216" t="s">
        <v>163</v>
      </c>
      <c r="E139" s="39"/>
      <c r="F139" s="217" t="s">
        <v>254</v>
      </c>
      <c r="G139" s="39"/>
      <c r="H139" s="39"/>
      <c r="I139" s="192"/>
      <c r="J139" s="39"/>
      <c r="K139" s="39"/>
      <c r="L139" s="42"/>
      <c r="M139" s="193"/>
      <c r="N139" s="194"/>
      <c r="O139" s="68"/>
      <c r="P139" s="68"/>
      <c r="Q139" s="68"/>
      <c r="R139" s="68"/>
      <c r="S139" s="68"/>
      <c r="T139" s="69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163</v>
      </c>
      <c r="AU139" s="20" t="s">
        <v>86</v>
      </c>
    </row>
    <row r="140" spans="1:65" s="13" customFormat="1" ht="10.199999999999999">
      <c r="B140" s="195"/>
      <c r="C140" s="196"/>
      <c r="D140" s="190" t="s">
        <v>153</v>
      </c>
      <c r="E140" s="197" t="s">
        <v>38</v>
      </c>
      <c r="F140" s="198" t="s">
        <v>255</v>
      </c>
      <c r="G140" s="196"/>
      <c r="H140" s="197" t="s">
        <v>38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153</v>
      </c>
      <c r="AU140" s="204" t="s">
        <v>86</v>
      </c>
      <c r="AV140" s="13" t="s">
        <v>84</v>
      </c>
      <c r="AW140" s="13" t="s">
        <v>36</v>
      </c>
      <c r="AX140" s="13" t="s">
        <v>76</v>
      </c>
      <c r="AY140" s="204" t="s">
        <v>144</v>
      </c>
    </row>
    <row r="141" spans="1:65" s="14" customFormat="1" ht="10.199999999999999">
      <c r="B141" s="205"/>
      <c r="C141" s="206"/>
      <c r="D141" s="190" t="s">
        <v>153</v>
      </c>
      <c r="E141" s="207" t="s">
        <v>38</v>
      </c>
      <c r="F141" s="208" t="s">
        <v>203</v>
      </c>
      <c r="G141" s="206"/>
      <c r="H141" s="209">
        <v>28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153</v>
      </c>
      <c r="AU141" s="215" t="s">
        <v>86</v>
      </c>
      <c r="AV141" s="14" t="s">
        <v>86</v>
      </c>
      <c r="AW141" s="14" t="s">
        <v>36</v>
      </c>
      <c r="AX141" s="14" t="s">
        <v>84</v>
      </c>
      <c r="AY141" s="215" t="s">
        <v>144</v>
      </c>
    </row>
    <row r="142" spans="1:65" s="2" customFormat="1" ht="16.5" customHeight="1">
      <c r="A142" s="37"/>
      <c r="B142" s="38"/>
      <c r="C142" s="177" t="s">
        <v>8</v>
      </c>
      <c r="D142" s="177" t="s">
        <v>147</v>
      </c>
      <c r="E142" s="178" t="s">
        <v>258</v>
      </c>
      <c r="F142" s="179" t="s">
        <v>259</v>
      </c>
      <c r="G142" s="180" t="s">
        <v>172</v>
      </c>
      <c r="H142" s="181">
        <v>6.0000000000000001E-3</v>
      </c>
      <c r="I142" s="182"/>
      <c r="J142" s="183">
        <f>ROUND(I142*H142,2)</f>
        <v>0</v>
      </c>
      <c r="K142" s="179" t="s">
        <v>160</v>
      </c>
      <c r="L142" s="42"/>
      <c r="M142" s="184" t="s">
        <v>38</v>
      </c>
      <c r="N142" s="185" t="s">
        <v>49</v>
      </c>
      <c r="O142" s="68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8" t="s">
        <v>198</v>
      </c>
      <c r="AT142" s="188" t="s">
        <v>147</v>
      </c>
      <c r="AU142" s="188" t="s">
        <v>86</v>
      </c>
      <c r="AY142" s="20" t="s">
        <v>144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20" t="s">
        <v>145</v>
      </c>
      <c r="BK142" s="189">
        <f>ROUND(I142*H142,2)</f>
        <v>0</v>
      </c>
      <c r="BL142" s="20" t="s">
        <v>198</v>
      </c>
      <c r="BM142" s="188" t="s">
        <v>1056</v>
      </c>
    </row>
    <row r="143" spans="1:65" s="2" customFormat="1" ht="19.2">
      <c r="A143" s="37"/>
      <c r="B143" s="38"/>
      <c r="C143" s="39"/>
      <c r="D143" s="190" t="s">
        <v>152</v>
      </c>
      <c r="E143" s="39"/>
      <c r="F143" s="191" t="s">
        <v>261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152</v>
      </c>
      <c r="AU143" s="20" t="s">
        <v>86</v>
      </c>
    </row>
    <row r="144" spans="1:65" s="2" customFormat="1" ht="10.199999999999999">
      <c r="A144" s="37"/>
      <c r="B144" s="38"/>
      <c r="C144" s="39"/>
      <c r="D144" s="216" t="s">
        <v>163</v>
      </c>
      <c r="E144" s="39"/>
      <c r="F144" s="217" t="s">
        <v>262</v>
      </c>
      <c r="G144" s="39"/>
      <c r="H144" s="39"/>
      <c r="I144" s="192"/>
      <c r="J144" s="39"/>
      <c r="K144" s="39"/>
      <c r="L144" s="42"/>
      <c r="M144" s="228"/>
      <c r="N144" s="229"/>
      <c r="O144" s="230"/>
      <c r="P144" s="230"/>
      <c r="Q144" s="230"/>
      <c r="R144" s="230"/>
      <c r="S144" s="230"/>
      <c r="T144" s="23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86</v>
      </c>
    </row>
    <row r="145" spans="1:31" s="2" customFormat="1" ht="6.9" customHeight="1">
      <c r="A145" s="37"/>
      <c r="B145" s="51"/>
      <c r="C145" s="52"/>
      <c r="D145" s="52"/>
      <c r="E145" s="52"/>
      <c r="F145" s="52"/>
      <c r="G145" s="52"/>
      <c r="H145" s="52"/>
      <c r="I145" s="52"/>
      <c r="J145" s="52"/>
      <c r="K145" s="52"/>
      <c r="L145" s="42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algorithmName="SHA-512" hashValue="QxA3g8156ByZwPjcjAlVjHJCTbX+cr+BLLiqGJzVLZOKQfBKtadVebm9S97Gbumdu/YpqZkHpzMUi3t+S2YroA==" saltValue="WNT0NyBjrqwghxI6aXxBrtXQGpTmarFLZ4r/GRtaZNUY9ARuyEdLhXTX5MhOaXeyyWmIEtZUGEHjnxvsnC3AHA==" spinCount="100000" sheet="1" objects="1" scenarios="1" formatColumns="0" formatRows="0" autoFilter="0"/>
  <autoFilter ref="C86:K14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11" r:id="rId3"/>
    <hyperlink ref="F116" r:id="rId4"/>
    <hyperlink ref="F121" r:id="rId5"/>
    <hyperlink ref="F130" r:id="rId6"/>
    <hyperlink ref="F135" r:id="rId7"/>
    <hyperlink ref="F139" r:id="rId8"/>
    <hyperlink ref="F144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98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1057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ROUND((SUM(BE87:BE162)),  2)</f>
        <v>0</v>
      </c>
      <c r="G33" s="37"/>
      <c r="H33" s="37"/>
      <c r="I33" s="122">
        <v>0.21</v>
      </c>
      <c r="J33" s="121">
        <f>ROUND(((SUM(BE87:BE162))*I33),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ROUND((SUM(BF87:BF162)),  2)</f>
        <v>0</v>
      </c>
      <c r="G34" s="37"/>
      <c r="H34" s="37"/>
      <c r="I34" s="122">
        <v>0.12</v>
      </c>
      <c r="J34" s="121">
        <f>ROUND(((SUM(BF87:BF162))*I34),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ROUND((SUM(BG87:BG162)),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ROUND((SUM(BH87:BH162)),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ROUND((SUM(BI87:BI162)),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2.2 - Vodovodní stoupačky - ženy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J88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J89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J100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J112</f>
        <v>0</v>
      </c>
      <c r="K65" s="139"/>
      <c r="L65" s="143"/>
    </row>
    <row r="66" spans="1:31" s="10" customFormat="1" ht="19.95" customHeight="1">
      <c r="B66" s="144"/>
      <c r="C66" s="145"/>
      <c r="D66" s="146" t="s">
        <v>264</v>
      </c>
      <c r="E66" s="147"/>
      <c r="F66" s="147"/>
      <c r="G66" s="147"/>
      <c r="H66" s="147"/>
      <c r="I66" s="147"/>
      <c r="J66" s="148">
        <f>J113</f>
        <v>0</v>
      </c>
      <c r="K66" s="145"/>
      <c r="L66" s="149"/>
    </row>
    <row r="67" spans="1:31" s="10" customFormat="1" ht="19.95" customHeight="1">
      <c r="B67" s="144"/>
      <c r="C67" s="145"/>
      <c r="D67" s="146" t="s">
        <v>128</v>
      </c>
      <c r="E67" s="147"/>
      <c r="F67" s="147"/>
      <c r="G67" s="147"/>
      <c r="H67" s="147"/>
      <c r="I67" s="147"/>
      <c r="J67" s="148">
        <f>J154</f>
        <v>0</v>
      </c>
      <c r="K67" s="145"/>
      <c r="L67" s="149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" customHeight="1">
      <c r="A69" s="37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" customHeight="1">
      <c r="A73" s="37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" customHeight="1">
      <c r="A74" s="37"/>
      <c r="B74" s="38"/>
      <c r="C74" s="26" t="s">
        <v>129</v>
      </c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1" t="str">
        <f>E7</f>
        <v>ŘSP, budova A, rekonstrukce sociálních zařízení a úklidových komor</v>
      </c>
      <c r="F77" s="392"/>
      <c r="G77" s="392"/>
      <c r="H77" s="392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115</v>
      </c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48" t="str">
        <f>E9</f>
        <v>2.2 - Vodovodní stoupačky - ženy</v>
      </c>
      <c r="F79" s="393"/>
      <c r="G79" s="393"/>
      <c r="H79" s="393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F12</f>
        <v>Hradec Králové</v>
      </c>
      <c r="G81" s="39"/>
      <c r="H81" s="39"/>
      <c r="I81" s="32" t="s">
        <v>24</v>
      </c>
      <c r="J81" s="63" t="str">
        <f>IF(J12="","",J12)</f>
        <v>28. 2. 2024</v>
      </c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65" customHeight="1">
      <c r="A83" s="37"/>
      <c r="B83" s="38"/>
      <c r="C83" s="32" t="s">
        <v>26</v>
      </c>
      <c r="D83" s="39"/>
      <c r="E83" s="39"/>
      <c r="F83" s="30" t="str">
        <f>E15</f>
        <v>Povodí Labe, státní podnik</v>
      </c>
      <c r="G83" s="39"/>
      <c r="H83" s="39"/>
      <c r="I83" s="32" t="s">
        <v>34</v>
      </c>
      <c r="J83" s="35" t="str">
        <f>E21</f>
        <v>Povodí Labe, státní podnik, OIČ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15" customHeight="1">
      <c r="A84" s="37"/>
      <c r="B84" s="38"/>
      <c r="C84" s="32" t="s">
        <v>32</v>
      </c>
      <c r="D84" s="39"/>
      <c r="E84" s="39"/>
      <c r="F84" s="30" t="str">
        <f>IF(E18="","",E18)</f>
        <v>Vyplň údaj</v>
      </c>
      <c r="G84" s="39"/>
      <c r="H84" s="39"/>
      <c r="I84" s="32" t="s">
        <v>37</v>
      </c>
      <c r="J84" s="35" t="str">
        <f>E24</f>
        <v>Ing. Eva Morkesová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0"/>
      <c r="B86" s="151"/>
      <c r="C86" s="152" t="s">
        <v>130</v>
      </c>
      <c r="D86" s="153" t="s">
        <v>61</v>
      </c>
      <c r="E86" s="153" t="s">
        <v>57</v>
      </c>
      <c r="F86" s="153" t="s">
        <v>58</v>
      </c>
      <c r="G86" s="153" t="s">
        <v>131</v>
      </c>
      <c r="H86" s="153" t="s">
        <v>132</v>
      </c>
      <c r="I86" s="153" t="s">
        <v>133</v>
      </c>
      <c r="J86" s="153" t="s">
        <v>119</v>
      </c>
      <c r="K86" s="154" t="s">
        <v>134</v>
      </c>
      <c r="L86" s="155"/>
      <c r="M86" s="72" t="s">
        <v>38</v>
      </c>
      <c r="N86" s="73" t="s">
        <v>46</v>
      </c>
      <c r="O86" s="73" t="s">
        <v>135</v>
      </c>
      <c r="P86" s="73" t="s">
        <v>136</v>
      </c>
      <c r="Q86" s="73" t="s">
        <v>137</v>
      </c>
      <c r="R86" s="73" t="s">
        <v>138</v>
      </c>
      <c r="S86" s="73" t="s">
        <v>139</v>
      </c>
      <c r="T86" s="74" t="s">
        <v>140</v>
      </c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</row>
    <row r="87" spans="1:65" s="2" customFormat="1" ht="22.8" customHeight="1">
      <c r="A87" s="37"/>
      <c r="B87" s="38"/>
      <c r="C87" s="79" t="s">
        <v>141</v>
      </c>
      <c r="D87" s="39"/>
      <c r="E87" s="39"/>
      <c r="F87" s="39"/>
      <c r="G87" s="39"/>
      <c r="H87" s="39"/>
      <c r="I87" s="39"/>
      <c r="J87" s="156">
        <f>BK87</f>
        <v>0</v>
      </c>
      <c r="K87" s="39"/>
      <c r="L87" s="42"/>
      <c r="M87" s="75"/>
      <c r="N87" s="157"/>
      <c r="O87" s="76"/>
      <c r="P87" s="158">
        <f>P88+P112</f>
        <v>0</v>
      </c>
      <c r="Q87" s="76"/>
      <c r="R87" s="158">
        <f>R88+R112</f>
        <v>0.22978000000000001</v>
      </c>
      <c r="S87" s="76"/>
      <c r="T87" s="159">
        <f>T88+T112</f>
        <v>1.19685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75</v>
      </c>
      <c r="AU87" s="20" t="s">
        <v>120</v>
      </c>
      <c r="BK87" s="160">
        <f>BK88+BK112</f>
        <v>0</v>
      </c>
    </row>
    <row r="88" spans="1:65" s="12" customFormat="1" ht="25.95" customHeight="1">
      <c r="B88" s="161"/>
      <c r="C88" s="162"/>
      <c r="D88" s="163" t="s">
        <v>75</v>
      </c>
      <c r="E88" s="164" t="s">
        <v>142</v>
      </c>
      <c r="F88" s="164" t="s">
        <v>143</v>
      </c>
      <c r="G88" s="162"/>
      <c r="H88" s="162"/>
      <c r="I88" s="165"/>
      <c r="J88" s="166">
        <f>BK88</f>
        <v>0</v>
      </c>
      <c r="K88" s="162"/>
      <c r="L88" s="167"/>
      <c r="M88" s="168"/>
      <c r="N88" s="169"/>
      <c r="O88" s="169"/>
      <c r="P88" s="170">
        <f>P89+P94+P100+P108</f>
        <v>0</v>
      </c>
      <c r="Q88" s="169"/>
      <c r="R88" s="170">
        <f>R89+R94+R100+R108</f>
        <v>1.9699999999999999E-2</v>
      </c>
      <c r="S88" s="169"/>
      <c r="T88" s="171">
        <f>T89+T94+T100+T108</f>
        <v>0.67500000000000004</v>
      </c>
      <c r="AR88" s="172" t="s">
        <v>84</v>
      </c>
      <c r="AT88" s="173" t="s">
        <v>75</v>
      </c>
      <c r="AU88" s="173" t="s">
        <v>76</v>
      </c>
      <c r="AY88" s="172" t="s">
        <v>144</v>
      </c>
      <c r="BK88" s="174">
        <f>BK89+BK94+BK100+BK108</f>
        <v>0</v>
      </c>
    </row>
    <row r="89" spans="1:65" s="12" customFormat="1" ht="22.8" customHeight="1">
      <c r="B89" s="161"/>
      <c r="C89" s="162"/>
      <c r="D89" s="163" t="s">
        <v>75</v>
      </c>
      <c r="E89" s="175" t="s">
        <v>145</v>
      </c>
      <c r="F89" s="175" t="s">
        <v>146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SUM(P90:P93)</f>
        <v>0</v>
      </c>
      <c r="Q89" s="169"/>
      <c r="R89" s="170">
        <f>SUM(R90:R93)</f>
        <v>1.9699999999999999E-2</v>
      </c>
      <c r="S89" s="169"/>
      <c r="T89" s="171">
        <f>SUM(T90:T93)</f>
        <v>0</v>
      </c>
      <c r="AR89" s="172" t="s">
        <v>84</v>
      </c>
      <c r="AT89" s="173" t="s">
        <v>75</v>
      </c>
      <c r="AU89" s="173" t="s">
        <v>84</v>
      </c>
      <c r="AY89" s="172" t="s">
        <v>144</v>
      </c>
      <c r="BK89" s="174">
        <f>SUM(BK90:BK93)</f>
        <v>0</v>
      </c>
    </row>
    <row r="90" spans="1:65" s="2" customFormat="1" ht="16.5" customHeight="1">
      <c r="A90" s="37"/>
      <c r="B90" s="38"/>
      <c r="C90" s="177" t="s">
        <v>84</v>
      </c>
      <c r="D90" s="177" t="s">
        <v>147</v>
      </c>
      <c r="E90" s="178" t="s">
        <v>148</v>
      </c>
      <c r="F90" s="179" t="s">
        <v>149</v>
      </c>
      <c r="G90" s="180" t="s">
        <v>150</v>
      </c>
      <c r="H90" s="181">
        <v>1</v>
      </c>
      <c r="I90" s="182"/>
      <c r="J90" s="183">
        <f>ROUND(I90*H90,2)</f>
        <v>0</v>
      </c>
      <c r="K90" s="179" t="s">
        <v>38</v>
      </c>
      <c r="L90" s="42"/>
      <c r="M90" s="184" t="s">
        <v>38</v>
      </c>
      <c r="N90" s="185" t="s">
        <v>49</v>
      </c>
      <c r="O90" s="68"/>
      <c r="P90" s="186">
        <f>O90*H90</f>
        <v>0</v>
      </c>
      <c r="Q90" s="186">
        <v>1.9699999999999999E-2</v>
      </c>
      <c r="R90" s="186">
        <f>Q90*H90</f>
        <v>1.9699999999999999E-2</v>
      </c>
      <c r="S90" s="186">
        <v>0</v>
      </c>
      <c r="T90" s="18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8" t="s">
        <v>145</v>
      </c>
      <c r="AT90" s="188" t="s">
        <v>147</v>
      </c>
      <c r="AU90" s="188" t="s">
        <v>86</v>
      </c>
      <c r="AY90" s="20" t="s">
        <v>144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20" t="s">
        <v>145</v>
      </c>
      <c r="BK90" s="189">
        <f>ROUND(I90*H90,2)</f>
        <v>0</v>
      </c>
      <c r="BL90" s="20" t="s">
        <v>145</v>
      </c>
      <c r="BM90" s="188" t="s">
        <v>151</v>
      </c>
    </row>
    <row r="91" spans="1:65" s="2" customFormat="1" ht="10.199999999999999">
      <c r="A91" s="37"/>
      <c r="B91" s="38"/>
      <c r="C91" s="39"/>
      <c r="D91" s="190" t="s">
        <v>152</v>
      </c>
      <c r="E91" s="39"/>
      <c r="F91" s="191" t="s">
        <v>149</v>
      </c>
      <c r="G91" s="39"/>
      <c r="H91" s="39"/>
      <c r="I91" s="192"/>
      <c r="J91" s="39"/>
      <c r="K91" s="39"/>
      <c r="L91" s="42"/>
      <c r="M91" s="193"/>
      <c r="N91" s="194"/>
      <c r="O91" s="68"/>
      <c r="P91" s="68"/>
      <c r="Q91" s="68"/>
      <c r="R91" s="68"/>
      <c r="S91" s="68"/>
      <c r="T91" s="69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152</v>
      </c>
      <c r="AU91" s="20" t="s">
        <v>86</v>
      </c>
    </row>
    <row r="92" spans="1:65" s="13" customFormat="1" ht="10.199999999999999">
      <c r="B92" s="195"/>
      <c r="C92" s="196"/>
      <c r="D92" s="190" t="s">
        <v>153</v>
      </c>
      <c r="E92" s="197" t="s">
        <v>38</v>
      </c>
      <c r="F92" s="198" t="s">
        <v>154</v>
      </c>
      <c r="G92" s="196"/>
      <c r="H92" s="197" t="s">
        <v>38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153</v>
      </c>
      <c r="AU92" s="204" t="s">
        <v>86</v>
      </c>
      <c r="AV92" s="13" t="s">
        <v>84</v>
      </c>
      <c r="AW92" s="13" t="s">
        <v>36</v>
      </c>
      <c r="AX92" s="13" t="s">
        <v>76</v>
      </c>
      <c r="AY92" s="204" t="s">
        <v>144</v>
      </c>
    </row>
    <row r="93" spans="1:65" s="14" customFormat="1" ht="10.199999999999999">
      <c r="B93" s="205"/>
      <c r="C93" s="206"/>
      <c r="D93" s="190" t="s">
        <v>153</v>
      </c>
      <c r="E93" s="207" t="s">
        <v>38</v>
      </c>
      <c r="F93" s="208" t="s">
        <v>84</v>
      </c>
      <c r="G93" s="206"/>
      <c r="H93" s="209">
        <v>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153</v>
      </c>
      <c r="AU93" s="215" t="s">
        <v>86</v>
      </c>
      <c r="AV93" s="14" t="s">
        <v>86</v>
      </c>
      <c r="AW93" s="14" t="s">
        <v>36</v>
      </c>
      <c r="AX93" s="14" t="s">
        <v>84</v>
      </c>
      <c r="AY93" s="215" t="s">
        <v>144</v>
      </c>
    </row>
    <row r="94" spans="1:65" s="12" customFormat="1" ht="22.8" customHeight="1">
      <c r="B94" s="161"/>
      <c r="C94" s="162"/>
      <c r="D94" s="163" t="s">
        <v>75</v>
      </c>
      <c r="E94" s="175" t="s">
        <v>155</v>
      </c>
      <c r="F94" s="175" t="s">
        <v>156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SUM(P95:P99)</f>
        <v>0</v>
      </c>
      <c r="Q94" s="169"/>
      <c r="R94" s="170">
        <f>SUM(R95:R99)</f>
        <v>0</v>
      </c>
      <c r="S94" s="169"/>
      <c r="T94" s="171">
        <f>SUM(T95:T99)</f>
        <v>0.67500000000000004</v>
      </c>
      <c r="AR94" s="172" t="s">
        <v>84</v>
      </c>
      <c r="AT94" s="173" t="s">
        <v>75</v>
      </c>
      <c r="AU94" s="173" t="s">
        <v>84</v>
      </c>
      <c r="AY94" s="172" t="s">
        <v>144</v>
      </c>
      <c r="BK94" s="174">
        <f>SUM(BK95:BK99)</f>
        <v>0</v>
      </c>
    </row>
    <row r="95" spans="1:65" s="2" customFormat="1" ht="16.5" customHeight="1">
      <c r="A95" s="37"/>
      <c r="B95" s="38"/>
      <c r="C95" s="177" t="s">
        <v>86</v>
      </c>
      <c r="D95" s="177" t="s">
        <v>147</v>
      </c>
      <c r="E95" s="178" t="s">
        <v>157</v>
      </c>
      <c r="F95" s="179" t="s">
        <v>158</v>
      </c>
      <c r="G95" s="180" t="s">
        <v>159</v>
      </c>
      <c r="H95" s="181">
        <v>2.5</v>
      </c>
      <c r="I95" s="182"/>
      <c r="J95" s="183">
        <f>ROUND(I95*H95,2)</f>
        <v>0</v>
      </c>
      <c r="K95" s="179" t="s">
        <v>160</v>
      </c>
      <c r="L95" s="42"/>
      <c r="M95" s="184" t="s">
        <v>38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0.27</v>
      </c>
      <c r="T95" s="187">
        <f>S95*H95</f>
        <v>0.67500000000000004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145</v>
      </c>
      <c r="AT95" s="188" t="s">
        <v>147</v>
      </c>
      <c r="AU95" s="188" t="s">
        <v>86</v>
      </c>
      <c r="AY95" s="20" t="s">
        <v>144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145</v>
      </c>
      <c r="BK95" s="189">
        <f>ROUND(I95*H95,2)</f>
        <v>0</v>
      </c>
      <c r="BL95" s="20" t="s">
        <v>145</v>
      </c>
      <c r="BM95" s="188" t="s">
        <v>161</v>
      </c>
    </row>
    <row r="96" spans="1:65" s="2" customFormat="1" ht="19.2">
      <c r="A96" s="37"/>
      <c r="B96" s="38"/>
      <c r="C96" s="39"/>
      <c r="D96" s="190" t="s">
        <v>152</v>
      </c>
      <c r="E96" s="39"/>
      <c r="F96" s="191" t="s">
        <v>162</v>
      </c>
      <c r="G96" s="39"/>
      <c r="H96" s="39"/>
      <c r="I96" s="192"/>
      <c r="J96" s="39"/>
      <c r="K96" s="39"/>
      <c r="L96" s="42"/>
      <c r="M96" s="193"/>
      <c r="N96" s="194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86</v>
      </c>
    </row>
    <row r="97" spans="1:65" s="2" customFormat="1" ht="10.199999999999999">
      <c r="A97" s="37"/>
      <c r="B97" s="38"/>
      <c r="C97" s="39"/>
      <c r="D97" s="216" t="s">
        <v>163</v>
      </c>
      <c r="E97" s="39"/>
      <c r="F97" s="217" t="s">
        <v>164</v>
      </c>
      <c r="G97" s="39"/>
      <c r="H97" s="39"/>
      <c r="I97" s="192"/>
      <c r="J97" s="39"/>
      <c r="K97" s="39"/>
      <c r="L97" s="42"/>
      <c r="M97" s="193"/>
      <c r="N97" s="194"/>
      <c r="O97" s="68"/>
      <c r="P97" s="68"/>
      <c r="Q97" s="68"/>
      <c r="R97" s="68"/>
      <c r="S97" s="68"/>
      <c r="T97" s="6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163</v>
      </c>
      <c r="AU97" s="20" t="s">
        <v>86</v>
      </c>
    </row>
    <row r="98" spans="1:65" s="13" customFormat="1" ht="10.199999999999999">
      <c r="B98" s="195"/>
      <c r="C98" s="196"/>
      <c r="D98" s="190" t="s">
        <v>153</v>
      </c>
      <c r="E98" s="197" t="s">
        <v>38</v>
      </c>
      <c r="F98" s="198" t="s">
        <v>1058</v>
      </c>
      <c r="G98" s="196"/>
      <c r="H98" s="197" t="s">
        <v>38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153</v>
      </c>
      <c r="AU98" s="204" t="s">
        <v>86</v>
      </c>
      <c r="AV98" s="13" t="s">
        <v>84</v>
      </c>
      <c r="AW98" s="13" t="s">
        <v>36</v>
      </c>
      <c r="AX98" s="13" t="s">
        <v>76</v>
      </c>
      <c r="AY98" s="204" t="s">
        <v>144</v>
      </c>
    </row>
    <row r="99" spans="1:65" s="14" customFormat="1" ht="10.199999999999999">
      <c r="B99" s="205"/>
      <c r="C99" s="206"/>
      <c r="D99" s="190" t="s">
        <v>153</v>
      </c>
      <c r="E99" s="207" t="s">
        <v>38</v>
      </c>
      <c r="F99" s="208" t="s">
        <v>410</v>
      </c>
      <c r="G99" s="206"/>
      <c r="H99" s="209">
        <v>2.5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153</v>
      </c>
      <c r="AU99" s="215" t="s">
        <v>86</v>
      </c>
      <c r="AV99" s="14" t="s">
        <v>86</v>
      </c>
      <c r="AW99" s="14" t="s">
        <v>36</v>
      </c>
      <c r="AX99" s="14" t="s">
        <v>84</v>
      </c>
      <c r="AY99" s="215" t="s">
        <v>144</v>
      </c>
    </row>
    <row r="100" spans="1:65" s="12" customFormat="1" ht="22.8" customHeight="1">
      <c r="B100" s="161"/>
      <c r="C100" s="162"/>
      <c r="D100" s="163" t="s">
        <v>75</v>
      </c>
      <c r="E100" s="175" t="s">
        <v>167</v>
      </c>
      <c r="F100" s="175" t="s">
        <v>168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SUM(P101:P107)</f>
        <v>0</v>
      </c>
      <c r="Q100" s="169"/>
      <c r="R100" s="170">
        <f>SUM(R101:R107)</f>
        <v>0</v>
      </c>
      <c r="S100" s="169"/>
      <c r="T100" s="171">
        <f>SUM(T101:T107)</f>
        <v>0</v>
      </c>
      <c r="AR100" s="172" t="s">
        <v>84</v>
      </c>
      <c r="AT100" s="173" t="s">
        <v>75</v>
      </c>
      <c r="AU100" s="173" t="s">
        <v>84</v>
      </c>
      <c r="AY100" s="172" t="s">
        <v>144</v>
      </c>
      <c r="BK100" s="174">
        <f>SUM(BK101:BK107)</f>
        <v>0</v>
      </c>
    </row>
    <row r="101" spans="1:65" s="2" customFormat="1" ht="16.5" customHeight="1">
      <c r="A101" s="37"/>
      <c r="B101" s="38"/>
      <c r="C101" s="177" t="s">
        <v>169</v>
      </c>
      <c r="D101" s="177" t="s">
        <v>147</v>
      </c>
      <c r="E101" s="178" t="s">
        <v>170</v>
      </c>
      <c r="F101" s="179" t="s">
        <v>171</v>
      </c>
      <c r="G101" s="180" t="s">
        <v>172</v>
      </c>
      <c r="H101" s="181">
        <v>1.1970000000000001</v>
      </c>
      <c r="I101" s="182"/>
      <c r="J101" s="183">
        <f>ROUND(I101*H101,2)</f>
        <v>0</v>
      </c>
      <c r="K101" s="179" t="s">
        <v>160</v>
      </c>
      <c r="L101" s="42"/>
      <c r="M101" s="184" t="s">
        <v>38</v>
      </c>
      <c r="N101" s="185" t="s">
        <v>49</v>
      </c>
      <c r="O101" s="68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145</v>
      </c>
      <c r="AT101" s="188" t="s">
        <v>147</v>
      </c>
      <c r="AU101" s="188" t="s">
        <v>86</v>
      </c>
      <c r="AY101" s="20" t="s">
        <v>144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145</v>
      </c>
      <c r="BK101" s="189">
        <f>ROUND(I101*H101,2)</f>
        <v>0</v>
      </c>
      <c r="BL101" s="20" t="s">
        <v>145</v>
      </c>
      <c r="BM101" s="188" t="s">
        <v>173</v>
      </c>
    </row>
    <row r="102" spans="1:65" s="2" customFormat="1" ht="10.199999999999999">
      <c r="A102" s="37"/>
      <c r="B102" s="38"/>
      <c r="C102" s="39"/>
      <c r="D102" s="190" t="s">
        <v>152</v>
      </c>
      <c r="E102" s="39"/>
      <c r="F102" s="191" t="s">
        <v>174</v>
      </c>
      <c r="G102" s="39"/>
      <c r="H102" s="39"/>
      <c r="I102" s="192"/>
      <c r="J102" s="39"/>
      <c r="K102" s="39"/>
      <c r="L102" s="42"/>
      <c r="M102" s="193"/>
      <c r="N102" s="194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86</v>
      </c>
    </row>
    <row r="103" spans="1:65" s="2" customFormat="1" ht="10.199999999999999">
      <c r="A103" s="37"/>
      <c r="B103" s="38"/>
      <c r="C103" s="39"/>
      <c r="D103" s="216" t="s">
        <v>163</v>
      </c>
      <c r="E103" s="39"/>
      <c r="F103" s="217" t="s">
        <v>175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86</v>
      </c>
    </row>
    <row r="104" spans="1:65" s="2" customFormat="1" ht="16.5" customHeight="1">
      <c r="A104" s="37"/>
      <c r="B104" s="38"/>
      <c r="C104" s="177" t="s">
        <v>145</v>
      </c>
      <c r="D104" s="177" t="s">
        <v>147</v>
      </c>
      <c r="E104" s="178" t="s">
        <v>176</v>
      </c>
      <c r="F104" s="179" t="s">
        <v>177</v>
      </c>
      <c r="G104" s="180" t="s">
        <v>172</v>
      </c>
      <c r="H104" s="181">
        <v>1.1970000000000001</v>
      </c>
      <c r="I104" s="182"/>
      <c r="J104" s="183">
        <f>ROUND(I104*H104,2)</f>
        <v>0</v>
      </c>
      <c r="K104" s="179" t="s">
        <v>38</v>
      </c>
      <c r="L104" s="42"/>
      <c r="M104" s="184" t="s">
        <v>38</v>
      </c>
      <c r="N104" s="185" t="s">
        <v>49</v>
      </c>
      <c r="O104" s="68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8" t="s">
        <v>145</v>
      </c>
      <c r="AT104" s="188" t="s">
        <v>147</v>
      </c>
      <c r="AU104" s="188" t="s">
        <v>86</v>
      </c>
      <c r="AY104" s="20" t="s">
        <v>144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145</v>
      </c>
      <c r="BK104" s="189">
        <f>ROUND(I104*H104,2)</f>
        <v>0</v>
      </c>
      <c r="BL104" s="20" t="s">
        <v>145</v>
      </c>
      <c r="BM104" s="188" t="s">
        <v>1059</v>
      </c>
    </row>
    <row r="105" spans="1:65" s="2" customFormat="1" ht="19.2">
      <c r="A105" s="37"/>
      <c r="B105" s="38"/>
      <c r="C105" s="39"/>
      <c r="D105" s="190" t="s">
        <v>152</v>
      </c>
      <c r="E105" s="39"/>
      <c r="F105" s="191" t="s">
        <v>179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152</v>
      </c>
      <c r="AU105" s="20" t="s">
        <v>86</v>
      </c>
    </row>
    <row r="106" spans="1:65" s="13" customFormat="1" ht="10.199999999999999">
      <c r="B106" s="195"/>
      <c r="C106" s="196"/>
      <c r="D106" s="190" t="s">
        <v>153</v>
      </c>
      <c r="E106" s="197" t="s">
        <v>38</v>
      </c>
      <c r="F106" s="198" t="s">
        <v>180</v>
      </c>
      <c r="G106" s="196"/>
      <c r="H106" s="197" t="s">
        <v>38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153</v>
      </c>
      <c r="AU106" s="204" t="s">
        <v>86</v>
      </c>
      <c r="AV106" s="13" t="s">
        <v>84</v>
      </c>
      <c r="AW106" s="13" t="s">
        <v>36</v>
      </c>
      <c r="AX106" s="13" t="s">
        <v>76</v>
      </c>
      <c r="AY106" s="204" t="s">
        <v>144</v>
      </c>
    </row>
    <row r="107" spans="1:65" s="14" customFormat="1" ht="10.199999999999999">
      <c r="B107" s="205"/>
      <c r="C107" s="206"/>
      <c r="D107" s="190" t="s">
        <v>153</v>
      </c>
      <c r="E107" s="207" t="s">
        <v>38</v>
      </c>
      <c r="F107" s="208" t="s">
        <v>1060</v>
      </c>
      <c r="G107" s="206"/>
      <c r="H107" s="209">
        <v>1.1970000000000001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153</v>
      </c>
      <c r="AU107" s="215" t="s">
        <v>86</v>
      </c>
      <c r="AV107" s="14" t="s">
        <v>86</v>
      </c>
      <c r="AW107" s="14" t="s">
        <v>36</v>
      </c>
      <c r="AX107" s="14" t="s">
        <v>84</v>
      </c>
      <c r="AY107" s="215" t="s">
        <v>144</v>
      </c>
    </row>
    <row r="108" spans="1:65" s="12" customFormat="1" ht="22.8" customHeight="1">
      <c r="B108" s="161"/>
      <c r="C108" s="162"/>
      <c r="D108" s="163" t="s">
        <v>75</v>
      </c>
      <c r="E108" s="175" t="s">
        <v>182</v>
      </c>
      <c r="F108" s="175" t="s">
        <v>183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SUM(P109:P111)</f>
        <v>0</v>
      </c>
      <c r="Q108" s="169"/>
      <c r="R108" s="170">
        <f>SUM(R109:R111)</f>
        <v>0</v>
      </c>
      <c r="S108" s="169"/>
      <c r="T108" s="171">
        <f>SUM(T109:T111)</f>
        <v>0</v>
      </c>
      <c r="AR108" s="172" t="s">
        <v>84</v>
      </c>
      <c r="AT108" s="173" t="s">
        <v>75</v>
      </c>
      <c r="AU108" s="173" t="s">
        <v>84</v>
      </c>
      <c r="AY108" s="172" t="s">
        <v>144</v>
      </c>
      <c r="BK108" s="174">
        <f>SUM(BK109:BK111)</f>
        <v>0</v>
      </c>
    </row>
    <row r="109" spans="1:65" s="2" customFormat="1" ht="16.5" customHeight="1">
      <c r="A109" s="37"/>
      <c r="B109" s="38"/>
      <c r="C109" s="177" t="s">
        <v>184</v>
      </c>
      <c r="D109" s="177" t="s">
        <v>147</v>
      </c>
      <c r="E109" s="178" t="s">
        <v>185</v>
      </c>
      <c r="F109" s="179" t="s">
        <v>186</v>
      </c>
      <c r="G109" s="180" t="s">
        <v>172</v>
      </c>
      <c r="H109" s="181">
        <v>0.02</v>
      </c>
      <c r="I109" s="182"/>
      <c r="J109" s="183">
        <f>ROUND(I109*H109,2)</f>
        <v>0</v>
      </c>
      <c r="K109" s="179" t="s">
        <v>160</v>
      </c>
      <c r="L109" s="42"/>
      <c r="M109" s="184" t="s">
        <v>38</v>
      </c>
      <c r="N109" s="185" t="s">
        <v>49</v>
      </c>
      <c r="O109" s="68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145</v>
      </c>
      <c r="AT109" s="188" t="s">
        <v>147</v>
      </c>
      <c r="AU109" s="188" t="s">
        <v>86</v>
      </c>
      <c r="AY109" s="20" t="s">
        <v>144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145</v>
      </c>
      <c r="BK109" s="189">
        <f>ROUND(I109*H109,2)</f>
        <v>0</v>
      </c>
      <c r="BL109" s="20" t="s">
        <v>145</v>
      </c>
      <c r="BM109" s="188" t="s">
        <v>269</v>
      </c>
    </row>
    <row r="110" spans="1:65" s="2" customFormat="1" ht="19.2">
      <c r="A110" s="37"/>
      <c r="B110" s="38"/>
      <c r="C110" s="39"/>
      <c r="D110" s="190" t="s">
        <v>152</v>
      </c>
      <c r="E110" s="39"/>
      <c r="F110" s="191" t="s">
        <v>188</v>
      </c>
      <c r="G110" s="39"/>
      <c r="H110" s="39"/>
      <c r="I110" s="192"/>
      <c r="J110" s="39"/>
      <c r="K110" s="39"/>
      <c r="L110" s="42"/>
      <c r="M110" s="193"/>
      <c r="N110" s="194"/>
      <c r="O110" s="68"/>
      <c r="P110" s="68"/>
      <c r="Q110" s="68"/>
      <c r="R110" s="68"/>
      <c r="S110" s="68"/>
      <c r="T110" s="69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86</v>
      </c>
    </row>
    <row r="111" spans="1:65" s="2" customFormat="1" ht="10.199999999999999">
      <c r="A111" s="37"/>
      <c r="B111" s="38"/>
      <c r="C111" s="39"/>
      <c r="D111" s="216" t="s">
        <v>163</v>
      </c>
      <c r="E111" s="39"/>
      <c r="F111" s="217" t="s">
        <v>189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86</v>
      </c>
    </row>
    <row r="112" spans="1:65" s="12" customFormat="1" ht="25.95" customHeight="1">
      <c r="B112" s="161"/>
      <c r="C112" s="162"/>
      <c r="D112" s="163" t="s">
        <v>75</v>
      </c>
      <c r="E112" s="164" t="s">
        <v>190</v>
      </c>
      <c r="F112" s="164" t="s">
        <v>191</v>
      </c>
      <c r="G112" s="162"/>
      <c r="H112" s="162"/>
      <c r="I112" s="165"/>
      <c r="J112" s="166">
        <f>BK112</f>
        <v>0</v>
      </c>
      <c r="K112" s="162"/>
      <c r="L112" s="167"/>
      <c r="M112" s="168"/>
      <c r="N112" s="169"/>
      <c r="O112" s="169"/>
      <c r="P112" s="170">
        <f>P113+P154</f>
        <v>0</v>
      </c>
      <c r="Q112" s="169"/>
      <c r="R112" s="170">
        <f>R113+R154</f>
        <v>0.21008000000000002</v>
      </c>
      <c r="S112" s="169"/>
      <c r="T112" s="171">
        <f>T113+T154</f>
        <v>0.52184999999999993</v>
      </c>
      <c r="AR112" s="172" t="s">
        <v>86</v>
      </c>
      <c r="AT112" s="173" t="s">
        <v>75</v>
      </c>
      <c r="AU112" s="173" t="s">
        <v>76</v>
      </c>
      <c r="AY112" s="172" t="s">
        <v>144</v>
      </c>
      <c r="BK112" s="174">
        <f>BK113+BK154</f>
        <v>0</v>
      </c>
    </row>
    <row r="113" spans="1:65" s="12" customFormat="1" ht="22.8" customHeight="1">
      <c r="B113" s="161"/>
      <c r="C113" s="162"/>
      <c r="D113" s="163" t="s">
        <v>75</v>
      </c>
      <c r="E113" s="175" t="s">
        <v>270</v>
      </c>
      <c r="F113" s="175" t="s">
        <v>271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SUM(P114:P153)</f>
        <v>0</v>
      </c>
      <c r="Q113" s="169"/>
      <c r="R113" s="170">
        <f>SUM(R114:R153)</f>
        <v>0.19223000000000001</v>
      </c>
      <c r="S113" s="169"/>
      <c r="T113" s="171">
        <f>SUM(T114:T153)</f>
        <v>0.52184999999999993</v>
      </c>
      <c r="AR113" s="172" t="s">
        <v>86</v>
      </c>
      <c r="AT113" s="173" t="s">
        <v>75</v>
      </c>
      <c r="AU113" s="173" t="s">
        <v>84</v>
      </c>
      <c r="AY113" s="172" t="s">
        <v>144</v>
      </c>
      <c r="BK113" s="174">
        <f>SUM(BK114:BK153)</f>
        <v>0</v>
      </c>
    </row>
    <row r="114" spans="1:65" s="2" customFormat="1" ht="16.5" customHeight="1">
      <c r="A114" s="37"/>
      <c r="B114" s="38"/>
      <c r="C114" s="177" t="s">
        <v>194</v>
      </c>
      <c r="D114" s="177" t="s">
        <v>147</v>
      </c>
      <c r="E114" s="178" t="s">
        <v>272</v>
      </c>
      <c r="F114" s="179" t="s">
        <v>273</v>
      </c>
      <c r="G114" s="180" t="s">
        <v>197</v>
      </c>
      <c r="H114" s="181">
        <v>105</v>
      </c>
      <c r="I114" s="182"/>
      <c r="J114" s="183">
        <f>ROUND(I114*H114,2)</f>
        <v>0</v>
      </c>
      <c r="K114" s="179" t="s">
        <v>160</v>
      </c>
      <c r="L114" s="42"/>
      <c r="M114" s="184" t="s">
        <v>38</v>
      </c>
      <c r="N114" s="185" t="s">
        <v>49</v>
      </c>
      <c r="O114" s="68"/>
      <c r="P114" s="186">
        <f>O114*H114</f>
        <v>0</v>
      </c>
      <c r="Q114" s="186">
        <v>0</v>
      </c>
      <c r="R114" s="186">
        <f>Q114*H114</f>
        <v>0</v>
      </c>
      <c r="S114" s="186">
        <v>4.9699999999999996E-3</v>
      </c>
      <c r="T114" s="187">
        <f>S114*H114</f>
        <v>0.52184999999999993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198</v>
      </c>
      <c r="AT114" s="188" t="s">
        <v>147</v>
      </c>
      <c r="AU114" s="188" t="s">
        <v>86</v>
      </c>
      <c r="AY114" s="20" t="s">
        <v>144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145</v>
      </c>
      <c r="BK114" s="189">
        <f>ROUND(I114*H114,2)</f>
        <v>0</v>
      </c>
      <c r="BL114" s="20" t="s">
        <v>198</v>
      </c>
      <c r="BM114" s="188" t="s">
        <v>199</v>
      </c>
    </row>
    <row r="115" spans="1:65" s="2" customFormat="1" ht="10.199999999999999">
      <c r="A115" s="37"/>
      <c r="B115" s="38"/>
      <c r="C115" s="39"/>
      <c r="D115" s="190" t="s">
        <v>152</v>
      </c>
      <c r="E115" s="39"/>
      <c r="F115" s="191" t="s">
        <v>274</v>
      </c>
      <c r="G115" s="39"/>
      <c r="H115" s="39"/>
      <c r="I115" s="192"/>
      <c r="J115" s="39"/>
      <c r="K115" s="39"/>
      <c r="L115" s="42"/>
      <c r="M115" s="193"/>
      <c r="N115" s="194"/>
      <c r="O115" s="68"/>
      <c r="P115" s="68"/>
      <c r="Q115" s="68"/>
      <c r="R115" s="68"/>
      <c r="S115" s="68"/>
      <c r="T115" s="69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152</v>
      </c>
      <c r="AU115" s="20" t="s">
        <v>86</v>
      </c>
    </row>
    <row r="116" spans="1:65" s="2" customFormat="1" ht="10.199999999999999">
      <c r="A116" s="37"/>
      <c r="B116" s="38"/>
      <c r="C116" s="39"/>
      <c r="D116" s="216" t="s">
        <v>163</v>
      </c>
      <c r="E116" s="39"/>
      <c r="F116" s="217" t="s">
        <v>275</v>
      </c>
      <c r="G116" s="39"/>
      <c r="H116" s="39"/>
      <c r="I116" s="192"/>
      <c r="J116" s="39"/>
      <c r="K116" s="39"/>
      <c r="L116" s="42"/>
      <c r="M116" s="193"/>
      <c r="N116" s="194"/>
      <c r="O116" s="68"/>
      <c r="P116" s="68"/>
      <c r="Q116" s="68"/>
      <c r="R116" s="68"/>
      <c r="S116" s="68"/>
      <c r="T116" s="6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163</v>
      </c>
      <c r="AU116" s="20" t="s">
        <v>86</v>
      </c>
    </row>
    <row r="117" spans="1:65" s="13" customFormat="1" ht="10.199999999999999">
      <c r="B117" s="195"/>
      <c r="C117" s="196"/>
      <c r="D117" s="190" t="s">
        <v>153</v>
      </c>
      <c r="E117" s="197" t="s">
        <v>38</v>
      </c>
      <c r="F117" s="198" t="s">
        <v>276</v>
      </c>
      <c r="G117" s="196"/>
      <c r="H117" s="197" t="s">
        <v>38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153</v>
      </c>
      <c r="AU117" s="204" t="s">
        <v>86</v>
      </c>
      <c r="AV117" s="13" t="s">
        <v>84</v>
      </c>
      <c r="AW117" s="13" t="s">
        <v>36</v>
      </c>
      <c r="AX117" s="13" t="s">
        <v>76</v>
      </c>
      <c r="AY117" s="204" t="s">
        <v>144</v>
      </c>
    </row>
    <row r="118" spans="1:65" s="14" customFormat="1" ht="10.199999999999999">
      <c r="B118" s="205"/>
      <c r="C118" s="206"/>
      <c r="D118" s="190" t="s">
        <v>153</v>
      </c>
      <c r="E118" s="207" t="s">
        <v>38</v>
      </c>
      <c r="F118" s="208" t="s">
        <v>277</v>
      </c>
      <c r="G118" s="206"/>
      <c r="H118" s="209">
        <v>105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153</v>
      </c>
      <c r="AU118" s="215" t="s">
        <v>86</v>
      </c>
      <c r="AV118" s="14" t="s">
        <v>86</v>
      </c>
      <c r="AW118" s="14" t="s">
        <v>36</v>
      </c>
      <c r="AX118" s="14" t="s">
        <v>84</v>
      </c>
      <c r="AY118" s="215" t="s">
        <v>144</v>
      </c>
    </row>
    <row r="119" spans="1:65" s="2" customFormat="1" ht="16.5" customHeight="1">
      <c r="A119" s="37"/>
      <c r="B119" s="38"/>
      <c r="C119" s="177" t="s">
        <v>204</v>
      </c>
      <c r="D119" s="177" t="s">
        <v>147</v>
      </c>
      <c r="E119" s="178" t="s">
        <v>278</v>
      </c>
      <c r="F119" s="179" t="s">
        <v>279</v>
      </c>
      <c r="G119" s="180" t="s">
        <v>197</v>
      </c>
      <c r="H119" s="181">
        <v>105</v>
      </c>
      <c r="I119" s="182"/>
      <c r="J119" s="183">
        <f>ROUND(I119*H119,2)</f>
        <v>0</v>
      </c>
      <c r="K119" s="179" t="s">
        <v>160</v>
      </c>
      <c r="L119" s="42"/>
      <c r="M119" s="184" t="s">
        <v>38</v>
      </c>
      <c r="N119" s="185" t="s">
        <v>49</v>
      </c>
      <c r="O119" s="68"/>
      <c r="P119" s="186">
        <f>O119*H119</f>
        <v>0</v>
      </c>
      <c r="Q119" s="186">
        <v>1.4400000000000001E-3</v>
      </c>
      <c r="R119" s="186">
        <f>Q119*H119</f>
        <v>0.1512</v>
      </c>
      <c r="S119" s="186">
        <v>0</v>
      </c>
      <c r="T119" s="18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8" t="s">
        <v>198</v>
      </c>
      <c r="AT119" s="188" t="s">
        <v>147</v>
      </c>
      <c r="AU119" s="188" t="s">
        <v>86</v>
      </c>
      <c r="AY119" s="20" t="s">
        <v>144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145</v>
      </c>
      <c r="BK119" s="189">
        <f>ROUND(I119*H119,2)</f>
        <v>0</v>
      </c>
      <c r="BL119" s="20" t="s">
        <v>198</v>
      </c>
      <c r="BM119" s="188" t="s">
        <v>280</v>
      </c>
    </row>
    <row r="120" spans="1:65" s="2" customFormat="1" ht="10.199999999999999">
      <c r="A120" s="37"/>
      <c r="B120" s="38"/>
      <c r="C120" s="39"/>
      <c r="D120" s="190" t="s">
        <v>152</v>
      </c>
      <c r="E120" s="39"/>
      <c r="F120" s="191" t="s">
        <v>281</v>
      </c>
      <c r="G120" s="39"/>
      <c r="H120" s="39"/>
      <c r="I120" s="192"/>
      <c r="J120" s="39"/>
      <c r="K120" s="39"/>
      <c r="L120" s="42"/>
      <c r="M120" s="193"/>
      <c r="N120" s="194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152</v>
      </c>
      <c r="AU120" s="20" t="s">
        <v>86</v>
      </c>
    </row>
    <row r="121" spans="1:65" s="2" customFormat="1" ht="10.199999999999999">
      <c r="A121" s="37"/>
      <c r="B121" s="38"/>
      <c r="C121" s="39"/>
      <c r="D121" s="216" t="s">
        <v>163</v>
      </c>
      <c r="E121" s="39"/>
      <c r="F121" s="217" t="s">
        <v>282</v>
      </c>
      <c r="G121" s="39"/>
      <c r="H121" s="39"/>
      <c r="I121" s="192"/>
      <c r="J121" s="39"/>
      <c r="K121" s="39"/>
      <c r="L121" s="42"/>
      <c r="M121" s="193"/>
      <c r="N121" s="194"/>
      <c r="O121" s="68"/>
      <c r="P121" s="68"/>
      <c r="Q121" s="68"/>
      <c r="R121" s="68"/>
      <c r="S121" s="68"/>
      <c r="T121" s="6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163</v>
      </c>
      <c r="AU121" s="20" t="s">
        <v>86</v>
      </c>
    </row>
    <row r="122" spans="1:65" s="13" customFormat="1" ht="10.199999999999999">
      <c r="B122" s="195"/>
      <c r="C122" s="196"/>
      <c r="D122" s="190" t="s">
        <v>153</v>
      </c>
      <c r="E122" s="197" t="s">
        <v>38</v>
      </c>
      <c r="F122" s="198" t="s">
        <v>283</v>
      </c>
      <c r="G122" s="196"/>
      <c r="H122" s="197" t="s">
        <v>38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153</v>
      </c>
      <c r="AU122" s="204" t="s">
        <v>86</v>
      </c>
      <c r="AV122" s="13" t="s">
        <v>84</v>
      </c>
      <c r="AW122" s="13" t="s">
        <v>36</v>
      </c>
      <c r="AX122" s="13" t="s">
        <v>76</v>
      </c>
      <c r="AY122" s="204" t="s">
        <v>144</v>
      </c>
    </row>
    <row r="123" spans="1:65" s="14" customFormat="1" ht="10.199999999999999">
      <c r="B123" s="205"/>
      <c r="C123" s="206"/>
      <c r="D123" s="190" t="s">
        <v>153</v>
      </c>
      <c r="E123" s="207" t="s">
        <v>38</v>
      </c>
      <c r="F123" s="208" t="s">
        <v>277</v>
      </c>
      <c r="G123" s="206"/>
      <c r="H123" s="209">
        <v>105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153</v>
      </c>
      <c r="AU123" s="215" t="s">
        <v>86</v>
      </c>
      <c r="AV123" s="14" t="s">
        <v>86</v>
      </c>
      <c r="AW123" s="14" t="s">
        <v>36</v>
      </c>
      <c r="AX123" s="14" t="s">
        <v>84</v>
      </c>
      <c r="AY123" s="215" t="s">
        <v>144</v>
      </c>
    </row>
    <row r="124" spans="1:65" s="2" customFormat="1" ht="16.5" customHeight="1">
      <c r="A124" s="37"/>
      <c r="B124" s="38"/>
      <c r="C124" s="177" t="s">
        <v>210</v>
      </c>
      <c r="D124" s="177" t="s">
        <v>147</v>
      </c>
      <c r="E124" s="178" t="s">
        <v>284</v>
      </c>
      <c r="F124" s="179" t="s">
        <v>285</v>
      </c>
      <c r="G124" s="180" t="s">
        <v>150</v>
      </c>
      <c r="H124" s="181">
        <v>1</v>
      </c>
      <c r="I124" s="182"/>
      <c r="J124" s="183">
        <f>ROUND(I124*H124,2)</f>
        <v>0</v>
      </c>
      <c r="K124" s="179" t="s">
        <v>38</v>
      </c>
      <c r="L124" s="42"/>
      <c r="M124" s="184" t="s">
        <v>38</v>
      </c>
      <c r="N124" s="185" t="s">
        <v>49</v>
      </c>
      <c r="O124" s="68"/>
      <c r="P124" s="186">
        <f>O124*H124</f>
        <v>0</v>
      </c>
      <c r="Q124" s="186">
        <v>2.81E-3</v>
      </c>
      <c r="R124" s="186">
        <f>Q124*H124</f>
        <v>2.81E-3</v>
      </c>
      <c r="S124" s="186">
        <v>0</v>
      </c>
      <c r="T124" s="18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8" t="s">
        <v>198</v>
      </c>
      <c r="AT124" s="188" t="s">
        <v>147</v>
      </c>
      <c r="AU124" s="188" t="s">
        <v>86</v>
      </c>
      <c r="AY124" s="20" t="s">
        <v>144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20" t="s">
        <v>145</v>
      </c>
      <c r="BK124" s="189">
        <f>ROUND(I124*H124,2)</f>
        <v>0</v>
      </c>
      <c r="BL124" s="20" t="s">
        <v>198</v>
      </c>
      <c r="BM124" s="188" t="s">
        <v>286</v>
      </c>
    </row>
    <row r="125" spans="1:65" s="2" customFormat="1" ht="10.199999999999999">
      <c r="A125" s="37"/>
      <c r="B125" s="38"/>
      <c r="C125" s="39"/>
      <c r="D125" s="190" t="s">
        <v>152</v>
      </c>
      <c r="E125" s="39"/>
      <c r="F125" s="191" t="s">
        <v>285</v>
      </c>
      <c r="G125" s="39"/>
      <c r="H125" s="39"/>
      <c r="I125" s="192"/>
      <c r="J125" s="39"/>
      <c r="K125" s="39"/>
      <c r="L125" s="42"/>
      <c r="M125" s="193"/>
      <c r="N125" s="194"/>
      <c r="O125" s="68"/>
      <c r="P125" s="68"/>
      <c r="Q125" s="68"/>
      <c r="R125" s="68"/>
      <c r="S125" s="68"/>
      <c r="T125" s="69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152</v>
      </c>
      <c r="AU125" s="20" t="s">
        <v>86</v>
      </c>
    </row>
    <row r="126" spans="1:65" s="13" customFormat="1" ht="10.199999999999999">
      <c r="B126" s="195"/>
      <c r="C126" s="196"/>
      <c r="D126" s="190" t="s">
        <v>153</v>
      </c>
      <c r="E126" s="197" t="s">
        <v>38</v>
      </c>
      <c r="F126" s="198" t="s">
        <v>287</v>
      </c>
      <c r="G126" s="196"/>
      <c r="H126" s="197" t="s">
        <v>38</v>
      </c>
      <c r="I126" s="199"/>
      <c r="J126" s="196"/>
      <c r="K126" s="196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153</v>
      </c>
      <c r="AU126" s="204" t="s">
        <v>86</v>
      </c>
      <c r="AV126" s="13" t="s">
        <v>84</v>
      </c>
      <c r="AW126" s="13" t="s">
        <v>36</v>
      </c>
      <c r="AX126" s="13" t="s">
        <v>76</v>
      </c>
      <c r="AY126" s="204" t="s">
        <v>144</v>
      </c>
    </row>
    <row r="127" spans="1:65" s="14" customFormat="1" ht="10.199999999999999">
      <c r="B127" s="205"/>
      <c r="C127" s="206"/>
      <c r="D127" s="190" t="s">
        <v>153</v>
      </c>
      <c r="E127" s="207" t="s">
        <v>38</v>
      </c>
      <c r="F127" s="208" t="s">
        <v>84</v>
      </c>
      <c r="G127" s="206"/>
      <c r="H127" s="209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153</v>
      </c>
      <c r="AU127" s="215" t="s">
        <v>86</v>
      </c>
      <c r="AV127" s="14" t="s">
        <v>86</v>
      </c>
      <c r="AW127" s="14" t="s">
        <v>36</v>
      </c>
      <c r="AX127" s="14" t="s">
        <v>84</v>
      </c>
      <c r="AY127" s="215" t="s">
        <v>144</v>
      </c>
    </row>
    <row r="128" spans="1:65" s="2" customFormat="1" ht="24.15" customHeight="1">
      <c r="A128" s="37"/>
      <c r="B128" s="38"/>
      <c r="C128" s="177" t="s">
        <v>155</v>
      </c>
      <c r="D128" s="177" t="s">
        <v>147</v>
      </c>
      <c r="E128" s="178" t="s">
        <v>288</v>
      </c>
      <c r="F128" s="179" t="s">
        <v>289</v>
      </c>
      <c r="G128" s="180" t="s">
        <v>197</v>
      </c>
      <c r="H128" s="181">
        <v>179</v>
      </c>
      <c r="I128" s="182"/>
      <c r="J128" s="183">
        <f>ROUND(I128*H128,2)</f>
        <v>0</v>
      </c>
      <c r="K128" s="179" t="s">
        <v>160</v>
      </c>
      <c r="L128" s="42"/>
      <c r="M128" s="184" t="s">
        <v>38</v>
      </c>
      <c r="N128" s="185" t="s">
        <v>49</v>
      </c>
      <c r="O128" s="68"/>
      <c r="P128" s="186">
        <f>O128*H128</f>
        <v>0</v>
      </c>
      <c r="Q128" s="186">
        <v>9.0000000000000006E-5</v>
      </c>
      <c r="R128" s="186">
        <f>Q128*H128</f>
        <v>1.6109999999999999E-2</v>
      </c>
      <c r="S128" s="186">
        <v>0</v>
      </c>
      <c r="T128" s="18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198</v>
      </c>
      <c r="AT128" s="188" t="s">
        <v>147</v>
      </c>
      <c r="AU128" s="188" t="s">
        <v>86</v>
      </c>
      <c r="AY128" s="20" t="s">
        <v>144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145</v>
      </c>
      <c r="BK128" s="189">
        <f>ROUND(I128*H128,2)</f>
        <v>0</v>
      </c>
      <c r="BL128" s="20" t="s">
        <v>198</v>
      </c>
      <c r="BM128" s="188" t="s">
        <v>290</v>
      </c>
    </row>
    <row r="129" spans="1:65" s="2" customFormat="1" ht="19.2">
      <c r="A129" s="37"/>
      <c r="B129" s="38"/>
      <c r="C129" s="39"/>
      <c r="D129" s="190" t="s">
        <v>152</v>
      </c>
      <c r="E129" s="39"/>
      <c r="F129" s="191" t="s">
        <v>291</v>
      </c>
      <c r="G129" s="39"/>
      <c r="H129" s="39"/>
      <c r="I129" s="192"/>
      <c r="J129" s="39"/>
      <c r="K129" s="39"/>
      <c r="L129" s="42"/>
      <c r="M129" s="193"/>
      <c r="N129" s="194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86</v>
      </c>
    </row>
    <row r="130" spans="1:65" s="2" customFormat="1" ht="10.199999999999999">
      <c r="A130" s="37"/>
      <c r="B130" s="38"/>
      <c r="C130" s="39"/>
      <c r="D130" s="216" t="s">
        <v>163</v>
      </c>
      <c r="E130" s="39"/>
      <c r="F130" s="217" t="s">
        <v>292</v>
      </c>
      <c r="G130" s="39"/>
      <c r="H130" s="39"/>
      <c r="I130" s="192"/>
      <c r="J130" s="39"/>
      <c r="K130" s="39"/>
      <c r="L130" s="42"/>
      <c r="M130" s="193"/>
      <c r="N130" s="194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86</v>
      </c>
    </row>
    <row r="131" spans="1:65" s="13" customFormat="1" ht="10.199999999999999">
      <c r="B131" s="195"/>
      <c r="C131" s="196"/>
      <c r="D131" s="190" t="s">
        <v>153</v>
      </c>
      <c r="E131" s="197" t="s">
        <v>38</v>
      </c>
      <c r="F131" s="198" t="s">
        <v>1061</v>
      </c>
      <c r="G131" s="196"/>
      <c r="H131" s="197" t="s">
        <v>38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153</v>
      </c>
      <c r="AU131" s="204" t="s">
        <v>86</v>
      </c>
      <c r="AV131" s="13" t="s">
        <v>84</v>
      </c>
      <c r="AW131" s="13" t="s">
        <v>36</v>
      </c>
      <c r="AX131" s="13" t="s">
        <v>76</v>
      </c>
      <c r="AY131" s="204" t="s">
        <v>144</v>
      </c>
    </row>
    <row r="132" spans="1:65" s="14" customFormat="1" ht="10.199999999999999">
      <c r="B132" s="205"/>
      <c r="C132" s="206"/>
      <c r="D132" s="190" t="s">
        <v>153</v>
      </c>
      <c r="E132" s="207" t="s">
        <v>38</v>
      </c>
      <c r="F132" s="208" t="s">
        <v>1062</v>
      </c>
      <c r="G132" s="206"/>
      <c r="H132" s="209">
        <v>179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86</v>
      </c>
      <c r="AV132" s="14" t="s">
        <v>86</v>
      </c>
      <c r="AW132" s="14" t="s">
        <v>36</v>
      </c>
      <c r="AX132" s="14" t="s">
        <v>84</v>
      </c>
      <c r="AY132" s="215" t="s">
        <v>144</v>
      </c>
    </row>
    <row r="133" spans="1:65" s="2" customFormat="1" ht="16.5" customHeight="1">
      <c r="A133" s="37"/>
      <c r="B133" s="38"/>
      <c r="C133" s="177" t="s">
        <v>222</v>
      </c>
      <c r="D133" s="177" t="s">
        <v>147</v>
      </c>
      <c r="E133" s="178" t="s">
        <v>294</v>
      </c>
      <c r="F133" s="179" t="s">
        <v>295</v>
      </c>
      <c r="G133" s="180" t="s">
        <v>226</v>
      </c>
      <c r="H133" s="181">
        <v>26</v>
      </c>
      <c r="I133" s="182"/>
      <c r="J133" s="183">
        <f>ROUND(I133*H133,2)</f>
        <v>0</v>
      </c>
      <c r="K133" s="179" t="s">
        <v>38</v>
      </c>
      <c r="L133" s="42"/>
      <c r="M133" s="184" t="s">
        <v>38</v>
      </c>
      <c r="N133" s="185" t="s">
        <v>49</v>
      </c>
      <c r="O133" s="68"/>
      <c r="P133" s="186">
        <f>O133*H133</f>
        <v>0</v>
      </c>
      <c r="Q133" s="186">
        <v>5.6999999999999998E-4</v>
      </c>
      <c r="R133" s="186">
        <f>Q133*H133</f>
        <v>1.482E-2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198</v>
      </c>
      <c r="AT133" s="188" t="s">
        <v>147</v>
      </c>
      <c r="AU133" s="188" t="s">
        <v>86</v>
      </c>
      <c r="AY133" s="20" t="s">
        <v>144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145</v>
      </c>
      <c r="BK133" s="189">
        <f>ROUND(I133*H133,2)</f>
        <v>0</v>
      </c>
      <c r="BL133" s="20" t="s">
        <v>198</v>
      </c>
      <c r="BM133" s="188" t="s">
        <v>296</v>
      </c>
    </row>
    <row r="134" spans="1:65" s="2" customFormat="1" ht="10.199999999999999">
      <c r="A134" s="37"/>
      <c r="B134" s="38"/>
      <c r="C134" s="39"/>
      <c r="D134" s="190" t="s">
        <v>152</v>
      </c>
      <c r="E134" s="39"/>
      <c r="F134" s="191" t="s">
        <v>295</v>
      </c>
      <c r="G134" s="39"/>
      <c r="H134" s="39"/>
      <c r="I134" s="192"/>
      <c r="J134" s="39"/>
      <c r="K134" s="39"/>
      <c r="L134" s="42"/>
      <c r="M134" s="193"/>
      <c r="N134" s="194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152</v>
      </c>
      <c r="AU134" s="20" t="s">
        <v>86</v>
      </c>
    </row>
    <row r="135" spans="1:65" s="13" customFormat="1" ht="10.199999999999999">
      <c r="B135" s="195"/>
      <c r="C135" s="196"/>
      <c r="D135" s="190" t="s">
        <v>153</v>
      </c>
      <c r="E135" s="197" t="s">
        <v>38</v>
      </c>
      <c r="F135" s="198" t="s">
        <v>1063</v>
      </c>
      <c r="G135" s="196"/>
      <c r="H135" s="197" t="s">
        <v>38</v>
      </c>
      <c r="I135" s="199"/>
      <c r="J135" s="196"/>
      <c r="K135" s="196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153</v>
      </c>
      <c r="AU135" s="204" t="s">
        <v>86</v>
      </c>
      <c r="AV135" s="13" t="s">
        <v>84</v>
      </c>
      <c r="AW135" s="13" t="s">
        <v>36</v>
      </c>
      <c r="AX135" s="13" t="s">
        <v>76</v>
      </c>
      <c r="AY135" s="204" t="s">
        <v>144</v>
      </c>
    </row>
    <row r="136" spans="1:65" s="14" customFormat="1" ht="10.199999999999999">
      <c r="B136" s="205"/>
      <c r="C136" s="206"/>
      <c r="D136" s="190" t="s">
        <v>153</v>
      </c>
      <c r="E136" s="207" t="s">
        <v>38</v>
      </c>
      <c r="F136" s="208" t="s">
        <v>1064</v>
      </c>
      <c r="G136" s="206"/>
      <c r="H136" s="209">
        <v>26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153</v>
      </c>
      <c r="AU136" s="215" t="s">
        <v>86</v>
      </c>
      <c r="AV136" s="14" t="s">
        <v>86</v>
      </c>
      <c r="AW136" s="14" t="s">
        <v>36</v>
      </c>
      <c r="AX136" s="14" t="s">
        <v>84</v>
      </c>
      <c r="AY136" s="215" t="s">
        <v>144</v>
      </c>
    </row>
    <row r="137" spans="1:65" s="2" customFormat="1" ht="16.5" customHeight="1">
      <c r="A137" s="37"/>
      <c r="B137" s="38"/>
      <c r="C137" s="177" t="s">
        <v>230</v>
      </c>
      <c r="D137" s="177" t="s">
        <v>147</v>
      </c>
      <c r="E137" s="178" t="s">
        <v>299</v>
      </c>
      <c r="F137" s="179" t="s">
        <v>300</v>
      </c>
      <c r="G137" s="180" t="s">
        <v>226</v>
      </c>
      <c r="H137" s="181">
        <v>3</v>
      </c>
      <c r="I137" s="182"/>
      <c r="J137" s="183">
        <f>ROUND(I137*H137,2)</f>
        <v>0</v>
      </c>
      <c r="K137" s="179" t="s">
        <v>38</v>
      </c>
      <c r="L137" s="42"/>
      <c r="M137" s="184" t="s">
        <v>38</v>
      </c>
      <c r="N137" s="185" t="s">
        <v>49</v>
      </c>
      <c r="O137" s="68"/>
      <c r="P137" s="186">
        <f>O137*H137</f>
        <v>0</v>
      </c>
      <c r="Q137" s="186">
        <v>6.4000000000000005E-4</v>
      </c>
      <c r="R137" s="186">
        <f>Q137*H137</f>
        <v>1.9200000000000003E-3</v>
      </c>
      <c r="S137" s="186">
        <v>0</v>
      </c>
      <c r="T137" s="18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8" t="s">
        <v>198</v>
      </c>
      <c r="AT137" s="188" t="s">
        <v>147</v>
      </c>
      <c r="AU137" s="188" t="s">
        <v>86</v>
      </c>
      <c r="AY137" s="20" t="s">
        <v>144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20" t="s">
        <v>145</v>
      </c>
      <c r="BK137" s="189">
        <f>ROUND(I137*H137,2)</f>
        <v>0</v>
      </c>
      <c r="BL137" s="20" t="s">
        <v>198</v>
      </c>
      <c r="BM137" s="188" t="s">
        <v>301</v>
      </c>
    </row>
    <row r="138" spans="1:65" s="2" customFormat="1" ht="10.199999999999999">
      <c r="A138" s="37"/>
      <c r="B138" s="38"/>
      <c r="C138" s="39"/>
      <c r="D138" s="190" t="s">
        <v>152</v>
      </c>
      <c r="E138" s="39"/>
      <c r="F138" s="191" t="s">
        <v>302</v>
      </c>
      <c r="G138" s="39"/>
      <c r="H138" s="39"/>
      <c r="I138" s="192"/>
      <c r="J138" s="39"/>
      <c r="K138" s="39"/>
      <c r="L138" s="42"/>
      <c r="M138" s="193"/>
      <c r="N138" s="194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152</v>
      </c>
      <c r="AU138" s="20" t="s">
        <v>86</v>
      </c>
    </row>
    <row r="139" spans="1:65" s="13" customFormat="1" ht="10.199999999999999">
      <c r="B139" s="195"/>
      <c r="C139" s="196"/>
      <c r="D139" s="190" t="s">
        <v>153</v>
      </c>
      <c r="E139" s="197" t="s">
        <v>38</v>
      </c>
      <c r="F139" s="198" t="s">
        <v>303</v>
      </c>
      <c r="G139" s="196"/>
      <c r="H139" s="197" t="s">
        <v>38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153</v>
      </c>
      <c r="AU139" s="204" t="s">
        <v>86</v>
      </c>
      <c r="AV139" s="13" t="s">
        <v>84</v>
      </c>
      <c r="AW139" s="13" t="s">
        <v>36</v>
      </c>
      <c r="AX139" s="13" t="s">
        <v>76</v>
      </c>
      <c r="AY139" s="204" t="s">
        <v>144</v>
      </c>
    </row>
    <row r="140" spans="1:65" s="14" customFormat="1" ht="10.199999999999999">
      <c r="B140" s="205"/>
      <c r="C140" s="206"/>
      <c r="D140" s="190" t="s">
        <v>153</v>
      </c>
      <c r="E140" s="207" t="s">
        <v>38</v>
      </c>
      <c r="F140" s="208" t="s">
        <v>169</v>
      </c>
      <c r="G140" s="206"/>
      <c r="H140" s="209">
        <v>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153</v>
      </c>
      <c r="AU140" s="215" t="s">
        <v>86</v>
      </c>
      <c r="AV140" s="14" t="s">
        <v>86</v>
      </c>
      <c r="AW140" s="14" t="s">
        <v>36</v>
      </c>
      <c r="AX140" s="14" t="s">
        <v>84</v>
      </c>
      <c r="AY140" s="215" t="s">
        <v>144</v>
      </c>
    </row>
    <row r="141" spans="1:65" s="2" customFormat="1" ht="16.5" customHeight="1">
      <c r="A141" s="37"/>
      <c r="B141" s="38"/>
      <c r="C141" s="177" t="s">
        <v>8</v>
      </c>
      <c r="D141" s="177" t="s">
        <v>147</v>
      </c>
      <c r="E141" s="178" t="s">
        <v>304</v>
      </c>
      <c r="F141" s="179" t="s">
        <v>305</v>
      </c>
      <c r="G141" s="180" t="s">
        <v>197</v>
      </c>
      <c r="H141" s="181">
        <v>179</v>
      </c>
      <c r="I141" s="182"/>
      <c r="J141" s="183">
        <f>ROUND(I141*H141,2)</f>
        <v>0</v>
      </c>
      <c r="K141" s="179" t="s">
        <v>160</v>
      </c>
      <c r="L141" s="42"/>
      <c r="M141" s="184" t="s">
        <v>38</v>
      </c>
      <c r="N141" s="185" t="s">
        <v>49</v>
      </c>
      <c r="O141" s="68"/>
      <c r="P141" s="186">
        <f>O141*H141</f>
        <v>0</v>
      </c>
      <c r="Q141" s="186">
        <v>1.0000000000000001E-5</v>
      </c>
      <c r="R141" s="186">
        <f>Q141*H141</f>
        <v>1.7900000000000001E-3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198</v>
      </c>
      <c r="AT141" s="188" t="s">
        <v>147</v>
      </c>
      <c r="AU141" s="188" t="s">
        <v>86</v>
      </c>
      <c r="AY141" s="20" t="s">
        <v>144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145</v>
      </c>
      <c r="BK141" s="189">
        <f>ROUND(I141*H141,2)</f>
        <v>0</v>
      </c>
      <c r="BL141" s="20" t="s">
        <v>198</v>
      </c>
      <c r="BM141" s="188" t="s">
        <v>306</v>
      </c>
    </row>
    <row r="142" spans="1:65" s="2" customFormat="1" ht="10.199999999999999">
      <c r="A142" s="37"/>
      <c r="B142" s="38"/>
      <c r="C142" s="39"/>
      <c r="D142" s="190" t="s">
        <v>152</v>
      </c>
      <c r="E142" s="39"/>
      <c r="F142" s="191" t="s">
        <v>307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152</v>
      </c>
      <c r="AU142" s="20" t="s">
        <v>86</v>
      </c>
    </row>
    <row r="143" spans="1:65" s="2" customFormat="1" ht="10.199999999999999">
      <c r="A143" s="37"/>
      <c r="B143" s="38"/>
      <c r="C143" s="39"/>
      <c r="D143" s="216" t="s">
        <v>163</v>
      </c>
      <c r="E143" s="39"/>
      <c r="F143" s="217" t="s">
        <v>308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163</v>
      </c>
      <c r="AU143" s="20" t="s">
        <v>86</v>
      </c>
    </row>
    <row r="144" spans="1:65" s="13" customFormat="1" ht="10.199999999999999">
      <c r="B144" s="195"/>
      <c r="C144" s="196"/>
      <c r="D144" s="190" t="s">
        <v>153</v>
      </c>
      <c r="E144" s="197" t="s">
        <v>38</v>
      </c>
      <c r="F144" s="198" t="s">
        <v>1061</v>
      </c>
      <c r="G144" s="196"/>
      <c r="H144" s="197" t="s">
        <v>38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153</v>
      </c>
      <c r="AU144" s="204" t="s">
        <v>86</v>
      </c>
      <c r="AV144" s="13" t="s">
        <v>84</v>
      </c>
      <c r="AW144" s="13" t="s">
        <v>36</v>
      </c>
      <c r="AX144" s="13" t="s">
        <v>76</v>
      </c>
      <c r="AY144" s="204" t="s">
        <v>144</v>
      </c>
    </row>
    <row r="145" spans="1:65" s="14" customFormat="1" ht="10.199999999999999">
      <c r="B145" s="205"/>
      <c r="C145" s="206"/>
      <c r="D145" s="190" t="s">
        <v>153</v>
      </c>
      <c r="E145" s="207" t="s">
        <v>38</v>
      </c>
      <c r="F145" s="208" t="s">
        <v>1062</v>
      </c>
      <c r="G145" s="206"/>
      <c r="H145" s="209">
        <v>179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153</v>
      </c>
      <c r="AU145" s="215" t="s">
        <v>86</v>
      </c>
      <c r="AV145" s="14" t="s">
        <v>86</v>
      </c>
      <c r="AW145" s="14" t="s">
        <v>36</v>
      </c>
      <c r="AX145" s="14" t="s">
        <v>84</v>
      </c>
      <c r="AY145" s="215" t="s">
        <v>144</v>
      </c>
    </row>
    <row r="146" spans="1:65" s="2" customFormat="1" ht="16.5" customHeight="1">
      <c r="A146" s="37"/>
      <c r="B146" s="38"/>
      <c r="C146" s="177" t="s">
        <v>241</v>
      </c>
      <c r="D146" s="177" t="s">
        <v>147</v>
      </c>
      <c r="E146" s="178" t="s">
        <v>310</v>
      </c>
      <c r="F146" s="179" t="s">
        <v>311</v>
      </c>
      <c r="G146" s="180" t="s">
        <v>197</v>
      </c>
      <c r="H146" s="181">
        <v>179</v>
      </c>
      <c r="I146" s="182"/>
      <c r="J146" s="183">
        <f>ROUND(I146*H146,2)</f>
        <v>0</v>
      </c>
      <c r="K146" s="179" t="s">
        <v>160</v>
      </c>
      <c r="L146" s="42"/>
      <c r="M146" s="184" t="s">
        <v>38</v>
      </c>
      <c r="N146" s="185" t="s">
        <v>49</v>
      </c>
      <c r="O146" s="68"/>
      <c r="P146" s="186">
        <f>O146*H146</f>
        <v>0</v>
      </c>
      <c r="Q146" s="186">
        <v>2.0000000000000002E-5</v>
      </c>
      <c r="R146" s="186">
        <f>Q146*H146</f>
        <v>3.5800000000000003E-3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198</v>
      </c>
      <c r="AT146" s="188" t="s">
        <v>147</v>
      </c>
      <c r="AU146" s="188" t="s">
        <v>86</v>
      </c>
      <c r="AY146" s="20" t="s">
        <v>144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145</v>
      </c>
      <c r="BK146" s="189">
        <f>ROUND(I146*H146,2)</f>
        <v>0</v>
      </c>
      <c r="BL146" s="20" t="s">
        <v>198</v>
      </c>
      <c r="BM146" s="188" t="s">
        <v>312</v>
      </c>
    </row>
    <row r="147" spans="1:65" s="2" customFormat="1" ht="10.199999999999999">
      <c r="A147" s="37"/>
      <c r="B147" s="38"/>
      <c r="C147" s="39"/>
      <c r="D147" s="190" t="s">
        <v>152</v>
      </c>
      <c r="E147" s="39"/>
      <c r="F147" s="191" t="s">
        <v>313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152</v>
      </c>
      <c r="AU147" s="20" t="s">
        <v>86</v>
      </c>
    </row>
    <row r="148" spans="1:65" s="2" customFormat="1" ht="10.199999999999999">
      <c r="A148" s="37"/>
      <c r="B148" s="38"/>
      <c r="C148" s="39"/>
      <c r="D148" s="216" t="s">
        <v>163</v>
      </c>
      <c r="E148" s="39"/>
      <c r="F148" s="217" t="s">
        <v>314</v>
      </c>
      <c r="G148" s="39"/>
      <c r="H148" s="39"/>
      <c r="I148" s="192"/>
      <c r="J148" s="39"/>
      <c r="K148" s="39"/>
      <c r="L148" s="42"/>
      <c r="M148" s="193"/>
      <c r="N148" s="194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86</v>
      </c>
    </row>
    <row r="149" spans="1:65" s="13" customFormat="1" ht="10.199999999999999">
      <c r="B149" s="195"/>
      <c r="C149" s="196"/>
      <c r="D149" s="190" t="s">
        <v>153</v>
      </c>
      <c r="E149" s="197" t="s">
        <v>38</v>
      </c>
      <c r="F149" s="198" t="s">
        <v>1061</v>
      </c>
      <c r="G149" s="196"/>
      <c r="H149" s="197" t="s">
        <v>38</v>
      </c>
      <c r="I149" s="199"/>
      <c r="J149" s="196"/>
      <c r="K149" s="196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153</v>
      </c>
      <c r="AU149" s="204" t="s">
        <v>86</v>
      </c>
      <c r="AV149" s="13" t="s">
        <v>84</v>
      </c>
      <c r="AW149" s="13" t="s">
        <v>36</v>
      </c>
      <c r="AX149" s="13" t="s">
        <v>76</v>
      </c>
      <c r="AY149" s="204" t="s">
        <v>144</v>
      </c>
    </row>
    <row r="150" spans="1:65" s="14" customFormat="1" ht="10.199999999999999">
      <c r="B150" s="205"/>
      <c r="C150" s="206"/>
      <c r="D150" s="190" t="s">
        <v>153</v>
      </c>
      <c r="E150" s="207" t="s">
        <v>38</v>
      </c>
      <c r="F150" s="208" t="s">
        <v>1062</v>
      </c>
      <c r="G150" s="206"/>
      <c r="H150" s="209">
        <v>179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153</v>
      </c>
      <c r="AU150" s="215" t="s">
        <v>86</v>
      </c>
      <c r="AV150" s="14" t="s">
        <v>86</v>
      </c>
      <c r="AW150" s="14" t="s">
        <v>36</v>
      </c>
      <c r="AX150" s="14" t="s">
        <v>84</v>
      </c>
      <c r="AY150" s="215" t="s">
        <v>144</v>
      </c>
    </row>
    <row r="151" spans="1:65" s="2" customFormat="1" ht="16.5" customHeight="1">
      <c r="A151" s="37"/>
      <c r="B151" s="38"/>
      <c r="C151" s="177" t="s">
        <v>249</v>
      </c>
      <c r="D151" s="177" t="s">
        <v>147</v>
      </c>
      <c r="E151" s="178" t="s">
        <v>1065</v>
      </c>
      <c r="F151" s="179" t="s">
        <v>1066</v>
      </c>
      <c r="G151" s="180" t="s">
        <v>172</v>
      </c>
      <c r="H151" s="181">
        <v>0.192</v>
      </c>
      <c r="I151" s="182"/>
      <c r="J151" s="183">
        <f>ROUND(I151*H151,2)</f>
        <v>0</v>
      </c>
      <c r="K151" s="179" t="s">
        <v>160</v>
      </c>
      <c r="L151" s="42"/>
      <c r="M151" s="184" t="s">
        <v>38</v>
      </c>
      <c r="N151" s="185" t="s">
        <v>49</v>
      </c>
      <c r="O151" s="68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8" t="s">
        <v>198</v>
      </c>
      <c r="AT151" s="188" t="s">
        <v>147</v>
      </c>
      <c r="AU151" s="188" t="s">
        <v>86</v>
      </c>
      <c r="AY151" s="20" t="s">
        <v>144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145</v>
      </c>
      <c r="BK151" s="189">
        <f>ROUND(I151*H151,2)</f>
        <v>0</v>
      </c>
      <c r="BL151" s="20" t="s">
        <v>198</v>
      </c>
      <c r="BM151" s="188" t="s">
        <v>317</v>
      </c>
    </row>
    <row r="152" spans="1:65" s="2" customFormat="1" ht="19.2">
      <c r="A152" s="37"/>
      <c r="B152" s="38"/>
      <c r="C152" s="39"/>
      <c r="D152" s="190" t="s">
        <v>152</v>
      </c>
      <c r="E152" s="39"/>
      <c r="F152" s="191" t="s">
        <v>1067</v>
      </c>
      <c r="G152" s="39"/>
      <c r="H152" s="39"/>
      <c r="I152" s="192"/>
      <c r="J152" s="39"/>
      <c r="K152" s="39"/>
      <c r="L152" s="42"/>
      <c r="M152" s="193"/>
      <c r="N152" s="194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152</v>
      </c>
      <c r="AU152" s="20" t="s">
        <v>86</v>
      </c>
    </row>
    <row r="153" spans="1:65" s="2" customFormat="1" ht="10.199999999999999">
      <c r="A153" s="37"/>
      <c r="B153" s="38"/>
      <c r="C153" s="39"/>
      <c r="D153" s="216" t="s">
        <v>163</v>
      </c>
      <c r="E153" s="39"/>
      <c r="F153" s="217" t="s">
        <v>1068</v>
      </c>
      <c r="G153" s="39"/>
      <c r="H153" s="39"/>
      <c r="I153" s="192"/>
      <c r="J153" s="39"/>
      <c r="K153" s="39"/>
      <c r="L153" s="42"/>
      <c r="M153" s="193"/>
      <c r="N153" s="194"/>
      <c r="O153" s="68"/>
      <c r="P153" s="68"/>
      <c r="Q153" s="68"/>
      <c r="R153" s="68"/>
      <c r="S153" s="68"/>
      <c r="T153" s="69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163</v>
      </c>
      <c r="AU153" s="20" t="s">
        <v>86</v>
      </c>
    </row>
    <row r="154" spans="1:65" s="12" customFormat="1" ht="22.8" customHeight="1">
      <c r="B154" s="161"/>
      <c r="C154" s="162"/>
      <c r="D154" s="163" t="s">
        <v>75</v>
      </c>
      <c r="E154" s="175" t="s">
        <v>247</v>
      </c>
      <c r="F154" s="175" t="s">
        <v>248</v>
      </c>
      <c r="G154" s="162"/>
      <c r="H154" s="162"/>
      <c r="I154" s="165"/>
      <c r="J154" s="176">
        <f>BK154</f>
        <v>0</v>
      </c>
      <c r="K154" s="162"/>
      <c r="L154" s="167"/>
      <c r="M154" s="168"/>
      <c r="N154" s="169"/>
      <c r="O154" s="169"/>
      <c r="P154" s="170">
        <f>SUM(P155:P162)</f>
        <v>0</v>
      </c>
      <c r="Q154" s="169"/>
      <c r="R154" s="170">
        <f>SUM(R155:R162)</f>
        <v>1.7850000000000001E-2</v>
      </c>
      <c r="S154" s="169"/>
      <c r="T154" s="171">
        <f>SUM(T155:T162)</f>
        <v>0</v>
      </c>
      <c r="AR154" s="172" t="s">
        <v>86</v>
      </c>
      <c r="AT154" s="173" t="s">
        <v>75</v>
      </c>
      <c r="AU154" s="173" t="s">
        <v>84</v>
      </c>
      <c r="AY154" s="172" t="s">
        <v>144</v>
      </c>
      <c r="BK154" s="174">
        <f>SUM(BK155:BK162)</f>
        <v>0</v>
      </c>
    </row>
    <row r="155" spans="1:65" s="2" customFormat="1" ht="16.5" customHeight="1">
      <c r="A155" s="37"/>
      <c r="B155" s="38"/>
      <c r="C155" s="177" t="s">
        <v>257</v>
      </c>
      <c r="D155" s="177" t="s">
        <v>147</v>
      </c>
      <c r="E155" s="178" t="s">
        <v>320</v>
      </c>
      <c r="F155" s="179" t="s">
        <v>321</v>
      </c>
      <c r="G155" s="180" t="s">
        <v>197</v>
      </c>
      <c r="H155" s="181">
        <v>105</v>
      </c>
      <c r="I155" s="182"/>
      <c r="J155" s="183">
        <f>ROUND(I155*H155,2)</f>
        <v>0</v>
      </c>
      <c r="K155" s="179" t="s">
        <v>160</v>
      </c>
      <c r="L155" s="42"/>
      <c r="M155" s="184" t="s">
        <v>38</v>
      </c>
      <c r="N155" s="185" t="s">
        <v>49</v>
      </c>
      <c r="O155" s="68"/>
      <c r="P155" s="186">
        <f>O155*H155</f>
        <v>0</v>
      </c>
      <c r="Q155" s="186">
        <v>1.7000000000000001E-4</v>
      </c>
      <c r="R155" s="186">
        <f>Q155*H155</f>
        <v>1.7850000000000001E-2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198</v>
      </c>
      <c r="AT155" s="188" t="s">
        <v>147</v>
      </c>
      <c r="AU155" s="188" t="s">
        <v>86</v>
      </c>
      <c r="AY155" s="20" t="s">
        <v>144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145</v>
      </c>
      <c r="BK155" s="189">
        <f>ROUND(I155*H155,2)</f>
        <v>0</v>
      </c>
      <c r="BL155" s="20" t="s">
        <v>198</v>
      </c>
      <c r="BM155" s="188" t="s">
        <v>252</v>
      </c>
    </row>
    <row r="156" spans="1:65" s="2" customFormat="1" ht="10.199999999999999">
      <c r="A156" s="37"/>
      <c r="B156" s="38"/>
      <c r="C156" s="39"/>
      <c r="D156" s="190" t="s">
        <v>152</v>
      </c>
      <c r="E156" s="39"/>
      <c r="F156" s="191" t="s">
        <v>322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86</v>
      </c>
    </row>
    <row r="157" spans="1:65" s="2" customFormat="1" ht="10.199999999999999">
      <c r="A157" s="37"/>
      <c r="B157" s="38"/>
      <c r="C157" s="39"/>
      <c r="D157" s="216" t="s">
        <v>163</v>
      </c>
      <c r="E157" s="39"/>
      <c r="F157" s="217" t="s">
        <v>323</v>
      </c>
      <c r="G157" s="39"/>
      <c r="H157" s="39"/>
      <c r="I157" s="192"/>
      <c r="J157" s="39"/>
      <c r="K157" s="39"/>
      <c r="L157" s="42"/>
      <c r="M157" s="193"/>
      <c r="N157" s="194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86</v>
      </c>
    </row>
    <row r="158" spans="1:65" s="13" customFormat="1" ht="10.199999999999999">
      <c r="B158" s="195"/>
      <c r="C158" s="196"/>
      <c r="D158" s="190" t="s">
        <v>153</v>
      </c>
      <c r="E158" s="197" t="s">
        <v>38</v>
      </c>
      <c r="F158" s="198" t="s">
        <v>324</v>
      </c>
      <c r="G158" s="196"/>
      <c r="H158" s="197" t="s">
        <v>38</v>
      </c>
      <c r="I158" s="199"/>
      <c r="J158" s="196"/>
      <c r="K158" s="196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153</v>
      </c>
      <c r="AU158" s="204" t="s">
        <v>86</v>
      </c>
      <c r="AV158" s="13" t="s">
        <v>84</v>
      </c>
      <c r="AW158" s="13" t="s">
        <v>36</v>
      </c>
      <c r="AX158" s="13" t="s">
        <v>76</v>
      </c>
      <c r="AY158" s="204" t="s">
        <v>144</v>
      </c>
    </row>
    <row r="159" spans="1:65" s="14" customFormat="1" ht="10.199999999999999">
      <c r="B159" s="205"/>
      <c r="C159" s="206"/>
      <c r="D159" s="190" t="s">
        <v>153</v>
      </c>
      <c r="E159" s="207" t="s">
        <v>38</v>
      </c>
      <c r="F159" s="208" t="s">
        <v>277</v>
      </c>
      <c r="G159" s="206"/>
      <c r="H159" s="209">
        <v>105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153</v>
      </c>
      <c r="AU159" s="215" t="s">
        <v>86</v>
      </c>
      <c r="AV159" s="14" t="s">
        <v>86</v>
      </c>
      <c r="AW159" s="14" t="s">
        <v>36</v>
      </c>
      <c r="AX159" s="14" t="s">
        <v>84</v>
      </c>
      <c r="AY159" s="215" t="s">
        <v>144</v>
      </c>
    </row>
    <row r="160" spans="1:65" s="2" customFormat="1" ht="16.5" customHeight="1">
      <c r="A160" s="37"/>
      <c r="B160" s="38"/>
      <c r="C160" s="177" t="s">
        <v>198</v>
      </c>
      <c r="D160" s="177" t="s">
        <v>147</v>
      </c>
      <c r="E160" s="178" t="s">
        <v>258</v>
      </c>
      <c r="F160" s="179" t="s">
        <v>259</v>
      </c>
      <c r="G160" s="180" t="s">
        <v>172</v>
      </c>
      <c r="H160" s="181">
        <v>1.7999999999999999E-2</v>
      </c>
      <c r="I160" s="182"/>
      <c r="J160" s="183">
        <f>ROUND(I160*H160,2)</f>
        <v>0</v>
      </c>
      <c r="K160" s="179" t="s">
        <v>160</v>
      </c>
      <c r="L160" s="42"/>
      <c r="M160" s="184" t="s">
        <v>38</v>
      </c>
      <c r="N160" s="185" t="s">
        <v>49</v>
      </c>
      <c r="O160" s="68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8" t="s">
        <v>198</v>
      </c>
      <c r="AT160" s="188" t="s">
        <v>147</v>
      </c>
      <c r="AU160" s="188" t="s">
        <v>86</v>
      </c>
      <c r="AY160" s="20" t="s">
        <v>144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20" t="s">
        <v>145</v>
      </c>
      <c r="BK160" s="189">
        <f>ROUND(I160*H160,2)</f>
        <v>0</v>
      </c>
      <c r="BL160" s="20" t="s">
        <v>198</v>
      </c>
      <c r="BM160" s="188" t="s">
        <v>1069</v>
      </c>
    </row>
    <row r="161" spans="1:47" s="2" customFormat="1" ht="19.2">
      <c r="A161" s="37"/>
      <c r="B161" s="38"/>
      <c r="C161" s="39"/>
      <c r="D161" s="190" t="s">
        <v>152</v>
      </c>
      <c r="E161" s="39"/>
      <c r="F161" s="191" t="s">
        <v>261</v>
      </c>
      <c r="G161" s="39"/>
      <c r="H161" s="39"/>
      <c r="I161" s="192"/>
      <c r="J161" s="39"/>
      <c r="K161" s="39"/>
      <c r="L161" s="42"/>
      <c r="M161" s="193"/>
      <c r="N161" s="194"/>
      <c r="O161" s="68"/>
      <c r="P161" s="68"/>
      <c r="Q161" s="68"/>
      <c r="R161" s="68"/>
      <c r="S161" s="68"/>
      <c r="T161" s="6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152</v>
      </c>
      <c r="AU161" s="20" t="s">
        <v>86</v>
      </c>
    </row>
    <row r="162" spans="1:47" s="2" customFormat="1" ht="10.199999999999999">
      <c r="A162" s="37"/>
      <c r="B162" s="38"/>
      <c r="C162" s="39"/>
      <c r="D162" s="216" t="s">
        <v>163</v>
      </c>
      <c r="E162" s="39"/>
      <c r="F162" s="217" t="s">
        <v>262</v>
      </c>
      <c r="G162" s="39"/>
      <c r="H162" s="39"/>
      <c r="I162" s="192"/>
      <c r="J162" s="39"/>
      <c r="K162" s="39"/>
      <c r="L162" s="42"/>
      <c r="M162" s="228"/>
      <c r="N162" s="229"/>
      <c r="O162" s="230"/>
      <c r="P162" s="230"/>
      <c r="Q162" s="230"/>
      <c r="R162" s="230"/>
      <c r="S162" s="230"/>
      <c r="T162" s="23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163</v>
      </c>
      <c r="AU162" s="20" t="s">
        <v>86</v>
      </c>
    </row>
    <row r="163" spans="1:47" s="2" customFormat="1" ht="6.9" customHeight="1">
      <c r="A163" s="37"/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eC7zpl6cGKW2CzXnO8u9t0DpjTNMfUwryFuVmSg1iUnHn2/nMFwINY/RWRfgMu2LBbidTKtdpN1GsXTC2AzVSw==" saltValue="WLLAXtee+4Zk2ljZO9JRlfyK43nEu6mmm7z4NYjdfHKqDVZTEuQZ2YvlW6tXYg0S3cEHLqAQdrZSfRrrcWdu+A==" spinCount="100000" sheet="1" objects="1" scenarios="1" formatColumns="0" formatRows="0" autoFilter="0"/>
  <autoFilter ref="C86:K16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11" r:id="rId3"/>
    <hyperlink ref="F116" r:id="rId4"/>
    <hyperlink ref="F121" r:id="rId5"/>
    <hyperlink ref="F130" r:id="rId6"/>
    <hyperlink ref="F143" r:id="rId7"/>
    <hyperlink ref="F148" r:id="rId8"/>
    <hyperlink ref="F153" r:id="rId9"/>
    <hyperlink ref="F157" r:id="rId10"/>
    <hyperlink ref="F162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101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1070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ROUND(J96,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ROUND((SUM(BE96:BE607)),  2)</f>
        <v>0</v>
      </c>
      <c r="G33" s="37"/>
      <c r="H33" s="37"/>
      <c r="I33" s="122">
        <v>0.21</v>
      </c>
      <c r="J33" s="121">
        <f>ROUND(((SUM(BE96:BE607))*I33),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ROUND((SUM(BF96:BF607)),  2)</f>
        <v>0</v>
      </c>
      <c r="G34" s="37"/>
      <c r="H34" s="37"/>
      <c r="I34" s="122">
        <v>0.12</v>
      </c>
      <c r="J34" s="121">
        <f>ROUND(((SUM(BF96:BF607))*I34),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ROUND((SUM(BG96:BG607)),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ROUND((SUM(BH96:BH607)),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ROUND((SUM(BI96:BI607)),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2.3 - Stavební úprava sociálního zařízení ŽENY (2., 4.,5.,6. NP)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J96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J97</f>
        <v>0</v>
      </c>
      <c r="K60" s="139"/>
      <c r="L60" s="143"/>
    </row>
    <row r="61" spans="1:47" s="10" customFormat="1" ht="19.95" customHeight="1">
      <c r="B61" s="144"/>
      <c r="C61" s="145"/>
      <c r="D61" s="146" t="s">
        <v>327</v>
      </c>
      <c r="E61" s="147"/>
      <c r="F61" s="147"/>
      <c r="G61" s="147"/>
      <c r="H61" s="147"/>
      <c r="I61" s="147"/>
      <c r="J61" s="148">
        <f>J98</f>
        <v>0</v>
      </c>
      <c r="K61" s="145"/>
      <c r="L61" s="149"/>
    </row>
    <row r="62" spans="1:47" s="10" customFormat="1" ht="19.95" customHeight="1">
      <c r="B62" s="144"/>
      <c r="C62" s="145"/>
      <c r="D62" s="146" t="s">
        <v>122</v>
      </c>
      <c r="E62" s="147"/>
      <c r="F62" s="147"/>
      <c r="G62" s="147"/>
      <c r="H62" s="147"/>
      <c r="I62" s="147"/>
      <c r="J62" s="148">
        <f>J112</f>
        <v>0</v>
      </c>
      <c r="K62" s="145"/>
      <c r="L62" s="149"/>
    </row>
    <row r="63" spans="1:47" s="10" customFormat="1" ht="19.95" customHeight="1">
      <c r="B63" s="144"/>
      <c r="C63" s="145"/>
      <c r="D63" s="146" t="s">
        <v>123</v>
      </c>
      <c r="E63" s="147"/>
      <c r="F63" s="147"/>
      <c r="G63" s="147"/>
      <c r="H63" s="147"/>
      <c r="I63" s="147"/>
      <c r="J63" s="148">
        <f>J117</f>
        <v>0</v>
      </c>
      <c r="K63" s="145"/>
      <c r="L63" s="149"/>
    </row>
    <row r="64" spans="1:47" s="10" customFormat="1" ht="19.95" customHeight="1">
      <c r="B64" s="144"/>
      <c r="C64" s="145"/>
      <c r="D64" s="146" t="s">
        <v>124</v>
      </c>
      <c r="E64" s="147"/>
      <c r="F64" s="147"/>
      <c r="G64" s="147"/>
      <c r="H64" s="147"/>
      <c r="I64" s="147"/>
      <c r="J64" s="148">
        <f>J154</f>
        <v>0</v>
      </c>
      <c r="K64" s="145"/>
      <c r="L64" s="149"/>
    </row>
    <row r="65" spans="1:31" s="10" customFormat="1" ht="19.95" customHeight="1">
      <c r="B65" s="144"/>
      <c r="C65" s="145"/>
      <c r="D65" s="146" t="s">
        <v>125</v>
      </c>
      <c r="E65" s="147"/>
      <c r="F65" s="147"/>
      <c r="G65" s="147"/>
      <c r="H65" s="147"/>
      <c r="I65" s="147"/>
      <c r="J65" s="148">
        <f>J169</f>
        <v>0</v>
      </c>
      <c r="K65" s="145"/>
      <c r="L65" s="149"/>
    </row>
    <row r="66" spans="1:31" s="9" customFormat="1" ht="24.9" customHeight="1">
      <c r="B66" s="138"/>
      <c r="C66" s="139"/>
      <c r="D66" s="140" t="s">
        <v>126</v>
      </c>
      <c r="E66" s="141"/>
      <c r="F66" s="141"/>
      <c r="G66" s="141"/>
      <c r="H66" s="141"/>
      <c r="I66" s="141"/>
      <c r="J66" s="142">
        <f>J173</f>
        <v>0</v>
      </c>
      <c r="K66" s="139"/>
      <c r="L66" s="143"/>
    </row>
    <row r="67" spans="1:31" s="10" customFormat="1" ht="19.95" customHeight="1">
      <c r="B67" s="144"/>
      <c r="C67" s="145"/>
      <c r="D67" s="146" t="s">
        <v>127</v>
      </c>
      <c r="E67" s="147"/>
      <c r="F67" s="147"/>
      <c r="G67" s="147"/>
      <c r="H67" s="147"/>
      <c r="I67" s="147"/>
      <c r="J67" s="148">
        <f>J174</f>
        <v>0</v>
      </c>
      <c r="K67" s="145"/>
      <c r="L67" s="149"/>
    </row>
    <row r="68" spans="1:31" s="10" customFormat="1" ht="19.95" customHeight="1">
      <c r="B68" s="144"/>
      <c r="C68" s="145"/>
      <c r="D68" s="146" t="s">
        <v>264</v>
      </c>
      <c r="E68" s="147"/>
      <c r="F68" s="147"/>
      <c r="G68" s="147"/>
      <c r="H68" s="147"/>
      <c r="I68" s="147"/>
      <c r="J68" s="148">
        <f>J198</f>
        <v>0</v>
      </c>
      <c r="K68" s="145"/>
      <c r="L68" s="149"/>
    </row>
    <row r="69" spans="1:31" s="10" customFormat="1" ht="19.95" customHeight="1">
      <c r="B69" s="144"/>
      <c r="C69" s="145"/>
      <c r="D69" s="146" t="s">
        <v>328</v>
      </c>
      <c r="E69" s="147"/>
      <c r="F69" s="147"/>
      <c r="G69" s="147"/>
      <c r="H69" s="147"/>
      <c r="I69" s="147"/>
      <c r="J69" s="148">
        <f>J243</f>
        <v>0</v>
      </c>
      <c r="K69" s="145"/>
      <c r="L69" s="149"/>
    </row>
    <row r="70" spans="1:31" s="10" customFormat="1" ht="19.95" customHeight="1">
      <c r="B70" s="144"/>
      <c r="C70" s="145"/>
      <c r="D70" s="146" t="s">
        <v>329</v>
      </c>
      <c r="E70" s="147"/>
      <c r="F70" s="147"/>
      <c r="G70" s="147"/>
      <c r="H70" s="147"/>
      <c r="I70" s="147"/>
      <c r="J70" s="148">
        <f>J323</f>
        <v>0</v>
      </c>
      <c r="K70" s="145"/>
      <c r="L70" s="149"/>
    </row>
    <row r="71" spans="1:31" s="10" customFormat="1" ht="19.95" customHeight="1">
      <c r="B71" s="144"/>
      <c r="C71" s="145"/>
      <c r="D71" s="146" t="s">
        <v>128</v>
      </c>
      <c r="E71" s="147"/>
      <c r="F71" s="147"/>
      <c r="G71" s="147"/>
      <c r="H71" s="147"/>
      <c r="I71" s="147"/>
      <c r="J71" s="148">
        <f>J361</f>
        <v>0</v>
      </c>
      <c r="K71" s="145"/>
      <c r="L71" s="149"/>
    </row>
    <row r="72" spans="1:31" s="10" customFormat="1" ht="19.95" customHeight="1">
      <c r="B72" s="144"/>
      <c r="C72" s="145"/>
      <c r="D72" s="146" t="s">
        <v>330</v>
      </c>
      <c r="E72" s="147"/>
      <c r="F72" s="147"/>
      <c r="G72" s="147"/>
      <c r="H72" s="147"/>
      <c r="I72" s="147"/>
      <c r="J72" s="148">
        <f>J378</f>
        <v>0</v>
      </c>
      <c r="K72" s="145"/>
      <c r="L72" s="149"/>
    </row>
    <row r="73" spans="1:31" s="10" customFormat="1" ht="19.95" customHeight="1">
      <c r="B73" s="144"/>
      <c r="C73" s="145"/>
      <c r="D73" s="146" t="s">
        <v>331</v>
      </c>
      <c r="E73" s="147"/>
      <c r="F73" s="147"/>
      <c r="G73" s="147"/>
      <c r="H73" s="147"/>
      <c r="I73" s="147"/>
      <c r="J73" s="148">
        <f>J409</f>
        <v>0</v>
      </c>
      <c r="K73" s="145"/>
      <c r="L73" s="149"/>
    </row>
    <row r="74" spans="1:31" s="10" customFormat="1" ht="19.95" customHeight="1">
      <c r="B74" s="144"/>
      <c r="C74" s="145"/>
      <c r="D74" s="146" t="s">
        <v>332</v>
      </c>
      <c r="E74" s="147"/>
      <c r="F74" s="147"/>
      <c r="G74" s="147"/>
      <c r="H74" s="147"/>
      <c r="I74" s="147"/>
      <c r="J74" s="148">
        <f>J473</f>
        <v>0</v>
      </c>
      <c r="K74" s="145"/>
      <c r="L74" s="149"/>
    </row>
    <row r="75" spans="1:31" s="10" customFormat="1" ht="19.95" customHeight="1">
      <c r="B75" s="144"/>
      <c r="C75" s="145"/>
      <c r="D75" s="146" t="s">
        <v>333</v>
      </c>
      <c r="E75" s="147"/>
      <c r="F75" s="147"/>
      <c r="G75" s="147"/>
      <c r="H75" s="147"/>
      <c r="I75" s="147"/>
      <c r="J75" s="148">
        <f>J508</f>
        <v>0</v>
      </c>
      <c r="K75" s="145"/>
      <c r="L75" s="149"/>
    </row>
    <row r="76" spans="1:31" s="10" customFormat="1" ht="19.95" customHeight="1">
      <c r="B76" s="144"/>
      <c r="C76" s="145"/>
      <c r="D76" s="146" t="s">
        <v>334</v>
      </c>
      <c r="E76" s="147"/>
      <c r="F76" s="147"/>
      <c r="G76" s="147"/>
      <c r="H76" s="147"/>
      <c r="I76" s="147"/>
      <c r="J76" s="148">
        <f>J568</f>
        <v>0</v>
      </c>
      <c r="K76" s="145"/>
      <c r="L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" customHeight="1">
      <c r="A82" s="37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" customHeight="1">
      <c r="A83" s="37"/>
      <c r="B83" s="38"/>
      <c r="C83" s="26" t="s">
        <v>129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91" t="str">
        <f>E7</f>
        <v>ŘSP, budova A, rekonstrukce sociálních zařízení a úklidových komor</v>
      </c>
      <c r="F86" s="392"/>
      <c r="G86" s="392"/>
      <c r="H86" s="392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115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48" t="str">
        <f>E9</f>
        <v>2.3 - Stavební úprava sociálního zařízení ŽENY (2., 4.,5.,6. NP)</v>
      </c>
      <c r="F88" s="393"/>
      <c r="G88" s="393"/>
      <c r="H88" s="393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22</v>
      </c>
      <c r="D90" s="39"/>
      <c r="E90" s="39"/>
      <c r="F90" s="30" t="str">
        <f>F12</f>
        <v>Hradec Králové</v>
      </c>
      <c r="G90" s="39"/>
      <c r="H90" s="39"/>
      <c r="I90" s="32" t="s">
        <v>24</v>
      </c>
      <c r="J90" s="63" t="str">
        <f>IF(J12="","",J12)</f>
        <v>28. 2. 2024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25.65" customHeight="1">
      <c r="A92" s="37"/>
      <c r="B92" s="38"/>
      <c r="C92" s="32" t="s">
        <v>26</v>
      </c>
      <c r="D92" s="39"/>
      <c r="E92" s="39"/>
      <c r="F92" s="30" t="str">
        <f>E15</f>
        <v>Povodí Labe, státní podnik</v>
      </c>
      <c r="G92" s="39"/>
      <c r="H92" s="39"/>
      <c r="I92" s="32" t="s">
        <v>34</v>
      </c>
      <c r="J92" s="35" t="str">
        <f>E21</f>
        <v>Povodí Labe, státní podnik, OIČ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15" customHeight="1">
      <c r="A93" s="37"/>
      <c r="B93" s="38"/>
      <c r="C93" s="32" t="s">
        <v>32</v>
      </c>
      <c r="D93" s="39"/>
      <c r="E93" s="39"/>
      <c r="F93" s="30" t="str">
        <f>IF(E18="","",E18)</f>
        <v>Vyplň údaj</v>
      </c>
      <c r="G93" s="39"/>
      <c r="H93" s="39"/>
      <c r="I93" s="32" t="s">
        <v>37</v>
      </c>
      <c r="J93" s="35" t="str">
        <f>E24</f>
        <v>Ing. Eva Morkesová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130</v>
      </c>
      <c r="D95" s="153" t="s">
        <v>61</v>
      </c>
      <c r="E95" s="153" t="s">
        <v>57</v>
      </c>
      <c r="F95" s="153" t="s">
        <v>58</v>
      </c>
      <c r="G95" s="153" t="s">
        <v>131</v>
      </c>
      <c r="H95" s="153" t="s">
        <v>132</v>
      </c>
      <c r="I95" s="153" t="s">
        <v>133</v>
      </c>
      <c r="J95" s="153" t="s">
        <v>119</v>
      </c>
      <c r="K95" s="154" t="s">
        <v>134</v>
      </c>
      <c r="L95" s="155"/>
      <c r="M95" s="72" t="s">
        <v>38</v>
      </c>
      <c r="N95" s="73" t="s">
        <v>46</v>
      </c>
      <c r="O95" s="73" t="s">
        <v>135</v>
      </c>
      <c r="P95" s="73" t="s">
        <v>136</v>
      </c>
      <c r="Q95" s="73" t="s">
        <v>137</v>
      </c>
      <c r="R95" s="73" t="s">
        <v>138</v>
      </c>
      <c r="S95" s="73" t="s">
        <v>139</v>
      </c>
      <c r="T95" s="74" t="s">
        <v>140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8" customHeight="1">
      <c r="A96" s="37"/>
      <c r="B96" s="38"/>
      <c r="C96" s="79" t="s">
        <v>141</v>
      </c>
      <c r="D96" s="39"/>
      <c r="E96" s="39"/>
      <c r="F96" s="39"/>
      <c r="G96" s="39"/>
      <c r="H96" s="39"/>
      <c r="I96" s="39"/>
      <c r="J96" s="156">
        <f>BK96</f>
        <v>0</v>
      </c>
      <c r="K96" s="39"/>
      <c r="L96" s="42"/>
      <c r="M96" s="75"/>
      <c r="N96" s="157"/>
      <c r="O96" s="76"/>
      <c r="P96" s="158">
        <f>P97+P173</f>
        <v>0</v>
      </c>
      <c r="Q96" s="76"/>
      <c r="R96" s="158">
        <f>R97+R173</f>
        <v>8.7426023999999991</v>
      </c>
      <c r="S96" s="76"/>
      <c r="T96" s="159">
        <f>T97+T173</f>
        <v>20.072527999999998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75</v>
      </c>
      <c r="AU96" s="20" t="s">
        <v>120</v>
      </c>
      <c r="BK96" s="160">
        <f>BK97+BK173</f>
        <v>0</v>
      </c>
    </row>
    <row r="97" spans="1:65" s="12" customFormat="1" ht="25.95" customHeight="1">
      <c r="B97" s="161"/>
      <c r="C97" s="162"/>
      <c r="D97" s="163" t="s">
        <v>75</v>
      </c>
      <c r="E97" s="164" t="s">
        <v>142</v>
      </c>
      <c r="F97" s="164" t="s">
        <v>143</v>
      </c>
      <c r="G97" s="162"/>
      <c r="H97" s="162"/>
      <c r="I97" s="165"/>
      <c r="J97" s="166">
        <f>BK97</f>
        <v>0</v>
      </c>
      <c r="K97" s="162"/>
      <c r="L97" s="167"/>
      <c r="M97" s="168"/>
      <c r="N97" s="169"/>
      <c r="O97" s="169"/>
      <c r="P97" s="170">
        <f>P98+P112+P117+P154+P169</f>
        <v>0</v>
      </c>
      <c r="Q97" s="169"/>
      <c r="R97" s="170">
        <f>R98+R112+R117+R154+R169</f>
        <v>0.84291000000000005</v>
      </c>
      <c r="S97" s="169"/>
      <c r="T97" s="171">
        <f>T98+T112+T117+T154+T169</f>
        <v>1.8424639999999999</v>
      </c>
      <c r="AR97" s="172" t="s">
        <v>84</v>
      </c>
      <c r="AT97" s="173" t="s">
        <v>75</v>
      </c>
      <c r="AU97" s="173" t="s">
        <v>76</v>
      </c>
      <c r="AY97" s="172" t="s">
        <v>144</v>
      </c>
      <c r="BK97" s="174">
        <f>BK98+BK112+BK117+BK154+BK169</f>
        <v>0</v>
      </c>
    </row>
    <row r="98" spans="1:65" s="12" customFormat="1" ht="22.8" customHeight="1">
      <c r="B98" s="161"/>
      <c r="C98" s="162"/>
      <c r="D98" s="163" t="s">
        <v>75</v>
      </c>
      <c r="E98" s="175" t="s">
        <v>169</v>
      </c>
      <c r="F98" s="175" t="s">
        <v>335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SUM(P99:P111)</f>
        <v>0</v>
      </c>
      <c r="Q98" s="169"/>
      <c r="R98" s="170">
        <f>SUM(R99:R111)</f>
        <v>0.82321</v>
      </c>
      <c r="S98" s="169"/>
      <c r="T98" s="171">
        <f>SUM(T99:T111)</f>
        <v>0</v>
      </c>
      <c r="AR98" s="172" t="s">
        <v>84</v>
      </c>
      <c r="AT98" s="173" t="s">
        <v>75</v>
      </c>
      <c r="AU98" s="173" t="s">
        <v>84</v>
      </c>
      <c r="AY98" s="172" t="s">
        <v>144</v>
      </c>
      <c r="BK98" s="174">
        <f>SUM(BK99:BK111)</f>
        <v>0</v>
      </c>
    </row>
    <row r="99" spans="1:65" s="2" customFormat="1" ht="21.75" customHeight="1">
      <c r="A99" s="37"/>
      <c r="B99" s="38"/>
      <c r="C99" s="177" t="s">
        <v>84</v>
      </c>
      <c r="D99" s="177" t="s">
        <v>147</v>
      </c>
      <c r="E99" s="178" t="s">
        <v>336</v>
      </c>
      <c r="F99" s="179" t="s">
        <v>337</v>
      </c>
      <c r="G99" s="180" t="s">
        <v>226</v>
      </c>
      <c r="H99" s="181">
        <v>14</v>
      </c>
      <c r="I99" s="182"/>
      <c r="J99" s="183">
        <f>ROUND(I99*H99,2)</f>
        <v>0</v>
      </c>
      <c r="K99" s="179" t="s">
        <v>160</v>
      </c>
      <c r="L99" s="42"/>
      <c r="M99" s="184" t="s">
        <v>38</v>
      </c>
      <c r="N99" s="185" t="s">
        <v>49</v>
      </c>
      <c r="O99" s="68"/>
      <c r="P99" s="186">
        <f>O99*H99</f>
        <v>0</v>
      </c>
      <c r="Q99" s="186">
        <v>2.2280000000000001E-2</v>
      </c>
      <c r="R99" s="186">
        <f>Q99*H99</f>
        <v>0.31192000000000003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145</v>
      </c>
      <c r="AT99" s="188" t="s">
        <v>147</v>
      </c>
      <c r="AU99" s="188" t="s">
        <v>86</v>
      </c>
      <c r="AY99" s="20" t="s">
        <v>144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145</v>
      </c>
      <c r="BK99" s="189">
        <f>ROUND(I99*H99,2)</f>
        <v>0</v>
      </c>
      <c r="BL99" s="20" t="s">
        <v>145</v>
      </c>
      <c r="BM99" s="188" t="s">
        <v>1071</v>
      </c>
    </row>
    <row r="100" spans="1:65" s="2" customFormat="1" ht="19.2">
      <c r="A100" s="37"/>
      <c r="B100" s="38"/>
      <c r="C100" s="39"/>
      <c r="D100" s="190" t="s">
        <v>152</v>
      </c>
      <c r="E100" s="39"/>
      <c r="F100" s="191" t="s">
        <v>339</v>
      </c>
      <c r="G100" s="39"/>
      <c r="H100" s="39"/>
      <c r="I100" s="192"/>
      <c r="J100" s="39"/>
      <c r="K100" s="39"/>
      <c r="L100" s="42"/>
      <c r="M100" s="193"/>
      <c r="N100" s="194"/>
      <c r="O100" s="68"/>
      <c r="P100" s="68"/>
      <c r="Q100" s="68"/>
      <c r="R100" s="68"/>
      <c r="S100" s="68"/>
      <c r="T100" s="69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152</v>
      </c>
      <c r="AU100" s="20" t="s">
        <v>86</v>
      </c>
    </row>
    <row r="101" spans="1:65" s="2" customFormat="1" ht="10.199999999999999">
      <c r="A101" s="37"/>
      <c r="B101" s="38"/>
      <c r="C101" s="39"/>
      <c r="D101" s="216" t="s">
        <v>163</v>
      </c>
      <c r="E101" s="39"/>
      <c r="F101" s="217" t="s">
        <v>340</v>
      </c>
      <c r="G101" s="39"/>
      <c r="H101" s="39"/>
      <c r="I101" s="192"/>
      <c r="J101" s="39"/>
      <c r="K101" s="39"/>
      <c r="L101" s="42"/>
      <c r="M101" s="193"/>
      <c r="N101" s="194"/>
      <c r="O101" s="68"/>
      <c r="P101" s="68"/>
      <c r="Q101" s="68"/>
      <c r="R101" s="68"/>
      <c r="S101" s="68"/>
      <c r="T101" s="69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163</v>
      </c>
      <c r="AU101" s="20" t="s">
        <v>86</v>
      </c>
    </row>
    <row r="102" spans="1:65" s="13" customFormat="1" ht="10.199999999999999">
      <c r="B102" s="195"/>
      <c r="C102" s="196"/>
      <c r="D102" s="190" t="s">
        <v>153</v>
      </c>
      <c r="E102" s="197" t="s">
        <v>38</v>
      </c>
      <c r="F102" s="198" t="s">
        <v>1072</v>
      </c>
      <c r="G102" s="196"/>
      <c r="H102" s="197" t="s">
        <v>38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153</v>
      </c>
      <c r="AU102" s="204" t="s">
        <v>86</v>
      </c>
      <c r="AV102" s="13" t="s">
        <v>84</v>
      </c>
      <c r="AW102" s="13" t="s">
        <v>36</v>
      </c>
      <c r="AX102" s="13" t="s">
        <v>76</v>
      </c>
      <c r="AY102" s="204" t="s">
        <v>144</v>
      </c>
    </row>
    <row r="103" spans="1:65" s="14" customFormat="1" ht="10.199999999999999">
      <c r="B103" s="205"/>
      <c r="C103" s="206"/>
      <c r="D103" s="190" t="s">
        <v>153</v>
      </c>
      <c r="E103" s="207" t="s">
        <v>38</v>
      </c>
      <c r="F103" s="208" t="s">
        <v>1073</v>
      </c>
      <c r="G103" s="206"/>
      <c r="H103" s="209">
        <v>12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153</v>
      </c>
      <c r="AU103" s="215" t="s">
        <v>86</v>
      </c>
      <c r="AV103" s="14" t="s">
        <v>86</v>
      </c>
      <c r="AW103" s="14" t="s">
        <v>36</v>
      </c>
      <c r="AX103" s="14" t="s">
        <v>76</v>
      </c>
      <c r="AY103" s="215" t="s">
        <v>144</v>
      </c>
    </row>
    <row r="104" spans="1:65" s="13" customFormat="1" ht="10.199999999999999">
      <c r="B104" s="195"/>
      <c r="C104" s="196"/>
      <c r="D104" s="190" t="s">
        <v>153</v>
      </c>
      <c r="E104" s="197" t="s">
        <v>38</v>
      </c>
      <c r="F104" s="198" t="s">
        <v>1074</v>
      </c>
      <c r="G104" s="196"/>
      <c r="H104" s="197" t="s">
        <v>38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153</v>
      </c>
      <c r="AU104" s="204" t="s">
        <v>86</v>
      </c>
      <c r="AV104" s="13" t="s">
        <v>84</v>
      </c>
      <c r="AW104" s="13" t="s">
        <v>36</v>
      </c>
      <c r="AX104" s="13" t="s">
        <v>76</v>
      </c>
      <c r="AY104" s="204" t="s">
        <v>144</v>
      </c>
    </row>
    <row r="105" spans="1:65" s="14" customFormat="1" ht="10.199999999999999">
      <c r="B105" s="205"/>
      <c r="C105" s="206"/>
      <c r="D105" s="190" t="s">
        <v>153</v>
      </c>
      <c r="E105" s="207" t="s">
        <v>38</v>
      </c>
      <c r="F105" s="208" t="s">
        <v>86</v>
      </c>
      <c r="G105" s="206"/>
      <c r="H105" s="209">
        <v>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153</v>
      </c>
      <c r="AU105" s="215" t="s">
        <v>86</v>
      </c>
      <c r="AV105" s="14" t="s">
        <v>86</v>
      </c>
      <c r="AW105" s="14" t="s">
        <v>36</v>
      </c>
      <c r="AX105" s="14" t="s">
        <v>76</v>
      </c>
      <c r="AY105" s="215" t="s">
        <v>144</v>
      </c>
    </row>
    <row r="106" spans="1:65" s="15" customFormat="1" ht="10.199999999999999">
      <c r="B106" s="232"/>
      <c r="C106" s="233"/>
      <c r="D106" s="190" t="s">
        <v>153</v>
      </c>
      <c r="E106" s="234" t="s">
        <v>38</v>
      </c>
      <c r="F106" s="235" t="s">
        <v>421</v>
      </c>
      <c r="G106" s="233"/>
      <c r="H106" s="236">
        <v>14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153</v>
      </c>
      <c r="AU106" s="242" t="s">
        <v>86</v>
      </c>
      <c r="AV106" s="15" t="s">
        <v>145</v>
      </c>
      <c r="AW106" s="15" t="s">
        <v>36</v>
      </c>
      <c r="AX106" s="15" t="s">
        <v>84</v>
      </c>
      <c r="AY106" s="242" t="s">
        <v>144</v>
      </c>
    </row>
    <row r="107" spans="1:65" s="2" customFormat="1" ht="16.5" customHeight="1">
      <c r="A107" s="37"/>
      <c r="B107" s="38"/>
      <c r="C107" s="177" t="s">
        <v>86</v>
      </c>
      <c r="D107" s="177" t="s">
        <v>147</v>
      </c>
      <c r="E107" s="178" t="s">
        <v>343</v>
      </c>
      <c r="F107" s="179" t="s">
        <v>344</v>
      </c>
      <c r="G107" s="180" t="s">
        <v>159</v>
      </c>
      <c r="H107" s="181">
        <v>9</v>
      </c>
      <c r="I107" s="182"/>
      <c r="J107" s="183">
        <f>ROUND(I107*H107,2)</f>
        <v>0</v>
      </c>
      <c r="K107" s="179" t="s">
        <v>160</v>
      </c>
      <c r="L107" s="42"/>
      <c r="M107" s="184" t="s">
        <v>38</v>
      </c>
      <c r="N107" s="185" t="s">
        <v>49</v>
      </c>
      <c r="O107" s="68"/>
      <c r="P107" s="186">
        <f>O107*H107</f>
        <v>0</v>
      </c>
      <c r="Q107" s="186">
        <v>5.6809999999999999E-2</v>
      </c>
      <c r="R107" s="186">
        <f>Q107*H107</f>
        <v>0.51129000000000002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145</v>
      </c>
      <c r="AT107" s="188" t="s">
        <v>147</v>
      </c>
      <c r="AU107" s="188" t="s">
        <v>86</v>
      </c>
      <c r="AY107" s="20" t="s">
        <v>144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145</v>
      </c>
      <c r="BK107" s="189">
        <f>ROUND(I107*H107,2)</f>
        <v>0</v>
      </c>
      <c r="BL107" s="20" t="s">
        <v>145</v>
      </c>
      <c r="BM107" s="188" t="s">
        <v>345</v>
      </c>
    </row>
    <row r="108" spans="1:65" s="2" customFormat="1" ht="10.199999999999999">
      <c r="A108" s="37"/>
      <c r="B108" s="38"/>
      <c r="C108" s="39"/>
      <c r="D108" s="190" t="s">
        <v>152</v>
      </c>
      <c r="E108" s="39"/>
      <c r="F108" s="191" t="s">
        <v>346</v>
      </c>
      <c r="G108" s="39"/>
      <c r="H108" s="39"/>
      <c r="I108" s="192"/>
      <c r="J108" s="39"/>
      <c r="K108" s="39"/>
      <c r="L108" s="42"/>
      <c r="M108" s="193"/>
      <c r="N108" s="194"/>
      <c r="O108" s="68"/>
      <c r="P108" s="68"/>
      <c r="Q108" s="68"/>
      <c r="R108" s="68"/>
      <c r="S108" s="68"/>
      <c r="T108" s="69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152</v>
      </c>
      <c r="AU108" s="20" t="s">
        <v>86</v>
      </c>
    </row>
    <row r="109" spans="1:65" s="2" customFormat="1" ht="10.199999999999999">
      <c r="A109" s="37"/>
      <c r="B109" s="38"/>
      <c r="C109" s="39"/>
      <c r="D109" s="216" t="s">
        <v>163</v>
      </c>
      <c r="E109" s="39"/>
      <c r="F109" s="217" t="s">
        <v>347</v>
      </c>
      <c r="G109" s="39"/>
      <c r="H109" s="39"/>
      <c r="I109" s="192"/>
      <c r="J109" s="39"/>
      <c r="K109" s="39"/>
      <c r="L109" s="42"/>
      <c r="M109" s="193"/>
      <c r="N109" s="194"/>
      <c r="O109" s="68"/>
      <c r="P109" s="68"/>
      <c r="Q109" s="68"/>
      <c r="R109" s="68"/>
      <c r="S109" s="68"/>
      <c r="T109" s="69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86</v>
      </c>
    </row>
    <row r="110" spans="1:65" s="13" customFormat="1" ht="10.199999999999999">
      <c r="B110" s="195"/>
      <c r="C110" s="196"/>
      <c r="D110" s="190" t="s">
        <v>153</v>
      </c>
      <c r="E110" s="197" t="s">
        <v>38</v>
      </c>
      <c r="F110" s="198" t="s">
        <v>348</v>
      </c>
      <c r="G110" s="196"/>
      <c r="H110" s="197" t="s">
        <v>38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153</v>
      </c>
      <c r="AU110" s="204" t="s">
        <v>86</v>
      </c>
      <c r="AV110" s="13" t="s">
        <v>84</v>
      </c>
      <c r="AW110" s="13" t="s">
        <v>36</v>
      </c>
      <c r="AX110" s="13" t="s">
        <v>76</v>
      </c>
      <c r="AY110" s="204" t="s">
        <v>144</v>
      </c>
    </row>
    <row r="111" spans="1:65" s="14" customFormat="1" ht="10.199999999999999">
      <c r="B111" s="205"/>
      <c r="C111" s="206"/>
      <c r="D111" s="190" t="s">
        <v>153</v>
      </c>
      <c r="E111" s="207" t="s">
        <v>38</v>
      </c>
      <c r="F111" s="208" t="s">
        <v>1075</v>
      </c>
      <c r="G111" s="206"/>
      <c r="H111" s="209">
        <v>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153</v>
      </c>
      <c r="AU111" s="215" t="s">
        <v>86</v>
      </c>
      <c r="AV111" s="14" t="s">
        <v>86</v>
      </c>
      <c r="AW111" s="14" t="s">
        <v>36</v>
      </c>
      <c r="AX111" s="14" t="s">
        <v>84</v>
      </c>
      <c r="AY111" s="215" t="s">
        <v>144</v>
      </c>
    </row>
    <row r="112" spans="1:65" s="12" customFormat="1" ht="22.8" customHeight="1">
      <c r="B112" s="161"/>
      <c r="C112" s="162"/>
      <c r="D112" s="163" t="s">
        <v>75</v>
      </c>
      <c r="E112" s="175" t="s">
        <v>145</v>
      </c>
      <c r="F112" s="175" t="s">
        <v>146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SUM(P113:P116)</f>
        <v>0</v>
      </c>
      <c r="Q112" s="169"/>
      <c r="R112" s="170">
        <f>SUM(R113:R116)</f>
        <v>1.9699999999999999E-2</v>
      </c>
      <c r="S112" s="169"/>
      <c r="T112" s="171">
        <f>SUM(T113:T116)</f>
        <v>0</v>
      </c>
      <c r="AR112" s="172" t="s">
        <v>84</v>
      </c>
      <c r="AT112" s="173" t="s">
        <v>75</v>
      </c>
      <c r="AU112" s="173" t="s">
        <v>84</v>
      </c>
      <c r="AY112" s="172" t="s">
        <v>144</v>
      </c>
      <c r="BK112" s="174">
        <f>SUM(BK113:BK116)</f>
        <v>0</v>
      </c>
    </row>
    <row r="113" spans="1:65" s="2" customFormat="1" ht="16.5" customHeight="1">
      <c r="A113" s="37"/>
      <c r="B113" s="38"/>
      <c r="C113" s="177" t="s">
        <v>169</v>
      </c>
      <c r="D113" s="177" t="s">
        <v>147</v>
      </c>
      <c r="E113" s="178" t="s">
        <v>148</v>
      </c>
      <c r="F113" s="179" t="s">
        <v>149</v>
      </c>
      <c r="G113" s="180" t="s">
        <v>150</v>
      </c>
      <c r="H113" s="181">
        <v>1</v>
      </c>
      <c r="I113" s="182"/>
      <c r="J113" s="183">
        <f>ROUND(I113*H113,2)</f>
        <v>0</v>
      </c>
      <c r="K113" s="179" t="s">
        <v>38</v>
      </c>
      <c r="L113" s="42"/>
      <c r="M113" s="184" t="s">
        <v>38</v>
      </c>
      <c r="N113" s="185" t="s">
        <v>49</v>
      </c>
      <c r="O113" s="68"/>
      <c r="P113" s="186">
        <f>O113*H113</f>
        <v>0</v>
      </c>
      <c r="Q113" s="186">
        <v>1.9699999999999999E-2</v>
      </c>
      <c r="R113" s="186">
        <f>Q113*H113</f>
        <v>1.9699999999999999E-2</v>
      </c>
      <c r="S113" s="186">
        <v>0</v>
      </c>
      <c r="T113" s="187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8" t="s">
        <v>145</v>
      </c>
      <c r="AT113" s="188" t="s">
        <v>147</v>
      </c>
      <c r="AU113" s="188" t="s">
        <v>86</v>
      </c>
      <c r="AY113" s="20" t="s">
        <v>144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20" t="s">
        <v>145</v>
      </c>
      <c r="BK113" s="189">
        <f>ROUND(I113*H113,2)</f>
        <v>0</v>
      </c>
      <c r="BL113" s="20" t="s">
        <v>145</v>
      </c>
      <c r="BM113" s="188" t="s">
        <v>350</v>
      </c>
    </row>
    <row r="114" spans="1:65" s="2" customFormat="1" ht="10.199999999999999">
      <c r="A114" s="37"/>
      <c r="B114" s="38"/>
      <c r="C114" s="39"/>
      <c r="D114" s="190" t="s">
        <v>152</v>
      </c>
      <c r="E114" s="39"/>
      <c r="F114" s="191" t="s">
        <v>149</v>
      </c>
      <c r="G114" s="39"/>
      <c r="H114" s="39"/>
      <c r="I114" s="192"/>
      <c r="J114" s="39"/>
      <c r="K114" s="39"/>
      <c r="L114" s="42"/>
      <c r="M114" s="193"/>
      <c r="N114" s="194"/>
      <c r="O114" s="68"/>
      <c r="P114" s="68"/>
      <c r="Q114" s="68"/>
      <c r="R114" s="68"/>
      <c r="S114" s="68"/>
      <c r="T114" s="69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152</v>
      </c>
      <c r="AU114" s="20" t="s">
        <v>86</v>
      </c>
    </row>
    <row r="115" spans="1:65" s="13" customFormat="1" ht="10.199999999999999">
      <c r="B115" s="195"/>
      <c r="C115" s="196"/>
      <c r="D115" s="190" t="s">
        <v>153</v>
      </c>
      <c r="E115" s="197" t="s">
        <v>38</v>
      </c>
      <c r="F115" s="198" t="s">
        <v>351</v>
      </c>
      <c r="G115" s="196"/>
      <c r="H115" s="197" t="s">
        <v>38</v>
      </c>
      <c r="I115" s="199"/>
      <c r="J115" s="196"/>
      <c r="K115" s="196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153</v>
      </c>
      <c r="AU115" s="204" t="s">
        <v>86</v>
      </c>
      <c r="AV115" s="13" t="s">
        <v>84</v>
      </c>
      <c r="AW115" s="13" t="s">
        <v>36</v>
      </c>
      <c r="AX115" s="13" t="s">
        <v>76</v>
      </c>
      <c r="AY115" s="204" t="s">
        <v>144</v>
      </c>
    </row>
    <row r="116" spans="1:65" s="14" customFormat="1" ht="10.199999999999999">
      <c r="B116" s="205"/>
      <c r="C116" s="206"/>
      <c r="D116" s="190" t="s">
        <v>153</v>
      </c>
      <c r="E116" s="207" t="s">
        <v>38</v>
      </c>
      <c r="F116" s="208" t="s">
        <v>84</v>
      </c>
      <c r="G116" s="206"/>
      <c r="H116" s="209">
        <v>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153</v>
      </c>
      <c r="AU116" s="215" t="s">
        <v>86</v>
      </c>
      <c r="AV116" s="14" t="s">
        <v>86</v>
      </c>
      <c r="AW116" s="14" t="s">
        <v>36</v>
      </c>
      <c r="AX116" s="14" t="s">
        <v>84</v>
      </c>
      <c r="AY116" s="215" t="s">
        <v>144</v>
      </c>
    </row>
    <row r="117" spans="1:65" s="12" customFormat="1" ht="22.8" customHeight="1">
      <c r="B117" s="161"/>
      <c r="C117" s="162"/>
      <c r="D117" s="163" t="s">
        <v>75</v>
      </c>
      <c r="E117" s="175" t="s">
        <v>155</v>
      </c>
      <c r="F117" s="175" t="s">
        <v>156</v>
      </c>
      <c r="G117" s="162"/>
      <c r="H117" s="162"/>
      <c r="I117" s="165"/>
      <c r="J117" s="176">
        <f>BK117</f>
        <v>0</v>
      </c>
      <c r="K117" s="162"/>
      <c r="L117" s="167"/>
      <c r="M117" s="168"/>
      <c r="N117" s="169"/>
      <c r="O117" s="169"/>
      <c r="P117" s="170">
        <f>SUM(P118:P153)</f>
        <v>0</v>
      </c>
      <c r="Q117" s="169"/>
      <c r="R117" s="170">
        <f>SUM(R118:R153)</f>
        <v>0</v>
      </c>
      <c r="S117" s="169"/>
      <c r="T117" s="171">
        <f>SUM(T118:T153)</f>
        <v>1.8424639999999999</v>
      </c>
      <c r="AR117" s="172" t="s">
        <v>84</v>
      </c>
      <c r="AT117" s="173" t="s">
        <v>75</v>
      </c>
      <c r="AU117" s="173" t="s">
        <v>84</v>
      </c>
      <c r="AY117" s="172" t="s">
        <v>144</v>
      </c>
      <c r="BK117" s="174">
        <f>SUM(BK118:BK153)</f>
        <v>0</v>
      </c>
    </row>
    <row r="118" spans="1:65" s="2" customFormat="1" ht="16.5" customHeight="1">
      <c r="A118" s="37"/>
      <c r="B118" s="38"/>
      <c r="C118" s="177" t="s">
        <v>145</v>
      </c>
      <c r="D118" s="177" t="s">
        <v>147</v>
      </c>
      <c r="E118" s="178" t="s">
        <v>360</v>
      </c>
      <c r="F118" s="179" t="s">
        <v>361</v>
      </c>
      <c r="G118" s="180" t="s">
        <v>226</v>
      </c>
      <c r="H118" s="181">
        <v>14</v>
      </c>
      <c r="I118" s="182"/>
      <c r="J118" s="183">
        <f>ROUND(I118*H118,2)</f>
        <v>0</v>
      </c>
      <c r="K118" s="179" t="s">
        <v>160</v>
      </c>
      <c r="L118" s="42"/>
      <c r="M118" s="184" t="s">
        <v>38</v>
      </c>
      <c r="N118" s="185" t="s">
        <v>49</v>
      </c>
      <c r="O118" s="68"/>
      <c r="P118" s="186">
        <f>O118*H118</f>
        <v>0</v>
      </c>
      <c r="Q118" s="186">
        <v>0</v>
      </c>
      <c r="R118" s="186">
        <f>Q118*H118</f>
        <v>0</v>
      </c>
      <c r="S118" s="186">
        <v>1.2999999999999999E-2</v>
      </c>
      <c r="T118" s="187">
        <f>S118*H118</f>
        <v>0.182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8" t="s">
        <v>145</v>
      </c>
      <c r="AT118" s="188" t="s">
        <v>147</v>
      </c>
      <c r="AU118" s="188" t="s">
        <v>86</v>
      </c>
      <c r="AY118" s="20" t="s">
        <v>144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20" t="s">
        <v>145</v>
      </c>
      <c r="BK118" s="189">
        <f>ROUND(I118*H118,2)</f>
        <v>0</v>
      </c>
      <c r="BL118" s="20" t="s">
        <v>145</v>
      </c>
      <c r="BM118" s="188" t="s">
        <v>362</v>
      </c>
    </row>
    <row r="119" spans="1:65" s="2" customFormat="1" ht="10.199999999999999">
      <c r="A119" s="37"/>
      <c r="B119" s="38"/>
      <c r="C119" s="39"/>
      <c r="D119" s="190" t="s">
        <v>152</v>
      </c>
      <c r="E119" s="39"/>
      <c r="F119" s="191" t="s">
        <v>363</v>
      </c>
      <c r="G119" s="39"/>
      <c r="H119" s="39"/>
      <c r="I119" s="192"/>
      <c r="J119" s="39"/>
      <c r="K119" s="39"/>
      <c r="L119" s="42"/>
      <c r="M119" s="193"/>
      <c r="N119" s="194"/>
      <c r="O119" s="68"/>
      <c r="P119" s="68"/>
      <c r="Q119" s="68"/>
      <c r="R119" s="68"/>
      <c r="S119" s="68"/>
      <c r="T119" s="69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152</v>
      </c>
      <c r="AU119" s="20" t="s">
        <v>86</v>
      </c>
    </row>
    <row r="120" spans="1:65" s="2" customFormat="1" ht="10.199999999999999">
      <c r="A120" s="37"/>
      <c r="B120" s="38"/>
      <c r="C120" s="39"/>
      <c r="D120" s="216" t="s">
        <v>163</v>
      </c>
      <c r="E120" s="39"/>
      <c r="F120" s="217" t="s">
        <v>364</v>
      </c>
      <c r="G120" s="39"/>
      <c r="H120" s="39"/>
      <c r="I120" s="192"/>
      <c r="J120" s="39"/>
      <c r="K120" s="39"/>
      <c r="L120" s="42"/>
      <c r="M120" s="193"/>
      <c r="N120" s="194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163</v>
      </c>
      <c r="AU120" s="20" t="s">
        <v>86</v>
      </c>
    </row>
    <row r="121" spans="1:65" s="13" customFormat="1" ht="10.199999999999999">
      <c r="B121" s="195"/>
      <c r="C121" s="196"/>
      <c r="D121" s="190" t="s">
        <v>153</v>
      </c>
      <c r="E121" s="197" t="s">
        <v>38</v>
      </c>
      <c r="F121" s="198" t="s">
        <v>1076</v>
      </c>
      <c r="G121" s="196"/>
      <c r="H121" s="197" t="s">
        <v>38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153</v>
      </c>
      <c r="AU121" s="204" t="s">
        <v>86</v>
      </c>
      <c r="AV121" s="13" t="s">
        <v>84</v>
      </c>
      <c r="AW121" s="13" t="s">
        <v>36</v>
      </c>
      <c r="AX121" s="13" t="s">
        <v>76</v>
      </c>
      <c r="AY121" s="204" t="s">
        <v>144</v>
      </c>
    </row>
    <row r="122" spans="1:65" s="14" customFormat="1" ht="10.199999999999999">
      <c r="B122" s="205"/>
      <c r="C122" s="206"/>
      <c r="D122" s="190" t="s">
        <v>153</v>
      </c>
      <c r="E122" s="207" t="s">
        <v>38</v>
      </c>
      <c r="F122" s="208" t="s">
        <v>1073</v>
      </c>
      <c r="G122" s="206"/>
      <c r="H122" s="209">
        <v>12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153</v>
      </c>
      <c r="AU122" s="215" t="s">
        <v>86</v>
      </c>
      <c r="AV122" s="14" t="s">
        <v>86</v>
      </c>
      <c r="AW122" s="14" t="s">
        <v>36</v>
      </c>
      <c r="AX122" s="14" t="s">
        <v>76</v>
      </c>
      <c r="AY122" s="215" t="s">
        <v>144</v>
      </c>
    </row>
    <row r="123" spans="1:65" s="13" customFormat="1" ht="10.199999999999999">
      <c r="B123" s="195"/>
      <c r="C123" s="196"/>
      <c r="D123" s="190" t="s">
        <v>153</v>
      </c>
      <c r="E123" s="197" t="s">
        <v>38</v>
      </c>
      <c r="F123" s="198" t="s">
        <v>1074</v>
      </c>
      <c r="G123" s="196"/>
      <c r="H123" s="197" t="s">
        <v>38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153</v>
      </c>
      <c r="AU123" s="204" t="s">
        <v>86</v>
      </c>
      <c r="AV123" s="13" t="s">
        <v>84</v>
      </c>
      <c r="AW123" s="13" t="s">
        <v>36</v>
      </c>
      <c r="AX123" s="13" t="s">
        <v>76</v>
      </c>
      <c r="AY123" s="204" t="s">
        <v>144</v>
      </c>
    </row>
    <row r="124" spans="1:65" s="14" customFormat="1" ht="10.199999999999999">
      <c r="B124" s="205"/>
      <c r="C124" s="206"/>
      <c r="D124" s="190" t="s">
        <v>153</v>
      </c>
      <c r="E124" s="207" t="s">
        <v>38</v>
      </c>
      <c r="F124" s="208" t="s">
        <v>86</v>
      </c>
      <c r="G124" s="206"/>
      <c r="H124" s="209">
        <v>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153</v>
      </c>
      <c r="AU124" s="215" t="s">
        <v>86</v>
      </c>
      <c r="AV124" s="14" t="s">
        <v>86</v>
      </c>
      <c r="AW124" s="14" t="s">
        <v>36</v>
      </c>
      <c r="AX124" s="14" t="s">
        <v>76</v>
      </c>
      <c r="AY124" s="215" t="s">
        <v>144</v>
      </c>
    </row>
    <row r="125" spans="1:65" s="15" customFormat="1" ht="10.199999999999999">
      <c r="B125" s="232"/>
      <c r="C125" s="233"/>
      <c r="D125" s="190" t="s">
        <v>153</v>
      </c>
      <c r="E125" s="234" t="s">
        <v>38</v>
      </c>
      <c r="F125" s="235" t="s">
        <v>421</v>
      </c>
      <c r="G125" s="233"/>
      <c r="H125" s="236">
        <v>14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153</v>
      </c>
      <c r="AU125" s="242" t="s">
        <v>86</v>
      </c>
      <c r="AV125" s="15" t="s">
        <v>145</v>
      </c>
      <c r="AW125" s="15" t="s">
        <v>36</v>
      </c>
      <c r="AX125" s="15" t="s">
        <v>84</v>
      </c>
      <c r="AY125" s="242" t="s">
        <v>144</v>
      </c>
    </row>
    <row r="126" spans="1:65" s="2" customFormat="1" ht="21.75" customHeight="1">
      <c r="A126" s="37"/>
      <c r="B126" s="38"/>
      <c r="C126" s="177" t="s">
        <v>184</v>
      </c>
      <c r="D126" s="177" t="s">
        <v>147</v>
      </c>
      <c r="E126" s="178" t="s">
        <v>367</v>
      </c>
      <c r="F126" s="179" t="s">
        <v>368</v>
      </c>
      <c r="G126" s="180" t="s">
        <v>159</v>
      </c>
      <c r="H126" s="181">
        <v>24</v>
      </c>
      <c r="I126" s="182"/>
      <c r="J126" s="183">
        <f>ROUND(I126*H126,2)</f>
        <v>0</v>
      </c>
      <c r="K126" s="179" t="s">
        <v>160</v>
      </c>
      <c r="L126" s="42"/>
      <c r="M126" s="184" t="s">
        <v>38</v>
      </c>
      <c r="N126" s="185" t="s">
        <v>49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145</v>
      </c>
      <c r="AT126" s="188" t="s">
        <v>147</v>
      </c>
      <c r="AU126" s="188" t="s">
        <v>86</v>
      </c>
      <c r="AY126" s="20" t="s">
        <v>144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20" t="s">
        <v>145</v>
      </c>
      <c r="BK126" s="189">
        <f>ROUND(I126*H126,2)</f>
        <v>0</v>
      </c>
      <c r="BL126" s="20" t="s">
        <v>145</v>
      </c>
      <c r="BM126" s="188" t="s">
        <v>369</v>
      </c>
    </row>
    <row r="127" spans="1:65" s="2" customFormat="1" ht="19.2">
      <c r="A127" s="37"/>
      <c r="B127" s="38"/>
      <c r="C127" s="39"/>
      <c r="D127" s="190" t="s">
        <v>152</v>
      </c>
      <c r="E127" s="39"/>
      <c r="F127" s="191" t="s">
        <v>370</v>
      </c>
      <c r="G127" s="39"/>
      <c r="H127" s="39"/>
      <c r="I127" s="192"/>
      <c r="J127" s="39"/>
      <c r="K127" s="39"/>
      <c r="L127" s="42"/>
      <c r="M127" s="193"/>
      <c r="N127" s="194"/>
      <c r="O127" s="68"/>
      <c r="P127" s="68"/>
      <c r="Q127" s="68"/>
      <c r="R127" s="68"/>
      <c r="S127" s="68"/>
      <c r="T127" s="69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152</v>
      </c>
      <c r="AU127" s="20" t="s">
        <v>86</v>
      </c>
    </row>
    <row r="128" spans="1:65" s="2" customFormat="1" ht="10.199999999999999">
      <c r="A128" s="37"/>
      <c r="B128" s="38"/>
      <c r="C128" s="39"/>
      <c r="D128" s="216" t="s">
        <v>163</v>
      </c>
      <c r="E128" s="39"/>
      <c r="F128" s="217" t="s">
        <v>371</v>
      </c>
      <c r="G128" s="39"/>
      <c r="H128" s="39"/>
      <c r="I128" s="192"/>
      <c r="J128" s="39"/>
      <c r="K128" s="39"/>
      <c r="L128" s="42"/>
      <c r="M128" s="193"/>
      <c r="N128" s="194"/>
      <c r="O128" s="68"/>
      <c r="P128" s="68"/>
      <c r="Q128" s="68"/>
      <c r="R128" s="68"/>
      <c r="S128" s="68"/>
      <c r="T128" s="69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163</v>
      </c>
      <c r="AU128" s="20" t="s">
        <v>86</v>
      </c>
    </row>
    <row r="129" spans="1:65" s="13" customFormat="1" ht="10.199999999999999">
      <c r="B129" s="195"/>
      <c r="C129" s="196"/>
      <c r="D129" s="190" t="s">
        <v>153</v>
      </c>
      <c r="E129" s="197" t="s">
        <v>38</v>
      </c>
      <c r="F129" s="198" t="s">
        <v>1077</v>
      </c>
      <c r="G129" s="196"/>
      <c r="H129" s="197" t="s">
        <v>38</v>
      </c>
      <c r="I129" s="199"/>
      <c r="J129" s="196"/>
      <c r="K129" s="196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153</v>
      </c>
      <c r="AU129" s="204" t="s">
        <v>86</v>
      </c>
      <c r="AV129" s="13" t="s">
        <v>84</v>
      </c>
      <c r="AW129" s="13" t="s">
        <v>36</v>
      </c>
      <c r="AX129" s="13" t="s">
        <v>76</v>
      </c>
      <c r="AY129" s="204" t="s">
        <v>144</v>
      </c>
    </row>
    <row r="130" spans="1:65" s="14" customFormat="1" ht="10.199999999999999">
      <c r="B130" s="205"/>
      <c r="C130" s="206"/>
      <c r="D130" s="190" t="s">
        <v>153</v>
      </c>
      <c r="E130" s="207" t="s">
        <v>38</v>
      </c>
      <c r="F130" s="208" t="s">
        <v>1078</v>
      </c>
      <c r="G130" s="206"/>
      <c r="H130" s="209">
        <v>24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153</v>
      </c>
      <c r="AU130" s="215" t="s">
        <v>86</v>
      </c>
      <c r="AV130" s="14" t="s">
        <v>86</v>
      </c>
      <c r="AW130" s="14" t="s">
        <v>36</v>
      </c>
      <c r="AX130" s="14" t="s">
        <v>84</v>
      </c>
      <c r="AY130" s="215" t="s">
        <v>144</v>
      </c>
    </row>
    <row r="131" spans="1:65" s="2" customFormat="1" ht="24.15" customHeight="1">
      <c r="A131" s="37"/>
      <c r="B131" s="38"/>
      <c r="C131" s="177" t="s">
        <v>194</v>
      </c>
      <c r="D131" s="177" t="s">
        <v>147</v>
      </c>
      <c r="E131" s="178" t="s">
        <v>374</v>
      </c>
      <c r="F131" s="179" t="s">
        <v>375</v>
      </c>
      <c r="G131" s="180" t="s">
        <v>159</v>
      </c>
      <c r="H131" s="181">
        <v>240</v>
      </c>
      <c r="I131" s="182"/>
      <c r="J131" s="183">
        <f>ROUND(I131*H131,2)</f>
        <v>0</v>
      </c>
      <c r="K131" s="179" t="s">
        <v>160</v>
      </c>
      <c r="L131" s="42"/>
      <c r="M131" s="184" t="s">
        <v>38</v>
      </c>
      <c r="N131" s="185" t="s">
        <v>49</v>
      </c>
      <c r="O131" s="6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8" t="s">
        <v>145</v>
      </c>
      <c r="AT131" s="188" t="s">
        <v>147</v>
      </c>
      <c r="AU131" s="188" t="s">
        <v>86</v>
      </c>
      <c r="AY131" s="20" t="s">
        <v>144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20" t="s">
        <v>145</v>
      </c>
      <c r="BK131" s="189">
        <f>ROUND(I131*H131,2)</f>
        <v>0</v>
      </c>
      <c r="BL131" s="20" t="s">
        <v>145</v>
      </c>
      <c r="BM131" s="188" t="s">
        <v>376</v>
      </c>
    </row>
    <row r="132" spans="1:65" s="2" customFormat="1" ht="19.2">
      <c r="A132" s="37"/>
      <c r="B132" s="38"/>
      <c r="C132" s="39"/>
      <c r="D132" s="190" t="s">
        <v>152</v>
      </c>
      <c r="E132" s="39"/>
      <c r="F132" s="191" t="s">
        <v>377</v>
      </c>
      <c r="G132" s="39"/>
      <c r="H132" s="39"/>
      <c r="I132" s="192"/>
      <c r="J132" s="39"/>
      <c r="K132" s="39"/>
      <c r="L132" s="42"/>
      <c r="M132" s="193"/>
      <c r="N132" s="194"/>
      <c r="O132" s="68"/>
      <c r="P132" s="68"/>
      <c r="Q132" s="68"/>
      <c r="R132" s="68"/>
      <c r="S132" s="68"/>
      <c r="T132" s="69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152</v>
      </c>
      <c r="AU132" s="20" t="s">
        <v>86</v>
      </c>
    </row>
    <row r="133" spans="1:65" s="2" customFormat="1" ht="10.199999999999999">
      <c r="A133" s="37"/>
      <c r="B133" s="38"/>
      <c r="C133" s="39"/>
      <c r="D133" s="216" t="s">
        <v>163</v>
      </c>
      <c r="E133" s="39"/>
      <c r="F133" s="217" t="s">
        <v>378</v>
      </c>
      <c r="G133" s="39"/>
      <c r="H133" s="39"/>
      <c r="I133" s="192"/>
      <c r="J133" s="39"/>
      <c r="K133" s="39"/>
      <c r="L133" s="42"/>
      <c r="M133" s="193"/>
      <c r="N133" s="194"/>
      <c r="O133" s="68"/>
      <c r="P133" s="68"/>
      <c r="Q133" s="68"/>
      <c r="R133" s="68"/>
      <c r="S133" s="68"/>
      <c r="T133" s="69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163</v>
      </c>
      <c r="AU133" s="20" t="s">
        <v>86</v>
      </c>
    </row>
    <row r="134" spans="1:65" s="13" customFormat="1" ht="10.199999999999999">
      <c r="B134" s="195"/>
      <c r="C134" s="196"/>
      <c r="D134" s="190" t="s">
        <v>153</v>
      </c>
      <c r="E134" s="197" t="s">
        <v>38</v>
      </c>
      <c r="F134" s="198" t="s">
        <v>379</v>
      </c>
      <c r="G134" s="196"/>
      <c r="H134" s="197" t="s">
        <v>38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153</v>
      </c>
      <c r="AU134" s="204" t="s">
        <v>86</v>
      </c>
      <c r="AV134" s="13" t="s">
        <v>84</v>
      </c>
      <c r="AW134" s="13" t="s">
        <v>36</v>
      </c>
      <c r="AX134" s="13" t="s">
        <v>76</v>
      </c>
      <c r="AY134" s="204" t="s">
        <v>144</v>
      </c>
    </row>
    <row r="135" spans="1:65" s="14" customFormat="1" ht="10.199999999999999">
      <c r="B135" s="205"/>
      <c r="C135" s="206"/>
      <c r="D135" s="190" t="s">
        <v>153</v>
      </c>
      <c r="E135" s="207" t="s">
        <v>38</v>
      </c>
      <c r="F135" s="208" t="s">
        <v>1079</v>
      </c>
      <c r="G135" s="206"/>
      <c r="H135" s="209">
        <v>240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153</v>
      </c>
      <c r="AU135" s="215" t="s">
        <v>86</v>
      </c>
      <c r="AV135" s="14" t="s">
        <v>86</v>
      </c>
      <c r="AW135" s="14" t="s">
        <v>36</v>
      </c>
      <c r="AX135" s="14" t="s">
        <v>84</v>
      </c>
      <c r="AY135" s="215" t="s">
        <v>144</v>
      </c>
    </row>
    <row r="136" spans="1:65" s="2" customFormat="1" ht="24.15" customHeight="1">
      <c r="A136" s="37"/>
      <c r="B136" s="38"/>
      <c r="C136" s="177" t="s">
        <v>204</v>
      </c>
      <c r="D136" s="177" t="s">
        <v>147</v>
      </c>
      <c r="E136" s="178" t="s">
        <v>381</v>
      </c>
      <c r="F136" s="179" t="s">
        <v>382</v>
      </c>
      <c r="G136" s="180" t="s">
        <v>159</v>
      </c>
      <c r="H136" s="181">
        <v>24</v>
      </c>
      <c r="I136" s="182"/>
      <c r="J136" s="183">
        <f>ROUND(I136*H136,2)</f>
        <v>0</v>
      </c>
      <c r="K136" s="179" t="s">
        <v>160</v>
      </c>
      <c r="L136" s="42"/>
      <c r="M136" s="184" t="s">
        <v>38</v>
      </c>
      <c r="N136" s="185" t="s">
        <v>49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8" t="s">
        <v>145</v>
      </c>
      <c r="AT136" s="188" t="s">
        <v>147</v>
      </c>
      <c r="AU136" s="188" t="s">
        <v>86</v>
      </c>
      <c r="AY136" s="20" t="s">
        <v>144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20" t="s">
        <v>145</v>
      </c>
      <c r="BK136" s="189">
        <f>ROUND(I136*H136,2)</f>
        <v>0</v>
      </c>
      <c r="BL136" s="20" t="s">
        <v>145</v>
      </c>
      <c r="BM136" s="188" t="s">
        <v>383</v>
      </c>
    </row>
    <row r="137" spans="1:65" s="2" customFormat="1" ht="19.2">
      <c r="A137" s="37"/>
      <c r="B137" s="38"/>
      <c r="C137" s="39"/>
      <c r="D137" s="190" t="s">
        <v>152</v>
      </c>
      <c r="E137" s="39"/>
      <c r="F137" s="191" t="s">
        <v>384</v>
      </c>
      <c r="G137" s="39"/>
      <c r="H137" s="39"/>
      <c r="I137" s="192"/>
      <c r="J137" s="39"/>
      <c r="K137" s="39"/>
      <c r="L137" s="42"/>
      <c r="M137" s="193"/>
      <c r="N137" s="194"/>
      <c r="O137" s="68"/>
      <c r="P137" s="68"/>
      <c r="Q137" s="68"/>
      <c r="R137" s="68"/>
      <c r="S137" s="68"/>
      <c r="T137" s="6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152</v>
      </c>
      <c r="AU137" s="20" t="s">
        <v>86</v>
      </c>
    </row>
    <row r="138" spans="1:65" s="2" customFormat="1" ht="10.199999999999999">
      <c r="A138" s="37"/>
      <c r="B138" s="38"/>
      <c r="C138" s="39"/>
      <c r="D138" s="216" t="s">
        <v>163</v>
      </c>
      <c r="E138" s="39"/>
      <c r="F138" s="217" t="s">
        <v>385</v>
      </c>
      <c r="G138" s="39"/>
      <c r="H138" s="39"/>
      <c r="I138" s="192"/>
      <c r="J138" s="39"/>
      <c r="K138" s="39"/>
      <c r="L138" s="42"/>
      <c r="M138" s="193"/>
      <c r="N138" s="194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163</v>
      </c>
      <c r="AU138" s="20" t="s">
        <v>86</v>
      </c>
    </row>
    <row r="139" spans="1:65" s="14" customFormat="1" ht="10.199999999999999">
      <c r="B139" s="205"/>
      <c r="C139" s="206"/>
      <c r="D139" s="190" t="s">
        <v>153</v>
      </c>
      <c r="E139" s="207" t="s">
        <v>38</v>
      </c>
      <c r="F139" s="208" t="s">
        <v>1078</v>
      </c>
      <c r="G139" s="206"/>
      <c r="H139" s="209">
        <v>24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153</v>
      </c>
      <c r="AU139" s="215" t="s">
        <v>86</v>
      </c>
      <c r="AV139" s="14" t="s">
        <v>86</v>
      </c>
      <c r="AW139" s="14" t="s">
        <v>36</v>
      </c>
      <c r="AX139" s="14" t="s">
        <v>84</v>
      </c>
      <c r="AY139" s="215" t="s">
        <v>144</v>
      </c>
    </row>
    <row r="140" spans="1:65" s="2" customFormat="1" ht="16.5" customHeight="1">
      <c r="A140" s="37"/>
      <c r="B140" s="38"/>
      <c r="C140" s="177" t="s">
        <v>210</v>
      </c>
      <c r="D140" s="177" t="s">
        <v>147</v>
      </c>
      <c r="E140" s="178" t="s">
        <v>157</v>
      </c>
      <c r="F140" s="179" t="s">
        <v>158</v>
      </c>
      <c r="G140" s="180" t="s">
        <v>159</v>
      </c>
      <c r="H140" s="181">
        <v>6</v>
      </c>
      <c r="I140" s="182"/>
      <c r="J140" s="183">
        <f>ROUND(I140*H140,2)</f>
        <v>0</v>
      </c>
      <c r="K140" s="179" t="s">
        <v>160</v>
      </c>
      <c r="L140" s="42"/>
      <c r="M140" s="184" t="s">
        <v>38</v>
      </c>
      <c r="N140" s="185" t="s">
        <v>49</v>
      </c>
      <c r="O140" s="68"/>
      <c r="P140" s="186">
        <f>O140*H140</f>
        <v>0</v>
      </c>
      <c r="Q140" s="186">
        <v>0</v>
      </c>
      <c r="R140" s="186">
        <f>Q140*H140</f>
        <v>0</v>
      </c>
      <c r="S140" s="186">
        <v>0.27</v>
      </c>
      <c r="T140" s="187">
        <f>S140*H140</f>
        <v>1.62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8" t="s">
        <v>145</v>
      </c>
      <c r="AT140" s="188" t="s">
        <v>147</v>
      </c>
      <c r="AU140" s="188" t="s">
        <v>86</v>
      </c>
      <c r="AY140" s="20" t="s">
        <v>144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145</v>
      </c>
      <c r="BK140" s="189">
        <f>ROUND(I140*H140,2)</f>
        <v>0</v>
      </c>
      <c r="BL140" s="20" t="s">
        <v>145</v>
      </c>
      <c r="BM140" s="188" t="s">
        <v>386</v>
      </c>
    </row>
    <row r="141" spans="1:65" s="2" customFormat="1" ht="19.2">
      <c r="A141" s="37"/>
      <c r="B141" s="38"/>
      <c r="C141" s="39"/>
      <c r="D141" s="190" t="s">
        <v>152</v>
      </c>
      <c r="E141" s="39"/>
      <c r="F141" s="191" t="s">
        <v>162</v>
      </c>
      <c r="G141" s="39"/>
      <c r="H141" s="39"/>
      <c r="I141" s="192"/>
      <c r="J141" s="39"/>
      <c r="K141" s="39"/>
      <c r="L141" s="42"/>
      <c r="M141" s="193"/>
      <c r="N141" s="194"/>
      <c r="O141" s="68"/>
      <c r="P141" s="68"/>
      <c r="Q141" s="68"/>
      <c r="R141" s="68"/>
      <c r="S141" s="68"/>
      <c r="T141" s="6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152</v>
      </c>
      <c r="AU141" s="20" t="s">
        <v>86</v>
      </c>
    </row>
    <row r="142" spans="1:65" s="2" customFormat="1" ht="10.199999999999999">
      <c r="A142" s="37"/>
      <c r="B142" s="38"/>
      <c r="C142" s="39"/>
      <c r="D142" s="216" t="s">
        <v>163</v>
      </c>
      <c r="E142" s="39"/>
      <c r="F142" s="217" t="s">
        <v>164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86</v>
      </c>
    </row>
    <row r="143" spans="1:65" s="13" customFormat="1" ht="10.199999999999999">
      <c r="B143" s="195"/>
      <c r="C143" s="196"/>
      <c r="D143" s="190" t="s">
        <v>153</v>
      </c>
      <c r="E143" s="197" t="s">
        <v>38</v>
      </c>
      <c r="F143" s="198" t="s">
        <v>387</v>
      </c>
      <c r="G143" s="196"/>
      <c r="H143" s="197" t="s">
        <v>38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153</v>
      </c>
      <c r="AU143" s="204" t="s">
        <v>86</v>
      </c>
      <c r="AV143" s="13" t="s">
        <v>84</v>
      </c>
      <c r="AW143" s="13" t="s">
        <v>36</v>
      </c>
      <c r="AX143" s="13" t="s">
        <v>76</v>
      </c>
      <c r="AY143" s="204" t="s">
        <v>144</v>
      </c>
    </row>
    <row r="144" spans="1:65" s="14" customFormat="1" ht="10.199999999999999">
      <c r="B144" s="205"/>
      <c r="C144" s="206"/>
      <c r="D144" s="190" t="s">
        <v>153</v>
      </c>
      <c r="E144" s="207" t="s">
        <v>38</v>
      </c>
      <c r="F144" s="208" t="s">
        <v>1080</v>
      </c>
      <c r="G144" s="206"/>
      <c r="H144" s="209">
        <v>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153</v>
      </c>
      <c r="AU144" s="215" t="s">
        <v>86</v>
      </c>
      <c r="AV144" s="14" t="s">
        <v>86</v>
      </c>
      <c r="AW144" s="14" t="s">
        <v>36</v>
      </c>
      <c r="AX144" s="14" t="s">
        <v>84</v>
      </c>
      <c r="AY144" s="215" t="s">
        <v>144</v>
      </c>
    </row>
    <row r="145" spans="1:65" s="2" customFormat="1" ht="16.5" customHeight="1">
      <c r="A145" s="37"/>
      <c r="B145" s="38"/>
      <c r="C145" s="177" t="s">
        <v>155</v>
      </c>
      <c r="D145" s="177" t="s">
        <v>147</v>
      </c>
      <c r="E145" s="178" t="s">
        <v>389</v>
      </c>
      <c r="F145" s="179" t="s">
        <v>390</v>
      </c>
      <c r="G145" s="180" t="s">
        <v>150</v>
      </c>
      <c r="H145" s="181">
        <v>1</v>
      </c>
      <c r="I145" s="182"/>
      <c r="J145" s="183">
        <f>ROUND(I145*H145,2)</f>
        <v>0</v>
      </c>
      <c r="K145" s="179" t="s">
        <v>38</v>
      </c>
      <c r="L145" s="42"/>
      <c r="M145" s="184" t="s">
        <v>38</v>
      </c>
      <c r="N145" s="185" t="s">
        <v>49</v>
      </c>
      <c r="O145" s="68"/>
      <c r="P145" s="186">
        <f>O145*H145</f>
        <v>0</v>
      </c>
      <c r="Q145" s="186">
        <v>0</v>
      </c>
      <c r="R145" s="186">
        <f>Q145*H145</f>
        <v>0</v>
      </c>
      <c r="S145" s="186">
        <v>5.0000000000000001E-3</v>
      </c>
      <c r="T145" s="187">
        <f>S145*H145</f>
        <v>5.0000000000000001E-3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145</v>
      </c>
      <c r="AT145" s="188" t="s">
        <v>147</v>
      </c>
      <c r="AU145" s="188" t="s">
        <v>86</v>
      </c>
      <c r="AY145" s="20" t="s">
        <v>144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145</v>
      </c>
      <c r="BK145" s="189">
        <f>ROUND(I145*H145,2)</f>
        <v>0</v>
      </c>
      <c r="BL145" s="20" t="s">
        <v>145</v>
      </c>
      <c r="BM145" s="188" t="s">
        <v>391</v>
      </c>
    </row>
    <row r="146" spans="1:65" s="2" customFormat="1" ht="10.199999999999999">
      <c r="A146" s="37"/>
      <c r="B146" s="38"/>
      <c r="C146" s="39"/>
      <c r="D146" s="190" t="s">
        <v>152</v>
      </c>
      <c r="E146" s="39"/>
      <c r="F146" s="191" t="s">
        <v>390</v>
      </c>
      <c r="G146" s="39"/>
      <c r="H146" s="39"/>
      <c r="I146" s="192"/>
      <c r="J146" s="39"/>
      <c r="K146" s="39"/>
      <c r="L146" s="42"/>
      <c r="M146" s="193"/>
      <c r="N146" s="194"/>
      <c r="O146" s="68"/>
      <c r="P146" s="68"/>
      <c r="Q146" s="68"/>
      <c r="R146" s="68"/>
      <c r="S146" s="68"/>
      <c r="T146" s="69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152</v>
      </c>
      <c r="AU146" s="20" t="s">
        <v>86</v>
      </c>
    </row>
    <row r="147" spans="1:65" s="13" customFormat="1" ht="10.199999999999999">
      <c r="B147" s="195"/>
      <c r="C147" s="196"/>
      <c r="D147" s="190" t="s">
        <v>153</v>
      </c>
      <c r="E147" s="197" t="s">
        <v>38</v>
      </c>
      <c r="F147" s="198" t="s">
        <v>392</v>
      </c>
      <c r="G147" s="196"/>
      <c r="H147" s="197" t="s">
        <v>38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153</v>
      </c>
      <c r="AU147" s="204" t="s">
        <v>86</v>
      </c>
      <c r="AV147" s="13" t="s">
        <v>84</v>
      </c>
      <c r="AW147" s="13" t="s">
        <v>36</v>
      </c>
      <c r="AX147" s="13" t="s">
        <v>76</v>
      </c>
      <c r="AY147" s="204" t="s">
        <v>144</v>
      </c>
    </row>
    <row r="148" spans="1:65" s="14" customFormat="1" ht="10.199999999999999">
      <c r="B148" s="205"/>
      <c r="C148" s="206"/>
      <c r="D148" s="190" t="s">
        <v>153</v>
      </c>
      <c r="E148" s="207" t="s">
        <v>38</v>
      </c>
      <c r="F148" s="208" t="s">
        <v>84</v>
      </c>
      <c r="G148" s="206"/>
      <c r="H148" s="209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153</v>
      </c>
      <c r="AU148" s="215" t="s">
        <v>86</v>
      </c>
      <c r="AV148" s="14" t="s">
        <v>86</v>
      </c>
      <c r="AW148" s="14" t="s">
        <v>36</v>
      </c>
      <c r="AX148" s="14" t="s">
        <v>84</v>
      </c>
      <c r="AY148" s="215" t="s">
        <v>144</v>
      </c>
    </row>
    <row r="149" spans="1:65" s="2" customFormat="1" ht="16.5" customHeight="1">
      <c r="A149" s="37"/>
      <c r="B149" s="38"/>
      <c r="C149" s="177" t="s">
        <v>222</v>
      </c>
      <c r="D149" s="177" t="s">
        <v>147</v>
      </c>
      <c r="E149" s="178" t="s">
        <v>393</v>
      </c>
      <c r="F149" s="179" t="s">
        <v>394</v>
      </c>
      <c r="G149" s="180" t="s">
        <v>159</v>
      </c>
      <c r="H149" s="181">
        <v>24.8</v>
      </c>
      <c r="I149" s="182"/>
      <c r="J149" s="183">
        <f>ROUND(I149*H149,2)</f>
        <v>0</v>
      </c>
      <c r="K149" s="179" t="s">
        <v>160</v>
      </c>
      <c r="L149" s="42"/>
      <c r="M149" s="184" t="s">
        <v>38</v>
      </c>
      <c r="N149" s="185" t="s">
        <v>49</v>
      </c>
      <c r="O149" s="68"/>
      <c r="P149" s="186">
        <f>O149*H149</f>
        <v>0</v>
      </c>
      <c r="Q149" s="186">
        <v>0</v>
      </c>
      <c r="R149" s="186">
        <f>Q149*H149</f>
        <v>0</v>
      </c>
      <c r="S149" s="186">
        <v>1.4300000000000001E-3</v>
      </c>
      <c r="T149" s="187">
        <f>S149*H149</f>
        <v>3.5464000000000002E-2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145</v>
      </c>
      <c r="AT149" s="188" t="s">
        <v>147</v>
      </c>
      <c r="AU149" s="188" t="s">
        <v>86</v>
      </c>
      <c r="AY149" s="20" t="s">
        <v>144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145</v>
      </c>
      <c r="BK149" s="189">
        <f>ROUND(I149*H149,2)</f>
        <v>0</v>
      </c>
      <c r="BL149" s="20" t="s">
        <v>145</v>
      </c>
      <c r="BM149" s="188" t="s">
        <v>1081</v>
      </c>
    </row>
    <row r="150" spans="1:65" s="2" customFormat="1" ht="10.199999999999999">
      <c r="A150" s="37"/>
      <c r="B150" s="38"/>
      <c r="C150" s="39"/>
      <c r="D150" s="190" t="s">
        <v>152</v>
      </c>
      <c r="E150" s="39"/>
      <c r="F150" s="191" t="s">
        <v>396</v>
      </c>
      <c r="G150" s="39"/>
      <c r="H150" s="39"/>
      <c r="I150" s="192"/>
      <c r="J150" s="39"/>
      <c r="K150" s="39"/>
      <c r="L150" s="42"/>
      <c r="M150" s="193"/>
      <c r="N150" s="194"/>
      <c r="O150" s="68"/>
      <c r="P150" s="68"/>
      <c r="Q150" s="68"/>
      <c r="R150" s="68"/>
      <c r="S150" s="68"/>
      <c r="T150" s="69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152</v>
      </c>
      <c r="AU150" s="20" t="s">
        <v>86</v>
      </c>
    </row>
    <row r="151" spans="1:65" s="2" customFormat="1" ht="10.199999999999999">
      <c r="A151" s="37"/>
      <c r="B151" s="38"/>
      <c r="C151" s="39"/>
      <c r="D151" s="216" t="s">
        <v>163</v>
      </c>
      <c r="E151" s="39"/>
      <c r="F151" s="217" t="s">
        <v>397</v>
      </c>
      <c r="G151" s="39"/>
      <c r="H151" s="39"/>
      <c r="I151" s="192"/>
      <c r="J151" s="39"/>
      <c r="K151" s="39"/>
      <c r="L151" s="42"/>
      <c r="M151" s="193"/>
      <c r="N151" s="194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86</v>
      </c>
    </row>
    <row r="152" spans="1:65" s="13" customFormat="1" ht="10.199999999999999">
      <c r="B152" s="195"/>
      <c r="C152" s="196"/>
      <c r="D152" s="190" t="s">
        <v>153</v>
      </c>
      <c r="E152" s="197" t="s">
        <v>38</v>
      </c>
      <c r="F152" s="198" t="s">
        <v>398</v>
      </c>
      <c r="G152" s="196"/>
      <c r="H152" s="197" t="s">
        <v>38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153</v>
      </c>
      <c r="AU152" s="204" t="s">
        <v>86</v>
      </c>
      <c r="AV152" s="13" t="s">
        <v>84</v>
      </c>
      <c r="AW152" s="13" t="s">
        <v>36</v>
      </c>
      <c r="AX152" s="13" t="s">
        <v>76</v>
      </c>
      <c r="AY152" s="204" t="s">
        <v>144</v>
      </c>
    </row>
    <row r="153" spans="1:65" s="14" customFormat="1" ht="10.199999999999999">
      <c r="B153" s="205"/>
      <c r="C153" s="206"/>
      <c r="D153" s="190" t="s">
        <v>153</v>
      </c>
      <c r="E153" s="207" t="s">
        <v>38</v>
      </c>
      <c r="F153" s="208" t="s">
        <v>1082</v>
      </c>
      <c r="G153" s="206"/>
      <c r="H153" s="209">
        <v>24.8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153</v>
      </c>
      <c r="AU153" s="215" t="s">
        <v>86</v>
      </c>
      <c r="AV153" s="14" t="s">
        <v>86</v>
      </c>
      <c r="AW153" s="14" t="s">
        <v>36</v>
      </c>
      <c r="AX153" s="14" t="s">
        <v>84</v>
      </c>
      <c r="AY153" s="215" t="s">
        <v>144</v>
      </c>
    </row>
    <row r="154" spans="1:65" s="12" customFormat="1" ht="22.8" customHeight="1">
      <c r="B154" s="161"/>
      <c r="C154" s="162"/>
      <c r="D154" s="163" t="s">
        <v>75</v>
      </c>
      <c r="E154" s="175" t="s">
        <v>167</v>
      </c>
      <c r="F154" s="175" t="s">
        <v>168</v>
      </c>
      <c r="G154" s="162"/>
      <c r="H154" s="162"/>
      <c r="I154" s="165"/>
      <c r="J154" s="176">
        <f>BK154</f>
        <v>0</v>
      </c>
      <c r="K154" s="162"/>
      <c r="L154" s="167"/>
      <c r="M154" s="168"/>
      <c r="N154" s="169"/>
      <c r="O154" s="169"/>
      <c r="P154" s="170">
        <f>SUM(P155:P168)</f>
        <v>0</v>
      </c>
      <c r="Q154" s="169"/>
      <c r="R154" s="170">
        <f>SUM(R155:R168)</f>
        <v>0</v>
      </c>
      <c r="S154" s="169"/>
      <c r="T154" s="171">
        <f>SUM(T155:T168)</f>
        <v>0</v>
      </c>
      <c r="AR154" s="172" t="s">
        <v>84</v>
      </c>
      <c r="AT154" s="173" t="s">
        <v>75</v>
      </c>
      <c r="AU154" s="173" t="s">
        <v>84</v>
      </c>
      <c r="AY154" s="172" t="s">
        <v>144</v>
      </c>
      <c r="BK154" s="174">
        <f>SUM(BK155:BK168)</f>
        <v>0</v>
      </c>
    </row>
    <row r="155" spans="1:65" s="2" customFormat="1" ht="16.5" customHeight="1">
      <c r="A155" s="37"/>
      <c r="B155" s="38"/>
      <c r="C155" s="177" t="s">
        <v>230</v>
      </c>
      <c r="D155" s="177" t="s">
        <v>147</v>
      </c>
      <c r="E155" s="178" t="s">
        <v>170</v>
      </c>
      <c r="F155" s="179" t="s">
        <v>171</v>
      </c>
      <c r="G155" s="180" t="s">
        <v>172</v>
      </c>
      <c r="H155" s="181">
        <v>20.073</v>
      </c>
      <c r="I155" s="182"/>
      <c r="J155" s="183">
        <f>ROUND(I155*H155,2)</f>
        <v>0</v>
      </c>
      <c r="K155" s="179" t="s">
        <v>160</v>
      </c>
      <c r="L155" s="42"/>
      <c r="M155" s="184" t="s">
        <v>38</v>
      </c>
      <c r="N155" s="185" t="s">
        <v>49</v>
      </c>
      <c r="O155" s="68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145</v>
      </c>
      <c r="AT155" s="188" t="s">
        <v>147</v>
      </c>
      <c r="AU155" s="188" t="s">
        <v>86</v>
      </c>
      <c r="AY155" s="20" t="s">
        <v>144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145</v>
      </c>
      <c r="BK155" s="189">
        <f>ROUND(I155*H155,2)</f>
        <v>0</v>
      </c>
      <c r="BL155" s="20" t="s">
        <v>145</v>
      </c>
      <c r="BM155" s="188" t="s">
        <v>400</v>
      </c>
    </row>
    <row r="156" spans="1:65" s="2" customFormat="1" ht="10.199999999999999">
      <c r="A156" s="37"/>
      <c r="B156" s="38"/>
      <c r="C156" s="39"/>
      <c r="D156" s="190" t="s">
        <v>152</v>
      </c>
      <c r="E156" s="39"/>
      <c r="F156" s="191" t="s">
        <v>174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86</v>
      </c>
    </row>
    <row r="157" spans="1:65" s="2" customFormat="1" ht="10.199999999999999">
      <c r="A157" s="37"/>
      <c r="B157" s="38"/>
      <c r="C157" s="39"/>
      <c r="D157" s="216" t="s">
        <v>163</v>
      </c>
      <c r="E157" s="39"/>
      <c r="F157" s="217" t="s">
        <v>175</v>
      </c>
      <c r="G157" s="39"/>
      <c r="H157" s="39"/>
      <c r="I157" s="192"/>
      <c r="J157" s="39"/>
      <c r="K157" s="39"/>
      <c r="L157" s="42"/>
      <c r="M157" s="193"/>
      <c r="N157" s="194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86</v>
      </c>
    </row>
    <row r="158" spans="1:65" s="2" customFormat="1" ht="16.5" customHeight="1">
      <c r="A158" s="37"/>
      <c r="B158" s="38"/>
      <c r="C158" s="177" t="s">
        <v>8</v>
      </c>
      <c r="D158" s="177" t="s">
        <v>147</v>
      </c>
      <c r="E158" s="178" t="s">
        <v>402</v>
      </c>
      <c r="F158" s="179" t="s">
        <v>403</v>
      </c>
      <c r="G158" s="180" t="s">
        <v>226</v>
      </c>
      <c r="H158" s="181">
        <v>14</v>
      </c>
      <c r="I158" s="182"/>
      <c r="J158" s="183">
        <f>ROUND(I158*H158,2)</f>
        <v>0</v>
      </c>
      <c r="K158" s="179" t="s">
        <v>38</v>
      </c>
      <c r="L158" s="42"/>
      <c r="M158" s="184" t="s">
        <v>38</v>
      </c>
      <c r="N158" s="185" t="s">
        <v>49</v>
      </c>
      <c r="O158" s="68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8" t="s">
        <v>145</v>
      </c>
      <c r="AT158" s="188" t="s">
        <v>147</v>
      </c>
      <c r="AU158" s="188" t="s">
        <v>86</v>
      </c>
      <c r="AY158" s="20" t="s">
        <v>144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20" t="s">
        <v>145</v>
      </c>
      <c r="BK158" s="189">
        <f>ROUND(I158*H158,2)</f>
        <v>0</v>
      </c>
      <c r="BL158" s="20" t="s">
        <v>145</v>
      </c>
      <c r="BM158" s="188" t="s">
        <v>1083</v>
      </c>
    </row>
    <row r="159" spans="1:65" s="2" customFormat="1" ht="10.199999999999999">
      <c r="A159" s="37"/>
      <c r="B159" s="38"/>
      <c r="C159" s="39"/>
      <c r="D159" s="190" t="s">
        <v>152</v>
      </c>
      <c r="E159" s="39"/>
      <c r="F159" s="191" t="s">
        <v>405</v>
      </c>
      <c r="G159" s="39"/>
      <c r="H159" s="39"/>
      <c r="I159" s="192"/>
      <c r="J159" s="39"/>
      <c r="K159" s="39"/>
      <c r="L159" s="42"/>
      <c r="M159" s="193"/>
      <c r="N159" s="194"/>
      <c r="O159" s="68"/>
      <c r="P159" s="68"/>
      <c r="Q159" s="68"/>
      <c r="R159" s="68"/>
      <c r="S159" s="68"/>
      <c r="T159" s="69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152</v>
      </c>
      <c r="AU159" s="20" t="s">
        <v>86</v>
      </c>
    </row>
    <row r="160" spans="1:65" s="13" customFormat="1" ht="10.199999999999999">
      <c r="B160" s="195"/>
      <c r="C160" s="196"/>
      <c r="D160" s="190" t="s">
        <v>153</v>
      </c>
      <c r="E160" s="197" t="s">
        <v>38</v>
      </c>
      <c r="F160" s="198" t="s">
        <v>406</v>
      </c>
      <c r="G160" s="196"/>
      <c r="H160" s="197" t="s">
        <v>38</v>
      </c>
      <c r="I160" s="199"/>
      <c r="J160" s="196"/>
      <c r="K160" s="196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153</v>
      </c>
      <c r="AU160" s="204" t="s">
        <v>86</v>
      </c>
      <c r="AV160" s="13" t="s">
        <v>84</v>
      </c>
      <c r="AW160" s="13" t="s">
        <v>36</v>
      </c>
      <c r="AX160" s="13" t="s">
        <v>76</v>
      </c>
      <c r="AY160" s="204" t="s">
        <v>144</v>
      </c>
    </row>
    <row r="161" spans="1:65" s="14" customFormat="1" ht="10.199999999999999">
      <c r="B161" s="205"/>
      <c r="C161" s="206"/>
      <c r="D161" s="190" t="s">
        <v>153</v>
      </c>
      <c r="E161" s="207" t="s">
        <v>38</v>
      </c>
      <c r="F161" s="208" t="s">
        <v>249</v>
      </c>
      <c r="G161" s="206"/>
      <c r="H161" s="209">
        <v>14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153</v>
      </c>
      <c r="AU161" s="215" t="s">
        <v>86</v>
      </c>
      <c r="AV161" s="14" t="s">
        <v>86</v>
      </c>
      <c r="AW161" s="14" t="s">
        <v>36</v>
      </c>
      <c r="AX161" s="14" t="s">
        <v>84</v>
      </c>
      <c r="AY161" s="215" t="s">
        <v>144</v>
      </c>
    </row>
    <row r="162" spans="1:65" s="2" customFormat="1" ht="16.5" customHeight="1">
      <c r="A162" s="37"/>
      <c r="B162" s="38"/>
      <c r="C162" s="177" t="s">
        <v>241</v>
      </c>
      <c r="D162" s="177" t="s">
        <v>147</v>
      </c>
      <c r="E162" s="178" t="s">
        <v>176</v>
      </c>
      <c r="F162" s="179" t="s">
        <v>177</v>
      </c>
      <c r="G162" s="180" t="s">
        <v>172</v>
      </c>
      <c r="H162" s="181">
        <v>19.736000000000001</v>
      </c>
      <c r="I162" s="182"/>
      <c r="J162" s="183">
        <f>ROUND(I162*H162,2)</f>
        <v>0</v>
      </c>
      <c r="K162" s="179" t="s">
        <v>38</v>
      </c>
      <c r="L162" s="42"/>
      <c r="M162" s="184" t="s">
        <v>38</v>
      </c>
      <c r="N162" s="185" t="s">
        <v>49</v>
      </c>
      <c r="O162" s="68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8" t="s">
        <v>145</v>
      </c>
      <c r="AT162" s="188" t="s">
        <v>147</v>
      </c>
      <c r="AU162" s="188" t="s">
        <v>86</v>
      </c>
      <c r="AY162" s="20" t="s">
        <v>144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20" t="s">
        <v>145</v>
      </c>
      <c r="BK162" s="189">
        <f>ROUND(I162*H162,2)</f>
        <v>0</v>
      </c>
      <c r="BL162" s="20" t="s">
        <v>145</v>
      </c>
      <c r="BM162" s="188" t="s">
        <v>1084</v>
      </c>
    </row>
    <row r="163" spans="1:65" s="2" customFormat="1" ht="19.2">
      <c r="A163" s="37"/>
      <c r="B163" s="38"/>
      <c r="C163" s="39"/>
      <c r="D163" s="190" t="s">
        <v>152</v>
      </c>
      <c r="E163" s="39"/>
      <c r="F163" s="191" t="s">
        <v>179</v>
      </c>
      <c r="G163" s="39"/>
      <c r="H163" s="39"/>
      <c r="I163" s="192"/>
      <c r="J163" s="39"/>
      <c r="K163" s="39"/>
      <c r="L163" s="42"/>
      <c r="M163" s="193"/>
      <c r="N163" s="194"/>
      <c r="O163" s="68"/>
      <c r="P163" s="68"/>
      <c r="Q163" s="68"/>
      <c r="R163" s="68"/>
      <c r="S163" s="68"/>
      <c r="T163" s="69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152</v>
      </c>
      <c r="AU163" s="20" t="s">
        <v>86</v>
      </c>
    </row>
    <row r="164" spans="1:65" s="13" customFormat="1" ht="10.199999999999999">
      <c r="B164" s="195"/>
      <c r="C164" s="196"/>
      <c r="D164" s="190" t="s">
        <v>153</v>
      </c>
      <c r="E164" s="197" t="s">
        <v>38</v>
      </c>
      <c r="F164" s="198" t="s">
        <v>180</v>
      </c>
      <c r="G164" s="196"/>
      <c r="H164" s="197" t="s">
        <v>38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153</v>
      </c>
      <c r="AU164" s="204" t="s">
        <v>86</v>
      </c>
      <c r="AV164" s="13" t="s">
        <v>84</v>
      </c>
      <c r="AW164" s="13" t="s">
        <v>36</v>
      </c>
      <c r="AX164" s="13" t="s">
        <v>76</v>
      </c>
      <c r="AY164" s="204" t="s">
        <v>144</v>
      </c>
    </row>
    <row r="165" spans="1:65" s="14" customFormat="1" ht="10.199999999999999">
      <c r="B165" s="205"/>
      <c r="C165" s="206"/>
      <c r="D165" s="190" t="s">
        <v>153</v>
      </c>
      <c r="E165" s="207" t="s">
        <v>38</v>
      </c>
      <c r="F165" s="208" t="s">
        <v>1085</v>
      </c>
      <c r="G165" s="206"/>
      <c r="H165" s="209">
        <v>20.071999999999999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153</v>
      </c>
      <c r="AU165" s="215" t="s">
        <v>86</v>
      </c>
      <c r="AV165" s="14" t="s">
        <v>86</v>
      </c>
      <c r="AW165" s="14" t="s">
        <v>36</v>
      </c>
      <c r="AX165" s="14" t="s">
        <v>76</v>
      </c>
      <c r="AY165" s="215" t="s">
        <v>144</v>
      </c>
    </row>
    <row r="166" spans="1:65" s="13" customFormat="1" ht="10.199999999999999">
      <c r="B166" s="195"/>
      <c r="C166" s="196"/>
      <c r="D166" s="190" t="s">
        <v>153</v>
      </c>
      <c r="E166" s="197" t="s">
        <v>38</v>
      </c>
      <c r="F166" s="198" t="s">
        <v>1086</v>
      </c>
      <c r="G166" s="196"/>
      <c r="H166" s="197" t="s">
        <v>38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153</v>
      </c>
      <c r="AU166" s="204" t="s">
        <v>86</v>
      </c>
      <c r="AV166" s="13" t="s">
        <v>84</v>
      </c>
      <c r="AW166" s="13" t="s">
        <v>36</v>
      </c>
      <c r="AX166" s="13" t="s">
        <v>76</v>
      </c>
      <c r="AY166" s="204" t="s">
        <v>144</v>
      </c>
    </row>
    <row r="167" spans="1:65" s="14" customFormat="1" ht="10.199999999999999">
      <c r="B167" s="205"/>
      <c r="C167" s="206"/>
      <c r="D167" s="190" t="s">
        <v>153</v>
      </c>
      <c r="E167" s="207" t="s">
        <v>38</v>
      </c>
      <c r="F167" s="208" t="s">
        <v>1087</v>
      </c>
      <c r="G167" s="206"/>
      <c r="H167" s="209">
        <v>-0.33600000000000002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153</v>
      </c>
      <c r="AU167" s="215" t="s">
        <v>86</v>
      </c>
      <c r="AV167" s="14" t="s">
        <v>86</v>
      </c>
      <c r="AW167" s="14" t="s">
        <v>36</v>
      </c>
      <c r="AX167" s="14" t="s">
        <v>76</v>
      </c>
      <c r="AY167" s="215" t="s">
        <v>144</v>
      </c>
    </row>
    <row r="168" spans="1:65" s="15" customFormat="1" ht="10.199999999999999">
      <c r="B168" s="232"/>
      <c r="C168" s="233"/>
      <c r="D168" s="190" t="s">
        <v>153</v>
      </c>
      <c r="E168" s="234" t="s">
        <v>38</v>
      </c>
      <c r="F168" s="235" t="s">
        <v>421</v>
      </c>
      <c r="G168" s="233"/>
      <c r="H168" s="236">
        <v>19.736000000000001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153</v>
      </c>
      <c r="AU168" s="242" t="s">
        <v>86</v>
      </c>
      <c r="AV168" s="15" t="s">
        <v>145</v>
      </c>
      <c r="AW168" s="15" t="s">
        <v>36</v>
      </c>
      <c r="AX168" s="15" t="s">
        <v>84</v>
      </c>
      <c r="AY168" s="242" t="s">
        <v>144</v>
      </c>
    </row>
    <row r="169" spans="1:65" s="12" customFormat="1" ht="22.8" customHeight="1">
      <c r="B169" s="161"/>
      <c r="C169" s="162"/>
      <c r="D169" s="163" t="s">
        <v>75</v>
      </c>
      <c r="E169" s="175" t="s">
        <v>182</v>
      </c>
      <c r="F169" s="175" t="s">
        <v>183</v>
      </c>
      <c r="G169" s="162"/>
      <c r="H169" s="162"/>
      <c r="I169" s="165"/>
      <c r="J169" s="176">
        <f>BK169</f>
        <v>0</v>
      </c>
      <c r="K169" s="162"/>
      <c r="L169" s="167"/>
      <c r="M169" s="168"/>
      <c r="N169" s="169"/>
      <c r="O169" s="169"/>
      <c r="P169" s="170">
        <f>SUM(P170:P172)</f>
        <v>0</v>
      </c>
      <c r="Q169" s="169"/>
      <c r="R169" s="170">
        <f>SUM(R170:R172)</f>
        <v>0</v>
      </c>
      <c r="S169" s="169"/>
      <c r="T169" s="171">
        <f>SUM(T170:T172)</f>
        <v>0</v>
      </c>
      <c r="AR169" s="172" t="s">
        <v>84</v>
      </c>
      <c r="AT169" s="173" t="s">
        <v>75</v>
      </c>
      <c r="AU169" s="173" t="s">
        <v>84</v>
      </c>
      <c r="AY169" s="172" t="s">
        <v>144</v>
      </c>
      <c r="BK169" s="174">
        <f>SUM(BK170:BK172)</f>
        <v>0</v>
      </c>
    </row>
    <row r="170" spans="1:65" s="2" customFormat="1" ht="16.5" customHeight="1">
      <c r="A170" s="37"/>
      <c r="B170" s="38"/>
      <c r="C170" s="177" t="s">
        <v>249</v>
      </c>
      <c r="D170" s="177" t="s">
        <v>147</v>
      </c>
      <c r="E170" s="178" t="s">
        <v>185</v>
      </c>
      <c r="F170" s="179" t="s">
        <v>186</v>
      </c>
      <c r="G170" s="180" t="s">
        <v>172</v>
      </c>
      <c r="H170" s="181">
        <v>0.84299999999999997</v>
      </c>
      <c r="I170" s="182"/>
      <c r="J170" s="183">
        <f>ROUND(I170*H170,2)</f>
        <v>0</v>
      </c>
      <c r="K170" s="179" t="s">
        <v>160</v>
      </c>
      <c r="L170" s="42"/>
      <c r="M170" s="184" t="s">
        <v>38</v>
      </c>
      <c r="N170" s="185" t="s">
        <v>49</v>
      </c>
      <c r="O170" s="68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8" t="s">
        <v>145</v>
      </c>
      <c r="AT170" s="188" t="s">
        <v>147</v>
      </c>
      <c r="AU170" s="188" t="s">
        <v>86</v>
      </c>
      <c r="AY170" s="20" t="s">
        <v>144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20" t="s">
        <v>145</v>
      </c>
      <c r="BK170" s="189">
        <f>ROUND(I170*H170,2)</f>
        <v>0</v>
      </c>
      <c r="BL170" s="20" t="s">
        <v>145</v>
      </c>
      <c r="BM170" s="188" t="s">
        <v>407</v>
      </c>
    </row>
    <row r="171" spans="1:65" s="2" customFormat="1" ht="19.2">
      <c r="A171" s="37"/>
      <c r="B171" s="38"/>
      <c r="C171" s="39"/>
      <c r="D171" s="190" t="s">
        <v>152</v>
      </c>
      <c r="E171" s="39"/>
      <c r="F171" s="191" t="s">
        <v>188</v>
      </c>
      <c r="G171" s="39"/>
      <c r="H171" s="39"/>
      <c r="I171" s="192"/>
      <c r="J171" s="39"/>
      <c r="K171" s="39"/>
      <c r="L171" s="42"/>
      <c r="M171" s="193"/>
      <c r="N171" s="194"/>
      <c r="O171" s="68"/>
      <c r="P171" s="68"/>
      <c r="Q171" s="68"/>
      <c r="R171" s="68"/>
      <c r="S171" s="68"/>
      <c r="T171" s="69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152</v>
      </c>
      <c r="AU171" s="20" t="s">
        <v>86</v>
      </c>
    </row>
    <row r="172" spans="1:65" s="2" customFormat="1" ht="10.199999999999999">
      <c r="A172" s="37"/>
      <c r="B172" s="38"/>
      <c r="C172" s="39"/>
      <c r="D172" s="216" t="s">
        <v>163</v>
      </c>
      <c r="E172" s="39"/>
      <c r="F172" s="217" t="s">
        <v>189</v>
      </c>
      <c r="G172" s="39"/>
      <c r="H172" s="39"/>
      <c r="I172" s="192"/>
      <c r="J172" s="39"/>
      <c r="K172" s="39"/>
      <c r="L172" s="42"/>
      <c r="M172" s="193"/>
      <c r="N172" s="194"/>
      <c r="O172" s="68"/>
      <c r="P172" s="68"/>
      <c r="Q172" s="68"/>
      <c r="R172" s="68"/>
      <c r="S172" s="68"/>
      <c r="T172" s="69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163</v>
      </c>
      <c r="AU172" s="20" t="s">
        <v>86</v>
      </c>
    </row>
    <row r="173" spans="1:65" s="12" customFormat="1" ht="25.95" customHeight="1">
      <c r="B173" s="161"/>
      <c r="C173" s="162"/>
      <c r="D173" s="163" t="s">
        <v>75</v>
      </c>
      <c r="E173" s="164" t="s">
        <v>190</v>
      </c>
      <c r="F173" s="164" t="s">
        <v>191</v>
      </c>
      <c r="G173" s="162"/>
      <c r="H173" s="162"/>
      <c r="I173" s="165"/>
      <c r="J173" s="166">
        <f>BK173</f>
        <v>0</v>
      </c>
      <c r="K173" s="162"/>
      <c r="L173" s="167"/>
      <c r="M173" s="168"/>
      <c r="N173" s="169"/>
      <c r="O173" s="169"/>
      <c r="P173" s="170">
        <f>P174+P198+P243+P323+P361+P378+P409+P473+P508+P568</f>
        <v>0</v>
      </c>
      <c r="Q173" s="169"/>
      <c r="R173" s="170">
        <f>R174+R198+R243+R323+R361+R378+R409+R473+R508+R568</f>
        <v>7.8996923999999993</v>
      </c>
      <c r="S173" s="169"/>
      <c r="T173" s="171">
        <f>T174+T198+T243+T323+T361+T378+T409+T473+T508+T568</f>
        <v>18.230063999999999</v>
      </c>
      <c r="AR173" s="172" t="s">
        <v>86</v>
      </c>
      <c r="AT173" s="173" t="s">
        <v>75</v>
      </c>
      <c r="AU173" s="173" t="s">
        <v>76</v>
      </c>
      <c r="AY173" s="172" t="s">
        <v>144</v>
      </c>
      <c r="BK173" s="174">
        <f>BK174+BK198+BK243+BK323+BK361+BK378+BK409+BK473+BK508+BK568</f>
        <v>0</v>
      </c>
    </row>
    <row r="174" spans="1:65" s="12" customFormat="1" ht="22.8" customHeight="1">
      <c r="B174" s="161"/>
      <c r="C174" s="162"/>
      <c r="D174" s="163" t="s">
        <v>75</v>
      </c>
      <c r="E174" s="175" t="s">
        <v>192</v>
      </c>
      <c r="F174" s="175" t="s">
        <v>193</v>
      </c>
      <c r="G174" s="162"/>
      <c r="H174" s="162"/>
      <c r="I174" s="165"/>
      <c r="J174" s="176">
        <f>BK174</f>
        <v>0</v>
      </c>
      <c r="K174" s="162"/>
      <c r="L174" s="167"/>
      <c r="M174" s="168"/>
      <c r="N174" s="169"/>
      <c r="O174" s="169"/>
      <c r="P174" s="170">
        <f>SUM(P175:P197)</f>
        <v>0</v>
      </c>
      <c r="Q174" s="169"/>
      <c r="R174" s="170">
        <f>SUM(R175:R197)</f>
        <v>2.5920000000000002E-2</v>
      </c>
      <c r="S174" s="169"/>
      <c r="T174" s="171">
        <f>SUM(T175:T197)</f>
        <v>0.1394</v>
      </c>
      <c r="AR174" s="172" t="s">
        <v>86</v>
      </c>
      <c r="AT174" s="173" t="s">
        <v>75</v>
      </c>
      <c r="AU174" s="173" t="s">
        <v>84</v>
      </c>
      <c r="AY174" s="172" t="s">
        <v>144</v>
      </c>
      <c r="BK174" s="174">
        <f>SUM(BK175:BK197)</f>
        <v>0</v>
      </c>
    </row>
    <row r="175" spans="1:65" s="2" customFormat="1" ht="16.5" customHeight="1">
      <c r="A175" s="37"/>
      <c r="B175" s="38"/>
      <c r="C175" s="177" t="s">
        <v>257</v>
      </c>
      <c r="D175" s="177" t="s">
        <v>147</v>
      </c>
      <c r="E175" s="178" t="s">
        <v>195</v>
      </c>
      <c r="F175" s="179" t="s">
        <v>196</v>
      </c>
      <c r="G175" s="180" t="s">
        <v>197</v>
      </c>
      <c r="H175" s="181">
        <v>4</v>
      </c>
      <c r="I175" s="182"/>
      <c r="J175" s="183">
        <f>ROUND(I175*H175,2)</f>
        <v>0</v>
      </c>
      <c r="K175" s="179" t="s">
        <v>160</v>
      </c>
      <c r="L175" s="42"/>
      <c r="M175" s="184" t="s">
        <v>38</v>
      </c>
      <c r="N175" s="185" t="s">
        <v>49</v>
      </c>
      <c r="O175" s="68"/>
      <c r="P175" s="186">
        <f>O175*H175</f>
        <v>0</v>
      </c>
      <c r="Q175" s="186">
        <v>0</v>
      </c>
      <c r="R175" s="186">
        <f>Q175*H175</f>
        <v>0</v>
      </c>
      <c r="S175" s="186">
        <v>3.065E-2</v>
      </c>
      <c r="T175" s="187">
        <f>S175*H175</f>
        <v>0.1226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8" t="s">
        <v>198</v>
      </c>
      <c r="AT175" s="188" t="s">
        <v>147</v>
      </c>
      <c r="AU175" s="188" t="s">
        <v>86</v>
      </c>
      <c r="AY175" s="20" t="s">
        <v>144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145</v>
      </c>
      <c r="BK175" s="189">
        <f>ROUND(I175*H175,2)</f>
        <v>0</v>
      </c>
      <c r="BL175" s="20" t="s">
        <v>198</v>
      </c>
      <c r="BM175" s="188" t="s">
        <v>408</v>
      </c>
    </row>
    <row r="176" spans="1:65" s="2" customFormat="1" ht="10.199999999999999">
      <c r="A176" s="37"/>
      <c r="B176" s="38"/>
      <c r="C176" s="39"/>
      <c r="D176" s="190" t="s">
        <v>152</v>
      </c>
      <c r="E176" s="39"/>
      <c r="F176" s="191" t="s">
        <v>200</v>
      </c>
      <c r="G176" s="39"/>
      <c r="H176" s="39"/>
      <c r="I176" s="192"/>
      <c r="J176" s="39"/>
      <c r="K176" s="39"/>
      <c r="L176" s="42"/>
      <c r="M176" s="193"/>
      <c r="N176" s="194"/>
      <c r="O176" s="68"/>
      <c r="P176" s="68"/>
      <c r="Q176" s="68"/>
      <c r="R176" s="68"/>
      <c r="S176" s="68"/>
      <c r="T176" s="69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152</v>
      </c>
      <c r="AU176" s="20" t="s">
        <v>86</v>
      </c>
    </row>
    <row r="177" spans="1:65" s="2" customFormat="1" ht="10.199999999999999">
      <c r="A177" s="37"/>
      <c r="B177" s="38"/>
      <c r="C177" s="39"/>
      <c r="D177" s="216" t="s">
        <v>163</v>
      </c>
      <c r="E177" s="39"/>
      <c r="F177" s="217" t="s">
        <v>201</v>
      </c>
      <c r="G177" s="39"/>
      <c r="H177" s="39"/>
      <c r="I177" s="192"/>
      <c r="J177" s="39"/>
      <c r="K177" s="39"/>
      <c r="L177" s="42"/>
      <c r="M177" s="193"/>
      <c r="N177" s="194"/>
      <c r="O177" s="68"/>
      <c r="P177" s="68"/>
      <c r="Q177" s="68"/>
      <c r="R177" s="68"/>
      <c r="S177" s="68"/>
      <c r="T177" s="6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163</v>
      </c>
      <c r="AU177" s="20" t="s">
        <v>86</v>
      </c>
    </row>
    <row r="178" spans="1:65" s="13" customFormat="1" ht="10.199999999999999">
      <c r="B178" s="195"/>
      <c r="C178" s="196"/>
      <c r="D178" s="190" t="s">
        <v>153</v>
      </c>
      <c r="E178" s="197" t="s">
        <v>38</v>
      </c>
      <c r="F178" s="198" t="s">
        <v>1088</v>
      </c>
      <c r="G178" s="196"/>
      <c r="H178" s="197" t="s">
        <v>38</v>
      </c>
      <c r="I178" s="199"/>
      <c r="J178" s="196"/>
      <c r="K178" s="196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153</v>
      </c>
      <c r="AU178" s="204" t="s">
        <v>86</v>
      </c>
      <c r="AV178" s="13" t="s">
        <v>84</v>
      </c>
      <c r="AW178" s="13" t="s">
        <v>36</v>
      </c>
      <c r="AX178" s="13" t="s">
        <v>76</v>
      </c>
      <c r="AY178" s="204" t="s">
        <v>144</v>
      </c>
    </row>
    <row r="179" spans="1:65" s="14" customFormat="1" ht="10.199999999999999">
      <c r="B179" s="205"/>
      <c r="C179" s="206"/>
      <c r="D179" s="190" t="s">
        <v>153</v>
      </c>
      <c r="E179" s="207" t="s">
        <v>38</v>
      </c>
      <c r="F179" s="208" t="s">
        <v>1089</v>
      </c>
      <c r="G179" s="206"/>
      <c r="H179" s="209">
        <v>4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153</v>
      </c>
      <c r="AU179" s="215" t="s">
        <v>86</v>
      </c>
      <c r="AV179" s="14" t="s">
        <v>86</v>
      </c>
      <c r="AW179" s="14" t="s">
        <v>36</v>
      </c>
      <c r="AX179" s="14" t="s">
        <v>84</v>
      </c>
      <c r="AY179" s="215" t="s">
        <v>144</v>
      </c>
    </row>
    <row r="180" spans="1:65" s="2" customFormat="1" ht="16.5" customHeight="1">
      <c r="A180" s="37"/>
      <c r="B180" s="38"/>
      <c r="C180" s="177" t="s">
        <v>198</v>
      </c>
      <c r="D180" s="177" t="s">
        <v>147</v>
      </c>
      <c r="E180" s="178" t="s">
        <v>412</v>
      </c>
      <c r="F180" s="179" t="s">
        <v>413</v>
      </c>
      <c r="G180" s="180" t="s">
        <v>197</v>
      </c>
      <c r="H180" s="181">
        <v>8</v>
      </c>
      <c r="I180" s="182"/>
      <c r="J180" s="183">
        <f>ROUND(I180*H180,2)</f>
        <v>0</v>
      </c>
      <c r="K180" s="179" t="s">
        <v>160</v>
      </c>
      <c r="L180" s="42"/>
      <c r="M180" s="184" t="s">
        <v>38</v>
      </c>
      <c r="N180" s="185" t="s">
        <v>49</v>
      </c>
      <c r="O180" s="68"/>
      <c r="P180" s="186">
        <f>O180*H180</f>
        <v>0</v>
      </c>
      <c r="Q180" s="186">
        <v>0</v>
      </c>
      <c r="R180" s="186">
        <f>Q180*H180</f>
        <v>0</v>
      </c>
      <c r="S180" s="186">
        <v>2.0999999999999999E-3</v>
      </c>
      <c r="T180" s="187">
        <f>S180*H180</f>
        <v>1.6799999999999999E-2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8" t="s">
        <v>198</v>
      </c>
      <c r="AT180" s="188" t="s">
        <v>147</v>
      </c>
      <c r="AU180" s="188" t="s">
        <v>86</v>
      </c>
      <c r="AY180" s="20" t="s">
        <v>144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145</v>
      </c>
      <c r="BK180" s="189">
        <f>ROUND(I180*H180,2)</f>
        <v>0</v>
      </c>
      <c r="BL180" s="20" t="s">
        <v>198</v>
      </c>
      <c r="BM180" s="188" t="s">
        <v>414</v>
      </c>
    </row>
    <row r="181" spans="1:65" s="2" customFormat="1" ht="10.199999999999999">
      <c r="A181" s="37"/>
      <c r="B181" s="38"/>
      <c r="C181" s="39"/>
      <c r="D181" s="190" t="s">
        <v>152</v>
      </c>
      <c r="E181" s="39"/>
      <c r="F181" s="191" t="s">
        <v>415</v>
      </c>
      <c r="G181" s="39"/>
      <c r="H181" s="39"/>
      <c r="I181" s="192"/>
      <c r="J181" s="39"/>
      <c r="K181" s="39"/>
      <c r="L181" s="42"/>
      <c r="M181" s="193"/>
      <c r="N181" s="194"/>
      <c r="O181" s="68"/>
      <c r="P181" s="68"/>
      <c r="Q181" s="68"/>
      <c r="R181" s="68"/>
      <c r="S181" s="68"/>
      <c r="T181" s="69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152</v>
      </c>
      <c r="AU181" s="20" t="s">
        <v>86</v>
      </c>
    </row>
    <row r="182" spans="1:65" s="2" customFormat="1" ht="10.199999999999999">
      <c r="A182" s="37"/>
      <c r="B182" s="38"/>
      <c r="C182" s="39"/>
      <c r="D182" s="216" t="s">
        <v>163</v>
      </c>
      <c r="E182" s="39"/>
      <c r="F182" s="217" t="s">
        <v>416</v>
      </c>
      <c r="G182" s="39"/>
      <c r="H182" s="39"/>
      <c r="I182" s="192"/>
      <c r="J182" s="39"/>
      <c r="K182" s="39"/>
      <c r="L182" s="42"/>
      <c r="M182" s="193"/>
      <c r="N182" s="194"/>
      <c r="O182" s="68"/>
      <c r="P182" s="68"/>
      <c r="Q182" s="68"/>
      <c r="R182" s="68"/>
      <c r="S182" s="68"/>
      <c r="T182" s="69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163</v>
      </c>
      <c r="AU182" s="20" t="s">
        <v>86</v>
      </c>
    </row>
    <row r="183" spans="1:65" s="13" customFormat="1" ht="10.199999999999999">
      <c r="B183" s="195"/>
      <c r="C183" s="196"/>
      <c r="D183" s="190" t="s">
        <v>153</v>
      </c>
      <c r="E183" s="197" t="s">
        <v>38</v>
      </c>
      <c r="F183" s="198" t="s">
        <v>1090</v>
      </c>
      <c r="G183" s="196"/>
      <c r="H183" s="197" t="s">
        <v>38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153</v>
      </c>
      <c r="AU183" s="204" t="s">
        <v>86</v>
      </c>
      <c r="AV183" s="13" t="s">
        <v>84</v>
      </c>
      <c r="AW183" s="13" t="s">
        <v>36</v>
      </c>
      <c r="AX183" s="13" t="s">
        <v>76</v>
      </c>
      <c r="AY183" s="204" t="s">
        <v>144</v>
      </c>
    </row>
    <row r="184" spans="1:65" s="14" customFormat="1" ht="10.199999999999999">
      <c r="B184" s="205"/>
      <c r="C184" s="206"/>
      <c r="D184" s="190" t="s">
        <v>153</v>
      </c>
      <c r="E184" s="207" t="s">
        <v>38</v>
      </c>
      <c r="F184" s="208" t="s">
        <v>1091</v>
      </c>
      <c r="G184" s="206"/>
      <c r="H184" s="209">
        <v>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153</v>
      </c>
      <c r="AU184" s="215" t="s">
        <v>86</v>
      </c>
      <c r="AV184" s="14" t="s">
        <v>86</v>
      </c>
      <c r="AW184" s="14" t="s">
        <v>36</v>
      </c>
      <c r="AX184" s="14" t="s">
        <v>84</v>
      </c>
      <c r="AY184" s="215" t="s">
        <v>144</v>
      </c>
    </row>
    <row r="185" spans="1:65" s="2" customFormat="1" ht="16.5" customHeight="1">
      <c r="A185" s="37"/>
      <c r="B185" s="38"/>
      <c r="C185" s="177" t="s">
        <v>411</v>
      </c>
      <c r="D185" s="177" t="s">
        <v>147</v>
      </c>
      <c r="E185" s="178" t="s">
        <v>431</v>
      </c>
      <c r="F185" s="179" t="s">
        <v>432</v>
      </c>
      <c r="G185" s="180" t="s">
        <v>197</v>
      </c>
      <c r="H185" s="181">
        <v>8</v>
      </c>
      <c r="I185" s="182"/>
      <c r="J185" s="183">
        <f>ROUND(I185*H185,2)</f>
        <v>0</v>
      </c>
      <c r="K185" s="179" t="s">
        <v>160</v>
      </c>
      <c r="L185" s="42"/>
      <c r="M185" s="184" t="s">
        <v>38</v>
      </c>
      <c r="N185" s="185" t="s">
        <v>49</v>
      </c>
      <c r="O185" s="68"/>
      <c r="P185" s="186">
        <f>O185*H185</f>
        <v>0</v>
      </c>
      <c r="Q185" s="186">
        <v>8.5999999999999998E-4</v>
      </c>
      <c r="R185" s="186">
        <f>Q185*H185</f>
        <v>6.8799999999999998E-3</v>
      </c>
      <c r="S185" s="186">
        <v>0</v>
      </c>
      <c r="T185" s="18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8" t="s">
        <v>198</v>
      </c>
      <c r="AT185" s="188" t="s">
        <v>147</v>
      </c>
      <c r="AU185" s="188" t="s">
        <v>86</v>
      </c>
      <c r="AY185" s="20" t="s">
        <v>144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20" t="s">
        <v>145</v>
      </c>
      <c r="BK185" s="189">
        <f>ROUND(I185*H185,2)</f>
        <v>0</v>
      </c>
      <c r="BL185" s="20" t="s">
        <v>198</v>
      </c>
      <c r="BM185" s="188" t="s">
        <v>433</v>
      </c>
    </row>
    <row r="186" spans="1:65" s="2" customFormat="1" ht="10.199999999999999">
      <c r="A186" s="37"/>
      <c r="B186" s="38"/>
      <c r="C186" s="39"/>
      <c r="D186" s="190" t="s">
        <v>152</v>
      </c>
      <c r="E186" s="39"/>
      <c r="F186" s="191" t="s">
        <v>434</v>
      </c>
      <c r="G186" s="39"/>
      <c r="H186" s="39"/>
      <c r="I186" s="192"/>
      <c r="J186" s="39"/>
      <c r="K186" s="39"/>
      <c r="L186" s="42"/>
      <c r="M186" s="193"/>
      <c r="N186" s="194"/>
      <c r="O186" s="68"/>
      <c r="P186" s="68"/>
      <c r="Q186" s="68"/>
      <c r="R186" s="68"/>
      <c r="S186" s="68"/>
      <c r="T186" s="69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152</v>
      </c>
      <c r="AU186" s="20" t="s">
        <v>86</v>
      </c>
    </row>
    <row r="187" spans="1:65" s="2" customFormat="1" ht="10.199999999999999">
      <c r="A187" s="37"/>
      <c r="B187" s="38"/>
      <c r="C187" s="39"/>
      <c r="D187" s="216" t="s">
        <v>163</v>
      </c>
      <c r="E187" s="39"/>
      <c r="F187" s="217" t="s">
        <v>435</v>
      </c>
      <c r="G187" s="39"/>
      <c r="H187" s="39"/>
      <c r="I187" s="192"/>
      <c r="J187" s="39"/>
      <c r="K187" s="39"/>
      <c r="L187" s="42"/>
      <c r="M187" s="193"/>
      <c r="N187" s="194"/>
      <c r="O187" s="68"/>
      <c r="P187" s="68"/>
      <c r="Q187" s="68"/>
      <c r="R187" s="68"/>
      <c r="S187" s="68"/>
      <c r="T187" s="69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86</v>
      </c>
    </row>
    <row r="188" spans="1:65" s="13" customFormat="1" ht="10.199999999999999">
      <c r="B188" s="195"/>
      <c r="C188" s="196"/>
      <c r="D188" s="190" t="s">
        <v>153</v>
      </c>
      <c r="E188" s="197" t="s">
        <v>38</v>
      </c>
      <c r="F188" s="198" t="s">
        <v>436</v>
      </c>
      <c r="G188" s="196"/>
      <c r="H188" s="197" t="s">
        <v>38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153</v>
      </c>
      <c r="AU188" s="204" t="s">
        <v>86</v>
      </c>
      <c r="AV188" s="13" t="s">
        <v>84</v>
      </c>
      <c r="AW188" s="13" t="s">
        <v>36</v>
      </c>
      <c r="AX188" s="13" t="s">
        <v>76</v>
      </c>
      <c r="AY188" s="204" t="s">
        <v>144</v>
      </c>
    </row>
    <row r="189" spans="1:65" s="14" customFormat="1" ht="10.199999999999999">
      <c r="B189" s="205"/>
      <c r="C189" s="206"/>
      <c r="D189" s="190" t="s">
        <v>153</v>
      </c>
      <c r="E189" s="207" t="s">
        <v>38</v>
      </c>
      <c r="F189" s="208" t="s">
        <v>1091</v>
      </c>
      <c r="G189" s="206"/>
      <c r="H189" s="209">
        <v>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153</v>
      </c>
      <c r="AU189" s="215" t="s">
        <v>86</v>
      </c>
      <c r="AV189" s="14" t="s">
        <v>86</v>
      </c>
      <c r="AW189" s="14" t="s">
        <v>36</v>
      </c>
      <c r="AX189" s="14" t="s">
        <v>84</v>
      </c>
      <c r="AY189" s="215" t="s">
        <v>144</v>
      </c>
    </row>
    <row r="190" spans="1:65" s="2" customFormat="1" ht="16.5" customHeight="1">
      <c r="A190" s="37"/>
      <c r="B190" s="38"/>
      <c r="C190" s="177" t="s">
        <v>422</v>
      </c>
      <c r="D190" s="177" t="s">
        <v>147</v>
      </c>
      <c r="E190" s="178" t="s">
        <v>444</v>
      </c>
      <c r="F190" s="179" t="s">
        <v>445</v>
      </c>
      <c r="G190" s="180" t="s">
        <v>197</v>
      </c>
      <c r="H190" s="181">
        <v>4</v>
      </c>
      <c r="I190" s="182"/>
      <c r="J190" s="183">
        <f>ROUND(I190*H190,2)</f>
        <v>0</v>
      </c>
      <c r="K190" s="179" t="s">
        <v>160</v>
      </c>
      <c r="L190" s="42"/>
      <c r="M190" s="184" t="s">
        <v>38</v>
      </c>
      <c r="N190" s="185" t="s">
        <v>49</v>
      </c>
      <c r="O190" s="68"/>
      <c r="P190" s="186">
        <f>O190*H190</f>
        <v>0</v>
      </c>
      <c r="Q190" s="186">
        <v>4.7600000000000003E-3</v>
      </c>
      <c r="R190" s="186">
        <f>Q190*H190</f>
        <v>1.9040000000000001E-2</v>
      </c>
      <c r="S190" s="186">
        <v>0</v>
      </c>
      <c r="T190" s="18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8" t="s">
        <v>198</v>
      </c>
      <c r="AT190" s="188" t="s">
        <v>147</v>
      </c>
      <c r="AU190" s="188" t="s">
        <v>86</v>
      </c>
      <c r="AY190" s="20" t="s">
        <v>144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20" t="s">
        <v>145</v>
      </c>
      <c r="BK190" s="189">
        <f>ROUND(I190*H190,2)</f>
        <v>0</v>
      </c>
      <c r="BL190" s="20" t="s">
        <v>198</v>
      </c>
      <c r="BM190" s="188" t="s">
        <v>446</v>
      </c>
    </row>
    <row r="191" spans="1:65" s="2" customFormat="1" ht="10.199999999999999">
      <c r="A191" s="37"/>
      <c r="B191" s="38"/>
      <c r="C191" s="39"/>
      <c r="D191" s="190" t="s">
        <v>152</v>
      </c>
      <c r="E191" s="39"/>
      <c r="F191" s="191" t="s">
        <v>447</v>
      </c>
      <c r="G191" s="39"/>
      <c r="H191" s="39"/>
      <c r="I191" s="192"/>
      <c r="J191" s="39"/>
      <c r="K191" s="39"/>
      <c r="L191" s="42"/>
      <c r="M191" s="193"/>
      <c r="N191" s="194"/>
      <c r="O191" s="68"/>
      <c r="P191" s="68"/>
      <c r="Q191" s="68"/>
      <c r="R191" s="68"/>
      <c r="S191" s="68"/>
      <c r="T191" s="69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152</v>
      </c>
      <c r="AU191" s="20" t="s">
        <v>86</v>
      </c>
    </row>
    <row r="192" spans="1:65" s="2" customFormat="1" ht="10.199999999999999">
      <c r="A192" s="37"/>
      <c r="B192" s="38"/>
      <c r="C192" s="39"/>
      <c r="D192" s="216" t="s">
        <v>163</v>
      </c>
      <c r="E192" s="39"/>
      <c r="F192" s="217" t="s">
        <v>448</v>
      </c>
      <c r="G192" s="39"/>
      <c r="H192" s="39"/>
      <c r="I192" s="192"/>
      <c r="J192" s="39"/>
      <c r="K192" s="39"/>
      <c r="L192" s="42"/>
      <c r="M192" s="193"/>
      <c r="N192" s="194"/>
      <c r="O192" s="68"/>
      <c r="P192" s="68"/>
      <c r="Q192" s="68"/>
      <c r="R192" s="68"/>
      <c r="S192" s="68"/>
      <c r="T192" s="69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163</v>
      </c>
      <c r="AU192" s="20" t="s">
        <v>86</v>
      </c>
    </row>
    <row r="193" spans="1:65" s="13" customFormat="1" ht="10.199999999999999">
      <c r="B193" s="195"/>
      <c r="C193" s="196"/>
      <c r="D193" s="190" t="s">
        <v>153</v>
      </c>
      <c r="E193" s="197" t="s">
        <v>38</v>
      </c>
      <c r="F193" s="198" t="s">
        <v>449</v>
      </c>
      <c r="G193" s="196"/>
      <c r="H193" s="197" t="s">
        <v>38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153</v>
      </c>
      <c r="AU193" s="204" t="s">
        <v>86</v>
      </c>
      <c r="AV193" s="13" t="s">
        <v>84</v>
      </c>
      <c r="AW193" s="13" t="s">
        <v>36</v>
      </c>
      <c r="AX193" s="13" t="s">
        <v>76</v>
      </c>
      <c r="AY193" s="204" t="s">
        <v>144</v>
      </c>
    </row>
    <row r="194" spans="1:65" s="14" customFormat="1" ht="10.199999999999999">
      <c r="B194" s="205"/>
      <c r="C194" s="206"/>
      <c r="D194" s="190" t="s">
        <v>153</v>
      </c>
      <c r="E194" s="207" t="s">
        <v>38</v>
      </c>
      <c r="F194" s="208" t="s">
        <v>1089</v>
      </c>
      <c r="G194" s="206"/>
      <c r="H194" s="209">
        <v>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153</v>
      </c>
      <c r="AU194" s="215" t="s">
        <v>86</v>
      </c>
      <c r="AV194" s="14" t="s">
        <v>86</v>
      </c>
      <c r="AW194" s="14" t="s">
        <v>36</v>
      </c>
      <c r="AX194" s="14" t="s">
        <v>84</v>
      </c>
      <c r="AY194" s="215" t="s">
        <v>144</v>
      </c>
    </row>
    <row r="195" spans="1:65" s="2" customFormat="1" ht="16.5" customHeight="1">
      <c r="A195" s="37"/>
      <c r="B195" s="38"/>
      <c r="C195" s="177" t="s">
        <v>430</v>
      </c>
      <c r="D195" s="177" t="s">
        <v>147</v>
      </c>
      <c r="E195" s="178" t="s">
        <v>242</v>
      </c>
      <c r="F195" s="179" t="s">
        <v>243</v>
      </c>
      <c r="G195" s="180" t="s">
        <v>172</v>
      </c>
      <c r="H195" s="181">
        <v>2.5999999999999999E-2</v>
      </c>
      <c r="I195" s="182"/>
      <c r="J195" s="183">
        <f>ROUND(I195*H195,2)</f>
        <v>0</v>
      </c>
      <c r="K195" s="179" t="s">
        <v>160</v>
      </c>
      <c r="L195" s="42"/>
      <c r="M195" s="184" t="s">
        <v>38</v>
      </c>
      <c r="N195" s="185" t="s">
        <v>49</v>
      </c>
      <c r="O195" s="68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8" t="s">
        <v>198</v>
      </c>
      <c r="AT195" s="188" t="s">
        <v>147</v>
      </c>
      <c r="AU195" s="188" t="s">
        <v>86</v>
      </c>
      <c r="AY195" s="20" t="s">
        <v>144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0" t="s">
        <v>145</v>
      </c>
      <c r="BK195" s="189">
        <f>ROUND(I195*H195,2)</f>
        <v>0</v>
      </c>
      <c r="BL195" s="20" t="s">
        <v>198</v>
      </c>
      <c r="BM195" s="188" t="s">
        <v>452</v>
      </c>
    </row>
    <row r="196" spans="1:65" s="2" customFormat="1" ht="19.2">
      <c r="A196" s="37"/>
      <c r="B196" s="38"/>
      <c r="C196" s="39"/>
      <c r="D196" s="190" t="s">
        <v>152</v>
      </c>
      <c r="E196" s="39"/>
      <c r="F196" s="191" t="s">
        <v>245</v>
      </c>
      <c r="G196" s="39"/>
      <c r="H196" s="39"/>
      <c r="I196" s="192"/>
      <c r="J196" s="39"/>
      <c r="K196" s="39"/>
      <c r="L196" s="42"/>
      <c r="M196" s="193"/>
      <c r="N196" s="194"/>
      <c r="O196" s="68"/>
      <c r="P196" s="68"/>
      <c r="Q196" s="68"/>
      <c r="R196" s="68"/>
      <c r="S196" s="68"/>
      <c r="T196" s="69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86</v>
      </c>
    </row>
    <row r="197" spans="1:65" s="2" customFormat="1" ht="10.199999999999999">
      <c r="A197" s="37"/>
      <c r="B197" s="38"/>
      <c r="C197" s="39"/>
      <c r="D197" s="216" t="s">
        <v>163</v>
      </c>
      <c r="E197" s="39"/>
      <c r="F197" s="217" t="s">
        <v>246</v>
      </c>
      <c r="G197" s="39"/>
      <c r="H197" s="39"/>
      <c r="I197" s="192"/>
      <c r="J197" s="39"/>
      <c r="K197" s="39"/>
      <c r="L197" s="42"/>
      <c r="M197" s="193"/>
      <c r="N197" s="194"/>
      <c r="O197" s="68"/>
      <c r="P197" s="68"/>
      <c r="Q197" s="68"/>
      <c r="R197" s="68"/>
      <c r="S197" s="68"/>
      <c r="T197" s="69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163</v>
      </c>
      <c r="AU197" s="20" t="s">
        <v>86</v>
      </c>
    </row>
    <row r="198" spans="1:65" s="12" customFormat="1" ht="22.8" customHeight="1">
      <c r="B198" s="161"/>
      <c r="C198" s="162"/>
      <c r="D198" s="163" t="s">
        <v>75</v>
      </c>
      <c r="E198" s="175" t="s">
        <v>270</v>
      </c>
      <c r="F198" s="175" t="s">
        <v>271</v>
      </c>
      <c r="G198" s="162"/>
      <c r="H198" s="162"/>
      <c r="I198" s="165"/>
      <c r="J198" s="176">
        <f>BK198</f>
        <v>0</v>
      </c>
      <c r="K198" s="162"/>
      <c r="L198" s="167"/>
      <c r="M198" s="168"/>
      <c r="N198" s="169"/>
      <c r="O198" s="169"/>
      <c r="P198" s="170">
        <f>SUM(P199:P242)</f>
        <v>0</v>
      </c>
      <c r="Q198" s="169"/>
      <c r="R198" s="170">
        <f>SUM(R199:R242)</f>
        <v>3.2904799999999998E-2</v>
      </c>
      <c r="S198" s="169"/>
      <c r="T198" s="171">
        <f>SUM(T199:T242)</f>
        <v>0.28571999999999997</v>
      </c>
      <c r="AR198" s="172" t="s">
        <v>86</v>
      </c>
      <c r="AT198" s="173" t="s">
        <v>75</v>
      </c>
      <c r="AU198" s="173" t="s">
        <v>84</v>
      </c>
      <c r="AY198" s="172" t="s">
        <v>144</v>
      </c>
      <c r="BK198" s="174">
        <f>SUM(BK199:BK242)</f>
        <v>0</v>
      </c>
    </row>
    <row r="199" spans="1:65" s="2" customFormat="1" ht="16.5" customHeight="1">
      <c r="A199" s="37"/>
      <c r="B199" s="38"/>
      <c r="C199" s="177" t="s">
        <v>437</v>
      </c>
      <c r="D199" s="177" t="s">
        <v>147</v>
      </c>
      <c r="E199" s="178" t="s">
        <v>454</v>
      </c>
      <c r="F199" s="179" t="s">
        <v>455</v>
      </c>
      <c r="G199" s="180" t="s">
        <v>197</v>
      </c>
      <c r="H199" s="181">
        <v>28</v>
      </c>
      <c r="I199" s="182"/>
      <c r="J199" s="183">
        <f>ROUND(I199*H199,2)</f>
        <v>0</v>
      </c>
      <c r="K199" s="179" t="s">
        <v>160</v>
      </c>
      <c r="L199" s="42"/>
      <c r="M199" s="184" t="s">
        <v>38</v>
      </c>
      <c r="N199" s="185" t="s">
        <v>49</v>
      </c>
      <c r="O199" s="68"/>
      <c r="P199" s="186">
        <f>O199*H199</f>
        <v>0</v>
      </c>
      <c r="Q199" s="186">
        <v>0</v>
      </c>
      <c r="R199" s="186">
        <f>Q199*H199</f>
        <v>0</v>
      </c>
      <c r="S199" s="186">
        <v>2.1299999999999999E-3</v>
      </c>
      <c r="T199" s="187">
        <f>S199*H199</f>
        <v>5.9639999999999999E-2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8" t="s">
        <v>198</v>
      </c>
      <c r="AT199" s="188" t="s">
        <v>147</v>
      </c>
      <c r="AU199" s="188" t="s">
        <v>86</v>
      </c>
      <c r="AY199" s="20" t="s">
        <v>144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20" t="s">
        <v>145</v>
      </c>
      <c r="BK199" s="189">
        <f>ROUND(I199*H199,2)</f>
        <v>0</v>
      </c>
      <c r="BL199" s="20" t="s">
        <v>198</v>
      </c>
      <c r="BM199" s="188" t="s">
        <v>456</v>
      </c>
    </row>
    <row r="200" spans="1:65" s="2" customFormat="1" ht="10.199999999999999">
      <c r="A200" s="37"/>
      <c r="B200" s="38"/>
      <c r="C200" s="39"/>
      <c r="D200" s="190" t="s">
        <v>152</v>
      </c>
      <c r="E200" s="39"/>
      <c r="F200" s="191" t="s">
        <v>457</v>
      </c>
      <c r="G200" s="39"/>
      <c r="H200" s="39"/>
      <c r="I200" s="192"/>
      <c r="J200" s="39"/>
      <c r="K200" s="39"/>
      <c r="L200" s="42"/>
      <c r="M200" s="193"/>
      <c r="N200" s="194"/>
      <c r="O200" s="68"/>
      <c r="P200" s="68"/>
      <c r="Q200" s="68"/>
      <c r="R200" s="68"/>
      <c r="S200" s="68"/>
      <c r="T200" s="69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152</v>
      </c>
      <c r="AU200" s="20" t="s">
        <v>86</v>
      </c>
    </row>
    <row r="201" spans="1:65" s="2" customFormat="1" ht="10.199999999999999">
      <c r="A201" s="37"/>
      <c r="B201" s="38"/>
      <c r="C201" s="39"/>
      <c r="D201" s="216" t="s">
        <v>163</v>
      </c>
      <c r="E201" s="39"/>
      <c r="F201" s="217" t="s">
        <v>458</v>
      </c>
      <c r="G201" s="39"/>
      <c r="H201" s="39"/>
      <c r="I201" s="192"/>
      <c r="J201" s="39"/>
      <c r="K201" s="39"/>
      <c r="L201" s="42"/>
      <c r="M201" s="193"/>
      <c r="N201" s="194"/>
      <c r="O201" s="68"/>
      <c r="P201" s="68"/>
      <c r="Q201" s="68"/>
      <c r="R201" s="68"/>
      <c r="S201" s="68"/>
      <c r="T201" s="69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163</v>
      </c>
      <c r="AU201" s="20" t="s">
        <v>86</v>
      </c>
    </row>
    <row r="202" spans="1:65" s="13" customFormat="1" ht="10.199999999999999">
      <c r="B202" s="195"/>
      <c r="C202" s="196"/>
      <c r="D202" s="190" t="s">
        <v>153</v>
      </c>
      <c r="E202" s="197" t="s">
        <v>38</v>
      </c>
      <c r="F202" s="198" t="s">
        <v>459</v>
      </c>
      <c r="G202" s="196"/>
      <c r="H202" s="197" t="s">
        <v>38</v>
      </c>
      <c r="I202" s="199"/>
      <c r="J202" s="196"/>
      <c r="K202" s="196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153</v>
      </c>
      <c r="AU202" s="204" t="s">
        <v>86</v>
      </c>
      <c r="AV202" s="13" t="s">
        <v>84</v>
      </c>
      <c r="AW202" s="13" t="s">
        <v>36</v>
      </c>
      <c r="AX202" s="13" t="s">
        <v>76</v>
      </c>
      <c r="AY202" s="204" t="s">
        <v>144</v>
      </c>
    </row>
    <row r="203" spans="1:65" s="13" customFormat="1" ht="10.199999999999999">
      <c r="B203" s="195"/>
      <c r="C203" s="196"/>
      <c r="D203" s="190" t="s">
        <v>153</v>
      </c>
      <c r="E203" s="197" t="s">
        <v>38</v>
      </c>
      <c r="F203" s="198" t="s">
        <v>460</v>
      </c>
      <c r="G203" s="196"/>
      <c r="H203" s="197" t="s">
        <v>38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153</v>
      </c>
      <c r="AU203" s="204" t="s">
        <v>86</v>
      </c>
      <c r="AV203" s="13" t="s">
        <v>84</v>
      </c>
      <c r="AW203" s="13" t="s">
        <v>36</v>
      </c>
      <c r="AX203" s="13" t="s">
        <v>76</v>
      </c>
      <c r="AY203" s="204" t="s">
        <v>144</v>
      </c>
    </row>
    <row r="204" spans="1:65" s="14" customFormat="1" ht="10.199999999999999">
      <c r="B204" s="205"/>
      <c r="C204" s="206"/>
      <c r="D204" s="190" t="s">
        <v>153</v>
      </c>
      <c r="E204" s="207" t="s">
        <v>38</v>
      </c>
      <c r="F204" s="208" t="s">
        <v>1091</v>
      </c>
      <c r="G204" s="206"/>
      <c r="H204" s="209">
        <v>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153</v>
      </c>
      <c r="AU204" s="215" t="s">
        <v>86</v>
      </c>
      <c r="AV204" s="14" t="s">
        <v>86</v>
      </c>
      <c r="AW204" s="14" t="s">
        <v>36</v>
      </c>
      <c r="AX204" s="14" t="s">
        <v>76</v>
      </c>
      <c r="AY204" s="215" t="s">
        <v>144</v>
      </c>
    </row>
    <row r="205" spans="1:65" s="13" customFormat="1" ht="10.199999999999999">
      <c r="B205" s="195"/>
      <c r="C205" s="196"/>
      <c r="D205" s="190" t="s">
        <v>153</v>
      </c>
      <c r="E205" s="197" t="s">
        <v>38</v>
      </c>
      <c r="F205" s="198" t="s">
        <v>463</v>
      </c>
      <c r="G205" s="196"/>
      <c r="H205" s="197" t="s">
        <v>38</v>
      </c>
      <c r="I205" s="199"/>
      <c r="J205" s="196"/>
      <c r="K205" s="196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153</v>
      </c>
      <c r="AU205" s="204" t="s">
        <v>86</v>
      </c>
      <c r="AV205" s="13" t="s">
        <v>84</v>
      </c>
      <c r="AW205" s="13" t="s">
        <v>36</v>
      </c>
      <c r="AX205" s="13" t="s">
        <v>76</v>
      </c>
      <c r="AY205" s="204" t="s">
        <v>144</v>
      </c>
    </row>
    <row r="206" spans="1:65" s="14" customFormat="1" ht="10.199999999999999">
      <c r="B206" s="205"/>
      <c r="C206" s="206"/>
      <c r="D206" s="190" t="s">
        <v>153</v>
      </c>
      <c r="E206" s="207" t="s">
        <v>38</v>
      </c>
      <c r="F206" s="208" t="s">
        <v>1092</v>
      </c>
      <c r="G206" s="206"/>
      <c r="H206" s="209">
        <v>20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153</v>
      </c>
      <c r="AU206" s="215" t="s">
        <v>86</v>
      </c>
      <c r="AV206" s="14" t="s">
        <v>86</v>
      </c>
      <c r="AW206" s="14" t="s">
        <v>36</v>
      </c>
      <c r="AX206" s="14" t="s">
        <v>76</v>
      </c>
      <c r="AY206" s="215" t="s">
        <v>144</v>
      </c>
    </row>
    <row r="207" spans="1:65" s="15" customFormat="1" ht="10.199999999999999">
      <c r="B207" s="232"/>
      <c r="C207" s="233"/>
      <c r="D207" s="190" t="s">
        <v>153</v>
      </c>
      <c r="E207" s="234" t="s">
        <v>38</v>
      </c>
      <c r="F207" s="235" t="s">
        <v>421</v>
      </c>
      <c r="G207" s="233"/>
      <c r="H207" s="236">
        <v>28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153</v>
      </c>
      <c r="AU207" s="242" t="s">
        <v>86</v>
      </c>
      <c r="AV207" s="15" t="s">
        <v>145</v>
      </c>
      <c r="AW207" s="15" t="s">
        <v>36</v>
      </c>
      <c r="AX207" s="15" t="s">
        <v>84</v>
      </c>
      <c r="AY207" s="242" t="s">
        <v>144</v>
      </c>
    </row>
    <row r="208" spans="1:65" s="2" customFormat="1" ht="16.5" customHeight="1">
      <c r="A208" s="37"/>
      <c r="B208" s="38"/>
      <c r="C208" s="177" t="s">
        <v>7</v>
      </c>
      <c r="D208" s="177" t="s">
        <v>147</v>
      </c>
      <c r="E208" s="178" t="s">
        <v>465</v>
      </c>
      <c r="F208" s="179" t="s">
        <v>466</v>
      </c>
      <c r="G208" s="180" t="s">
        <v>226</v>
      </c>
      <c r="H208" s="181">
        <v>8</v>
      </c>
      <c r="I208" s="182"/>
      <c r="J208" s="183">
        <f>ROUND(I208*H208,2)</f>
        <v>0</v>
      </c>
      <c r="K208" s="179" t="s">
        <v>160</v>
      </c>
      <c r="L208" s="42"/>
      <c r="M208" s="184" t="s">
        <v>38</v>
      </c>
      <c r="N208" s="185" t="s">
        <v>49</v>
      </c>
      <c r="O208" s="68"/>
      <c r="P208" s="186">
        <f>O208*H208</f>
        <v>0</v>
      </c>
      <c r="Q208" s="186">
        <v>0</v>
      </c>
      <c r="R208" s="186">
        <f>Q208*H208</f>
        <v>0</v>
      </c>
      <c r="S208" s="186">
        <v>2.826E-2</v>
      </c>
      <c r="T208" s="187">
        <f>S208*H208</f>
        <v>0.22608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8" t="s">
        <v>198</v>
      </c>
      <c r="AT208" s="188" t="s">
        <v>147</v>
      </c>
      <c r="AU208" s="188" t="s">
        <v>86</v>
      </c>
      <c r="AY208" s="20" t="s">
        <v>144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20" t="s">
        <v>145</v>
      </c>
      <c r="BK208" s="189">
        <f>ROUND(I208*H208,2)</f>
        <v>0</v>
      </c>
      <c r="BL208" s="20" t="s">
        <v>198</v>
      </c>
      <c r="BM208" s="188" t="s">
        <v>1093</v>
      </c>
    </row>
    <row r="209" spans="1:65" s="2" customFormat="1" ht="10.199999999999999">
      <c r="A209" s="37"/>
      <c r="B209" s="38"/>
      <c r="C209" s="39"/>
      <c r="D209" s="190" t="s">
        <v>152</v>
      </c>
      <c r="E209" s="39"/>
      <c r="F209" s="191" t="s">
        <v>468</v>
      </c>
      <c r="G209" s="39"/>
      <c r="H209" s="39"/>
      <c r="I209" s="192"/>
      <c r="J209" s="39"/>
      <c r="K209" s="39"/>
      <c r="L209" s="42"/>
      <c r="M209" s="193"/>
      <c r="N209" s="194"/>
      <c r="O209" s="68"/>
      <c r="P209" s="68"/>
      <c r="Q209" s="68"/>
      <c r="R209" s="68"/>
      <c r="S209" s="68"/>
      <c r="T209" s="69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152</v>
      </c>
      <c r="AU209" s="20" t="s">
        <v>86</v>
      </c>
    </row>
    <row r="210" spans="1:65" s="2" customFormat="1" ht="10.199999999999999">
      <c r="A210" s="37"/>
      <c r="B210" s="38"/>
      <c r="C210" s="39"/>
      <c r="D210" s="216" t="s">
        <v>163</v>
      </c>
      <c r="E210" s="39"/>
      <c r="F210" s="217" t="s">
        <v>469</v>
      </c>
      <c r="G210" s="39"/>
      <c r="H210" s="39"/>
      <c r="I210" s="192"/>
      <c r="J210" s="39"/>
      <c r="K210" s="39"/>
      <c r="L210" s="42"/>
      <c r="M210" s="193"/>
      <c r="N210" s="194"/>
      <c r="O210" s="68"/>
      <c r="P210" s="68"/>
      <c r="Q210" s="68"/>
      <c r="R210" s="68"/>
      <c r="S210" s="68"/>
      <c r="T210" s="69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163</v>
      </c>
      <c r="AU210" s="20" t="s">
        <v>86</v>
      </c>
    </row>
    <row r="211" spans="1:65" s="13" customFormat="1" ht="10.199999999999999">
      <c r="B211" s="195"/>
      <c r="C211" s="196"/>
      <c r="D211" s="190" t="s">
        <v>153</v>
      </c>
      <c r="E211" s="197" t="s">
        <v>38</v>
      </c>
      <c r="F211" s="198" t="s">
        <v>470</v>
      </c>
      <c r="G211" s="196"/>
      <c r="H211" s="197" t="s">
        <v>38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153</v>
      </c>
      <c r="AU211" s="204" t="s">
        <v>86</v>
      </c>
      <c r="AV211" s="13" t="s">
        <v>84</v>
      </c>
      <c r="AW211" s="13" t="s">
        <v>36</v>
      </c>
      <c r="AX211" s="13" t="s">
        <v>76</v>
      </c>
      <c r="AY211" s="204" t="s">
        <v>144</v>
      </c>
    </row>
    <row r="212" spans="1:65" s="14" customFormat="1" ht="10.199999999999999">
      <c r="B212" s="205"/>
      <c r="C212" s="206"/>
      <c r="D212" s="190" t="s">
        <v>153</v>
      </c>
      <c r="E212" s="207" t="s">
        <v>38</v>
      </c>
      <c r="F212" s="208" t="s">
        <v>1094</v>
      </c>
      <c r="G212" s="206"/>
      <c r="H212" s="209">
        <v>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153</v>
      </c>
      <c r="AU212" s="215" t="s">
        <v>86</v>
      </c>
      <c r="AV212" s="14" t="s">
        <v>86</v>
      </c>
      <c r="AW212" s="14" t="s">
        <v>36</v>
      </c>
      <c r="AX212" s="14" t="s">
        <v>84</v>
      </c>
      <c r="AY212" s="215" t="s">
        <v>144</v>
      </c>
    </row>
    <row r="213" spans="1:65" s="2" customFormat="1" ht="16.5" customHeight="1">
      <c r="A213" s="37"/>
      <c r="B213" s="38"/>
      <c r="C213" s="177" t="s">
        <v>451</v>
      </c>
      <c r="D213" s="177" t="s">
        <v>147</v>
      </c>
      <c r="E213" s="178" t="s">
        <v>473</v>
      </c>
      <c r="F213" s="179" t="s">
        <v>474</v>
      </c>
      <c r="G213" s="180" t="s">
        <v>197</v>
      </c>
      <c r="H213" s="181">
        <v>28</v>
      </c>
      <c r="I213" s="182"/>
      <c r="J213" s="183">
        <f>ROUND(I213*H213,2)</f>
        <v>0</v>
      </c>
      <c r="K213" s="179" t="s">
        <v>160</v>
      </c>
      <c r="L213" s="42"/>
      <c r="M213" s="184" t="s">
        <v>38</v>
      </c>
      <c r="N213" s="185" t="s">
        <v>49</v>
      </c>
      <c r="O213" s="68"/>
      <c r="P213" s="186">
        <f>O213*H213</f>
        <v>0</v>
      </c>
      <c r="Q213" s="186">
        <v>4.2999999999999999E-4</v>
      </c>
      <c r="R213" s="186">
        <f>Q213*H213</f>
        <v>1.204E-2</v>
      </c>
      <c r="S213" s="186">
        <v>0</v>
      </c>
      <c r="T213" s="18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8" t="s">
        <v>198</v>
      </c>
      <c r="AT213" s="188" t="s">
        <v>147</v>
      </c>
      <c r="AU213" s="188" t="s">
        <v>86</v>
      </c>
      <c r="AY213" s="20" t="s">
        <v>144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20" t="s">
        <v>145</v>
      </c>
      <c r="BK213" s="189">
        <f>ROUND(I213*H213,2)</f>
        <v>0</v>
      </c>
      <c r="BL213" s="20" t="s">
        <v>198</v>
      </c>
      <c r="BM213" s="188" t="s">
        <v>475</v>
      </c>
    </row>
    <row r="214" spans="1:65" s="2" customFormat="1" ht="10.199999999999999">
      <c r="A214" s="37"/>
      <c r="B214" s="38"/>
      <c r="C214" s="39"/>
      <c r="D214" s="190" t="s">
        <v>152</v>
      </c>
      <c r="E214" s="39"/>
      <c r="F214" s="191" t="s">
        <v>476</v>
      </c>
      <c r="G214" s="39"/>
      <c r="H214" s="39"/>
      <c r="I214" s="192"/>
      <c r="J214" s="39"/>
      <c r="K214" s="39"/>
      <c r="L214" s="42"/>
      <c r="M214" s="193"/>
      <c r="N214" s="194"/>
      <c r="O214" s="68"/>
      <c r="P214" s="68"/>
      <c r="Q214" s="68"/>
      <c r="R214" s="68"/>
      <c r="S214" s="68"/>
      <c r="T214" s="69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152</v>
      </c>
      <c r="AU214" s="20" t="s">
        <v>86</v>
      </c>
    </row>
    <row r="215" spans="1:65" s="2" customFormat="1" ht="10.199999999999999">
      <c r="A215" s="37"/>
      <c r="B215" s="38"/>
      <c r="C215" s="39"/>
      <c r="D215" s="216" t="s">
        <v>163</v>
      </c>
      <c r="E215" s="39"/>
      <c r="F215" s="217" t="s">
        <v>477</v>
      </c>
      <c r="G215" s="39"/>
      <c r="H215" s="39"/>
      <c r="I215" s="192"/>
      <c r="J215" s="39"/>
      <c r="K215" s="39"/>
      <c r="L215" s="42"/>
      <c r="M215" s="193"/>
      <c r="N215" s="194"/>
      <c r="O215" s="68"/>
      <c r="P215" s="68"/>
      <c r="Q215" s="68"/>
      <c r="R215" s="68"/>
      <c r="S215" s="68"/>
      <c r="T215" s="69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163</v>
      </c>
      <c r="AU215" s="20" t="s">
        <v>86</v>
      </c>
    </row>
    <row r="216" spans="1:65" s="13" customFormat="1" ht="10.199999999999999">
      <c r="B216" s="195"/>
      <c r="C216" s="196"/>
      <c r="D216" s="190" t="s">
        <v>153</v>
      </c>
      <c r="E216" s="197" t="s">
        <v>38</v>
      </c>
      <c r="F216" s="198" t="s">
        <v>478</v>
      </c>
      <c r="G216" s="196"/>
      <c r="H216" s="197" t="s">
        <v>38</v>
      </c>
      <c r="I216" s="199"/>
      <c r="J216" s="196"/>
      <c r="K216" s="196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153</v>
      </c>
      <c r="AU216" s="204" t="s">
        <v>86</v>
      </c>
      <c r="AV216" s="13" t="s">
        <v>84</v>
      </c>
      <c r="AW216" s="13" t="s">
        <v>36</v>
      </c>
      <c r="AX216" s="13" t="s">
        <v>76</v>
      </c>
      <c r="AY216" s="204" t="s">
        <v>144</v>
      </c>
    </row>
    <row r="217" spans="1:65" s="13" customFormat="1" ht="10.199999999999999">
      <c r="B217" s="195"/>
      <c r="C217" s="196"/>
      <c r="D217" s="190" t="s">
        <v>153</v>
      </c>
      <c r="E217" s="197" t="s">
        <v>38</v>
      </c>
      <c r="F217" s="198" t="s">
        <v>460</v>
      </c>
      <c r="G217" s="196"/>
      <c r="H217" s="197" t="s">
        <v>38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153</v>
      </c>
      <c r="AU217" s="204" t="s">
        <v>86</v>
      </c>
      <c r="AV217" s="13" t="s">
        <v>84</v>
      </c>
      <c r="AW217" s="13" t="s">
        <v>36</v>
      </c>
      <c r="AX217" s="13" t="s">
        <v>76</v>
      </c>
      <c r="AY217" s="204" t="s">
        <v>144</v>
      </c>
    </row>
    <row r="218" spans="1:65" s="14" customFormat="1" ht="10.199999999999999">
      <c r="B218" s="205"/>
      <c r="C218" s="206"/>
      <c r="D218" s="190" t="s">
        <v>153</v>
      </c>
      <c r="E218" s="207" t="s">
        <v>38</v>
      </c>
      <c r="F218" s="208" t="s">
        <v>1091</v>
      </c>
      <c r="G218" s="206"/>
      <c r="H218" s="209">
        <v>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153</v>
      </c>
      <c r="AU218" s="215" t="s">
        <v>86</v>
      </c>
      <c r="AV218" s="14" t="s">
        <v>86</v>
      </c>
      <c r="AW218" s="14" t="s">
        <v>36</v>
      </c>
      <c r="AX218" s="14" t="s">
        <v>76</v>
      </c>
      <c r="AY218" s="215" t="s">
        <v>144</v>
      </c>
    </row>
    <row r="219" spans="1:65" s="13" customFormat="1" ht="10.199999999999999">
      <c r="B219" s="195"/>
      <c r="C219" s="196"/>
      <c r="D219" s="190" t="s">
        <v>153</v>
      </c>
      <c r="E219" s="197" t="s">
        <v>38</v>
      </c>
      <c r="F219" s="198" t="s">
        <v>463</v>
      </c>
      <c r="G219" s="196"/>
      <c r="H219" s="197" t="s">
        <v>38</v>
      </c>
      <c r="I219" s="199"/>
      <c r="J219" s="196"/>
      <c r="K219" s="196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153</v>
      </c>
      <c r="AU219" s="204" t="s">
        <v>86</v>
      </c>
      <c r="AV219" s="13" t="s">
        <v>84</v>
      </c>
      <c r="AW219" s="13" t="s">
        <v>36</v>
      </c>
      <c r="AX219" s="13" t="s">
        <v>76</v>
      </c>
      <c r="AY219" s="204" t="s">
        <v>144</v>
      </c>
    </row>
    <row r="220" spans="1:65" s="14" customFormat="1" ht="10.199999999999999">
      <c r="B220" s="205"/>
      <c r="C220" s="206"/>
      <c r="D220" s="190" t="s">
        <v>153</v>
      </c>
      <c r="E220" s="207" t="s">
        <v>38</v>
      </c>
      <c r="F220" s="208" t="s">
        <v>1092</v>
      </c>
      <c r="G220" s="206"/>
      <c r="H220" s="209">
        <v>20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153</v>
      </c>
      <c r="AU220" s="215" t="s">
        <v>86</v>
      </c>
      <c r="AV220" s="14" t="s">
        <v>86</v>
      </c>
      <c r="AW220" s="14" t="s">
        <v>36</v>
      </c>
      <c r="AX220" s="14" t="s">
        <v>76</v>
      </c>
      <c r="AY220" s="215" t="s">
        <v>144</v>
      </c>
    </row>
    <row r="221" spans="1:65" s="15" customFormat="1" ht="10.199999999999999">
      <c r="B221" s="232"/>
      <c r="C221" s="233"/>
      <c r="D221" s="190" t="s">
        <v>153</v>
      </c>
      <c r="E221" s="234" t="s">
        <v>38</v>
      </c>
      <c r="F221" s="235" t="s">
        <v>421</v>
      </c>
      <c r="G221" s="233"/>
      <c r="H221" s="236">
        <v>28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153</v>
      </c>
      <c r="AU221" s="242" t="s">
        <v>86</v>
      </c>
      <c r="AV221" s="15" t="s">
        <v>145</v>
      </c>
      <c r="AW221" s="15" t="s">
        <v>36</v>
      </c>
      <c r="AX221" s="15" t="s">
        <v>84</v>
      </c>
      <c r="AY221" s="242" t="s">
        <v>144</v>
      </c>
    </row>
    <row r="222" spans="1:65" s="2" customFormat="1" ht="16.5" customHeight="1">
      <c r="A222" s="37"/>
      <c r="B222" s="38"/>
      <c r="C222" s="218" t="s">
        <v>453</v>
      </c>
      <c r="D222" s="218" t="s">
        <v>223</v>
      </c>
      <c r="E222" s="219" t="s">
        <v>480</v>
      </c>
      <c r="F222" s="220" t="s">
        <v>481</v>
      </c>
      <c r="G222" s="221" t="s">
        <v>197</v>
      </c>
      <c r="H222" s="222">
        <v>28.84</v>
      </c>
      <c r="I222" s="223"/>
      <c r="J222" s="224">
        <f>ROUND(I222*H222,2)</f>
        <v>0</v>
      </c>
      <c r="K222" s="220" t="s">
        <v>38</v>
      </c>
      <c r="L222" s="225"/>
      <c r="M222" s="226" t="s">
        <v>38</v>
      </c>
      <c r="N222" s="227" t="s">
        <v>49</v>
      </c>
      <c r="O222" s="68"/>
      <c r="P222" s="186">
        <f>O222*H222</f>
        <v>0</v>
      </c>
      <c r="Q222" s="186">
        <v>4.6999999999999999E-4</v>
      </c>
      <c r="R222" s="186">
        <f>Q222*H222</f>
        <v>1.3554799999999999E-2</v>
      </c>
      <c r="S222" s="186">
        <v>0</v>
      </c>
      <c r="T222" s="18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8" t="s">
        <v>227</v>
      </c>
      <c r="AT222" s="188" t="s">
        <v>223</v>
      </c>
      <c r="AU222" s="188" t="s">
        <v>86</v>
      </c>
      <c r="AY222" s="20" t="s">
        <v>144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20" t="s">
        <v>145</v>
      </c>
      <c r="BK222" s="189">
        <f>ROUND(I222*H222,2)</f>
        <v>0</v>
      </c>
      <c r="BL222" s="20" t="s">
        <v>198</v>
      </c>
      <c r="BM222" s="188" t="s">
        <v>1095</v>
      </c>
    </row>
    <row r="223" spans="1:65" s="2" customFormat="1" ht="10.199999999999999">
      <c r="A223" s="37"/>
      <c r="B223" s="38"/>
      <c r="C223" s="39"/>
      <c r="D223" s="190" t="s">
        <v>152</v>
      </c>
      <c r="E223" s="39"/>
      <c r="F223" s="191" t="s">
        <v>481</v>
      </c>
      <c r="G223" s="39"/>
      <c r="H223" s="39"/>
      <c r="I223" s="192"/>
      <c r="J223" s="39"/>
      <c r="K223" s="39"/>
      <c r="L223" s="42"/>
      <c r="M223" s="193"/>
      <c r="N223" s="194"/>
      <c r="O223" s="68"/>
      <c r="P223" s="68"/>
      <c r="Q223" s="68"/>
      <c r="R223" s="68"/>
      <c r="S223" s="68"/>
      <c r="T223" s="69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152</v>
      </c>
      <c r="AU223" s="20" t="s">
        <v>86</v>
      </c>
    </row>
    <row r="224" spans="1:65" s="13" customFormat="1" ht="10.199999999999999">
      <c r="B224" s="195"/>
      <c r="C224" s="196"/>
      <c r="D224" s="190" t="s">
        <v>153</v>
      </c>
      <c r="E224" s="197" t="s">
        <v>38</v>
      </c>
      <c r="F224" s="198" t="s">
        <v>483</v>
      </c>
      <c r="G224" s="196"/>
      <c r="H224" s="197" t="s">
        <v>38</v>
      </c>
      <c r="I224" s="199"/>
      <c r="J224" s="196"/>
      <c r="K224" s="196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153</v>
      </c>
      <c r="AU224" s="204" t="s">
        <v>86</v>
      </c>
      <c r="AV224" s="13" t="s">
        <v>84</v>
      </c>
      <c r="AW224" s="13" t="s">
        <v>36</v>
      </c>
      <c r="AX224" s="13" t="s">
        <v>76</v>
      </c>
      <c r="AY224" s="204" t="s">
        <v>144</v>
      </c>
    </row>
    <row r="225" spans="1:65" s="14" customFormat="1" ht="10.199999999999999">
      <c r="B225" s="205"/>
      <c r="C225" s="206"/>
      <c r="D225" s="190" t="s">
        <v>153</v>
      </c>
      <c r="E225" s="207" t="s">
        <v>38</v>
      </c>
      <c r="F225" s="208" t="s">
        <v>203</v>
      </c>
      <c r="G225" s="206"/>
      <c r="H225" s="209">
        <v>28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153</v>
      </c>
      <c r="AU225" s="215" t="s">
        <v>86</v>
      </c>
      <c r="AV225" s="14" t="s">
        <v>86</v>
      </c>
      <c r="AW225" s="14" t="s">
        <v>36</v>
      </c>
      <c r="AX225" s="14" t="s">
        <v>84</v>
      </c>
      <c r="AY225" s="215" t="s">
        <v>144</v>
      </c>
    </row>
    <row r="226" spans="1:65" s="14" customFormat="1" ht="10.199999999999999">
      <c r="B226" s="205"/>
      <c r="C226" s="206"/>
      <c r="D226" s="190" t="s">
        <v>153</v>
      </c>
      <c r="E226" s="206"/>
      <c r="F226" s="208" t="s">
        <v>1096</v>
      </c>
      <c r="G226" s="206"/>
      <c r="H226" s="209">
        <v>28.84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153</v>
      </c>
      <c r="AU226" s="215" t="s">
        <v>86</v>
      </c>
      <c r="AV226" s="14" t="s">
        <v>86</v>
      </c>
      <c r="AW226" s="14" t="s">
        <v>4</v>
      </c>
      <c r="AX226" s="14" t="s">
        <v>84</v>
      </c>
      <c r="AY226" s="215" t="s">
        <v>144</v>
      </c>
    </row>
    <row r="227" spans="1:65" s="2" customFormat="1" ht="16.5" customHeight="1">
      <c r="A227" s="37"/>
      <c r="B227" s="38"/>
      <c r="C227" s="218" t="s">
        <v>464</v>
      </c>
      <c r="D227" s="218" t="s">
        <v>223</v>
      </c>
      <c r="E227" s="219" t="s">
        <v>487</v>
      </c>
      <c r="F227" s="220" t="s">
        <v>488</v>
      </c>
      <c r="G227" s="221" t="s">
        <v>150</v>
      </c>
      <c r="H227" s="222">
        <v>1</v>
      </c>
      <c r="I227" s="223"/>
      <c r="J227" s="224">
        <f>ROUND(I227*H227,2)</f>
        <v>0</v>
      </c>
      <c r="K227" s="220" t="s">
        <v>38</v>
      </c>
      <c r="L227" s="225"/>
      <c r="M227" s="226" t="s">
        <v>38</v>
      </c>
      <c r="N227" s="227" t="s">
        <v>49</v>
      </c>
      <c r="O227" s="68"/>
      <c r="P227" s="186">
        <f>O227*H227</f>
        <v>0</v>
      </c>
      <c r="Q227" s="186">
        <v>3.0000000000000001E-5</v>
      </c>
      <c r="R227" s="186">
        <f>Q227*H227</f>
        <v>3.0000000000000001E-5</v>
      </c>
      <c r="S227" s="186">
        <v>0</v>
      </c>
      <c r="T227" s="18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8" t="s">
        <v>227</v>
      </c>
      <c r="AT227" s="188" t="s">
        <v>223</v>
      </c>
      <c r="AU227" s="188" t="s">
        <v>86</v>
      </c>
      <c r="AY227" s="20" t="s">
        <v>144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20" t="s">
        <v>145</v>
      </c>
      <c r="BK227" s="189">
        <f>ROUND(I227*H227,2)</f>
        <v>0</v>
      </c>
      <c r="BL227" s="20" t="s">
        <v>198</v>
      </c>
      <c r="BM227" s="188" t="s">
        <v>1097</v>
      </c>
    </row>
    <row r="228" spans="1:65" s="2" customFormat="1" ht="10.199999999999999">
      <c r="A228" s="37"/>
      <c r="B228" s="38"/>
      <c r="C228" s="39"/>
      <c r="D228" s="190" t="s">
        <v>152</v>
      </c>
      <c r="E228" s="39"/>
      <c r="F228" s="191" t="s">
        <v>488</v>
      </c>
      <c r="G228" s="39"/>
      <c r="H228" s="39"/>
      <c r="I228" s="192"/>
      <c r="J228" s="39"/>
      <c r="K228" s="39"/>
      <c r="L228" s="42"/>
      <c r="M228" s="193"/>
      <c r="N228" s="194"/>
      <c r="O228" s="68"/>
      <c r="P228" s="68"/>
      <c r="Q228" s="68"/>
      <c r="R228" s="68"/>
      <c r="S228" s="68"/>
      <c r="T228" s="69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152</v>
      </c>
      <c r="AU228" s="20" t="s">
        <v>86</v>
      </c>
    </row>
    <row r="229" spans="1:65" s="13" customFormat="1" ht="10.199999999999999">
      <c r="B229" s="195"/>
      <c r="C229" s="196"/>
      <c r="D229" s="190" t="s">
        <v>153</v>
      </c>
      <c r="E229" s="197" t="s">
        <v>38</v>
      </c>
      <c r="F229" s="198" t="s">
        <v>490</v>
      </c>
      <c r="G229" s="196"/>
      <c r="H229" s="197" t="s">
        <v>38</v>
      </c>
      <c r="I229" s="199"/>
      <c r="J229" s="196"/>
      <c r="K229" s="196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153</v>
      </c>
      <c r="AU229" s="204" t="s">
        <v>86</v>
      </c>
      <c r="AV229" s="13" t="s">
        <v>84</v>
      </c>
      <c r="AW229" s="13" t="s">
        <v>36</v>
      </c>
      <c r="AX229" s="13" t="s">
        <v>76</v>
      </c>
      <c r="AY229" s="204" t="s">
        <v>144</v>
      </c>
    </row>
    <row r="230" spans="1:65" s="14" customFormat="1" ht="10.199999999999999">
      <c r="B230" s="205"/>
      <c r="C230" s="206"/>
      <c r="D230" s="190" t="s">
        <v>153</v>
      </c>
      <c r="E230" s="207" t="s">
        <v>38</v>
      </c>
      <c r="F230" s="208" t="s">
        <v>84</v>
      </c>
      <c r="G230" s="206"/>
      <c r="H230" s="209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153</v>
      </c>
      <c r="AU230" s="215" t="s">
        <v>86</v>
      </c>
      <c r="AV230" s="14" t="s">
        <v>86</v>
      </c>
      <c r="AW230" s="14" t="s">
        <v>36</v>
      </c>
      <c r="AX230" s="14" t="s">
        <v>84</v>
      </c>
      <c r="AY230" s="215" t="s">
        <v>144</v>
      </c>
    </row>
    <row r="231" spans="1:65" s="2" customFormat="1" ht="16.5" customHeight="1">
      <c r="A231" s="37"/>
      <c r="B231" s="38"/>
      <c r="C231" s="177" t="s">
        <v>472</v>
      </c>
      <c r="D231" s="177" t="s">
        <v>147</v>
      </c>
      <c r="E231" s="178" t="s">
        <v>492</v>
      </c>
      <c r="F231" s="179" t="s">
        <v>493</v>
      </c>
      <c r="G231" s="180" t="s">
        <v>226</v>
      </c>
      <c r="H231" s="181">
        <v>16</v>
      </c>
      <c r="I231" s="182"/>
      <c r="J231" s="183">
        <f>ROUND(I231*H231,2)</f>
        <v>0</v>
      </c>
      <c r="K231" s="179" t="s">
        <v>160</v>
      </c>
      <c r="L231" s="42"/>
      <c r="M231" s="184" t="s">
        <v>38</v>
      </c>
      <c r="N231" s="185" t="s">
        <v>49</v>
      </c>
      <c r="O231" s="68"/>
      <c r="P231" s="186">
        <f>O231*H231</f>
        <v>0</v>
      </c>
      <c r="Q231" s="186">
        <v>2.9E-4</v>
      </c>
      <c r="R231" s="186">
        <f>Q231*H231</f>
        <v>4.64E-3</v>
      </c>
      <c r="S231" s="186">
        <v>0</v>
      </c>
      <c r="T231" s="18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8" t="s">
        <v>198</v>
      </c>
      <c r="AT231" s="188" t="s">
        <v>147</v>
      </c>
      <c r="AU231" s="188" t="s">
        <v>86</v>
      </c>
      <c r="AY231" s="20" t="s">
        <v>144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145</v>
      </c>
      <c r="BK231" s="189">
        <f>ROUND(I231*H231,2)</f>
        <v>0</v>
      </c>
      <c r="BL231" s="20" t="s">
        <v>198</v>
      </c>
      <c r="BM231" s="188" t="s">
        <v>494</v>
      </c>
    </row>
    <row r="232" spans="1:65" s="2" customFormat="1" ht="10.199999999999999">
      <c r="A232" s="37"/>
      <c r="B232" s="38"/>
      <c r="C232" s="39"/>
      <c r="D232" s="190" t="s">
        <v>152</v>
      </c>
      <c r="E232" s="39"/>
      <c r="F232" s="191" t="s">
        <v>495</v>
      </c>
      <c r="G232" s="39"/>
      <c r="H232" s="39"/>
      <c r="I232" s="192"/>
      <c r="J232" s="39"/>
      <c r="K232" s="39"/>
      <c r="L232" s="42"/>
      <c r="M232" s="193"/>
      <c r="N232" s="194"/>
      <c r="O232" s="68"/>
      <c r="P232" s="68"/>
      <c r="Q232" s="68"/>
      <c r="R232" s="68"/>
      <c r="S232" s="68"/>
      <c r="T232" s="69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152</v>
      </c>
      <c r="AU232" s="20" t="s">
        <v>86</v>
      </c>
    </row>
    <row r="233" spans="1:65" s="2" customFormat="1" ht="10.199999999999999">
      <c r="A233" s="37"/>
      <c r="B233" s="38"/>
      <c r="C233" s="39"/>
      <c r="D233" s="216" t="s">
        <v>163</v>
      </c>
      <c r="E233" s="39"/>
      <c r="F233" s="217" t="s">
        <v>496</v>
      </c>
      <c r="G233" s="39"/>
      <c r="H233" s="39"/>
      <c r="I233" s="192"/>
      <c r="J233" s="39"/>
      <c r="K233" s="39"/>
      <c r="L233" s="42"/>
      <c r="M233" s="193"/>
      <c r="N233" s="194"/>
      <c r="O233" s="68"/>
      <c r="P233" s="68"/>
      <c r="Q233" s="68"/>
      <c r="R233" s="68"/>
      <c r="S233" s="68"/>
      <c r="T233" s="69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163</v>
      </c>
      <c r="AU233" s="20" t="s">
        <v>86</v>
      </c>
    </row>
    <row r="234" spans="1:65" s="13" customFormat="1" ht="10.199999999999999">
      <c r="B234" s="195"/>
      <c r="C234" s="196"/>
      <c r="D234" s="190" t="s">
        <v>153</v>
      </c>
      <c r="E234" s="197" t="s">
        <v>38</v>
      </c>
      <c r="F234" s="198" t="s">
        <v>497</v>
      </c>
      <c r="G234" s="196"/>
      <c r="H234" s="197" t="s">
        <v>38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153</v>
      </c>
      <c r="AU234" s="204" t="s">
        <v>86</v>
      </c>
      <c r="AV234" s="13" t="s">
        <v>84</v>
      </c>
      <c r="AW234" s="13" t="s">
        <v>36</v>
      </c>
      <c r="AX234" s="13" t="s">
        <v>76</v>
      </c>
      <c r="AY234" s="204" t="s">
        <v>144</v>
      </c>
    </row>
    <row r="235" spans="1:65" s="14" customFormat="1" ht="10.199999999999999">
      <c r="B235" s="205"/>
      <c r="C235" s="206"/>
      <c r="D235" s="190" t="s">
        <v>153</v>
      </c>
      <c r="E235" s="207" t="s">
        <v>38</v>
      </c>
      <c r="F235" s="208" t="s">
        <v>1098</v>
      </c>
      <c r="G235" s="206"/>
      <c r="H235" s="209">
        <v>16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153</v>
      </c>
      <c r="AU235" s="215" t="s">
        <v>86</v>
      </c>
      <c r="AV235" s="14" t="s">
        <v>86</v>
      </c>
      <c r="AW235" s="14" t="s">
        <v>36</v>
      </c>
      <c r="AX235" s="14" t="s">
        <v>84</v>
      </c>
      <c r="AY235" s="215" t="s">
        <v>144</v>
      </c>
    </row>
    <row r="236" spans="1:65" s="2" customFormat="1" ht="16.5" customHeight="1">
      <c r="A236" s="37"/>
      <c r="B236" s="38"/>
      <c r="C236" s="177" t="s">
        <v>479</v>
      </c>
      <c r="D236" s="177" t="s">
        <v>147</v>
      </c>
      <c r="E236" s="178" t="s">
        <v>1099</v>
      </c>
      <c r="F236" s="179" t="s">
        <v>1100</v>
      </c>
      <c r="G236" s="180" t="s">
        <v>226</v>
      </c>
      <c r="H236" s="181">
        <v>8</v>
      </c>
      <c r="I236" s="182"/>
      <c r="J236" s="183">
        <f>ROUND(I236*H236,2)</f>
        <v>0</v>
      </c>
      <c r="K236" s="179" t="s">
        <v>38</v>
      </c>
      <c r="L236" s="42"/>
      <c r="M236" s="184" t="s">
        <v>38</v>
      </c>
      <c r="N236" s="185" t="s">
        <v>49</v>
      </c>
      <c r="O236" s="68"/>
      <c r="P236" s="186">
        <f>O236*H236</f>
        <v>0</v>
      </c>
      <c r="Q236" s="186">
        <v>3.3E-4</v>
      </c>
      <c r="R236" s="186">
        <f>Q236*H236</f>
        <v>2.64E-3</v>
      </c>
      <c r="S236" s="186">
        <v>0</v>
      </c>
      <c r="T236" s="18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8" t="s">
        <v>198</v>
      </c>
      <c r="AT236" s="188" t="s">
        <v>147</v>
      </c>
      <c r="AU236" s="188" t="s">
        <v>86</v>
      </c>
      <c r="AY236" s="20" t="s">
        <v>144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20" t="s">
        <v>145</v>
      </c>
      <c r="BK236" s="189">
        <f>ROUND(I236*H236,2)</f>
        <v>0</v>
      </c>
      <c r="BL236" s="20" t="s">
        <v>198</v>
      </c>
      <c r="BM236" s="188" t="s">
        <v>1101</v>
      </c>
    </row>
    <row r="237" spans="1:65" s="2" customFormat="1" ht="10.199999999999999">
      <c r="A237" s="37"/>
      <c r="B237" s="38"/>
      <c r="C237" s="39"/>
      <c r="D237" s="190" t="s">
        <v>152</v>
      </c>
      <c r="E237" s="39"/>
      <c r="F237" s="191" t="s">
        <v>1102</v>
      </c>
      <c r="G237" s="39"/>
      <c r="H237" s="39"/>
      <c r="I237" s="192"/>
      <c r="J237" s="39"/>
      <c r="K237" s="39"/>
      <c r="L237" s="42"/>
      <c r="M237" s="193"/>
      <c r="N237" s="194"/>
      <c r="O237" s="68"/>
      <c r="P237" s="68"/>
      <c r="Q237" s="68"/>
      <c r="R237" s="68"/>
      <c r="S237" s="68"/>
      <c r="T237" s="69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152</v>
      </c>
      <c r="AU237" s="20" t="s">
        <v>86</v>
      </c>
    </row>
    <row r="238" spans="1:65" s="13" customFormat="1" ht="10.199999999999999">
      <c r="B238" s="195"/>
      <c r="C238" s="196"/>
      <c r="D238" s="190" t="s">
        <v>153</v>
      </c>
      <c r="E238" s="197" t="s">
        <v>38</v>
      </c>
      <c r="F238" s="198" t="s">
        <v>512</v>
      </c>
      <c r="G238" s="196"/>
      <c r="H238" s="197" t="s">
        <v>38</v>
      </c>
      <c r="I238" s="199"/>
      <c r="J238" s="196"/>
      <c r="K238" s="196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153</v>
      </c>
      <c r="AU238" s="204" t="s">
        <v>86</v>
      </c>
      <c r="AV238" s="13" t="s">
        <v>84</v>
      </c>
      <c r="AW238" s="13" t="s">
        <v>36</v>
      </c>
      <c r="AX238" s="13" t="s">
        <v>76</v>
      </c>
      <c r="AY238" s="204" t="s">
        <v>144</v>
      </c>
    </row>
    <row r="239" spans="1:65" s="14" customFormat="1" ht="10.199999999999999">
      <c r="B239" s="205"/>
      <c r="C239" s="206"/>
      <c r="D239" s="190" t="s">
        <v>153</v>
      </c>
      <c r="E239" s="207" t="s">
        <v>38</v>
      </c>
      <c r="F239" s="208" t="s">
        <v>1094</v>
      </c>
      <c r="G239" s="206"/>
      <c r="H239" s="209">
        <v>8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153</v>
      </c>
      <c r="AU239" s="215" t="s">
        <v>86</v>
      </c>
      <c r="AV239" s="14" t="s">
        <v>86</v>
      </c>
      <c r="AW239" s="14" t="s">
        <v>36</v>
      </c>
      <c r="AX239" s="14" t="s">
        <v>84</v>
      </c>
      <c r="AY239" s="215" t="s">
        <v>144</v>
      </c>
    </row>
    <row r="240" spans="1:65" s="2" customFormat="1" ht="16.5" customHeight="1">
      <c r="A240" s="37"/>
      <c r="B240" s="38"/>
      <c r="C240" s="177" t="s">
        <v>486</v>
      </c>
      <c r="D240" s="177" t="s">
        <v>147</v>
      </c>
      <c r="E240" s="178" t="s">
        <v>315</v>
      </c>
      <c r="F240" s="179" t="s">
        <v>316</v>
      </c>
      <c r="G240" s="180" t="s">
        <v>172</v>
      </c>
      <c r="H240" s="181">
        <v>3.3000000000000002E-2</v>
      </c>
      <c r="I240" s="182"/>
      <c r="J240" s="183">
        <f>ROUND(I240*H240,2)</f>
        <v>0</v>
      </c>
      <c r="K240" s="179" t="s">
        <v>160</v>
      </c>
      <c r="L240" s="42"/>
      <c r="M240" s="184" t="s">
        <v>38</v>
      </c>
      <c r="N240" s="185" t="s">
        <v>49</v>
      </c>
      <c r="O240" s="68"/>
      <c r="P240" s="186">
        <f>O240*H240</f>
        <v>0</v>
      </c>
      <c r="Q240" s="186">
        <v>0</v>
      </c>
      <c r="R240" s="186">
        <f>Q240*H240</f>
        <v>0</v>
      </c>
      <c r="S240" s="186">
        <v>0</v>
      </c>
      <c r="T240" s="18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8" t="s">
        <v>198</v>
      </c>
      <c r="AT240" s="188" t="s">
        <v>147</v>
      </c>
      <c r="AU240" s="188" t="s">
        <v>86</v>
      </c>
      <c r="AY240" s="20" t="s">
        <v>144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20" t="s">
        <v>145</v>
      </c>
      <c r="BK240" s="189">
        <f>ROUND(I240*H240,2)</f>
        <v>0</v>
      </c>
      <c r="BL240" s="20" t="s">
        <v>198</v>
      </c>
      <c r="BM240" s="188" t="s">
        <v>514</v>
      </c>
    </row>
    <row r="241" spans="1:65" s="2" customFormat="1" ht="19.2">
      <c r="A241" s="37"/>
      <c r="B241" s="38"/>
      <c r="C241" s="39"/>
      <c r="D241" s="190" t="s">
        <v>152</v>
      </c>
      <c r="E241" s="39"/>
      <c r="F241" s="191" t="s">
        <v>318</v>
      </c>
      <c r="G241" s="39"/>
      <c r="H241" s="39"/>
      <c r="I241" s="192"/>
      <c r="J241" s="39"/>
      <c r="K241" s="39"/>
      <c r="L241" s="42"/>
      <c r="M241" s="193"/>
      <c r="N241" s="194"/>
      <c r="O241" s="68"/>
      <c r="P241" s="68"/>
      <c r="Q241" s="68"/>
      <c r="R241" s="68"/>
      <c r="S241" s="68"/>
      <c r="T241" s="69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152</v>
      </c>
      <c r="AU241" s="20" t="s">
        <v>86</v>
      </c>
    </row>
    <row r="242" spans="1:65" s="2" customFormat="1" ht="10.199999999999999">
      <c r="A242" s="37"/>
      <c r="B242" s="38"/>
      <c r="C242" s="39"/>
      <c r="D242" s="216" t="s">
        <v>163</v>
      </c>
      <c r="E242" s="39"/>
      <c r="F242" s="217" t="s">
        <v>319</v>
      </c>
      <c r="G242" s="39"/>
      <c r="H242" s="39"/>
      <c r="I242" s="192"/>
      <c r="J242" s="39"/>
      <c r="K242" s="39"/>
      <c r="L242" s="42"/>
      <c r="M242" s="193"/>
      <c r="N242" s="194"/>
      <c r="O242" s="68"/>
      <c r="P242" s="68"/>
      <c r="Q242" s="68"/>
      <c r="R242" s="68"/>
      <c r="S242" s="68"/>
      <c r="T242" s="69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163</v>
      </c>
      <c r="AU242" s="20" t="s">
        <v>86</v>
      </c>
    </row>
    <row r="243" spans="1:65" s="12" customFormat="1" ht="22.8" customHeight="1">
      <c r="B243" s="161"/>
      <c r="C243" s="162"/>
      <c r="D243" s="163" t="s">
        <v>75</v>
      </c>
      <c r="E243" s="175" t="s">
        <v>515</v>
      </c>
      <c r="F243" s="175" t="s">
        <v>516</v>
      </c>
      <c r="G243" s="162"/>
      <c r="H243" s="162"/>
      <c r="I243" s="165"/>
      <c r="J243" s="176">
        <f>BK243</f>
        <v>0</v>
      </c>
      <c r="K243" s="162"/>
      <c r="L243" s="167"/>
      <c r="M243" s="168"/>
      <c r="N243" s="169"/>
      <c r="O243" s="169"/>
      <c r="P243" s="170">
        <f>SUM(P244:P322)</f>
        <v>0</v>
      </c>
      <c r="Q243" s="169"/>
      <c r="R243" s="170">
        <f>SUM(R244:R322)</f>
        <v>0.52527999999999997</v>
      </c>
      <c r="S243" s="169"/>
      <c r="T243" s="171">
        <f>SUM(T244:T322)</f>
        <v>0.32932</v>
      </c>
      <c r="AR243" s="172" t="s">
        <v>86</v>
      </c>
      <c r="AT243" s="173" t="s">
        <v>75</v>
      </c>
      <c r="AU243" s="173" t="s">
        <v>84</v>
      </c>
      <c r="AY243" s="172" t="s">
        <v>144</v>
      </c>
      <c r="BK243" s="174">
        <f>SUM(BK244:BK322)</f>
        <v>0</v>
      </c>
    </row>
    <row r="244" spans="1:65" s="2" customFormat="1" ht="16.5" customHeight="1">
      <c r="A244" s="37"/>
      <c r="B244" s="38"/>
      <c r="C244" s="177" t="s">
        <v>491</v>
      </c>
      <c r="D244" s="177" t="s">
        <v>147</v>
      </c>
      <c r="E244" s="178" t="s">
        <v>517</v>
      </c>
      <c r="F244" s="179" t="s">
        <v>518</v>
      </c>
      <c r="G244" s="180" t="s">
        <v>150</v>
      </c>
      <c r="H244" s="181">
        <v>8</v>
      </c>
      <c r="I244" s="182"/>
      <c r="J244" s="183">
        <f>ROUND(I244*H244,2)</f>
        <v>0</v>
      </c>
      <c r="K244" s="179" t="s">
        <v>160</v>
      </c>
      <c r="L244" s="42"/>
      <c r="M244" s="184" t="s">
        <v>38</v>
      </c>
      <c r="N244" s="185" t="s">
        <v>49</v>
      </c>
      <c r="O244" s="68"/>
      <c r="P244" s="186">
        <f>O244*H244</f>
        <v>0</v>
      </c>
      <c r="Q244" s="186">
        <v>0</v>
      </c>
      <c r="R244" s="186">
        <f>Q244*H244</f>
        <v>0</v>
      </c>
      <c r="S244" s="186">
        <v>1.933E-2</v>
      </c>
      <c r="T244" s="187">
        <f>S244*H244</f>
        <v>0.15464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8" t="s">
        <v>198</v>
      </c>
      <c r="AT244" s="188" t="s">
        <v>147</v>
      </c>
      <c r="AU244" s="188" t="s">
        <v>86</v>
      </c>
      <c r="AY244" s="20" t="s">
        <v>144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20" t="s">
        <v>145</v>
      </c>
      <c r="BK244" s="189">
        <f>ROUND(I244*H244,2)</f>
        <v>0</v>
      </c>
      <c r="BL244" s="20" t="s">
        <v>198</v>
      </c>
      <c r="BM244" s="188" t="s">
        <v>519</v>
      </c>
    </row>
    <row r="245" spans="1:65" s="2" customFormat="1" ht="10.199999999999999">
      <c r="A245" s="37"/>
      <c r="B245" s="38"/>
      <c r="C245" s="39"/>
      <c r="D245" s="190" t="s">
        <v>152</v>
      </c>
      <c r="E245" s="39"/>
      <c r="F245" s="191" t="s">
        <v>520</v>
      </c>
      <c r="G245" s="39"/>
      <c r="H245" s="39"/>
      <c r="I245" s="192"/>
      <c r="J245" s="39"/>
      <c r="K245" s="39"/>
      <c r="L245" s="42"/>
      <c r="M245" s="193"/>
      <c r="N245" s="194"/>
      <c r="O245" s="68"/>
      <c r="P245" s="68"/>
      <c r="Q245" s="68"/>
      <c r="R245" s="68"/>
      <c r="S245" s="68"/>
      <c r="T245" s="69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152</v>
      </c>
      <c r="AU245" s="20" t="s">
        <v>86</v>
      </c>
    </row>
    <row r="246" spans="1:65" s="2" customFormat="1" ht="10.199999999999999">
      <c r="A246" s="37"/>
      <c r="B246" s="38"/>
      <c r="C246" s="39"/>
      <c r="D246" s="216" t="s">
        <v>163</v>
      </c>
      <c r="E246" s="39"/>
      <c r="F246" s="217" t="s">
        <v>521</v>
      </c>
      <c r="G246" s="39"/>
      <c r="H246" s="39"/>
      <c r="I246" s="192"/>
      <c r="J246" s="39"/>
      <c r="K246" s="39"/>
      <c r="L246" s="42"/>
      <c r="M246" s="193"/>
      <c r="N246" s="194"/>
      <c r="O246" s="68"/>
      <c r="P246" s="68"/>
      <c r="Q246" s="68"/>
      <c r="R246" s="68"/>
      <c r="S246" s="68"/>
      <c r="T246" s="69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163</v>
      </c>
      <c r="AU246" s="20" t="s">
        <v>86</v>
      </c>
    </row>
    <row r="247" spans="1:65" s="2" customFormat="1" ht="21.75" customHeight="1">
      <c r="A247" s="37"/>
      <c r="B247" s="38"/>
      <c r="C247" s="177" t="s">
        <v>499</v>
      </c>
      <c r="D247" s="177" t="s">
        <v>147</v>
      </c>
      <c r="E247" s="178" t="s">
        <v>523</v>
      </c>
      <c r="F247" s="179" t="s">
        <v>524</v>
      </c>
      <c r="G247" s="180" t="s">
        <v>150</v>
      </c>
      <c r="H247" s="181">
        <v>8</v>
      </c>
      <c r="I247" s="182"/>
      <c r="J247" s="183">
        <f>ROUND(I247*H247,2)</f>
        <v>0</v>
      </c>
      <c r="K247" s="179" t="s">
        <v>160</v>
      </c>
      <c r="L247" s="42"/>
      <c r="M247" s="184" t="s">
        <v>38</v>
      </c>
      <c r="N247" s="185" t="s">
        <v>49</v>
      </c>
      <c r="O247" s="68"/>
      <c r="P247" s="186">
        <f>O247*H247</f>
        <v>0</v>
      </c>
      <c r="Q247" s="186">
        <v>1.6650000000000002E-2</v>
      </c>
      <c r="R247" s="186">
        <f>Q247*H247</f>
        <v>0.13320000000000001</v>
      </c>
      <c r="S247" s="186">
        <v>0</v>
      </c>
      <c r="T247" s="18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8" t="s">
        <v>198</v>
      </c>
      <c r="AT247" s="188" t="s">
        <v>147</v>
      </c>
      <c r="AU247" s="188" t="s">
        <v>86</v>
      </c>
      <c r="AY247" s="20" t="s">
        <v>144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20" t="s">
        <v>145</v>
      </c>
      <c r="BK247" s="189">
        <f>ROUND(I247*H247,2)</f>
        <v>0</v>
      </c>
      <c r="BL247" s="20" t="s">
        <v>198</v>
      </c>
      <c r="BM247" s="188" t="s">
        <v>525</v>
      </c>
    </row>
    <row r="248" spans="1:65" s="2" customFormat="1" ht="19.2">
      <c r="A248" s="37"/>
      <c r="B248" s="38"/>
      <c r="C248" s="39"/>
      <c r="D248" s="190" t="s">
        <v>152</v>
      </c>
      <c r="E248" s="39"/>
      <c r="F248" s="191" t="s">
        <v>526</v>
      </c>
      <c r="G248" s="39"/>
      <c r="H248" s="39"/>
      <c r="I248" s="192"/>
      <c r="J248" s="39"/>
      <c r="K248" s="39"/>
      <c r="L248" s="42"/>
      <c r="M248" s="193"/>
      <c r="N248" s="194"/>
      <c r="O248" s="68"/>
      <c r="P248" s="68"/>
      <c r="Q248" s="68"/>
      <c r="R248" s="68"/>
      <c r="S248" s="68"/>
      <c r="T248" s="69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152</v>
      </c>
      <c r="AU248" s="20" t="s">
        <v>86</v>
      </c>
    </row>
    <row r="249" spans="1:65" s="2" customFormat="1" ht="10.199999999999999">
      <c r="A249" s="37"/>
      <c r="B249" s="38"/>
      <c r="C249" s="39"/>
      <c r="D249" s="216" t="s">
        <v>163</v>
      </c>
      <c r="E249" s="39"/>
      <c r="F249" s="217" t="s">
        <v>1103</v>
      </c>
      <c r="G249" s="39"/>
      <c r="H249" s="39"/>
      <c r="I249" s="192"/>
      <c r="J249" s="39"/>
      <c r="K249" s="39"/>
      <c r="L249" s="42"/>
      <c r="M249" s="193"/>
      <c r="N249" s="194"/>
      <c r="O249" s="68"/>
      <c r="P249" s="68"/>
      <c r="Q249" s="68"/>
      <c r="R249" s="68"/>
      <c r="S249" s="68"/>
      <c r="T249" s="69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163</v>
      </c>
      <c r="AU249" s="20" t="s">
        <v>86</v>
      </c>
    </row>
    <row r="250" spans="1:65" s="13" customFormat="1" ht="10.199999999999999">
      <c r="B250" s="195"/>
      <c r="C250" s="196"/>
      <c r="D250" s="190" t="s">
        <v>153</v>
      </c>
      <c r="E250" s="197" t="s">
        <v>38</v>
      </c>
      <c r="F250" s="198" t="s">
        <v>527</v>
      </c>
      <c r="G250" s="196"/>
      <c r="H250" s="197" t="s">
        <v>38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153</v>
      </c>
      <c r="AU250" s="204" t="s">
        <v>86</v>
      </c>
      <c r="AV250" s="13" t="s">
        <v>84</v>
      </c>
      <c r="AW250" s="13" t="s">
        <v>36</v>
      </c>
      <c r="AX250" s="13" t="s">
        <v>76</v>
      </c>
      <c r="AY250" s="204" t="s">
        <v>144</v>
      </c>
    </row>
    <row r="251" spans="1:65" s="14" customFormat="1" ht="10.199999999999999">
      <c r="B251" s="205"/>
      <c r="C251" s="206"/>
      <c r="D251" s="190" t="s">
        <v>153</v>
      </c>
      <c r="E251" s="207" t="s">
        <v>38</v>
      </c>
      <c r="F251" s="208" t="s">
        <v>1094</v>
      </c>
      <c r="G251" s="206"/>
      <c r="H251" s="209">
        <v>8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153</v>
      </c>
      <c r="AU251" s="215" t="s">
        <v>86</v>
      </c>
      <c r="AV251" s="14" t="s">
        <v>86</v>
      </c>
      <c r="AW251" s="14" t="s">
        <v>36</v>
      </c>
      <c r="AX251" s="14" t="s">
        <v>84</v>
      </c>
      <c r="AY251" s="215" t="s">
        <v>144</v>
      </c>
    </row>
    <row r="252" spans="1:65" s="2" customFormat="1" ht="16.5" customHeight="1">
      <c r="A252" s="37"/>
      <c r="B252" s="38"/>
      <c r="C252" s="177" t="s">
        <v>507</v>
      </c>
      <c r="D252" s="177" t="s">
        <v>147</v>
      </c>
      <c r="E252" s="178" t="s">
        <v>529</v>
      </c>
      <c r="F252" s="179" t="s">
        <v>530</v>
      </c>
      <c r="G252" s="180" t="s">
        <v>150</v>
      </c>
      <c r="H252" s="181">
        <v>8</v>
      </c>
      <c r="I252" s="182"/>
      <c r="J252" s="183">
        <f>ROUND(I252*H252,2)</f>
        <v>0</v>
      </c>
      <c r="K252" s="179" t="s">
        <v>160</v>
      </c>
      <c r="L252" s="42"/>
      <c r="M252" s="184" t="s">
        <v>38</v>
      </c>
      <c r="N252" s="185" t="s">
        <v>49</v>
      </c>
      <c r="O252" s="68"/>
      <c r="P252" s="186">
        <f>O252*H252</f>
        <v>0</v>
      </c>
      <c r="Q252" s="186">
        <v>1.6969999999999999E-2</v>
      </c>
      <c r="R252" s="186">
        <f>Q252*H252</f>
        <v>0.13575999999999999</v>
      </c>
      <c r="S252" s="186">
        <v>0</v>
      </c>
      <c r="T252" s="18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8" t="s">
        <v>198</v>
      </c>
      <c r="AT252" s="188" t="s">
        <v>147</v>
      </c>
      <c r="AU252" s="188" t="s">
        <v>86</v>
      </c>
      <c r="AY252" s="20" t="s">
        <v>144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20" t="s">
        <v>145</v>
      </c>
      <c r="BK252" s="189">
        <f>ROUND(I252*H252,2)</f>
        <v>0</v>
      </c>
      <c r="BL252" s="20" t="s">
        <v>198</v>
      </c>
      <c r="BM252" s="188" t="s">
        <v>531</v>
      </c>
    </row>
    <row r="253" spans="1:65" s="2" customFormat="1" ht="10.199999999999999">
      <c r="A253" s="37"/>
      <c r="B253" s="38"/>
      <c r="C253" s="39"/>
      <c r="D253" s="190" t="s">
        <v>152</v>
      </c>
      <c r="E253" s="39"/>
      <c r="F253" s="191" t="s">
        <v>532</v>
      </c>
      <c r="G253" s="39"/>
      <c r="H253" s="39"/>
      <c r="I253" s="192"/>
      <c r="J253" s="39"/>
      <c r="K253" s="39"/>
      <c r="L253" s="42"/>
      <c r="M253" s="193"/>
      <c r="N253" s="194"/>
      <c r="O253" s="68"/>
      <c r="P253" s="68"/>
      <c r="Q253" s="68"/>
      <c r="R253" s="68"/>
      <c r="S253" s="68"/>
      <c r="T253" s="69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152</v>
      </c>
      <c r="AU253" s="20" t="s">
        <v>86</v>
      </c>
    </row>
    <row r="254" spans="1:65" s="2" customFormat="1" ht="10.199999999999999">
      <c r="A254" s="37"/>
      <c r="B254" s="38"/>
      <c r="C254" s="39"/>
      <c r="D254" s="216" t="s">
        <v>163</v>
      </c>
      <c r="E254" s="39"/>
      <c r="F254" s="217" t="s">
        <v>533</v>
      </c>
      <c r="G254" s="39"/>
      <c r="H254" s="39"/>
      <c r="I254" s="192"/>
      <c r="J254" s="39"/>
      <c r="K254" s="39"/>
      <c r="L254" s="42"/>
      <c r="M254" s="193"/>
      <c r="N254" s="194"/>
      <c r="O254" s="68"/>
      <c r="P254" s="68"/>
      <c r="Q254" s="68"/>
      <c r="R254" s="68"/>
      <c r="S254" s="68"/>
      <c r="T254" s="69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163</v>
      </c>
      <c r="AU254" s="20" t="s">
        <v>86</v>
      </c>
    </row>
    <row r="255" spans="1:65" s="13" customFormat="1" ht="10.199999999999999">
      <c r="B255" s="195"/>
      <c r="C255" s="196"/>
      <c r="D255" s="190" t="s">
        <v>153</v>
      </c>
      <c r="E255" s="197" t="s">
        <v>38</v>
      </c>
      <c r="F255" s="198" t="s">
        <v>534</v>
      </c>
      <c r="G255" s="196"/>
      <c r="H255" s="197" t="s">
        <v>38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153</v>
      </c>
      <c r="AU255" s="204" t="s">
        <v>86</v>
      </c>
      <c r="AV255" s="13" t="s">
        <v>84</v>
      </c>
      <c r="AW255" s="13" t="s">
        <v>36</v>
      </c>
      <c r="AX255" s="13" t="s">
        <v>76</v>
      </c>
      <c r="AY255" s="204" t="s">
        <v>144</v>
      </c>
    </row>
    <row r="256" spans="1:65" s="14" customFormat="1" ht="10.199999999999999">
      <c r="B256" s="205"/>
      <c r="C256" s="206"/>
      <c r="D256" s="190" t="s">
        <v>153</v>
      </c>
      <c r="E256" s="207" t="s">
        <v>38</v>
      </c>
      <c r="F256" s="208" t="s">
        <v>1094</v>
      </c>
      <c r="G256" s="206"/>
      <c r="H256" s="209">
        <v>8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153</v>
      </c>
      <c r="AU256" s="215" t="s">
        <v>86</v>
      </c>
      <c r="AV256" s="14" t="s">
        <v>86</v>
      </c>
      <c r="AW256" s="14" t="s">
        <v>36</v>
      </c>
      <c r="AX256" s="14" t="s">
        <v>84</v>
      </c>
      <c r="AY256" s="215" t="s">
        <v>144</v>
      </c>
    </row>
    <row r="257" spans="1:65" s="2" customFormat="1" ht="16.5" customHeight="1">
      <c r="A257" s="37"/>
      <c r="B257" s="38"/>
      <c r="C257" s="177" t="s">
        <v>513</v>
      </c>
      <c r="D257" s="177" t="s">
        <v>147</v>
      </c>
      <c r="E257" s="178" t="s">
        <v>548</v>
      </c>
      <c r="F257" s="179" t="s">
        <v>549</v>
      </c>
      <c r="G257" s="180" t="s">
        <v>150</v>
      </c>
      <c r="H257" s="181">
        <v>8</v>
      </c>
      <c r="I257" s="182"/>
      <c r="J257" s="183">
        <f>ROUND(I257*H257,2)</f>
        <v>0</v>
      </c>
      <c r="K257" s="179" t="s">
        <v>160</v>
      </c>
      <c r="L257" s="42"/>
      <c r="M257" s="184" t="s">
        <v>38</v>
      </c>
      <c r="N257" s="185" t="s">
        <v>49</v>
      </c>
      <c r="O257" s="68"/>
      <c r="P257" s="186">
        <f>O257*H257</f>
        <v>0</v>
      </c>
      <c r="Q257" s="186">
        <v>0</v>
      </c>
      <c r="R257" s="186">
        <f>Q257*H257</f>
        <v>0</v>
      </c>
      <c r="S257" s="186">
        <v>1.9460000000000002E-2</v>
      </c>
      <c r="T257" s="187">
        <f>S257*H257</f>
        <v>0.15568000000000001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8" t="s">
        <v>198</v>
      </c>
      <c r="AT257" s="188" t="s">
        <v>147</v>
      </c>
      <c r="AU257" s="188" t="s">
        <v>86</v>
      </c>
      <c r="AY257" s="20" t="s">
        <v>144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20" t="s">
        <v>145</v>
      </c>
      <c r="BK257" s="189">
        <f>ROUND(I257*H257,2)</f>
        <v>0</v>
      </c>
      <c r="BL257" s="20" t="s">
        <v>198</v>
      </c>
      <c r="BM257" s="188" t="s">
        <v>550</v>
      </c>
    </row>
    <row r="258" spans="1:65" s="2" customFormat="1" ht="10.199999999999999">
      <c r="A258" s="37"/>
      <c r="B258" s="38"/>
      <c r="C258" s="39"/>
      <c r="D258" s="190" t="s">
        <v>152</v>
      </c>
      <c r="E258" s="39"/>
      <c r="F258" s="191" t="s">
        <v>551</v>
      </c>
      <c r="G258" s="39"/>
      <c r="H258" s="39"/>
      <c r="I258" s="192"/>
      <c r="J258" s="39"/>
      <c r="K258" s="39"/>
      <c r="L258" s="42"/>
      <c r="M258" s="193"/>
      <c r="N258" s="194"/>
      <c r="O258" s="68"/>
      <c r="P258" s="68"/>
      <c r="Q258" s="68"/>
      <c r="R258" s="68"/>
      <c r="S258" s="68"/>
      <c r="T258" s="69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152</v>
      </c>
      <c r="AU258" s="20" t="s">
        <v>86</v>
      </c>
    </row>
    <row r="259" spans="1:65" s="2" customFormat="1" ht="10.199999999999999">
      <c r="A259" s="37"/>
      <c r="B259" s="38"/>
      <c r="C259" s="39"/>
      <c r="D259" s="216" t="s">
        <v>163</v>
      </c>
      <c r="E259" s="39"/>
      <c r="F259" s="217" t="s">
        <v>552</v>
      </c>
      <c r="G259" s="39"/>
      <c r="H259" s="39"/>
      <c r="I259" s="192"/>
      <c r="J259" s="39"/>
      <c r="K259" s="39"/>
      <c r="L259" s="42"/>
      <c r="M259" s="193"/>
      <c r="N259" s="194"/>
      <c r="O259" s="68"/>
      <c r="P259" s="68"/>
      <c r="Q259" s="68"/>
      <c r="R259" s="68"/>
      <c r="S259" s="68"/>
      <c r="T259" s="69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163</v>
      </c>
      <c r="AU259" s="20" t="s">
        <v>86</v>
      </c>
    </row>
    <row r="260" spans="1:65" s="2" customFormat="1" ht="16.5" customHeight="1">
      <c r="A260" s="37"/>
      <c r="B260" s="38"/>
      <c r="C260" s="177" t="s">
        <v>227</v>
      </c>
      <c r="D260" s="177" t="s">
        <v>147</v>
      </c>
      <c r="E260" s="178" t="s">
        <v>554</v>
      </c>
      <c r="F260" s="179" t="s">
        <v>555</v>
      </c>
      <c r="G260" s="180" t="s">
        <v>150</v>
      </c>
      <c r="H260" s="181">
        <v>4</v>
      </c>
      <c r="I260" s="182"/>
      <c r="J260" s="183">
        <f>ROUND(I260*H260,2)</f>
        <v>0</v>
      </c>
      <c r="K260" s="179" t="s">
        <v>38</v>
      </c>
      <c r="L260" s="42"/>
      <c r="M260" s="184" t="s">
        <v>38</v>
      </c>
      <c r="N260" s="185" t="s">
        <v>49</v>
      </c>
      <c r="O260" s="68"/>
      <c r="P260" s="186">
        <f>O260*H260</f>
        <v>0</v>
      </c>
      <c r="Q260" s="186">
        <v>2.8729999999999999E-2</v>
      </c>
      <c r="R260" s="186">
        <f>Q260*H260</f>
        <v>0.11491999999999999</v>
      </c>
      <c r="S260" s="186">
        <v>0</v>
      </c>
      <c r="T260" s="18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8" t="s">
        <v>198</v>
      </c>
      <c r="AT260" s="188" t="s">
        <v>147</v>
      </c>
      <c r="AU260" s="188" t="s">
        <v>86</v>
      </c>
      <c r="AY260" s="20" t="s">
        <v>144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20" t="s">
        <v>145</v>
      </c>
      <c r="BK260" s="189">
        <f>ROUND(I260*H260,2)</f>
        <v>0</v>
      </c>
      <c r="BL260" s="20" t="s">
        <v>198</v>
      </c>
      <c r="BM260" s="188" t="s">
        <v>556</v>
      </c>
    </row>
    <row r="261" spans="1:65" s="2" customFormat="1" ht="10.199999999999999">
      <c r="A261" s="37"/>
      <c r="B261" s="38"/>
      <c r="C261" s="39"/>
      <c r="D261" s="190" t="s">
        <v>152</v>
      </c>
      <c r="E261" s="39"/>
      <c r="F261" s="191" t="s">
        <v>555</v>
      </c>
      <c r="G261" s="39"/>
      <c r="H261" s="39"/>
      <c r="I261" s="192"/>
      <c r="J261" s="39"/>
      <c r="K261" s="39"/>
      <c r="L261" s="42"/>
      <c r="M261" s="193"/>
      <c r="N261" s="194"/>
      <c r="O261" s="68"/>
      <c r="P261" s="68"/>
      <c r="Q261" s="68"/>
      <c r="R261" s="68"/>
      <c r="S261" s="68"/>
      <c r="T261" s="69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152</v>
      </c>
      <c r="AU261" s="20" t="s">
        <v>86</v>
      </c>
    </row>
    <row r="262" spans="1:65" s="13" customFormat="1" ht="10.199999999999999">
      <c r="B262" s="195"/>
      <c r="C262" s="196"/>
      <c r="D262" s="190" t="s">
        <v>153</v>
      </c>
      <c r="E262" s="197" t="s">
        <v>38</v>
      </c>
      <c r="F262" s="198" t="s">
        <v>1104</v>
      </c>
      <c r="G262" s="196"/>
      <c r="H262" s="197" t="s">
        <v>38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153</v>
      </c>
      <c r="AU262" s="204" t="s">
        <v>86</v>
      </c>
      <c r="AV262" s="13" t="s">
        <v>84</v>
      </c>
      <c r="AW262" s="13" t="s">
        <v>36</v>
      </c>
      <c r="AX262" s="13" t="s">
        <v>76</v>
      </c>
      <c r="AY262" s="204" t="s">
        <v>144</v>
      </c>
    </row>
    <row r="263" spans="1:65" s="14" customFormat="1" ht="10.199999999999999">
      <c r="B263" s="205"/>
      <c r="C263" s="206"/>
      <c r="D263" s="190" t="s">
        <v>153</v>
      </c>
      <c r="E263" s="207" t="s">
        <v>38</v>
      </c>
      <c r="F263" s="208" t="s">
        <v>145</v>
      </c>
      <c r="G263" s="206"/>
      <c r="H263" s="209">
        <v>4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153</v>
      </c>
      <c r="AU263" s="215" t="s">
        <v>86</v>
      </c>
      <c r="AV263" s="14" t="s">
        <v>86</v>
      </c>
      <c r="AW263" s="14" t="s">
        <v>36</v>
      </c>
      <c r="AX263" s="14" t="s">
        <v>84</v>
      </c>
      <c r="AY263" s="215" t="s">
        <v>144</v>
      </c>
    </row>
    <row r="264" spans="1:65" s="2" customFormat="1" ht="16.5" customHeight="1">
      <c r="A264" s="37"/>
      <c r="B264" s="38"/>
      <c r="C264" s="218" t="s">
        <v>522</v>
      </c>
      <c r="D264" s="218" t="s">
        <v>223</v>
      </c>
      <c r="E264" s="219" t="s">
        <v>558</v>
      </c>
      <c r="F264" s="220" t="s">
        <v>559</v>
      </c>
      <c r="G264" s="221" t="s">
        <v>226</v>
      </c>
      <c r="H264" s="222">
        <v>4</v>
      </c>
      <c r="I264" s="223"/>
      <c r="J264" s="224">
        <f>ROUND(I264*H264,2)</f>
        <v>0</v>
      </c>
      <c r="K264" s="220" t="s">
        <v>38</v>
      </c>
      <c r="L264" s="225"/>
      <c r="M264" s="226" t="s">
        <v>38</v>
      </c>
      <c r="N264" s="227" t="s">
        <v>49</v>
      </c>
      <c r="O264" s="68"/>
      <c r="P264" s="186">
        <f>O264*H264</f>
        <v>0</v>
      </c>
      <c r="Q264" s="186">
        <v>2.7E-2</v>
      </c>
      <c r="R264" s="186">
        <f>Q264*H264</f>
        <v>0.108</v>
      </c>
      <c r="S264" s="186">
        <v>0</v>
      </c>
      <c r="T264" s="18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8" t="s">
        <v>227</v>
      </c>
      <c r="AT264" s="188" t="s">
        <v>223</v>
      </c>
      <c r="AU264" s="188" t="s">
        <v>86</v>
      </c>
      <c r="AY264" s="20" t="s">
        <v>144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20" t="s">
        <v>145</v>
      </c>
      <c r="BK264" s="189">
        <f>ROUND(I264*H264,2)</f>
        <v>0</v>
      </c>
      <c r="BL264" s="20" t="s">
        <v>198</v>
      </c>
      <c r="BM264" s="188" t="s">
        <v>560</v>
      </c>
    </row>
    <row r="265" spans="1:65" s="2" customFormat="1" ht="10.199999999999999">
      <c r="A265" s="37"/>
      <c r="B265" s="38"/>
      <c r="C265" s="39"/>
      <c r="D265" s="190" t="s">
        <v>152</v>
      </c>
      <c r="E265" s="39"/>
      <c r="F265" s="191" t="s">
        <v>559</v>
      </c>
      <c r="G265" s="39"/>
      <c r="H265" s="39"/>
      <c r="I265" s="192"/>
      <c r="J265" s="39"/>
      <c r="K265" s="39"/>
      <c r="L265" s="42"/>
      <c r="M265" s="193"/>
      <c r="N265" s="194"/>
      <c r="O265" s="68"/>
      <c r="P265" s="68"/>
      <c r="Q265" s="68"/>
      <c r="R265" s="68"/>
      <c r="S265" s="68"/>
      <c r="T265" s="69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152</v>
      </c>
      <c r="AU265" s="20" t="s">
        <v>86</v>
      </c>
    </row>
    <row r="266" spans="1:65" s="13" customFormat="1" ht="10.199999999999999">
      <c r="B266" s="195"/>
      <c r="C266" s="196"/>
      <c r="D266" s="190" t="s">
        <v>153</v>
      </c>
      <c r="E266" s="197" t="s">
        <v>38</v>
      </c>
      <c r="F266" s="198" t="s">
        <v>561</v>
      </c>
      <c r="G266" s="196"/>
      <c r="H266" s="197" t="s">
        <v>38</v>
      </c>
      <c r="I266" s="199"/>
      <c r="J266" s="196"/>
      <c r="K266" s="196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153</v>
      </c>
      <c r="AU266" s="204" t="s">
        <v>86</v>
      </c>
      <c r="AV266" s="13" t="s">
        <v>84</v>
      </c>
      <c r="AW266" s="13" t="s">
        <v>36</v>
      </c>
      <c r="AX266" s="13" t="s">
        <v>76</v>
      </c>
      <c r="AY266" s="204" t="s">
        <v>144</v>
      </c>
    </row>
    <row r="267" spans="1:65" s="14" customFormat="1" ht="10.199999999999999">
      <c r="B267" s="205"/>
      <c r="C267" s="206"/>
      <c r="D267" s="190" t="s">
        <v>153</v>
      </c>
      <c r="E267" s="207" t="s">
        <v>38</v>
      </c>
      <c r="F267" s="208" t="s">
        <v>145</v>
      </c>
      <c r="G267" s="206"/>
      <c r="H267" s="209">
        <v>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153</v>
      </c>
      <c r="AU267" s="215" t="s">
        <v>86</v>
      </c>
      <c r="AV267" s="14" t="s">
        <v>86</v>
      </c>
      <c r="AW267" s="14" t="s">
        <v>36</v>
      </c>
      <c r="AX267" s="14" t="s">
        <v>84</v>
      </c>
      <c r="AY267" s="215" t="s">
        <v>144</v>
      </c>
    </row>
    <row r="268" spans="1:65" s="2" customFormat="1" ht="16.5" customHeight="1">
      <c r="A268" s="37"/>
      <c r="B268" s="38"/>
      <c r="C268" s="177" t="s">
        <v>528</v>
      </c>
      <c r="D268" s="177" t="s">
        <v>147</v>
      </c>
      <c r="E268" s="178" t="s">
        <v>563</v>
      </c>
      <c r="F268" s="179" t="s">
        <v>564</v>
      </c>
      <c r="G268" s="180" t="s">
        <v>150</v>
      </c>
      <c r="H268" s="181">
        <v>8</v>
      </c>
      <c r="I268" s="182"/>
      <c r="J268" s="183">
        <f>ROUND(I268*H268,2)</f>
        <v>0</v>
      </c>
      <c r="K268" s="179" t="s">
        <v>160</v>
      </c>
      <c r="L268" s="42"/>
      <c r="M268" s="184" t="s">
        <v>38</v>
      </c>
      <c r="N268" s="185" t="s">
        <v>49</v>
      </c>
      <c r="O268" s="68"/>
      <c r="P268" s="186">
        <f>O268*H268</f>
        <v>0</v>
      </c>
      <c r="Q268" s="186">
        <v>0</v>
      </c>
      <c r="R268" s="186">
        <f>Q268*H268</f>
        <v>0</v>
      </c>
      <c r="S268" s="186">
        <v>8.5999999999999998E-4</v>
      </c>
      <c r="T268" s="187">
        <f>S268*H268</f>
        <v>6.8799999999999998E-3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198</v>
      </c>
      <c r="AT268" s="188" t="s">
        <v>147</v>
      </c>
      <c r="AU268" s="188" t="s">
        <v>86</v>
      </c>
      <c r="AY268" s="20" t="s">
        <v>144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145</v>
      </c>
      <c r="BK268" s="189">
        <f>ROUND(I268*H268,2)</f>
        <v>0</v>
      </c>
      <c r="BL268" s="20" t="s">
        <v>198</v>
      </c>
      <c r="BM268" s="188" t="s">
        <v>565</v>
      </c>
    </row>
    <row r="269" spans="1:65" s="2" customFormat="1" ht="10.199999999999999">
      <c r="A269" s="37"/>
      <c r="B269" s="38"/>
      <c r="C269" s="39"/>
      <c r="D269" s="190" t="s">
        <v>152</v>
      </c>
      <c r="E269" s="39"/>
      <c r="F269" s="191" t="s">
        <v>566</v>
      </c>
      <c r="G269" s="39"/>
      <c r="H269" s="39"/>
      <c r="I269" s="192"/>
      <c r="J269" s="39"/>
      <c r="K269" s="39"/>
      <c r="L269" s="42"/>
      <c r="M269" s="193"/>
      <c r="N269" s="194"/>
      <c r="O269" s="68"/>
      <c r="P269" s="68"/>
      <c r="Q269" s="68"/>
      <c r="R269" s="68"/>
      <c r="S269" s="68"/>
      <c r="T269" s="69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152</v>
      </c>
      <c r="AU269" s="20" t="s">
        <v>86</v>
      </c>
    </row>
    <row r="270" spans="1:65" s="2" customFormat="1" ht="10.199999999999999">
      <c r="A270" s="37"/>
      <c r="B270" s="38"/>
      <c r="C270" s="39"/>
      <c r="D270" s="216" t="s">
        <v>163</v>
      </c>
      <c r="E270" s="39"/>
      <c r="F270" s="217" t="s">
        <v>567</v>
      </c>
      <c r="G270" s="39"/>
      <c r="H270" s="39"/>
      <c r="I270" s="192"/>
      <c r="J270" s="39"/>
      <c r="K270" s="39"/>
      <c r="L270" s="42"/>
      <c r="M270" s="193"/>
      <c r="N270" s="194"/>
      <c r="O270" s="68"/>
      <c r="P270" s="68"/>
      <c r="Q270" s="68"/>
      <c r="R270" s="68"/>
      <c r="S270" s="68"/>
      <c r="T270" s="6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163</v>
      </c>
      <c r="AU270" s="20" t="s">
        <v>86</v>
      </c>
    </row>
    <row r="271" spans="1:65" s="2" customFormat="1" ht="16.5" customHeight="1">
      <c r="A271" s="37"/>
      <c r="B271" s="38"/>
      <c r="C271" s="177" t="s">
        <v>535</v>
      </c>
      <c r="D271" s="177" t="s">
        <v>147</v>
      </c>
      <c r="E271" s="178" t="s">
        <v>569</v>
      </c>
      <c r="F271" s="179" t="s">
        <v>570</v>
      </c>
      <c r="G271" s="180" t="s">
        <v>226</v>
      </c>
      <c r="H271" s="181">
        <v>8</v>
      </c>
      <c r="I271" s="182"/>
      <c r="J271" s="183">
        <f>ROUND(I271*H271,2)</f>
        <v>0</v>
      </c>
      <c r="K271" s="179" t="s">
        <v>160</v>
      </c>
      <c r="L271" s="42"/>
      <c r="M271" s="184" t="s">
        <v>38</v>
      </c>
      <c r="N271" s="185" t="s">
        <v>49</v>
      </c>
      <c r="O271" s="68"/>
      <c r="P271" s="186">
        <f>O271*H271</f>
        <v>0</v>
      </c>
      <c r="Q271" s="186">
        <v>4.0000000000000003E-5</v>
      </c>
      <c r="R271" s="186">
        <f>Q271*H271</f>
        <v>3.2000000000000003E-4</v>
      </c>
      <c r="S271" s="186">
        <v>0</v>
      </c>
      <c r="T271" s="18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8" t="s">
        <v>198</v>
      </c>
      <c r="AT271" s="188" t="s">
        <v>147</v>
      </c>
      <c r="AU271" s="188" t="s">
        <v>86</v>
      </c>
      <c r="AY271" s="20" t="s">
        <v>144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20" t="s">
        <v>145</v>
      </c>
      <c r="BK271" s="189">
        <f>ROUND(I271*H271,2)</f>
        <v>0</v>
      </c>
      <c r="BL271" s="20" t="s">
        <v>198</v>
      </c>
      <c r="BM271" s="188" t="s">
        <v>571</v>
      </c>
    </row>
    <row r="272" spans="1:65" s="2" customFormat="1" ht="10.199999999999999">
      <c r="A272" s="37"/>
      <c r="B272" s="38"/>
      <c r="C272" s="39"/>
      <c r="D272" s="190" t="s">
        <v>152</v>
      </c>
      <c r="E272" s="39"/>
      <c r="F272" s="191" t="s">
        <v>572</v>
      </c>
      <c r="G272" s="39"/>
      <c r="H272" s="39"/>
      <c r="I272" s="192"/>
      <c r="J272" s="39"/>
      <c r="K272" s="39"/>
      <c r="L272" s="42"/>
      <c r="M272" s="193"/>
      <c r="N272" s="194"/>
      <c r="O272" s="68"/>
      <c r="P272" s="68"/>
      <c r="Q272" s="68"/>
      <c r="R272" s="68"/>
      <c r="S272" s="68"/>
      <c r="T272" s="69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152</v>
      </c>
      <c r="AU272" s="20" t="s">
        <v>86</v>
      </c>
    </row>
    <row r="273" spans="1:65" s="2" customFormat="1" ht="10.199999999999999">
      <c r="A273" s="37"/>
      <c r="B273" s="38"/>
      <c r="C273" s="39"/>
      <c r="D273" s="216" t="s">
        <v>163</v>
      </c>
      <c r="E273" s="39"/>
      <c r="F273" s="217" t="s">
        <v>573</v>
      </c>
      <c r="G273" s="39"/>
      <c r="H273" s="39"/>
      <c r="I273" s="192"/>
      <c r="J273" s="39"/>
      <c r="K273" s="39"/>
      <c r="L273" s="42"/>
      <c r="M273" s="193"/>
      <c r="N273" s="194"/>
      <c r="O273" s="68"/>
      <c r="P273" s="68"/>
      <c r="Q273" s="68"/>
      <c r="R273" s="68"/>
      <c r="S273" s="68"/>
      <c r="T273" s="69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163</v>
      </c>
      <c r="AU273" s="20" t="s">
        <v>86</v>
      </c>
    </row>
    <row r="274" spans="1:65" s="14" customFormat="1" ht="10.199999999999999">
      <c r="B274" s="205"/>
      <c r="C274" s="206"/>
      <c r="D274" s="190" t="s">
        <v>153</v>
      </c>
      <c r="E274" s="207" t="s">
        <v>38</v>
      </c>
      <c r="F274" s="208" t="s">
        <v>1094</v>
      </c>
      <c r="G274" s="206"/>
      <c r="H274" s="209">
        <v>8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153</v>
      </c>
      <c r="AU274" s="215" t="s">
        <v>86</v>
      </c>
      <c r="AV274" s="14" t="s">
        <v>86</v>
      </c>
      <c r="AW274" s="14" t="s">
        <v>36</v>
      </c>
      <c r="AX274" s="14" t="s">
        <v>84</v>
      </c>
      <c r="AY274" s="215" t="s">
        <v>144</v>
      </c>
    </row>
    <row r="275" spans="1:65" s="2" customFormat="1" ht="16.5" customHeight="1">
      <c r="A275" s="37"/>
      <c r="B275" s="38"/>
      <c r="C275" s="218" t="s">
        <v>540</v>
      </c>
      <c r="D275" s="218" t="s">
        <v>223</v>
      </c>
      <c r="E275" s="219" t="s">
        <v>575</v>
      </c>
      <c r="F275" s="220" t="s">
        <v>576</v>
      </c>
      <c r="G275" s="221" t="s">
        <v>226</v>
      </c>
      <c r="H275" s="222">
        <v>8</v>
      </c>
      <c r="I275" s="223"/>
      <c r="J275" s="224">
        <f>ROUND(I275*H275,2)</f>
        <v>0</v>
      </c>
      <c r="K275" s="220" t="s">
        <v>38</v>
      </c>
      <c r="L275" s="225"/>
      <c r="M275" s="226" t="s">
        <v>38</v>
      </c>
      <c r="N275" s="227" t="s">
        <v>49</v>
      </c>
      <c r="O275" s="68"/>
      <c r="P275" s="186">
        <f>O275*H275</f>
        <v>0</v>
      </c>
      <c r="Q275" s="186">
        <v>1.47E-3</v>
      </c>
      <c r="R275" s="186">
        <f>Q275*H275</f>
        <v>1.176E-2</v>
      </c>
      <c r="S275" s="186">
        <v>0</v>
      </c>
      <c r="T275" s="18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8" t="s">
        <v>227</v>
      </c>
      <c r="AT275" s="188" t="s">
        <v>223</v>
      </c>
      <c r="AU275" s="188" t="s">
        <v>86</v>
      </c>
      <c r="AY275" s="20" t="s">
        <v>144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20" t="s">
        <v>145</v>
      </c>
      <c r="BK275" s="189">
        <f>ROUND(I275*H275,2)</f>
        <v>0</v>
      </c>
      <c r="BL275" s="20" t="s">
        <v>198</v>
      </c>
      <c r="BM275" s="188" t="s">
        <v>577</v>
      </c>
    </row>
    <row r="276" spans="1:65" s="2" customFormat="1" ht="10.199999999999999">
      <c r="A276" s="37"/>
      <c r="B276" s="38"/>
      <c r="C276" s="39"/>
      <c r="D276" s="190" t="s">
        <v>152</v>
      </c>
      <c r="E276" s="39"/>
      <c r="F276" s="191" t="s">
        <v>576</v>
      </c>
      <c r="G276" s="39"/>
      <c r="H276" s="39"/>
      <c r="I276" s="192"/>
      <c r="J276" s="39"/>
      <c r="K276" s="39"/>
      <c r="L276" s="42"/>
      <c r="M276" s="193"/>
      <c r="N276" s="194"/>
      <c r="O276" s="68"/>
      <c r="P276" s="68"/>
      <c r="Q276" s="68"/>
      <c r="R276" s="68"/>
      <c r="S276" s="68"/>
      <c r="T276" s="69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152</v>
      </c>
      <c r="AU276" s="20" t="s">
        <v>86</v>
      </c>
    </row>
    <row r="277" spans="1:65" s="2" customFormat="1" ht="16.5" customHeight="1">
      <c r="A277" s="37"/>
      <c r="B277" s="38"/>
      <c r="C277" s="177" t="s">
        <v>547</v>
      </c>
      <c r="D277" s="177" t="s">
        <v>147</v>
      </c>
      <c r="E277" s="178" t="s">
        <v>579</v>
      </c>
      <c r="F277" s="179" t="s">
        <v>580</v>
      </c>
      <c r="G277" s="180" t="s">
        <v>226</v>
      </c>
      <c r="H277" s="181">
        <v>4</v>
      </c>
      <c r="I277" s="182"/>
      <c r="J277" s="183">
        <f>ROUND(I277*H277,2)</f>
        <v>0</v>
      </c>
      <c r="K277" s="179" t="s">
        <v>38</v>
      </c>
      <c r="L277" s="42"/>
      <c r="M277" s="184" t="s">
        <v>38</v>
      </c>
      <c r="N277" s="185" t="s">
        <v>49</v>
      </c>
      <c r="O277" s="68"/>
      <c r="P277" s="186">
        <f>O277*H277</f>
        <v>0</v>
      </c>
      <c r="Q277" s="186">
        <v>0</v>
      </c>
      <c r="R277" s="186">
        <f>Q277*H277</f>
        <v>0</v>
      </c>
      <c r="S277" s="186">
        <v>2.9999999999999997E-4</v>
      </c>
      <c r="T277" s="187">
        <f>S277*H277</f>
        <v>1.1999999999999999E-3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8" t="s">
        <v>198</v>
      </c>
      <c r="AT277" s="188" t="s">
        <v>147</v>
      </c>
      <c r="AU277" s="188" t="s">
        <v>86</v>
      </c>
      <c r="AY277" s="20" t="s">
        <v>144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20" t="s">
        <v>145</v>
      </c>
      <c r="BK277" s="189">
        <f>ROUND(I277*H277,2)</f>
        <v>0</v>
      </c>
      <c r="BL277" s="20" t="s">
        <v>198</v>
      </c>
      <c r="BM277" s="188" t="s">
        <v>581</v>
      </c>
    </row>
    <row r="278" spans="1:65" s="2" customFormat="1" ht="10.199999999999999">
      <c r="A278" s="37"/>
      <c r="B278" s="38"/>
      <c r="C278" s="39"/>
      <c r="D278" s="190" t="s">
        <v>152</v>
      </c>
      <c r="E278" s="39"/>
      <c r="F278" s="191" t="s">
        <v>580</v>
      </c>
      <c r="G278" s="39"/>
      <c r="H278" s="39"/>
      <c r="I278" s="192"/>
      <c r="J278" s="39"/>
      <c r="K278" s="39"/>
      <c r="L278" s="42"/>
      <c r="M278" s="193"/>
      <c r="N278" s="194"/>
      <c r="O278" s="68"/>
      <c r="P278" s="68"/>
      <c r="Q278" s="68"/>
      <c r="R278" s="68"/>
      <c r="S278" s="68"/>
      <c r="T278" s="69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152</v>
      </c>
      <c r="AU278" s="20" t="s">
        <v>86</v>
      </c>
    </row>
    <row r="279" spans="1:65" s="2" customFormat="1" ht="16.5" customHeight="1">
      <c r="A279" s="37"/>
      <c r="B279" s="38"/>
      <c r="C279" s="177" t="s">
        <v>553</v>
      </c>
      <c r="D279" s="177" t="s">
        <v>147</v>
      </c>
      <c r="E279" s="178" t="s">
        <v>583</v>
      </c>
      <c r="F279" s="179" t="s">
        <v>584</v>
      </c>
      <c r="G279" s="180" t="s">
        <v>226</v>
      </c>
      <c r="H279" s="181">
        <v>4</v>
      </c>
      <c r="I279" s="182"/>
      <c r="J279" s="183">
        <f>ROUND(I279*H279,2)</f>
        <v>0</v>
      </c>
      <c r="K279" s="179" t="s">
        <v>38</v>
      </c>
      <c r="L279" s="42"/>
      <c r="M279" s="184" t="s">
        <v>38</v>
      </c>
      <c r="N279" s="185" t="s">
        <v>49</v>
      </c>
      <c r="O279" s="68"/>
      <c r="P279" s="186">
        <f>O279*H279</f>
        <v>0</v>
      </c>
      <c r="Q279" s="186">
        <v>4.0000000000000003E-5</v>
      </c>
      <c r="R279" s="186">
        <f>Q279*H279</f>
        <v>1.6000000000000001E-4</v>
      </c>
      <c r="S279" s="186">
        <v>0</v>
      </c>
      <c r="T279" s="18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8" t="s">
        <v>198</v>
      </c>
      <c r="AT279" s="188" t="s">
        <v>147</v>
      </c>
      <c r="AU279" s="188" t="s">
        <v>86</v>
      </c>
      <c r="AY279" s="20" t="s">
        <v>144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20" t="s">
        <v>145</v>
      </c>
      <c r="BK279" s="189">
        <f>ROUND(I279*H279,2)</f>
        <v>0</v>
      </c>
      <c r="BL279" s="20" t="s">
        <v>198</v>
      </c>
      <c r="BM279" s="188" t="s">
        <v>585</v>
      </c>
    </row>
    <row r="280" spans="1:65" s="2" customFormat="1" ht="10.199999999999999">
      <c r="A280" s="37"/>
      <c r="B280" s="38"/>
      <c r="C280" s="39"/>
      <c r="D280" s="190" t="s">
        <v>152</v>
      </c>
      <c r="E280" s="39"/>
      <c r="F280" s="191" t="s">
        <v>584</v>
      </c>
      <c r="G280" s="39"/>
      <c r="H280" s="39"/>
      <c r="I280" s="192"/>
      <c r="J280" s="39"/>
      <c r="K280" s="39"/>
      <c r="L280" s="42"/>
      <c r="M280" s="193"/>
      <c r="N280" s="194"/>
      <c r="O280" s="68"/>
      <c r="P280" s="68"/>
      <c r="Q280" s="68"/>
      <c r="R280" s="68"/>
      <c r="S280" s="68"/>
      <c r="T280" s="69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152</v>
      </c>
      <c r="AU280" s="20" t="s">
        <v>86</v>
      </c>
    </row>
    <row r="281" spans="1:65" s="2" customFormat="1" ht="16.5" customHeight="1">
      <c r="A281" s="37"/>
      <c r="B281" s="38"/>
      <c r="C281" s="218" t="s">
        <v>557</v>
      </c>
      <c r="D281" s="218" t="s">
        <v>223</v>
      </c>
      <c r="E281" s="219" t="s">
        <v>587</v>
      </c>
      <c r="F281" s="220" t="s">
        <v>588</v>
      </c>
      <c r="G281" s="221" t="s">
        <v>226</v>
      </c>
      <c r="H281" s="222">
        <v>4</v>
      </c>
      <c r="I281" s="223"/>
      <c r="J281" s="224">
        <f>ROUND(I281*H281,2)</f>
        <v>0</v>
      </c>
      <c r="K281" s="220" t="s">
        <v>38</v>
      </c>
      <c r="L281" s="225"/>
      <c r="M281" s="226" t="s">
        <v>38</v>
      </c>
      <c r="N281" s="227" t="s">
        <v>49</v>
      </c>
      <c r="O281" s="68"/>
      <c r="P281" s="186">
        <f>O281*H281</f>
        <v>0</v>
      </c>
      <c r="Q281" s="186">
        <v>2.9999999999999997E-4</v>
      </c>
      <c r="R281" s="186">
        <f>Q281*H281</f>
        <v>1.1999999999999999E-3</v>
      </c>
      <c r="S281" s="186">
        <v>0</v>
      </c>
      <c r="T281" s="18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8" t="s">
        <v>227</v>
      </c>
      <c r="AT281" s="188" t="s">
        <v>223</v>
      </c>
      <c r="AU281" s="188" t="s">
        <v>86</v>
      </c>
      <c r="AY281" s="20" t="s">
        <v>144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20" t="s">
        <v>145</v>
      </c>
      <c r="BK281" s="189">
        <f>ROUND(I281*H281,2)</f>
        <v>0</v>
      </c>
      <c r="BL281" s="20" t="s">
        <v>198</v>
      </c>
      <c r="BM281" s="188" t="s">
        <v>589</v>
      </c>
    </row>
    <row r="282" spans="1:65" s="2" customFormat="1" ht="10.199999999999999">
      <c r="A282" s="37"/>
      <c r="B282" s="38"/>
      <c r="C282" s="39"/>
      <c r="D282" s="190" t="s">
        <v>152</v>
      </c>
      <c r="E282" s="39"/>
      <c r="F282" s="191" t="s">
        <v>588</v>
      </c>
      <c r="G282" s="39"/>
      <c r="H282" s="39"/>
      <c r="I282" s="192"/>
      <c r="J282" s="39"/>
      <c r="K282" s="39"/>
      <c r="L282" s="42"/>
      <c r="M282" s="193"/>
      <c r="N282" s="194"/>
      <c r="O282" s="68"/>
      <c r="P282" s="68"/>
      <c r="Q282" s="68"/>
      <c r="R282" s="68"/>
      <c r="S282" s="68"/>
      <c r="T282" s="69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152</v>
      </c>
      <c r="AU282" s="20" t="s">
        <v>86</v>
      </c>
    </row>
    <row r="283" spans="1:65" s="13" customFormat="1" ht="10.199999999999999">
      <c r="B283" s="195"/>
      <c r="C283" s="196"/>
      <c r="D283" s="190" t="s">
        <v>153</v>
      </c>
      <c r="E283" s="197" t="s">
        <v>38</v>
      </c>
      <c r="F283" s="198" t="s">
        <v>590</v>
      </c>
      <c r="G283" s="196"/>
      <c r="H283" s="197" t="s">
        <v>38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153</v>
      </c>
      <c r="AU283" s="204" t="s">
        <v>86</v>
      </c>
      <c r="AV283" s="13" t="s">
        <v>84</v>
      </c>
      <c r="AW283" s="13" t="s">
        <v>36</v>
      </c>
      <c r="AX283" s="13" t="s">
        <v>76</v>
      </c>
      <c r="AY283" s="204" t="s">
        <v>144</v>
      </c>
    </row>
    <row r="284" spans="1:65" s="14" customFormat="1" ht="10.199999999999999">
      <c r="B284" s="205"/>
      <c r="C284" s="206"/>
      <c r="D284" s="190" t="s">
        <v>153</v>
      </c>
      <c r="E284" s="207" t="s">
        <v>38</v>
      </c>
      <c r="F284" s="208" t="s">
        <v>145</v>
      </c>
      <c r="G284" s="206"/>
      <c r="H284" s="209">
        <v>4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153</v>
      </c>
      <c r="AU284" s="215" t="s">
        <v>86</v>
      </c>
      <c r="AV284" s="14" t="s">
        <v>86</v>
      </c>
      <c r="AW284" s="14" t="s">
        <v>36</v>
      </c>
      <c r="AX284" s="14" t="s">
        <v>84</v>
      </c>
      <c r="AY284" s="215" t="s">
        <v>144</v>
      </c>
    </row>
    <row r="285" spans="1:65" s="2" customFormat="1" ht="16.5" customHeight="1">
      <c r="A285" s="37"/>
      <c r="B285" s="38"/>
      <c r="C285" s="177" t="s">
        <v>562</v>
      </c>
      <c r="D285" s="177" t="s">
        <v>147</v>
      </c>
      <c r="E285" s="178" t="s">
        <v>592</v>
      </c>
      <c r="F285" s="179" t="s">
        <v>593</v>
      </c>
      <c r="G285" s="180" t="s">
        <v>226</v>
      </c>
      <c r="H285" s="181">
        <v>4</v>
      </c>
      <c r="I285" s="182"/>
      <c r="J285" s="183">
        <f>ROUND(I285*H285,2)</f>
        <v>0</v>
      </c>
      <c r="K285" s="179" t="s">
        <v>38</v>
      </c>
      <c r="L285" s="42"/>
      <c r="M285" s="184" t="s">
        <v>38</v>
      </c>
      <c r="N285" s="185" t="s">
        <v>49</v>
      </c>
      <c r="O285" s="68"/>
      <c r="P285" s="186">
        <f>O285*H285</f>
        <v>0</v>
      </c>
      <c r="Q285" s="186">
        <v>0</v>
      </c>
      <c r="R285" s="186">
        <f>Q285*H285</f>
        <v>0</v>
      </c>
      <c r="S285" s="186">
        <v>3.3E-4</v>
      </c>
      <c r="T285" s="187">
        <f>S285*H285</f>
        <v>1.32E-3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8" t="s">
        <v>198</v>
      </c>
      <c r="AT285" s="188" t="s">
        <v>147</v>
      </c>
      <c r="AU285" s="188" t="s">
        <v>86</v>
      </c>
      <c r="AY285" s="20" t="s">
        <v>144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20" t="s">
        <v>145</v>
      </c>
      <c r="BK285" s="189">
        <f>ROUND(I285*H285,2)</f>
        <v>0</v>
      </c>
      <c r="BL285" s="20" t="s">
        <v>198</v>
      </c>
      <c r="BM285" s="188" t="s">
        <v>594</v>
      </c>
    </row>
    <row r="286" spans="1:65" s="2" customFormat="1" ht="10.199999999999999">
      <c r="A286" s="37"/>
      <c r="B286" s="38"/>
      <c r="C286" s="39"/>
      <c r="D286" s="190" t="s">
        <v>152</v>
      </c>
      <c r="E286" s="39"/>
      <c r="F286" s="191" t="s">
        <v>593</v>
      </c>
      <c r="G286" s="39"/>
      <c r="H286" s="39"/>
      <c r="I286" s="192"/>
      <c r="J286" s="39"/>
      <c r="K286" s="39"/>
      <c r="L286" s="42"/>
      <c r="M286" s="193"/>
      <c r="N286" s="194"/>
      <c r="O286" s="68"/>
      <c r="P286" s="68"/>
      <c r="Q286" s="68"/>
      <c r="R286" s="68"/>
      <c r="S286" s="68"/>
      <c r="T286" s="69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152</v>
      </c>
      <c r="AU286" s="20" t="s">
        <v>86</v>
      </c>
    </row>
    <row r="287" spans="1:65" s="2" customFormat="1" ht="16.5" customHeight="1">
      <c r="A287" s="37"/>
      <c r="B287" s="38"/>
      <c r="C287" s="177" t="s">
        <v>568</v>
      </c>
      <c r="D287" s="177" t="s">
        <v>147</v>
      </c>
      <c r="E287" s="178" t="s">
        <v>596</v>
      </c>
      <c r="F287" s="179" t="s">
        <v>597</v>
      </c>
      <c r="G287" s="180" t="s">
        <v>226</v>
      </c>
      <c r="H287" s="181">
        <v>4</v>
      </c>
      <c r="I287" s="182"/>
      <c r="J287" s="183">
        <f>ROUND(I287*H287,2)</f>
        <v>0</v>
      </c>
      <c r="K287" s="179" t="s">
        <v>38</v>
      </c>
      <c r="L287" s="42"/>
      <c r="M287" s="184" t="s">
        <v>38</v>
      </c>
      <c r="N287" s="185" t="s">
        <v>49</v>
      </c>
      <c r="O287" s="68"/>
      <c r="P287" s="186">
        <f>O287*H287</f>
        <v>0</v>
      </c>
      <c r="Q287" s="186">
        <v>4.0000000000000003E-5</v>
      </c>
      <c r="R287" s="186">
        <f>Q287*H287</f>
        <v>1.6000000000000001E-4</v>
      </c>
      <c r="S287" s="186">
        <v>0</v>
      </c>
      <c r="T287" s="18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8" t="s">
        <v>198</v>
      </c>
      <c r="AT287" s="188" t="s">
        <v>147</v>
      </c>
      <c r="AU287" s="188" t="s">
        <v>86</v>
      </c>
      <c r="AY287" s="20" t="s">
        <v>144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20" t="s">
        <v>145</v>
      </c>
      <c r="BK287" s="189">
        <f>ROUND(I287*H287,2)</f>
        <v>0</v>
      </c>
      <c r="BL287" s="20" t="s">
        <v>198</v>
      </c>
      <c r="BM287" s="188" t="s">
        <v>598</v>
      </c>
    </row>
    <row r="288" spans="1:65" s="2" customFormat="1" ht="10.199999999999999">
      <c r="A288" s="37"/>
      <c r="B288" s="38"/>
      <c r="C288" s="39"/>
      <c r="D288" s="190" t="s">
        <v>152</v>
      </c>
      <c r="E288" s="39"/>
      <c r="F288" s="191" t="s">
        <v>597</v>
      </c>
      <c r="G288" s="39"/>
      <c r="H288" s="39"/>
      <c r="I288" s="192"/>
      <c r="J288" s="39"/>
      <c r="K288" s="39"/>
      <c r="L288" s="42"/>
      <c r="M288" s="193"/>
      <c r="N288" s="194"/>
      <c r="O288" s="68"/>
      <c r="P288" s="68"/>
      <c r="Q288" s="68"/>
      <c r="R288" s="68"/>
      <c r="S288" s="68"/>
      <c r="T288" s="69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152</v>
      </c>
      <c r="AU288" s="20" t="s">
        <v>86</v>
      </c>
    </row>
    <row r="289" spans="1:65" s="2" customFormat="1" ht="16.5" customHeight="1">
      <c r="A289" s="37"/>
      <c r="B289" s="38"/>
      <c r="C289" s="218" t="s">
        <v>574</v>
      </c>
      <c r="D289" s="218" t="s">
        <v>223</v>
      </c>
      <c r="E289" s="219" t="s">
        <v>600</v>
      </c>
      <c r="F289" s="220" t="s">
        <v>601</v>
      </c>
      <c r="G289" s="221" t="s">
        <v>226</v>
      </c>
      <c r="H289" s="222">
        <v>4</v>
      </c>
      <c r="I289" s="223"/>
      <c r="J289" s="224">
        <f>ROUND(I289*H289,2)</f>
        <v>0</v>
      </c>
      <c r="K289" s="220" t="s">
        <v>38</v>
      </c>
      <c r="L289" s="225"/>
      <c r="M289" s="226" t="s">
        <v>38</v>
      </c>
      <c r="N289" s="227" t="s">
        <v>49</v>
      </c>
      <c r="O289" s="68"/>
      <c r="P289" s="186">
        <f>O289*H289</f>
        <v>0</v>
      </c>
      <c r="Q289" s="186">
        <v>3.2499999999999999E-3</v>
      </c>
      <c r="R289" s="186">
        <f>Q289*H289</f>
        <v>1.2999999999999999E-2</v>
      </c>
      <c r="S289" s="186">
        <v>0</v>
      </c>
      <c r="T289" s="18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8" t="s">
        <v>227</v>
      </c>
      <c r="AT289" s="188" t="s">
        <v>223</v>
      </c>
      <c r="AU289" s="188" t="s">
        <v>86</v>
      </c>
      <c r="AY289" s="20" t="s">
        <v>144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20" t="s">
        <v>145</v>
      </c>
      <c r="BK289" s="189">
        <f>ROUND(I289*H289,2)</f>
        <v>0</v>
      </c>
      <c r="BL289" s="20" t="s">
        <v>198</v>
      </c>
      <c r="BM289" s="188" t="s">
        <v>602</v>
      </c>
    </row>
    <row r="290" spans="1:65" s="2" customFormat="1" ht="10.199999999999999">
      <c r="A290" s="37"/>
      <c r="B290" s="38"/>
      <c r="C290" s="39"/>
      <c r="D290" s="190" t="s">
        <v>152</v>
      </c>
      <c r="E290" s="39"/>
      <c r="F290" s="191" t="s">
        <v>601</v>
      </c>
      <c r="G290" s="39"/>
      <c r="H290" s="39"/>
      <c r="I290" s="192"/>
      <c r="J290" s="39"/>
      <c r="K290" s="39"/>
      <c r="L290" s="42"/>
      <c r="M290" s="193"/>
      <c r="N290" s="194"/>
      <c r="O290" s="68"/>
      <c r="P290" s="68"/>
      <c r="Q290" s="68"/>
      <c r="R290" s="68"/>
      <c r="S290" s="68"/>
      <c r="T290" s="69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152</v>
      </c>
      <c r="AU290" s="20" t="s">
        <v>86</v>
      </c>
    </row>
    <row r="291" spans="1:65" s="13" customFormat="1" ht="10.199999999999999">
      <c r="B291" s="195"/>
      <c r="C291" s="196"/>
      <c r="D291" s="190" t="s">
        <v>153</v>
      </c>
      <c r="E291" s="197" t="s">
        <v>38</v>
      </c>
      <c r="F291" s="198" t="s">
        <v>603</v>
      </c>
      <c r="G291" s="196"/>
      <c r="H291" s="197" t="s">
        <v>38</v>
      </c>
      <c r="I291" s="199"/>
      <c r="J291" s="196"/>
      <c r="K291" s="196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153</v>
      </c>
      <c r="AU291" s="204" t="s">
        <v>86</v>
      </c>
      <c r="AV291" s="13" t="s">
        <v>84</v>
      </c>
      <c r="AW291" s="13" t="s">
        <v>36</v>
      </c>
      <c r="AX291" s="13" t="s">
        <v>76</v>
      </c>
      <c r="AY291" s="204" t="s">
        <v>144</v>
      </c>
    </row>
    <row r="292" spans="1:65" s="14" customFormat="1" ht="10.199999999999999">
      <c r="B292" s="205"/>
      <c r="C292" s="206"/>
      <c r="D292" s="190" t="s">
        <v>153</v>
      </c>
      <c r="E292" s="207" t="s">
        <v>38</v>
      </c>
      <c r="F292" s="208" t="s">
        <v>145</v>
      </c>
      <c r="G292" s="206"/>
      <c r="H292" s="209">
        <v>4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153</v>
      </c>
      <c r="AU292" s="215" t="s">
        <v>86</v>
      </c>
      <c r="AV292" s="14" t="s">
        <v>86</v>
      </c>
      <c r="AW292" s="14" t="s">
        <v>36</v>
      </c>
      <c r="AX292" s="14" t="s">
        <v>84</v>
      </c>
      <c r="AY292" s="215" t="s">
        <v>144</v>
      </c>
    </row>
    <row r="293" spans="1:65" s="2" customFormat="1" ht="16.5" customHeight="1">
      <c r="A293" s="37"/>
      <c r="B293" s="38"/>
      <c r="C293" s="177" t="s">
        <v>578</v>
      </c>
      <c r="D293" s="177" t="s">
        <v>147</v>
      </c>
      <c r="E293" s="178" t="s">
        <v>605</v>
      </c>
      <c r="F293" s="179" t="s">
        <v>606</v>
      </c>
      <c r="G293" s="180" t="s">
        <v>226</v>
      </c>
      <c r="H293" s="181">
        <v>8</v>
      </c>
      <c r="I293" s="182"/>
      <c r="J293" s="183">
        <f>ROUND(I293*H293,2)</f>
        <v>0</v>
      </c>
      <c r="K293" s="179" t="s">
        <v>38</v>
      </c>
      <c r="L293" s="42"/>
      <c r="M293" s="184" t="s">
        <v>38</v>
      </c>
      <c r="N293" s="185" t="s">
        <v>49</v>
      </c>
      <c r="O293" s="68"/>
      <c r="P293" s="186">
        <f>O293*H293</f>
        <v>0</v>
      </c>
      <c r="Q293" s="186">
        <v>0</v>
      </c>
      <c r="R293" s="186">
        <f>Q293*H293</f>
        <v>0</v>
      </c>
      <c r="S293" s="186">
        <v>3.5E-4</v>
      </c>
      <c r="T293" s="187">
        <f>S293*H293</f>
        <v>2.8E-3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8" t="s">
        <v>198</v>
      </c>
      <c r="AT293" s="188" t="s">
        <v>147</v>
      </c>
      <c r="AU293" s="188" t="s">
        <v>86</v>
      </c>
      <c r="AY293" s="20" t="s">
        <v>144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20" t="s">
        <v>145</v>
      </c>
      <c r="BK293" s="189">
        <f>ROUND(I293*H293,2)</f>
        <v>0</v>
      </c>
      <c r="BL293" s="20" t="s">
        <v>198</v>
      </c>
      <c r="BM293" s="188" t="s">
        <v>607</v>
      </c>
    </row>
    <row r="294" spans="1:65" s="2" customFormat="1" ht="10.199999999999999">
      <c r="A294" s="37"/>
      <c r="B294" s="38"/>
      <c r="C294" s="39"/>
      <c r="D294" s="190" t="s">
        <v>152</v>
      </c>
      <c r="E294" s="39"/>
      <c r="F294" s="191" t="s">
        <v>606</v>
      </c>
      <c r="G294" s="39"/>
      <c r="H294" s="39"/>
      <c r="I294" s="192"/>
      <c r="J294" s="39"/>
      <c r="K294" s="39"/>
      <c r="L294" s="42"/>
      <c r="M294" s="193"/>
      <c r="N294" s="194"/>
      <c r="O294" s="68"/>
      <c r="P294" s="68"/>
      <c r="Q294" s="68"/>
      <c r="R294" s="68"/>
      <c r="S294" s="68"/>
      <c r="T294" s="69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152</v>
      </c>
      <c r="AU294" s="20" t="s">
        <v>86</v>
      </c>
    </row>
    <row r="295" spans="1:65" s="2" customFormat="1" ht="16.5" customHeight="1">
      <c r="A295" s="37"/>
      <c r="B295" s="38"/>
      <c r="C295" s="177" t="s">
        <v>582</v>
      </c>
      <c r="D295" s="177" t="s">
        <v>147</v>
      </c>
      <c r="E295" s="178" t="s">
        <v>609</v>
      </c>
      <c r="F295" s="179" t="s">
        <v>610</v>
      </c>
      <c r="G295" s="180" t="s">
        <v>226</v>
      </c>
      <c r="H295" s="181">
        <v>8</v>
      </c>
      <c r="I295" s="182"/>
      <c r="J295" s="183">
        <f>ROUND(I295*H295,2)</f>
        <v>0</v>
      </c>
      <c r="K295" s="179" t="s">
        <v>38</v>
      </c>
      <c r="L295" s="42"/>
      <c r="M295" s="184" t="s">
        <v>38</v>
      </c>
      <c r="N295" s="185" t="s">
        <v>49</v>
      </c>
      <c r="O295" s="68"/>
      <c r="P295" s="186">
        <f>O295*H295</f>
        <v>0</v>
      </c>
      <c r="Q295" s="186">
        <v>4.0000000000000003E-5</v>
      </c>
      <c r="R295" s="186">
        <f>Q295*H295</f>
        <v>3.2000000000000003E-4</v>
      </c>
      <c r="S295" s="186">
        <v>0</v>
      </c>
      <c r="T295" s="18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8" t="s">
        <v>198</v>
      </c>
      <c r="AT295" s="188" t="s">
        <v>147</v>
      </c>
      <c r="AU295" s="188" t="s">
        <v>86</v>
      </c>
      <c r="AY295" s="20" t="s">
        <v>144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20" t="s">
        <v>145</v>
      </c>
      <c r="BK295" s="189">
        <f>ROUND(I295*H295,2)</f>
        <v>0</v>
      </c>
      <c r="BL295" s="20" t="s">
        <v>198</v>
      </c>
      <c r="BM295" s="188" t="s">
        <v>611</v>
      </c>
    </row>
    <row r="296" spans="1:65" s="2" customFormat="1" ht="10.199999999999999">
      <c r="A296" s="37"/>
      <c r="B296" s="38"/>
      <c r="C296" s="39"/>
      <c r="D296" s="190" t="s">
        <v>152</v>
      </c>
      <c r="E296" s="39"/>
      <c r="F296" s="191" t="s">
        <v>610</v>
      </c>
      <c r="G296" s="39"/>
      <c r="H296" s="39"/>
      <c r="I296" s="192"/>
      <c r="J296" s="39"/>
      <c r="K296" s="39"/>
      <c r="L296" s="42"/>
      <c r="M296" s="193"/>
      <c r="N296" s="194"/>
      <c r="O296" s="68"/>
      <c r="P296" s="68"/>
      <c r="Q296" s="68"/>
      <c r="R296" s="68"/>
      <c r="S296" s="68"/>
      <c r="T296" s="69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152</v>
      </c>
      <c r="AU296" s="20" t="s">
        <v>86</v>
      </c>
    </row>
    <row r="297" spans="1:65" s="2" customFormat="1" ht="16.5" customHeight="1">
      <c r="A297" s="37"/>
      <c r="B297" s="38"/>
      <c r="C297" s="218" t="s">
        <v>586</v>
      </c>
      <c r="D297" s="218" t="s">
        <v>223</v>
      </c>
      <c r="E297" s="219" t="s">
        <v>613</v>
      </c>
      <c r="F297" s="220" t="s">
        <v>614</v>
      </c>
      <c r="G297" s="221" t="s">
        <v>226</v>
      </c>
      <c r="H297" s="222">
        <v>8</v>
      </c>
      <c r="I297" s="223"/>
      <c r="J297" s="224">
        <f>ROUND(I297*H297,2)</f>
        <v>0</v>
      </c>
      <c r="K297" s="220" t="s">
        <v>38</v>
      </c>
      <c r="L297" s="225"/>
      <c r="M297" s="226" t="s">
        <v>38</v>
      </c>
      <c r="N297" s="227" t="s">
        <v>49</v>
      </c>
      <c r="O297" s="68"/>
      <c r="P297" s="186">
        <f>O297*H297</f>
        <v>0</v>
      </c>
      <c r="Q297" s="186">
        <v>3.5E-4</v>
      </c>
      <c r="R297" s="186">
        <f>Q297*H297</f>
        <v>2.8E-3</v>
      </c>
      <c r="S297" s="186">
        <v>0</v>
      </c>
      <c r="T297" s="18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8" t="s">
        <v>227</v>
      </c>
      <c r="AT297" s="188" t="s">
        <v>223</v>
      </c>
      <c r="AU297" s="188" t="s">
        <v>86</v>
      </c>
      <c r="AY297" s="20" t="s">
        <v>144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20" t="s">
        <v>145</v>
      </c>
      <c r="BK297" s="189">
        <f>ROUND(I297*H297,2)</f>
        <v>0</v>
      </c>
      <c r="BL297" s="20" t="s">
        <v>198</v>
      </c>
      <c r="BM297" s="188" t="s">
        <v>615</v>
      </c>
    </row>
    <row r="298" spans="1:65" s="2" customFormat="1" ht="10.199999999999999">
      <c r="A298" s="37"/>
      <c r="B298" s="38"/>
      <c r="C298" s="39"/>
      <c r="D298" s="190" t="s">
        <v>152</v>
      </c>
      <c r="E298" s="39"/>
      <c r="F298" s="191" t="s">
        <v>614</v>
      </c>
      <c r="G298" s="39"/>
      <c r="H298" s="39"/>
      <c r="I298" s="192"/>
      <c r="J298" s="39"/>
      <c r="K298" s="39"/>
      <c r="L298" s="42"/>
      <c r="M298" s="193"/>
      <c r="N298" s="194"/>
      <c r="O298" s="68"/>
      <c r="P298" s="68"/>
      <c r="Q298" s="68"/>
      <c r="R298" s="68"/>
      <c r="S298" s="68"/>
      <c r="T298" s="69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152</v>
      </c>
      <c r="AU298" s="20" t="s">
        <v>86</v>
      </c>
    </row>
    <row r="299" spans="1:65" s="2" customFormat="1" ht="16.5" customHeight="1">
      <c r="A299" s="37"/>
      <c r="B299" s="38"/>
      <c r="C299" s="177" t="s">
        <v>591</v>
      </c>
      <c r="D299" s="177" t="s">
        <v>147</v>
      </c>
      <c r="E299" s="178" t="s">
        <v>617</v>
      </c>
      <c r="F299" s="179" t="s">
        <v>618</v>
      </c>
      <c r="G299" s="180" t="s">
        <v>226</v>
      </c>
      <c r="H299" s="181">
        <v>8</v>
      </c>
      <c r="I299" s="182"/>
      <c r="J299" s="183">
        <f>ROUND(I299*H299,2)</f>
        <v>0</v>
      </c>
      <c r="K299" s="179" t="s">
        <v>38</v>
      </c>
      <c r="L299" s="42"/>
      <c r="M299" s="184" t="s">
        <v>38</v>
      </c>
      <c r="N299" s="185" t="s">
        <v>49</v>
      </c>
      <c r="O299" s="68"/>
      <c r="P299" s="186">
        <f>O299*H299</f>
        <v>0</v>
      </c>
      <c r="Q299" s="186">
        <v>4.0000000000000003E-5</v>
      </c>
      <c r="R299" s="186">
        <f>Q299*H299</f>
        <v>3.2000000000000003E-4</v>
      </c>
      <c r="S299" s="186">
        <v>0</v>
      </c>
      <c r="T299" s="18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8" t="s">
        <v>198</v>
      </c>
      <c r="AT299" s="188" t="s">
        <v>147</v>
      </c>
      <c r="AU299" s="188" t="s">
        <v>86</v>
      </c>
      <c r="AY299" s="20" t="s">
        <v>144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20" t="s">
        <v>145</v>
      </c>
      <c r="BK299" s="189">
        <f>ROUND(I299*H299,2)</f>
        <v>0</v>
      </c>
      <c r="BL299" s="20" t="s">
        <v>198</v>
      </c>
      <c r="BM299" s="188" t="s">
        <v>619</v>
      </c>
    </row>
    <row r="300" spans="1:65" s="2" customFormat="1" ht="10.199999999999999">
      <c r="A300" s="37"/>
      <c r="B300" s="38"/>
      <c r="C300" s="39"/>
      <c r="D300" s="190" t="s">
        <v>152</v>
      </c>
      <c r="E300" s="39"/>
      <c r="F300" s="191" t="s">
        <v>618</v>
      </c>
      <c r="G300" s="39"/>
      <c r="H300" s="39"/>
      <c r="I300" s="192"/>
      <c r="J300" s="39"/>
      <c r="K300" s="39"/>
      <c r="L300" s="42"/>
      <c r="M300" s="193"/>
      <c r="N300" s="194"/>
      <c r="O300" s="68"/>
      <c r="P300" s="68"/>
      <c r="Q300" s="68"/>
      <c r="R300" s="68"/>
      <c r="S300" s="68"/>
      <c r="T300" s="69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152</v>
      </c>
      <c r="AU300" s="20" t="s">
        <v>86</v>
      </c>
    </row>
    <row r="301" spans="1:65" s="2" customFormat="1" ht="16.5" customHeight="1">
      <c r="A301" s="37"/>
      <c r="B301" s="38"/>
      <c r="C301" s="218" t="s">
        <v>595</v>
      </c>
      <c r="D301" s="218" t="s">
        <v>223</v>
      </c>
      <c r="E301" s="219" t="s">
        <v>621</v>
      </c>
      <c r="F301" s="220" t="s">
        <v>622</v>
      </c>
      <c r="G301" s="221" t="s">
        <v>226</v>
      </c>
      <c r="H301" s="222">
        <v>8</v>
      </c>
      <c r="I301" s="223"/>
      <c r="J301" s="224">
        <f>ROUND(I301*H301,2)</f>
        <v>0</v>
      </c>
      <c r="K301" s="220" t="s">
        <v>38</v>
      </c>
      <c r="L301" s="225"/>
      <c r="M301" s="226" t="s">
        <v>38</v>
      </c>
      <c r="N301" s="227" t="s">
        <v>49</v>
      </c>
      <c r="O301" s="68"/>
      <c r="P301" s="186">
        <f>O301*H301</f>
        <v>0</v>
      </c>
      <c r="Q301" s="186">
        <v>8.0000000000000007E-5</v>
      </c>
      <c r="R301" s="186">
        <f>Q301*H301</f>
        <v>6.4000000000000005E-4</v>
      </c>
      <c r="S301" s="186">
        <v>0</v>
      </c>
      <c r="T301" s="18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8" t="s">
        <v>227</v>
      </c>
      <c r="AT301" s="188" t="s">
        <v>223</v>
      </c>
      <c r="AU301" s="188" t="s">
        <v>86</v>
      </c>
      <c r="AY301" s="20" t="s">
        <v>144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20" t="s">
        <v>145</v>
      </c>
      <c r="BK301" s="189">
        <f>ROUND(I301*H301,2)</f>
        <v>0</v>
      </c>
      <c r="BL301" s="20" t="s">
        <v>198</v>
      </c>
      <c r="BM301" s="188" t="s">
        <v>623</v>
      </c>
    </row>
    <row r="302" spans="1:65" s="2" customFormat="1" ht="10.199999999999999">
      <c r="A302" s="37"/>
      <c r="B302" s="38"/>
      <c r="C302" s="39"/>
      <c r="D302" s="190" t="s">
        <v>152</v>
      </c>
      <c r="E302" s="39"/>
      <c r="F302" s="191" t="s">
        <v>622</v>
      </c>
      <c r="G302" s="39"/>
      <c r="H302" s="39"/>
      <c r="I302" s="192"/>
      <c r="J302" s="39"/>
      <c r="K302" s="39"/>
      <c r="L302" s="42"/>
      <c r="M302" s="193"/>
      <c r="N302" s="194"/>
      <c r="O302" s="68"/>
      <c r="P302" s="68"/>
      <c r="Q302" s="68"/>
      <c r="R302" s="68"/>
      <c r="S302" s="68"/>
      <c r="T302" s="69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152</v>
      </c>
      <c r="AU302" s="20" t="s">
        <v>86</v>
      </c>
    </row>
    <row r="303" spans="1:65" s="13" customFormat="1" ht="10.199999999999999">
      <c r="B303" s="195"/>
      <c r="C303" s="196"/>
      <c r="D303" s="190" t="s">
        <v>153</v>
      </c>
      <c r="E303" s="197" t="s">
        <v>38</v>
      </c>
      <c r="F303" s="198" t="s">
        <v>624</v>
      </c>
      <c r="G303" s="196"/>
      <c r="H303" s="197" t="s">
        <v>38</v>
      </c>
      <c r="I303" s="199"/>
      <c r="J303" s="196"/>
      <c r="K303" s="196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153</v>
      </c>
      <c r="AU303" s="204" t="s">
        <v>86</v>
      </c>
      <c r="AV303" s="13" t="s">
        <v>84</v>
      </c>
      <c r="AW303" s="13" t="s">
        <v>36</v>
      </c>
      <c r="AX303" s="13" t="s">
        <v>76</v>
      </c>
      <c r="AY303" s="204" t="s">
        <v>144</v>
      </c>
    </row>
    <row r="304" spans="1:65" s="13" customFormat="1" ht="10.199999999999999">
      <c r="B304" s="195"/>
      <c r="C304" s="196"/>
      <c r="D304" s="190" t="s">
        <v>153</v>
      </c>
      <c r="E304" s="197" t="s">
        <v>38</v>
      </c>
      <c r="F304" s="198" t="s">
        <v>625</v>
      </c>
      <c r="G304" s="196"/>
      <c r="H304" s="197" t="s">
        <v>38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153</v>
      </c>
      <c r="AU304" s="204" t="s">
        <v>86</v>
      </c>
      <c r="AV304" s="13" t="s">
        <v>84</v>
      </c>
      <c r="AW304" s="13" t="s">
        <v>36</v>
      </c>
      <c r="AX304" s="13" t="s">
        <v>76</v>
      </c>
      <c r="AY304" s="204" t="s">
        <v>144</v>
      </c>
    </row>
    <row r="305" spans="1:65" s="14" customFormat="1" ht="10.199999999999999">
      <c r="B305" s="205"/>
      <c r="C305" s="206"/>
      <c r="D305" s="190" t="s">
        <v>153</v>
      </c>
      <c r="E305" s="207" t="s">
        <v>38</v>
      </c>
      <c r="F305" s="208" t="s">
        <v>1094</v>
      </c>
      <c r="G305" s="206"/>
      <c r="H305" s="209">
        <v>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153</v>
      </c>
      <c r="AU305" s="215" t="s">
        <v>86</v>
      </c>
      <c r="AV305" s="14" t="s">
        <v>86</v>
      </c>
      <c r="AW305" s="14" t="s">
        <v>36</v>
      </c>
      <c r="AX305" s="14" t="s">
        <v>84</v>
      </c>
      <c r="AY305" s="215" t="s">
        <v>144</v>
      </c>
    </row>
    <row r="306" spans="1:65" s="2" customFormat="1" ht="16.5" customHeight="1">
      <c r="A306" s="37"/>
      <c r="B306" s="38"/>
      <c r="C306" s="177" t="s">
        <v>599</v>
      </c>
      <c r="D306" s="177" t="s">
        <v>147</v>
      </c>
      <c r="E306" s="178" t="s">
        <v>627</v>
      </c>
      <c r="F306" s="179" t="s">
        <v>628</v>
      </c>
      <c r="G306" s="180" t="s">
        <v>226</v>
      </c>
      <c r="H306" s="181">
        <v>8</v>
      </c>
      <c r="I306" s="182"/>
      <c r="J306" s="183">
        <f>ROUND(I306*H306,2)</f>
        <v>0</v>
      </c>
      <c r="K306" s="179" t="s">
        <v>160</v>
      </c>
      <c r="L306" s="42"/>
      <c r="M306" s="184" t="s">
        <v>38</v>
      </c>
      <c r="N306" s="185" t="s">
        <v>49</v>
      </c>
      <c r="O306" s="68"/>
      <c r="P306" s="186">
        <f>O306*H306</f>
        <v>0</v>
      </c>
      <c r="Q306" s="186">
        <v>0</v>
      </c>
      <c r="R306" s="186">
        <f>Q306*H306</f>
        <v>0</v>
      </c>
      <c r="S306" s="186">
        <v>8.4999999999999995E-4</v>
      </c>
      <c r="T306" s="187">
        <f>S306*H306</f>
        <v>6.7999999999999996E-3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8" t="s">
        <v>198</v>
      </c>
      <c r="AT306" s="188" t="s">
        <v>147</v>
      </c>
      <c r="AU306" s="188" t="s">
        <v>86</v>
      </c>
      <c r="AY306" s="20" t="s">
        <v>144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20" t="s">
        <v>145</v>
      </c>
      <c r="BK306" s="189">
        <f>ROUND(I306*H306,2)</f>
        <v>0</v>
      </c>
      <c r="BL306" s="20" t="s">
        <v>198</v>
      </c>
      <c r="BM306" s="188" t="s">
        <v>629</v>
      </c>
    </row>
    <row r="307" spans="1:65" s="2" customFormat="1" ht="10.199999999999999">
      <c r="A307" s="37"/>
      <c r="B307" s="38"/>
      <c r="C307" s="39"/>
      <c r="D307" s="190" t="s">
        <v>152</v>
      </c>
      <c r="E307" s="39"/>
      <c r="F307" s="191" t="s">
        <v>630</v>
      </c>
      <c r="G307" s="39"/>
      <c r="H307" s="39"/>
      <c r="I307" s="192"/>
      <c r="J307" s="39"/>
      <c r="K307" s="39"/>
      <c r="L307" s="42"/>
      <c r="M307" s="193"/>
      <c r="N307" s="194"/>
      <c r="O307" s="68"/>
      <c r="P307" s="68"/>
      <c r="Q307" s="68"/>
      <c r="R307" s="68"/>
      <c r="S307" s="68"/>
      <c r="T307" s="69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152</v>
      </c>
      <c r="AU307" s="20" t="s">
        <v>86</v>
      </c>
    </row>
    <row r="308" spans="1:65" s="2" customFormat="1" ht="10.199999999999999">
      <c r="A308" s="37"/>
      <c r="B308" s="38"/>
      <c r="C308" s="39"/>
      <c r="D308" s="216" t="s">
        <v>163</v>
      </c>
      <c r="E308" s="39"/>
      <c r="F308" s="217" t="s">
        <v>631</v>
      </c>
      <c r="G308" s="39"/>
      <c r="H308" s="39"/>
      <c r="I308" s="192"/>
      <c r="J308" s="39"/>
      <c r="K308" s="39"/>
      <c r="L308" s="42"/>
      <c r="M308" s="193"/>
      <c r="N308" s="194"/>
      <c r="O308" s="68"/>
      <c r="P308" s="68"/>
      <c r="Q308" s="68"/>
      <c r="R308" s="68"/>
      <c r="S308" s="68"/>
      <c r="T308" s="69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163</v>
      </c>
      <c r="AU308" s="20" t="s">
        <v>86</v>
      </c>
    </row>
    <row r="309" spans="1:65" s="13" customFormat="1" ht="10.199999999999999">
      <c r="B309" s="195"/>
      <c r="C309" s="196"/>
      <c r="D309" s="190" t="s">
        <v>153</v>
      </c>
      <c r="E309" s="197" t="s">
        <v>38</v>
      </c>
      <c r="F309" s="198" t="s">
        <v>632</v>
      </c>
      <c r="G309" s="196"/>
      <c r="H309" s="197" t="s">
        <v>38</v>
      </c>
      <c r="I309" s="199"/>
      <c r="J309" s="196"/>
      <c r="K309" s="196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153</v>
      </c>
      <c r="AU309" s="204" t="s">
        <v>86</v>
      </c>
      <c r="AV309" s="13" t="s">
        <v>84</v>
      </c>
      <c r="AW309" s="13" t="s">
        <v>36</v>
      </c>
      <c r="AX309" s="13" t="s">
        <v>76</v>
      </c>
      <c r="AY309" s="204" t="s">
        <v>144</v>
      </c>
    </row>
    <row r="310" spans="1:65" s="14" customFormat="1" ht="10.199999999999999">
      <c r="B310" s="205"/>
      <c r="C310" s="206"/>
      <c r="D310" s="190" t="s">
        <v>153</v>
      </c>
      <c r="E310" s="207" t="s">
        <v>38</v>
      </c>
      <c r="F310" s="208" t="s">
        <v>1094</v>
      </c>
      <c r="G310" s="206"/>
      <c r="H310" s="209">
        <v>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153</v>
      </c>
      <c r="AU310" s="215" t="s">
        <v>86</v>
      </c>
      <c r="AV310" s="14" t="s">
        <v>86</v>
      </c>
      <c r="AW310" s="14" t="s">
        <v>36</v>
      </c>
      <c r="AX310" s="14" t="s">
        <v>84</v>
      </c>
      <c r="AY310" s="215" t="s">
        <v>144</v>
      </c>
    </row>
    <row r="311" spans="1:65" s="2" customFormat="1" ht="16.5" customHeight="1">
      <c r="A311" s="37"/>
      <c r="B311" s="38"/>
      <c r="C311" s="177" t="s">
        <v>604</v>
      </c>
      <c r="D311" s="177" t="s">
        <v>147</v>
      </c>
      <c r="E311" s="178" t="s">
        <v>635</v>
      </c>
      <c r="F311" s="179" t="s">
        <v>636</v>
      </c>
      <c r="G311" s="180" t="s">
        <v>226</v>
      </c>
      <c r="H311" s="181">
        <v>8</v>
      </c>
      <c r="I311" s="182"/>
      <c r="J311" s="183">
        <f>ROUND(I311*H311,2)</f>
        <v>0</v>
      </c>
      <c r="K311" s="179" t="s">
        <v>160</v>
      </c>
      <c r="L311" s="42"/>
      <c r="M311" s="184" t="s">
        <v>38</v>
      </c>
      <c r="N311" s="185" t="s">
        <v>49</v>
      </c>
      <c r="O311" s="68"/>
      <c r="P311" s="186">
        <f>O311*H311</f>
        <v>0</v>
      </c>
      <c r="Q311" s="186">
        <v>1.4999999999999999E-4</v>
      </c>
      <c r="R311" s="186">
        <f>Q311*H311</f>
        <v>1.1999999999999999E-3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198</v>
      </c>
      <c r="AT311" s="188" t="s">
        <v>147</v>
      </c>
      <c r="AU311" s="188" t="s">
        <v>86</v>
      </c>
      <c r="AY311" s="20" t="s">
        <v>144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145</v>
      </c>
      <c r="BK311" s="189">
        <f>ROUND(I311*H311,2)</f>
        <v>0</v>
      </c>
      <c r="BL311" s="20" t="s">
        <v>198</v>
      </c>
      <c r="BM311" s="188" t="s">
        <v>637</v>
      </c>
    </row>
    <row r="312" spans="1:65" s="2" customFormat="1" ht="10.199999999999999">
      <c r="A312" s="37"/>
      <c r="B312" s="38"/>
      <c r="C312" s="39"/>
      <c r="D312" s="190" t="s">
        <v>152</v>
      </c>
      <c r="E312" s="39"/>
      <c r="F312" s="191" t="s">
        <v>638</v>
      </c>
      <c r="G312" s="39"/>
      <c r="H312" s="39"/>
      <c r="I312" s="192"/>
      <c r="J312" s="39"/>
      <c r="K312" s="39"/>
      <c r="L312" s="42"/>
      <c r="M312" s="193"/>
      <c r="N312" s="194"/>
      <c r="O312" s="68"/>
      <c r="P312" s="68"/>
      <c r="Q312" s="68"/>
      <c r="R312" s="68"/>
      <c r="S312" s="68"/>
      <c r="T312" s="69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152</v>
      </c>
      <c r="AU312" s="20" t="s">
        <v>86</v>
      </c>
    </row>
    <row r="313" spans="1:65" s="2" customFormat="1" ht="10.199999999999999">
      <c r="A313" s="37"/>
      <c r="B313" s="38"/>
      <c r="C313" s="39"/>
      <c r="D313" s="216" t="s">
        <v>163</v>
      </c>
      <c r="E313" s="39"/>
      <c r="F313" s="217" t="s">
        <v>639</v>
      </c>
      <c r="G313" s="39"/>
      <c r="H313" s="39"/>
      <c r="I313" s="192"/>
      <c r="J313" s="39"/>
      <c r="K313" s="39"/>
      <c r="L313" s="42"/>
      <c r="M313" s="193"/>
      <c r="N313" s="194"/>
      <c r="O313" s="68"/>
      <c r="P313" s="68"/>
      <c r="Q313" s="68"/>
      <c r="R313" s="68"/>
      <c r="S313" s="68"/>
      <c r="T313" s="69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163</v>
      </c>
      <c r="AU313" s="20" t="s">
        <v>86</v>
      </c>
    </row>
    <row r="314" spans="1:65" s="13" customFormat="1" ht="10.199999999999999">
      <c r="B314" s="195"/>
      <c r="C314" s="196"/>
      <c r="D314" s="190" t="s">
        <v>153</v>
      </c>
      <c r="E314" s="197" t="s">
        <v>38</v>
      </c>
      <c r="F314" s="198" t="s">
        <v>640</v>
      </c>
      <c r="G314" s="196"/>
      <c r="H314" s="197" t="s">
        <v>38</v>
      </c>
      <c r="I314" s="199"/>
      <c r="J314" s="196"/>
      <c r="K314" s="196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153</v>
      </c>
      <c r="AU314" s="204" t="s">
        <v>86</v>
      </c>
      <c r="AV314" s="13" t="s">
        <v>84</v>
      </c>
      <c r="AW314" s="13" t="s">
        <v>36</v>
      </c>
      <c r="AX314" s="13" t="s">
        <v>76</v>
      </c>
      <c r="AY314" s="204" t="s">
        <v>144</v>
      </c>
    </row>
    <row r="315" spans="1:65" s="14" customFormat="1" ht="10.199999999999999">
      <c r="B315" s="205"/>
      <c r="C315" s="206"/>
      <c r="D315" s="190" t="s">
        <v>153</v>
      </c>
      <c r="E315" s="207" t="s">
        <v>38</v>
      </c>
      <c r="F315" s="208" t="s">
        <v>1094</v>
      </c>
      <c r="G315" s="206"/>
      <c r="H315" s="209">
        <v>8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153</v>
      </c>
      <c r="AU315" s="215" t="s">
        <v>86</v>
      </c>
      <c r="AV315" s="14" t="s">
        <v>86</v>
      </c>
      <c r="AW315" s="14" t="s">
        <v>36</v>
      </c>
      <c r="AX315" s="14" t="s">
        <v>84</v>
      </c>
      <c r="AY315" s="215" t="s">
        <v>144</v>
      </c>
    </row>
    <row r="316" spans="1:65" s="2" customFormat="1" ht="16.5" customHeight="1">
      <c r="A316" s="37"/>
      <c r="B316" s="38"/>
      <c r="C316" s="218" t="s">
        <v>608</v>
      </c>
      <c r="D316" s="218" t="s">
        <v>223</v>
      </c>
      <c r="E316" s="219" t="s">
        <v>642</v>
      </c>
      <c r="F316" s="220" t="s">
        <v>643</v>
      </c>
      <c r="G316" s="221" t="s">
        <v>226</v>
      </c>
      <c r="H316" s="222">
        <v>8</v>
      </c>
      <c r="I316" s="223"/>
      <c r="J316" s="224">
        <f>ROUND(I316*H316,2)</f>
        <v>0</v>
      </c>
      <c r="K316" s="220" t="s">
        <v>38</v>
      </c>
      <c r="L316" s="225"/>
      <c r="M316" s="226" t="s">
        <v>38</v>
      </c>
      <c r="N316" s="227" t="s">
        <v>49</v>
      </c>
      <c r="O316" s="68"/>
      <c r="P316" s="186">
        <f>O316*H316</f>
        <v>0</v>
      </c>
      <c r="Q316" s="186">
        <v>1.9000000000000001E-4</v>
      </c>
      <c r="R316" s="186">
        <f>Q316*H316</f>
        <v>1.5200000000000001E-3</v>
      </c>
      <c r="S316" s="186">
        <v>0</v>
      </c>
      <c r="T316" s="18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8" t="s">
        <v>227</v>
      </c>
      <c r="AT316" s="188" t="s">
        <v>223</v>
      </c>
      <c r="AU316" s="188" t="s">
        <v>86</v>
      </c>
      <c r="AY316" s="20" t="s">
        <v>144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20" t="s">
        <v>145</v>
      </c>
      <c r="BK316" s="189">
        <f>ROUND(I316*H316,2)</f>
        <v>0</v>
      </c>
      <c r="BL316" s="20" t="s">
        <v>198</v>
      </c>
      <c r="BM316" s="188" t="s">
        <v>1105</v>
      </c>
    </row>
    <row r="317" spans="1:65" s="2" customFormat="1" ht="10.199999999999999">
      <c r="A317" s="37"/>
      <c r="B317" s="38"/>
      <c r="C317" s="39"/>
      <c r="D317" s="190" t="s">
        <v>152</v>
      </c>
      <c r="E317" s="39"/>
      <c r="F317" s="191" t="s">
        <v>643</v>
      </c>
      <c r="G317" s="39"/>
      <c r="H317" s="39"/>
      <c r="I317" s="192"/>
      <c r="J317" s="39"/>
      <c r="K317" s="39"/>
      <c r="L317" s="42"/>
      <c r="M317" s="193"/>
      <c r="N317" s="194"/>
      <c r="O317" s="68"/>
      <c r="P317" s="68"/>
      <c r="Q317" s="68"/>
      <c r="R317" s="68"/>
      <c r="S317" s="68"/>
      <c r="T317" s="69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152</v>
      </c>
      <c r="AU317" s="20" t="s">
        <v>86</v>
      </c>
    </row>
    <row r="318" spans="1:65" s="13" customFormat="1" ht="10.199999999999999">
      <c r="B318" s="195"/>
      <c r="C318" s="196"/>
      <c r="D318" s="190" t="s">
        <v>153</v>
      </c>
      <c r="E318" s="197" t="s">
        <v>38</v>
      </c>
      <c r="F318" s="198" t="s">
        <v>640</v>
      </c>
      <c r="G318" s="196"/>
      <c r="H318" s="197" t="s">
        <v>38</v>
      </c>
      <c r="I318" s="199"/>
      <c r="J318" s="196"/>
      <c r="K318" s="196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153</v>
      </c>
      <c r="AU318" s="204" t="s">
        <v>86</v>
      </c>
      <c r="AV318" s="13" t="s">
        <v>84</v>
      </c>
      <c r="AW318" s="13" t="s">
        <v>36</v>
      </c>
      <c r="AX318" s="13" t="s">
        <v>76</v>
      </c>
      <c r="AY318" s="204" t="s">
        <v>144</v>
      </c>
    </row>
    <row r="319" spans="1:65" s="14" customFormat="1" ht="10.199999999999999">
      <c r="B319" s="205"/>
      <c r="C319" s="206"/>
      <c r="D319" s="190" t="s">
        <v>153</v>
      </c>
      <c r="E319" s="207" t="s">
        <v>38</v>
      </c>
      <c r="F319" s="208" t="s">
        <v>1094</v>
      </c>
      <c r="G319" s="206"/>
      <c r="H319" s="209">
        <v>8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153</v>
      </c>
      <c r="AU319" s="215" t="s">
        <v>86</v>
      </c>
      <c r="AV319" s="14" t="s">
        <v>86</v>
      </c>
      <c r="AW319" s="14" t="s">
        <v>36</v>
      </c>
      <c r="AX319" s="14" t="s">
        <v>84</v>
      </c>
      <c r="AY319" s="215" t="s">
        <v>144</v>
      </c>
    </row>
    <row r="320" spans="1:65" s="2" customFormat="1" ht="16.5" customHeight="1">
      <c r="A320" s="37"/>
      <c r="B320" s="38"/>
      <c r="C320" s="177" t="s">
        <v>612</v>
      </c>
      <c r="D320" s="177" t="s">
        <v>147</v>
      </c>
      <c r="E320" s="178" t="s">
        <v>646</v>
      </c>
      <c r="F320" s="179" t="s">
        <v>647</v>
      </c>
      <c r="G320" s="180" t="s">
        <v>172</v>
      </c>
      <c r="H320" s="181">
        <v>0.52500000000000002</v>
      </c>
      <c r="I320" s="182"/>
      <c r="J320" s="183">
        <f>ROUND(I320*H320,2)</f>
        <v>0</v>
      </c>
      <c r="K320" s="179" t="s">
        <v>160</v>
      </c>
      <c r="L320" s="42"/>
      <c r="M320" s="184" t="s">
        <v>38</v>
      </c>
      <c r="N320" s="185" t="s">
        <v>49</v>
      </c>
      <c r="O320" s="68"/>
      <c r="P320" s="186">
        <f>O320*H320</f>
        <v>0</v>
      </c>
      <c r="Q320" s="186">
        <v>0</v>
      </c>
      <c r="R320" s="186">
        <f>Q320*H320</f>
        <v>0</v>
      </c>
      <c r="S320" s="186">
        <v>0</v>
      </c>
      <c r="T320" s="18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8" t="s">
        <v>198</v>
      </c>
      <c r="AT320" s="188" t="s">
        <v>147</v>
      </c>
      <c r="AU320" s="188" t="s">
        <v>86</v>
      </c>
      <c r="AY320" s="20" t="s">
        <v>144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20" t="s">
        <v>145</v>
      </c>
      <c r="BK320" s="189">
        <f>ROUND(I320*H320,2)</f>
        <v>0</v>
      </c>
      <c r="BL320" s="20" t="s">
        <v>198</v>
      </c>
      <c r="BM320" s="188" t="s">
        <v>648</v>
      </c>
    </row>
    <row r="321" spans="1:65" s="2" customFormat="1" ht="19.2">
      <c r="A321" s="37"/>
      <c r="B321" s="38"/>
      <c r="C321" s="39"/>
      <c r="D321" s="190" t="s">
        <v>152</v>
      </c>
      <c r="E321" s="39"/>
      <c r="F321" s="191" t="s">
        <v>649</v>
      </c>
      <c r="G321" s="39"/>
      <c r="H321" s="39"/>
      <c r="I321" s="192"/>
      <c r="J321" s="39"/>
      <c r="K321" s="39"/>
      <c r="L321" s="42"/>
      <c r="M321" s="193"/>
      <c r="N321" s="194"/>
      <c r="O321" s="68"/>
      <c r="P321" s="68"/>
      <c r="Q321" s="68"/>
      <c r="R321" s="68"/>
      <c r="S321" s="68"/>
      <c r="T321" s="69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152</v>
      </c>
      <c r="AU321" s="20" t="s">
        <v>86</v>
      </c>
    </row>
    <row r="322" spans="1:65" s="2" customFormat="1" ht="10.199999999999999">
      <c r="A322" s="37"/>
      <c r="B322" s="38"/>
      <c r="C322" s="39"/>
      <c r="D322" s="216" t="s">
        <v>163</v>
      </c>
      <c r="E322" s="39"/>
      <c r="F322" s="217" t="s">
        <v>650</v>
      </c>
      <c r="G322" s="39"/>
      <c r="H322" s="39"/>
      <c r="I322" s="192"/>
      <c r="J322" s="39"/>
      <c r="K322" s="39"/>
      <c r="L322" s="42"/>
      <c r="M322" s="193"/>
      <c r="N322" s="194"/>
      <c r="O322" s="68"/>
      <c r="P322" s="68"/>
      <c r="Q322" s="68"/>
      <c r="R322" s="68"/>
      <c r="S322" s="68"/>
      <c r="T322" s="69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163</v>
      </c>
      <c r="AU322" s="20" t="s">
        <v>86</v>
      </c>
    </row>
    <row r="323" spans="1:65" s="12" customFormat="1" ht="22.8" customHeight="1">
      <c r="B323" s="161"/>
      <c r="C323" s="162"/>
      <c r="D323" s="163" t="s">
        <v>75</v>
      </c>
      <c r="E323" s="175" t="s">
        <v>651</v>
      </c>
      <c r="F323" s="175" t="s">
        <v>652</v>
      </c>
      <c r="G323" s="162"/>
      <c r="H323" s="162"/>
      <c r="I323" s="165"/>
      <c r="J323" s="176">
        <f>BK323</f>
        <v>0</v>
      </c>
      <c r="K323" s="162"/>
      <c r="L323" s="167"/>
      <c r="M323" s="168"/>
      <c r="N323" s="169"/>
      <c r="O323" s="169"/>
      <c r="P323" s="170">
        <f>SUM(P324:P360)</f>
        <v>0</v>
      </c>
      <c r="Q323" s="169"/>
      <c r="R323" s="170">
        <f>SUM(R324:R360)</f>
        <v>9.5200000000000007E-3</v>
      </c>
      <c r="S323" s="169"/>
      <c r="T323" s="171">
        <f>SUM(T324:T360)</f>
        <v>0</v>
      </c>
      <c r="AR323" s="172" t="s">
        <v>86</v>
      </c>
      <c r="AT323" s="173" t="s">
        <v>75</v>
      </c>
      <c r="AU323" s="173" t="s">
        <v>84</v>
      </c>
      <c r="AY323" s="172" t="s">
        <v>144</v>
      </c>
      <c r="BK323" s="174">
        <f>SUM(BK324:BK360)</f>
        <v>0</v>
      </c>
    </row>
    <row r="324" spans="1:65" s="2" customFormat="1" ht="16.5" customHeight="1">
      <c r="A324" s="37"/>
      <c r="B324" s="38"/>
      <c r="C324" s="177" t="s">
        <v>616</v>
      </c>
      <c r="D324" s="177" t="s">
        <v>147</v>
      </c>
      <c r="E324" s="178" t="s">
        <v>654</v>
      </c>
      <c r="F324" s="179" t="s">
        <v>655</v>
      </c>
      <c r="G324" s="180" t="s">
        <v>150</v>
      </c>
      <c r="H324" s="181">
        <v>1</v>
      </c>
      <c r="I324" s="182"/>
      <c r="J324" s="183">
        <f>ROUND(I324*H324,2)</f>
        <v>0</v>
      </c>
      <c r="K324" s="179" t="s">
        <v>38</v>
      </c>
      <c r="L324" s="42"/>
      <c r="M324" s="184" t="s">
        <v>38</v>
      </c>
      <c r="N324" s="185" t="s">
        <v>49</v>
      </c>
      <c r="O324" s="68"/>
      <c r="P324" s="186">
        <f>O324*H324</f>
        <v>0</v>
      </c>
      <c r="Q324" s="186">
        <v>0</v>
      </c>
      <c r="R324" s="186">
        <f>Q324*H324</f>
        <v>0</v>
      </c>
      <c r="S324" s="186">
        <v>0</v>
      </c>
      <c r="T324" s="18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8" t="s">
        <v>198</v>
      </c>
      <c r="AT324" s="188" t="s">
        <v>147</v>
      </c>
      <c r="AU324" s="188" t="s">
        <v>86</v>
      </c>
      <c r="AY324" s="20" t="s">
        <v>144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20" t="s">
        <v>145</v>
      </c>
      <c r="BK324" s="189">
        <f>ROUND(I324*H324,2)</f>
        <v>0</v>
      </c>
      <c r="BL324" s="20" t="s">
        <v>198</v>
      </c>
      <c r="BM324" s="188" t="s">
        <v>656</v>
      </c>
    </row>
    <row r="325" spans="1:65" s="2" customFormat="1" ht="10.199999999999999">
      <c r="A325" s="37"/>
      <c r="B325" s="38"/>
      <c r="C325" s="39"/>
      <c r="D325" s="190" t="s">
        <v>152</v>
      </c>
      <c r="E325" s="39"/>
      <c r="F325" s="191" t="s">
        <v>655</v>
      </c>
      <c r="G325" s="39"/>
      <c r="H325" s="39"/>
      <c r="I325" s="192"/>
      <c r="J325" s="39"/>
      <c r="K325" s="39"/>
      <c r="L325" s="42"/>
      <c r="M325" s="193"/>
      <c r="N325" s="194"/>
      <c r="O325" s="68"/>
      <c r="P325" s="68"/>
      <c r="Q325" s="68"/>
      <c r="R325" s="68"/>
      <c r="S325" s="68"/>
      <c r="T325" s="69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152</v>
      </c>
      <c r="AU325" s="20" t="s">
        <v>86</v>
      </c>
    </row>
    <row r="326" spans="1:65" s="13" customFormat="1" ht="10.199999999999999">
      <c r="B326" s="195"/>
      <c r="C326" s="196"/>
      <c r="D326" s="190" t="s">
        <v>153</v>
      </c>
      <c r="E326" s="197" t="s">
        <v>38</v>
      </c>
      <c r="F326" s="198" t="s">
        <v>355</v>
      </c>
      <c r="G326" s="196"/>
      <c r="H326" s="197" t="s">
        <v>38</v>
      </c>
      <c r="I326" s="199"/>
      <c r="J326" s="196"/>
      <c r="K326" s="196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153</v>
      </c>
      <c r="AU326" s="204" t="s">
        <v>86</v>
      </c>
      <c r="AV326" s="13" t="s">
        <v>84</v>
      </c>
      <c r="AW326" s="13" t="s">
        <v>36</v>
      </c>
      <c r="AX326" s="13" t="s">
        <v>76</v>
      </c>
      <c r="AY326" s="204" t="s">
        <v>144</v>
      </c>
    </row>
    <row r="327" spans="1:65" s="13" customFormat="1" ht="10.199999999999999">
      <c r="B327" s="195"/>
      <c r="C327" s="196"/>
      <c r="D327" s="190" t="s">
        <v>153</v>
      </c>
      <c r="E327" s="197" t="s">
        <v>38</v>
      </c>
      <c r="F327" s="198" t="s">
        <v>657</v>
      </c>
      <c r="G327" s="196"/>
      <c r="H327" s="197" t="s">
        <v>38</v>
      </c>
      <c r="I327" s="199"/>
      <c r="J327" s="196"/>
      <c r="K327" s="196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153</v>
      </c>
      <c r="AU327" s="204" t="s">
        <v>86</v>
      </c>
      <c r="AV327" s="13" t="s">
        <v>84</v>
      </c>
      <c r="AW327" s="13" t="s">
        <v>36</v>
      </c>
      <c r="AX327" s="13" t="s">
        <v>76</v>
      </c>
      <c r="AY327" s="204" t="s">
        <v>144</v>
      </c>
    </row>
    <row r="328" spans="1:65" s="13" customFormat="1" ht="10.199999999999999">
      <c r="B328" s="195"/>
      <c r="C328" s="196"/>
      <c r="D328" s="190" t="s">
        <v>153</v>
      </c>
      <c r="E328" s="197" t="s">
        <v>38</v>
      </c>
      <c r="F328" s="198" t="s">
        <v>658</v>
      </c>
      <c r="G328" s="196"/>
      <c r="H328" s="197" t="s">
        <v>38</v>
      </c>
      <c r="I328" s="199"/>
      <c r="J328" s="196"/>
      <c r="K328" s="196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153</v>
      </c>
      <c r="AU328" s="204" t="s">
        <v>86</v>
      </c>
      <c r="AV328" s="13" t="s">
        <v>84</v>
      </c>
      <c r="AW328" s="13" t="s">
        <v>36</v>
      </c>
      <c r="AX328" s="13" t="s">
        <v>76</v>
      </c>
      <c r="AY328" s="204" t="s">
        <v>144</v>
      </c>
    </row>
    <row r="329" spans="1:65" s="13" customFormat="1" ht="10.199999999999999">
      <c r="B329" s="195"/>
      <c r="C329" s="196"/>
      <c r="D329" s="190" t="s">
        <v>153</v>
      </c>
      <c r="E329" s="197" t="s">
        <v>38</v>
      </c>
      <c r="F329" s="198" t="s">
        <v>659</v>
      </c>
      <c r="G329" s="196"/>
      <c r="H329" s="197" t="s">
        <v>38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153</v>
      </c>
      <c r="AU329" s="204" t="s">
        <v>86</v>
      </c>
      <c r="AV329" s="13" t="s">
        <v>84</v>
      </c>
      <c r="AW329" s="13" t="s">
        <v>36</v>
      </c>
      <c r="AX329" s="13" t="s">
        <v>76</v>
      </c>
      <c r="AY329" s="204" t="s">
        <v>144</v>
      </c>
    </row>
    <row r="330" spans="1:65" s="13" customFormat="1" ht="10.199999999999999">
      <c r="B330" s="195"/>
      <c r="C330" s="196"/>
      <c r="D330" s="190" t="s">
        <v>153</v>
      </c>
      <c r="E330" s="197" t="s">
        <v>38</v>
      </c>
      <c r="F330" s="198" t="s">
        <v>660</v>
      </c>
      <c r="G330" s="196"/>
      <c r="H330" s="197" t="s">
        <v>38</v>
      </c>
      <c r="I330" s="199"/>
      <c r="J330" s="196"/>
      <c r="K330" s="196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153</v>
      </c>
      <c r="AU330" s="204" t="s">
        <v>86</v>
      </c>
      <c r="AV330" s="13" t="s">
        <v>84</v>
      </c>
      <c r="AW330" s="13" t="s">
        <v>36</v>
      </c>
      <c r="AX330" s="13" t="s">
        <v>76</v>
      </c>
      <c r="AY330" s="204" t="s">
        <v>144</v>
      </c>
    </row>
    <row r="331" spans="1:65" s="14" customFormat="1" ht="10.199999999999999">
      <c r="B331" s="205"/>
      <c r="C331" s="206"/>
      <c r="D331" s="190" t="s">
        <v>153</v>
      </c>
      <c r="E331" s="207" t="s">
        <v>38</v>
      </c>
      <c r="F331" s="208" t="s">
        <v>84</v>
      </c>
      <c r="G331" s="206"/>
      <c r="H331" s="209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153</v>
      </c>
      <c r="AU331" s="215" t="s">
        <v>86</v>
      </c>
      <c r="AV331" s="14" t="s">
        <v>86</v>
      </c>
      <c r="AW331" s="14" t="s">
        <v>36</v>
      </c>
      <c r="AX331" s="14" t="s">
        <v>84</v>
      </c>
      <c r="AY331" s="215" t="s">
        <v>144</v>
      </c>
    </row>
    <row r="332" spans="1:65" s="2" customFormat="1" ht="16.5" customHeight="1">
      <c r="A332" s="37"/>
      <c r="B332" s="38"/>
      <c r="C332" s="177" t="s">
        <v>620</v>
      </c>
      <c r="D332" s="177" t="s">
        <v>147</v>
      </c>
      <c r="E332" s="178" t="s">
        <v>662</v>
      </c>
      <c r="F332" s="179" t="s">
        <v>663</v>
      </c>
      <c r="G332" s="180" t="s">
        <v>226</v>
      </c>
      <c r="H332" s="181">
        <v>12</v>
      </c>
      <c r="I332" s="182"/>
      <c r="J332" s="183">
        <f>ROUND(I332*H332,2)</f>
        <v>0</v>
      </c>
      <c r="K332" s="179" t="s">
        <v>160</v>
      </c>
      <c r="L332" s="42"/>
      <c r="M332" s="184" t="s">
        <v>38</v>
      </c>
      <c r="N332" s="185" t="s">
        <v>49</v>
      </c>
      <c r="O332" s="68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8" t="s">
        <v>198</v>
      </c>
      <c r="AT332" s="188" t="s">
        <v>147</v>
      </c>
      <c r="AU332" s="188" t="s">
        <v>86</v>
      </c>
      <c r="AY332" s="20" t="s">
        <v>144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20" t="s">
        <v>145</v>
      </c>
      <c r="BK332" s="189">
        <f>ROUND(I332*H332,2)</f>
        <v>0</v>
      </c>
      <c r="BL332" s="20" t="s">
        <v>198</v>
      </c>
      <c r="BM332" s="188" t="s">
        <v>664</v>
      </c>
    </row>
    <row r="333" spans="1:65" s="2" customFormat="1" ht="19.2">
      <c r="A333" s="37"/>
      <c r="B333" s="38"/>
      <c r="C333" s="39"/>
      <c r="D333" s="190" t="s">
        <v>152</v>
      </c>
      <c r="E333" s="39"/>
      <c r="F333" s="191" t="s">
        <v>665</v>
      </c>
      <c r="G333" s="39"/>
      <c r="H333" s="39"/>
      <c r="I333" s="192"/>
      <c r="J333" s="39"/>
      <c r="K333" s="39"/>
      <c r="L333" s="42"/>
      <c r="M333" s="193"/>
      <c r="N333" s="194"/>
      <c r="O333" s="68"/>
      <c r="P333" s="68"/>
      <c r="Q333" s="68"/>
      <c r="R333" s="68"/>
      <c r="S333" s="68"/>
      <c r="T333" s="69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152</v>
      </c>
      <c r="AU333" s="20" t="s">
        <v>86</v>
      </c>
    </row>
    <row r="334" spans="1:65" s="2" customFormat="1" ht="10.199999999999999">
      <c r="A334" s="37"/>
      <c r="B334" s="38"/>
      <c r="C334" s="39"/>
      <c r="D334" s="216" t="s">
        <v>163</v>
      </c>
      <c r="E334" s="39"/>
      <c r="F334" s="217" t="s">
        <v>666</v>
      </c>
      <c r="G334" s="39"/>
      <c r="H334" s="39"/>
      <c r="I334" s="192"/>
      <c r="J334" s="39"/>
      <c r="K334" s="39"/>
      <c r="L334" s="42"/>
      <c r="M334" s="193"/>
      <c r="N334" s="194"/>
      <c r="O334" s="68"/>
      <c r="P334" s="68"/>
      <c r="Q334" s="68"/>
      <c r="R334" s="68"/>
      <c r="S334" s="68"/>
      <c r="T334" s="69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163</v>
      </c>
      <c r="AU334" s="20" t="s">
        <v>86</v>
      </c>
    </row>
    <row r="335" spans="1:65" s="14" customFormat="1" ht="10.199999999999999">
      <c r="B335" s="205"/>
      <c r="C335" s="206"/>
      <c r="D335" s="190" t="s">
        <v>153</v>
      </c>
      <c r="E335" s="207" t="s">
        <v>38</v>
      </c>
      <c r="F335" s="208" t="s">
        <v>1106</v>
      </c>
      <c r="G335" s="206"/>
      <c r="H335" s="209">
        <v>12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153</v>
      </c>
      <c r="AU335" s="215" t="s">
        <v>86</v>
      </c>
      <c r="AV335" s="14" t="s">
        <v>86</v>
      </c>
      <c r="AW335" s="14" t="s">
        <v>36</v>
      </c>
      <c r="AX335" s="14" t="s">
        <v>84</v>
      </c>
      <c r="AY335" s="215" t="s">
        <v>144</v>
      </c>
    </row>
    <row r="336" spans="1:65" s="2" customFormat="1" ht="16.5" customHeight="1">
      <c r="A336" s="37"/>
      <c r="B336" s="38"/>
      <c r="C336" s="218" t="s">
        <v>626</v>
      </c>
      <c r="D336" s="218" t="s">
        <v>223</v>
      </c>
      <c r="E336" s="219" t="s">
        <v>668</v>
      </c>
      <c r="F336" s="220" t="s">
        <v>669</v>
      </c>
      <c r="G336" s="221" t="s">
        <v>226</v>
      </c>
      <c r="H336" s="222">
        <v>12</v>
      </c>
      <c r="I336" s="223"/>
      <c r="J336" s="224">
        <f>ROUND(I336*H336,2)</f>
        <v>0</v>
      </c>
      <c r="K336" s="220" t="s">
        <v>160</v>
      </c>
      <c r="L336" s="225"/>
      <c r="M336" s="226" t="s">
        <v>38</v>
      </c>
      <c r="N336" s="227" t="s">
        <v>49</v>
      </c>
      <c r="O336" s="68"/>
      <c r="P336" s="186">
        <f>O336*H336</f>
        <v>0</v>
      </c>
      <c r="Q336" s="186">
        <v>4.0000000000000003E-5</v>
      </c>
      <c r="R336" s="186">
        <f>Q336*H336</f>
        <v>4.8000000000000007E-4</v>
      </c>
      <c r="S336" s="186">
        <v>0</v>
      </c>
      <c r="T336" s="18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8" t="s">
        <v>227</v>
      </c>
      <c r="AT336" s="188" t="s">
        <v>223</v>
      </c>
      <c r="AU336" s="188" t="s">
        <v>86</v>
      </c>
      <c r="AY336" s="20" t="s">
        <v>144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20" t="s">
        <v>145</v>
      </c>
      <c r="BK336" s="189">
        <f>ROUND(I336*H336,2)</f>
        <v>0</v>
      </c>
      <c r="BL336" s="20" t="s">
        <v>198</v>
      </c>
      <c r="BM336" s="188" t="s">
        <v>670</v>
      </c>
    </row>
    <row r="337" spans="1:65" s="2" customFormat="1" ht="10.199999999999999">
      <c r="A337" s="37"/>
      <c r="B337" s="38"/>
      <c r="C337" s="39"/>
      <c r="D337" s="190" t="s">
        <v>152</v>
      </c>
      <c r="E337" s="39"/>
      <c r="F337" s="191" t="s">
        <v>669</v>
      </c>
      <c r="G337" s="39"/>
      <c r="H337" s="39"/>
      <c r="I337" s="192"/>
      <c r="J337" s="39"/>
      <c r="K337" s="39"/>
      <c r="L337" s="42"/>
      <c r="M337" s="193"/>
      <c r="N337" s="194"/>
      <c r="O337" s="68"/>
      <c r="P337" s="68"/>
      <c r="Q337" s="68"/>
      <c r="R337" s="68"/>
      <c r="S337" s="68"/>
      <c r="T337" s="69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152</v>
      </c>
      <c r="AU337" s="20" t="s">
        <v>86</v>
      </c>
    </row>
    <row r="338" spans="1:65" s="2" customFormat="1" ht="16.5" customHeight="1">
      <c r="A338" s="37"/>
      <c r="B338" s="38"/>
      <c r="C338" s="177" t="s">
        <v>634</v>
      </c>
      <c r="D338" s="177" t="s">
        <v>147</v>
      </c>
      <c r="E338" s="178" t="s">
        <v>672</v>
      </c>
      <c r="F338" s="179" t="s">
        <v>673</v>
      </c>
      <c r="G338" s="180" t="s">
        <v>226</v>
      </c>
      <c r="H338" s="181">
        <v>8</v>
      </c>
      <c r="I338" s="182"/>
      <c r="J338" s="183">
        <f>ROUND(I338*H338,2)</f>
        <v>0</v>
      </c>
      <c r="K338" s="179" t="s">
        <v>160</v>
      </c>
      <c r="L338" s="42"/>
      <c r="M338" s="184" t="s">
        <v>38</v>
      </c>
      <c r="N338" s="185" t="s">
        <v>49</v>
      </c>
      <c r="O338" s="68"/>
      <c r="P338" s="186">
        <f>O338*H338</f>
        <v>0</v>
      </c>
      <c r="Q338" s="186">
        <v>0</v>
      </c>
      <c r="R338" s="186">
        <f>Q338*H338</f>
        <v>0</v>
      </c>
      <c r="S338" s="186">
        <v>0</v>
      </c>
      <c r="T338" s="18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8" t="s">
        <v>198</v>
      </c>
      <c r="AT338" s="188" t="s">
        <v>147</v>
      </c>
      <c r="AU338" s="188" t="s">
        <v>86</v>
      </c>
      <c r="AY338" s="20" t="s">
        <v>144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20" t="s">
        <v>145</v>
      </c>
      <c r="BK338" s="189">
        <f>ROUND(I338*H338,2)</f>
        <v>0</v>
      </c>
      <c r="BL338" s="20" t="s">
        <v>198</v>
      </c>
      <c r="BM338" s="188" t="s">
        <v>674</v>
      </c>
    </row>
    <row r="339" spans="1:65" s="2" customFormat="1" ht="19.2">
      <c r="A339" s="37"/>
      <c r="B339" s="38"/>
      <c r="C339" s="39"/>
      <c r="D339" s="190" t="s">
        <v>152</v>
      </c>
      <c r="E339" s="39"/>
      <c r="F339" s="191" t="s">
        <v>675</v>
      </c>
      <c r="G339" s="39"/>
      <c r="H339" s="39"/>
      <c r="I339" s="192"/>
      <c r="J339" s="39"/>
      <c r="K339" s="39"/>
      <c r="L339" s="42"/>
      <c r="M339" s="193"/>
      <c r="N339" s="194"/>
      <c r="O339" s="68"/>
      <c r="P339" s="68"/>
      <c r="Q339" s="68"/>
      <c r="R339" s="68"/>
      <c r="S339" s="68"/>
      <c r="T339" s="69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152</v>
      </c>
      <c r="AU339" s="20" t="s">
        <v>86</v>
      </c>
    </row>
    <row r="340" spans="1:65" s="2" customFormat="1" ht="10.199999999999999">
      <c r="A340" s="37"/>
      <c r="B340" s="38"/>
      <c r="C340" s="39"/>
      <c r="D340" s="216" t="s">
        <v>163</v>
      </c>
      <c r="E340" s="39"/>
      <c r="F340" s="217" t="s">
        <v>676</v>
      </c>
      <c r="G340" s="39"/>
      <c r="H340" s="39"/>
      <c r="I340" s="192"/>
      <c r="J340" s="39"/>
      <c r="K340" s="39"/>
      <c r="L340" s="42"/>
      <c r="M340" s="193"/>
      <c r="N340" s="194"/>
      <c r="O340" s="68"/>
      <c r="P340" s="68"/>
      <c r="Q340" s="68"/>
      <c r="R340" s="68"/>
      <c r="S340" s="68"/>
      <c r="T340" s="69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163</v>
      </c>
      <c r="AU340" s="20" t="s">
        <v>86</v>
      </c>
    </row>
    <row r="341" spans="1:65" s="2" customFormat="1" ht="16.5" customHeight="1">
      <c r="A341" s="37"/>
      <c r="B341" s="38"/>
      <c r="C341" s="218" t="s">
        <v>641</v>
      </c>
      <c r="D341" s="218" t="s">
        <v>223</v>
      </c>
      <c r="E341" s="219" t="s">
        <v>678</v>
      </c>
      <c r="F341" s="220" t="s">
        <v>679</v>
      </c>
      <c r="G341" s="221" t="s">
        <v>226</v>
      </c>
      <c r="H341" s="222">
        <v>8</v>
      </c>
      <c r="I341" s="223"/>
      <c r="J341" s="224">
        <f>ROUND(I341*H341,2)</f>
        <v>0</v>
      </c>
      <c r="K341" s="220" t="s">
        <v>160</v>
      </c>
      <c r="L341" s="225"/>
      <c r="M341" s="226" t="s">
        <v>38</v>
      </c>
      <c r="N341" s="227" t="s">
        <v>49</v>
      </c>
      <c r="O341" s="68"/>
      <c r="P341" s="186">
        <f>O341*H341</f>
        <v>0</v>
      </c>
      <c r="Q341" s="186">
        <v>6.9999999999999994E-5</v>
      </c>
      <c r="R341" s="186">
        <f>Q341*H341</f>
        <v>5.5999999999999995E-4</v>
      </c>
      <c r="S341" s="186">
        <v>0</v>
      </c>
      <c r="T341" s="18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8" t="s">
        <v>227</v>
      </c>
      <c r="AT341" s="188" t="s">
        <v>223</v>
      </c>
      <c r="AU341" s="188" t="s">
        <v>86</v>
      </c>
      <c r="AY341" s="20" t="s">
        <v>144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20" t="s">
        <v>145</v>
      </c>
      <c r="BK341" s="189">
        <f>ROUND(I341*H341,2)</f>
        <v>0</v>
      </c>
      <c r="BL341" s="20" t="s">
        <v>198</v>
      </c>
      <c r="BM341" s="188" t="s">
        <v>680</v>
      </c>
    </row>
    <row r="342" spans="1:65" s="2" customFormat="1" ht="10.199999999999999">
      <c r="A342" s="37"/>
      <c r="B342" s="38"/>
      <c r="C342" s="39"/>
      <c r="D342" s="190" t="s">
        <v>152</v>
      </c>
      <c r="E342" s="39"/>
      <c r="F342" s="191" t="s">
        <v>679</v>
      </c>
      <c r="G342" s="39"/>
      <c r="H342" s="39"/>
      <c r="I342" s="192"/>
      <c r="J342" s="39"/>
      <c r="K342" s="39"/>
      <c r="L342" s="42"/>
      <c r="M342" s="193"/>
      <c r="N342" s="194"/>
      <c r="O342" s="68"/>
      <c r="P342" s="68"/>
      <c r="Q342" s="68"/>
      <c r="R342" s="68"/>
      <c r="S342" s="68"/>
      <c r="T342" s="69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152</v>
      </c>
      <c r="AU342" s="20" t="s">
        <v>86</v>
      </c>
    </row>
    <row r="343" spans="1:65" s="2" customFormat="1" ht="24.15" customHeight="1">
      <c r="A343" s="37"/>
      <c r="B343" s="38"/>
      <c r="C343" s="177" t="s">
        <v>645</v>
      </c>
      <c r="D343" s="177" t="s">
        <v>147</v>
      </c>
      <c r="E343" s="178" t="s">
        <v>682</v>
      </c>
      <c r="F343" s="179" t="s">
        <v>683</v>
      </c>
      <c r="G343" s="180" t="s">
        <v>226</v>
      </c>
      <c r="H343" s="181">
        <v>8</v>
      </c>
      <c r="I343" s="182"/>
      <c r="J343" s="183">
        <f>ROUND(I343*H343,2)</f>
        <v>0</v>
      </c>
      <c r="K343" s="179" t="s">
        <v>160</v>
      </c>
      <c r="L343" s="42"/>
      <c r="M343" s="184" t="s">
        <v>38</v>
      </c>
      <c r="N343" s="185" t="s">
        <v>49</v>
      </c>
      <c r="O343" s="68"/>
      <c r="P343" s="186">
        <f>O343*H343</f>
        <v>0</v>
      </c>
      <c r="Q343" s="186">
        <v>0</v>
      </c>
      <c r="R343" s="186">
        <f>Q343*H343</f>
        <v>0</v>
      </c>
      <c r="S343" s="186">
        <v>0</v>
      </c>
      <c r="T343" s="18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8" t="s">
        <v>198</v>
      </c>
      <c r="AT343" s="188" t="s">
        <v>147</v>
      </c>
      <c r="AU343" s="188" t="s">
        <v>86</v>
      </c>
      <c r="AY343" s="20" t="s">
        <v>144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20" t="s">
        <v>145</v>
      </c>
      <c r="BK343" s="189">
        <f>ROUND(I343*H343,2)</f>
        <v>0</v>
      </c>
      <c r="BL343" s="20" t="s">
        <v>198</v>
      </c>
      <c r="BM343" s="188" t="s">
        <v>684</v>
      </c>
    </row>
    <row r="344" spans="1:65" s="2" customFormat="1" ht="19.2">
      <c r="A344" s="37"/>
      <c r="B344" s="38"/>
      <c r="C344" s="39"/>
      <c r="D344" s="190" t="s">
        <v>152</v>
      </c>
      <c r="E344" s="39"/>
      <c r="F344" s="191" t="s">
        <v>685</v>
      </c>
      <c r="G344" s="39"/>
      <c r="H344" s="39"/>
      <c r="I344" s="192"/>
      <c r="J344" s="39"/>
      <c r="K344" s="39"/>
      <c r="L344" s="42"/>
      <c r="M344" s="193"/>
      <c r="N344" s="194"/>
      <c r="O344" s="68"/>
      <c r="P344" s="68"/>
      <c r="Q344" s="68"/>
      <c r="R344" s="68"/>
      <c r="S344" s="68"/>
      <c r="T344" s="69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152</v>
      </c>
      <c r="AU344" s="20" t="s">
        <v>86</v>
      </c>
    </row>
    <row r="345" spans="1:65" s="2" customFormat="1" ht="10.199999999999999">
      <c r="A345" s="37"/>
      <c r="B345" s="38"/>
      <c r="C345" s="39"/>
      <c r="D345" s="216" t="s">
        <v>163</v>
      </c>
      <c r="E345" s="39"/>
      <c r="F345" s="217" t="s">
        <v>686</v>
      </c>
      <c r="G345" s="39"/>
      <c r="H345" s="39"/>
      <c r="I345" s="192"/>
      <c r="J345" s="39"/>
      <c r="K345" s="39"/>
      <c r="L345" s="42"/>
      <c r="M345" s="193"/>
      <c r="N345" s="194"/>
      <c r="O345" s="68"/>
      <c r="P345" s="68"/>
      <c r="Q345" s="68"/>
      <c r="R345" s="68"/>
      <c r="S345" s="68"/>
      <c r="T345" s="69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163</v>
      </c>
      <c r="AU345" s="20" t="s">
        <v>86</v>
      </c>
    </row>
    <row r="346" spans="1:65" s="2" customFormat="1" ht="16.5" customHeight="1">
      <c r="A346" s="37"/>
      <c r="B346" s="38"/>
      <c r="C346" s="218" t="s">
        <v>653</v>
      </c>
      <c r="D346" s="218" t="s">
        <v>223</v>
      </c>
      <c r="E346" s="219" t="s">
        <v>688</v>
      </c>
      <c r="F346" s="220" t="s">
        <v>689</v>
      </c>
      <c r="G346" s="221" t="s">
        <v>226</v>
      </c>
      <c r="H346" s="222">
        <v>8</v>
      </c>
      <c r="I346" s="223"/>
      <c r="J346" s="224">
        <f>ROUND(I346*H346,2)</f>
        <v>0</v>
      </c>
      <c r="K346" s="220" t="s">
        <v>160</v>
      </c>
      <c r="L346" s="225"/>
      <c r="M346" s="226" t="s">
        <v>38</v>
      </c>
      <c r="N346" s="227" t="s">
        <v>49</v>
      </c>
      <c r="O346" s="68"/>
      <c r="P346" s="186">
        <f>O346*H346</f>
        <v>0</v>
      </c>
      <c r="Q346" s="186">
        <v>5.1000000000000004E-4</v>
      </c>
      <c r="R346" s="186">
        <f>Q346*H346</f>
        <v>4.0800000000000003E-3</v>
      </c>
      <c r="S346" s="186">
        <v>0</v>
      </c>
      <c r="T346" s="18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8" t="s">
        <v>227</v>
      </c>
      <c r="AT346" s="188" t="s">
        <v>223</v>
      </c>
      <c r="AU346" s="188" t="s">
        <v>86</v>
      </c>
      <c r="AY346" s="20" t="s">
        <v>144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20" t="s">
        <v>145</v>
      </c>
      <c r="BK346" s="189">
        <f>ROUND(I346*H346,2)</f>
        <v>0</v>
      </c>
      <c r="BL346" s="20" t="s">
        <v>198</v>
      </c>
      <c r="BM346" s="188" t="s">
        <v>690</v>
      </c>
    </row>
    <row r="347" spans="1:65" s="2" customFormat="1" ht="10.199999999999999">
      <c r="A347" s="37"/>
      <c r="B347" s="38"/>
      <c r="C347" s="39"/>
      <c r="D347" s="190" t="s">
        <v>152</v>
      </c>
      <c r="E347" s="39"/>
      <c r="F347" s="191" t="s">
        <v>689</v>
      </c>
      <c r="G347" s="39"/>
      <c r="H347" s="39"/>
      <c r="I347" s="192"/>
      <c r="J347" s="39"/>
      <c r="K347" s="39"/>
      <c r="L347" s="42"/>
      <c r="M347" s="193"/>
      <c r="N347" s="194"/>
      <c r="O347" s="68"/>
      <c r="P347" s="68"/>
      <c r="Q347" s="68"/>
      <c r="R347" s="68"/>
      <c r="S347" s="68"/>
      <c r="T347" s="69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152</v>
      </c>
      <c r="AU347" s="20" t="s">
        <v>86</v>
      </c>
    </row>
    <row r="348" spans="1:65" s="13" customFormat="1" ht="10.199999999999999">
      <c r="B348" s="195"/>
      <c r="C348" s="196"/>
      <c r="D348" s="190" t="s">
        <v>153</v>
      </c>
      <c r="E348" s="197" t="s">
        <v>38</v>
      </c>
      <c r="F348" s="198" t="s">
        <v>691</v>
      </c>
      <c r="G348" s="196"/>
      <c r="H348" s="197" t="s">
        <v>38</v>
      </c>
      <c r="I348" s="199"/>
      <c r="J348" s="196"/>
      <c r="K348" s="196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153</v>
      </c>
      <c r="AU348" s="204" t="s">
        <v>86</v>
      </c>
      <c r="AV348" s="13" t="s">
        <v>84</v>
      </c>
      <c r="AW348" s="13" t="s">
        <v>36</v>
      </c>
      <c r="AX348" s="13" t="s">
        <v>76</v>
      </c>
      <c r="AY348" s="204" t="s">
        <v>144</v>
      </c>
    </row>
    <row r="349" spans="1:65" s="13" customFormat="1" ht="20.399999999999999">
      <c r="B349" s="195"/>
      <c r="C349" s="196"/>
      <c r="D349" s="190" t="s">
        <v>153</v>
      </c>
      <c r="E349" s="197" t="s">
        <v>38</v>
      </c>
      <c r="F349" s="198" t="s">
        <v>692</v>
      </c>
      <c r="G349" s="196"/>
      <c r="H349" s="197" t="s">
        <v>38</v>
      </c>
      <c r="I349" s="199"/>
      <c r="J349" s="196"/>
      <c r="K349" s="196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153</v>
      </c>
      <c r="AU349" s="204" t="s">
        <v>86</v>
      </c>
      <c r="AV349" s="13" t="s">
        <v>84</v>
      </c>
      <c r="AW349" s="13" t="s">
        <v>36</v>
      </c>
      <c r="AX349" s="13" t="s">
        <v>76</v>
      </c>
      <c r="AY349" s="204" t="s">
        <v>144</v>
      </c>
    </row>
    <row r="350" spans="1:65" s="14" customFormat="1" ht="10.199999999999999">
      <c r="B350" s="205"/>
      <c r="C350" s="206"/>
      <c r="D350" s="190" t="s">
        <v>153</v>
      </c>
      <c r="E350" s="207" t="s">
        <v>38</v>
      </c>
      <c r="F350" s="208" t="s">
        <v>1094</v>
      </c>
      <c r="G350" s="206"/>
      <c r="H350" s="209">
        <v>8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153</v>
      </c>
      <c r="AU350" s="215" t="s">
        <v>86</v>
      </c>
      <c r="AV350" s="14" t="s">
        <v>86</v>
      </c>
      <c r="AW350" s="14" t="s">
        <v>36</v>
      </c>
      <c r="AX350" s="14" t="s">
        <v>84</v>
      </c>
      <c r="AY350" s="215" t="s">
        <v>144</v>
      </c>
    </row>
    <row r="351" spans="1:65" s="2" customFormat="1" ht="21.75" customHeight="1">
      <c r="A351" s="37"/>
      <c r="B351" s="38"/>
      <c r="C351" s="177" t="s">
        <v>661</v>
      </c>
      <c r="D351" s="177" t="s">
        <v>147</v>
      </c>
      <c r="E351" s="178" t="s">
        <v>694</v>
      </c>
      <c r="F351" s="179" t="s">
        <v>695</v>
      </c>
      <c r="G351" s="180" t="s">
        <v>226</v>
      </c>
      <c r="H351" s="181">
        <v>8</v>
      </c>
      <c r="I351" s="182"/>
      <c r="J351" s="183">
        <f>ROUND(I351*H351,2)</f>
        <v>0</v>
      </c>
      <c r="K351" s="179" t="s">
        <v>160</v>
      </c>
      <c r="L351" s="42"/>
      <c r="M351" s="184" t="s">
        <v>38</v>
      </c>
      <c r="N351" s="185" t="s">
        <v>49</v>
      </c>
      <c r="O351" s="68"/>
      <c r="P351" s="186">
        <f>O351*H351</f>
        <v>0</v>
      </c>
      <c r="Q351" s="186">
        <v>0</v>
      </c>
      <c r="R351" s="186">
        <f>Q351*H351</f>
        <v>0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198</v>
      </c>
      <c r="AT351" s="188" t="s">
        <v>147</v>
      </c>
      <c r="AU351" s="188" t="s">
        <v>86</v>
      </c>
      <c r="AY351" s="20" t="s">
        <v>144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145</v>
      </c>
      <c r="BK351" s="189">
        <f>ROUND(I351*H351,2)</f>
        <v>0</v>
      </c>
      <c r="BL351" s="20" t="s">
        <v>198</v>
      </c>
      <c r="BM351" s="188" t="s">
        <v>696</v>
      </c>
    </row>
    <row r="352" spans="1:65" s="2" customFormat="1" ht="19.2">
      <c r="A352" s="37"/>
      <c r="B352" s="38"/>
      <c r="C352" s="39"/>
      <c r="D352" s="190" t="s">
        <v>152</v>
      </c>
      <c r="E352" s="39"/>
      <c r="F352" s="191" t="s">
        <v>697</v>
      </c>
      <c r="G352" s="39"/>
      <c r="H352" s="39"/>
      <c r="I352" s="192"/>
      <c r="J352" s="39"/>
      <c r="K352" s="39"/>
      <c r="L352" s="42"/>
      <c r="M352" s="193"/>
      <c r="N352" s="194"/>
      <c r="O352" s="68"/>
      <c r="P352" s="68"/>
      <c r="Q352" s="68"/>
      <c r="R352" s="68"/>
      <c r="S352" s="68"/>
      <c r="T352" s="69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152</v>
      </c>
      <c r="AU352" s="20" t="s">
        <v>86</v>
      </c>
    </row>
    <row r="353" spans="1:65" s="2" customFormat="1" ht="10.199999999999999">
      <c r="A353" s="37"/>
      <c r="B353" s="38"/>
      <c r="C353" s="39"/>
      <c r="D353" s="216" t="s">
        <v>163</v>
      </c>
      <c r="E353" s="39"/>
      <c r="F353" s="217" t="s">
        <v>698</v>
      </c>
      <c r="G353" s="39"/>
      <c r="H353" s="39"/>
      <c r="I353" s="192"/>
      <c r="J353" s="39"/>
      <c r="K353" s="39"/>
      <c r="L353" s="42"/>
      <c r="M353" s="193"/>
      <c r="N353" s="194"/>
      <c r="O353" s="68"/>
      <c r="P353" s="68"/>
      <c r="Q353" s="68"/>
      <c r="R353" s="68"/>
      <c r="S353" s="68"/>
      <c r="T353" s="69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163</v>
      </c>
      <c r="AU353" s="20" t="s">
        <v>86</v>
      </c>
    </row>
    <row r="354" spans="1:65" s="2" customFormat="1" ht="16.5" customHeight="1">
      <c r="A354" s="37"/>
      <c r="B354" s="38"/>
      <c r="C354" s="218" t="s">
        <v>667</v>
      </c>
      <c r="D354" s="218" t="s">
        <v>223</v>
      </c>
      <c r="E354" s="219" t="s">
        <v>700</v>
      </c>
      <c r="F354" s="220" t="s">
        <v>701</v>
      </c>
      <c r="G354" s="221" t="s">
        <v>226</v>
      </c>
      <c r="H354" s="222">
        <v>8</v>
      </c>
      <c r="I354" s="223"/>
      <c r="J354" s="224">
        <f>ROUND(I354*H354,2)</f>
        <v>0</v>
      </c>
      <c r="K354" s="220" t="s">
        <v>160</v>
      </c>
      <c r="L354" s="225"/>
      <c r="M354" s="226" t="s">
        <v>38</v>
      </c>
      <c r="N354" s="227" t="s">
        <v>49</v>
      </c>
      <c r="O354" s="68"/>
      <c r="P354" s="186">
        <f>O354*H354</f>
        <v>0</v>
      </c>
      <c r="Q354" s="186">
        <v>5.5000000000000003E-4</v>
      </c>
      <c r="R354" s="186">
        <f>Q354*H354</f>
        <v>4.4000000000000003E-3</v>
      </c>
      <c r="S354" s="186">
        <v>0</v>
      </c>
      <c r="T354" s="18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8" t="s">
        <v>227</v>
      </c>
      <c r="AT354" s="188" t="s">
        <v>223</v>
      </c>
      <c r="AU354" s="188" t="s">
        <v>86</v>
      </c>
      <c r="AY354" s="20" t="s">
        <v>144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20" t="s">
        <v>145</v>
      </c>
      <c r="BK354" s="189">
        <f>ROUND(I354*H354,2)</f>
        <v>0</v>
      </c>
      <c r="BL354" s="20" t="s">
        <v>198</v>
      </c>
      <c r="BM354" s="188" t="s">
        <v>702</v>
      </c>
    </row>
    <row r="355" spans="1:65" s="2" customFormat="1" ht="10.199999999999999">
      <c r="A355" s="37"/>
      <c r="B355" s="38"/>
      <c r="C355" s="39"/>
      <c r="D355" s="190" t="s">
        <v>152</v>
      </c>
      <c r="E355" s="39"/>
      <c r="F355" s="191" t="s">
        <v>701</v>
      </c>
      <c r="G355" s="39"/>
      <c r="H355" s="39"/>
      <c r="I355" s="192"/>
      <c r="J355" s="39"/>
      <c r="K355" s="39"/>
      <c r="L355" s="42"/>
      <c r="M355" s="193"/>
      <c r="N355" s="194"/>
      <c r="O355" s="68"/>
      <c r="P355" s="68"/>
      <c r="Q355" s="68"/>
      <c r="R355" s="68"/>
      <c r="S355" s="68"/>
      <c r="T355" s="69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152</v>
      </c>
      <c r="AU355" s="20" t="s">
        <v>86</v>
      </c>
    </row>
    <row r="356" spans="1:65" s="13" customFormat="1" ht="10.199999999999999">
      <c r="B356" s="195"/>
      <c r="C356" s="196"/>
      <c r="D356" s="190" t="s">
        <v>153</v>
      </c>
      <c r="E356" s="197" t="s">
        <v>38</v>
      </c>
      <c r="F356" s="198" t="s">
        <v>703</v>
      </c>
      <c r="G356" s="196"/>
      <c r="H356" s="197" t="s">
        <v>38</v>
      </c>
      <c r="I356" s="199"/>
      <c r="J356" s="196"/>
      <c r="K356" s="196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153</v>
      </c>
      <c r="AU356" s="204" t="s">
        <v>86</v>
      </c>
      <c r="AV356" s="13" t="s">
        <v>84</v>
      </c>
      <c r="AW356" s="13" t="s">
        <v>36</v>
      </c>
      <c r="AX356" s="13" t="s">
        <v>76</v>
      </c>
      <c r="AY356" s="204" t="s">
        <v>144</v>
      </c>
    </row>
    <row r="357" spans="1:65" s="14" customFormat="1" ht="10.199999999999999">
      <c r="B357" s="205"/>
      <c r="C357" s="206"/>
      <c r="D357" s="190" t="s">
        <v>153</v>
      </c>
      <c r="E357" s="207" t="s">
        <v>38</v>
      </c>
      <c r="F357" s="208" t="s">
        <v>1094</v>
      </c>
      <c r="G357" s="206"/>
      <c r="H357" s="209">
        <v>8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153</v>
      </c>
      <c r="AU357" s="215" t="s">
        <v>86</v>
      </c>
      <c r="AV357" s="14" t="s">
        <v>86</v>
      </c>
      <c r="AW357" s="14" t="s">
        <v>36</v>
      </c>
      <c r="AX357" s="14" t="s">
        <v>84</v>
      </c>
      <c r="AY357" s="215" t="s">
        <v>144</v>
      </c>
    </row>
    <row r="358" spans="1:65" s="2" customFormat="1" ht="16.5" customHeight="1">
      <c r="A358" s="37"/>
      <c r="B358" s="38"/>
      <c r="C358" s="177" t="s">
        <v>671</v>
      </c>
      <c r="D358" s="177" t="s">
        <v>147</v>
      </c>
      <c r="E358" s="178" t="s">
        <v>705</v>
      </c>
      <c r="F358" s="179" t="s">
        <v>706</v>
      </c>
      <c r="G358" s="180" t="s">
        <v>172</v>
      </c>
      <c r="H358" s="181">
        <v>0.01</v>
      </c>
      <c r="I358" s="182"/>
      <c r="J358" s="183">
        <f>ROUND(I358*H358,2)</f>
        <v>0</v>
      </c>
      <c r="K358" s="179" t="s">
        <v>160</v>
      </c>
      <c r="L358" s="42"/>
      <c r="M358" s="184" t="s">
        <v>38</v>
      </c>
      <c r="N358" s="185" t="s">
        <v>49</v>
      </c>
      <c r="O358" s="68"/>
      <c r="P358" s="186">
        <f>O358*H358</f>
        <v>0</v>
      </c>
      <c r="Q358" s="186">
        <v>0</v>
      </c>
      <c r="R358" s="186">
        <f>Q358*H358</f>
        <v>0</v>
      </c>
      <c r="S358" s="186">
        <v>0</v>
      </c>
      <c r="T358" s="18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8" t="s">
        <v>198</v>
      </c>
      <c r="AT358" s="188" t="s">
        <v>147</v>
      </c>
      <c r="AU358" s="188" t="s">
        <v>86</v>
      </c>
      <c r="AY358" s="20" t="s">
        <v>144</v>
      </c>
      <c r="BE358" s="189">
        <f>IF(N358="základní",J358,0)</f>
        <v>0</v>
      </c>
      <c r="BF358" s="189">
        <f>IF(N358="snížená",J358,0)</f>
        <v>0</v>
      </c>
      <c r="BG358" s="189">
        <f>IF(N358="zákl. přenesená",J358,0)</f>
        <v>0</v>
      </c>
      <c r="BH358" s="189">
        <f>IF(N358="sníž. přenesená",J358,0)</f>
        <v>0</v>
      </c>
      <c r="BI358" s="189">
        <f>IF(N358="nulová",J358,0)</f>
        <v>0</v>
      </c>
      <c r="BJ358" s="20" t="s">
        <v>145</v>
      </c>
      <c r="BK358" s="189">
        <f>ROUND(I358*H358,2)</f>
        <v>0</v>
      </c>
      <c r="BL358" s="20" t="s">
        <v>198</v>
      </c>
      <c r="BM358" s="188" t="s">
        <v>707</v>
      </c>
    </row>
    <row r="359" spans="1:65" s="2" customFormat="1" ht="19.2">
      <c r="A359" s="37"/>
      <c r="B359" s="38"/>
      <c r="C359" s="39"/>
      <c r="D359" s="190" t="s">
        <v>152</v>
      </c>
      <c r="E359" s="39"/>
      <c r="F359" s="191" t="s">
        <v>708</v>
      </c>
      <c r="G359" s="39"/>
      <c r="H359" s="39"/>
      <c r="I359" s="192"/>
      <c r="J359" s="39"/>
      <c r="K359" s="39"/>
      <c r="L359" s="42"/>
      <c r="M359" s="193"/>
      <c r="N359" s="194"/>
      <c r="O359" s="68"/>
      <c r="P359" s="68"/>
      <c r="Q359" s="68"/>
      <c r="R359" s="68"/>
      <c r="S359" s="68"/>
      <c r="T359" s="69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152</v>
      </c>
      <c r="AU359" s="20" t="s">
        <v>86</v>
      </c>
    </row>
    <row r="360" spans="1:65" s="2" customFormat="1" ht="10.199999999999999">
      <c r="A360" s="37"/>
      <c r="B360" s="38"/>
      <c r="C360" s="39"/>
      <c r="D360" s="216" t="s">
        <v>163</v>
      </c>
      <c r="E360" s="39"/>
      <c r="F360" s="217" t="s">
        <v>709</v>
      </c>
      <c r="G360" s="39"/>
      <c r="H360" s="39"/>
      <c r="I360" s="192"/>
      <c r="J360" s="39"/>
      <c r="K360" s="39"/>
      <c r="L360" s="42"/>
      <c r="M360" s="193"/>
      <c r="N360" s="194"/>
      <c r="O360" s="68"/>
      <c r="P360" s="68"/>
      <c r="Q360" s="68"/>
      <c r="R360" s="68"/>
      <c r="S360" s="68"/>
      <c r="T360" s="69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163</v>
      </c>
      <c r="AU360" s="20" t="s">
        <v>86</v>
      </c>
    </row>
    <row r="361" spans="1:65" s="12" customFormat="1" ht="22.8" customHeight="1">
      <c r="B361" s="161"/>
      <c r="C361" s="162"/>
      <c r="D361" s="163" t="s">
        <v>75</v>
      </c>
      <c r="E361" s="175" t="s">
        <v>247</v>
      </c>
      <c r="F361" s="175" t="s">
        <v>248</v>
      </c>
      <c r="G361" s="162"/>
      <c r="H361" s="162"/>
      <c r="I361" s="165"/>
      <c r="J361" s="176">
        <f>BK361</f>
        <v>0</v>
      </c>
      <c r="K361" s="162"/>
      <c r="L361" s="167"/>
      <c r="M361" s="168"/>
      <c r="N361" s="169"/>
      <c r="O361" s="169"/>
      <c r="P361" s="170">
        <f>SUM(P362:P377)</f>
        <v>0</v>
      </c>
      <c r="Q361" s="169"/>
      <c r="R361" s="170">
        <f>SUM(R362:R377)</f>
        <v>1.44E-2</v>
      </c>
      <c r="S361" s="169"/>
      <c r="T361" s="171">
        <f>SUM(T362:T377)</f>
        <v>1.2000000000000001E-3</v>
      </c>
      <c r="AR361" s="172" t="s">
        <v>86</v>
      </c>
      <c r="AT361" s="173" t="s">
        <v>75</v>
      </c>
      <c r="AU361" s="173" t="s">
        <v>84</v>
      </c>
      <c r="AY361" s="172" t="s">
        <v>144</v>
      </c>
      <c r="BK361" s="174">
        <f>SUM(BK362:BK377)</f>
        <v>0</v>
      </c>
    </row>
    <row r="362" spans="1:65" s="2" customFormat="1" ht="16.5" customHeight="1">
      <c r="A362" s="37"/>
      <c r="B362" s="38"/>
      <c r="C362" s="177" t="s">
        <v>677</v>
      </c>
      <c r="D362" s="177" t="s">
        <v>147</v>
      </c>
      <c r="E362" s="178" t="s">
        <v>711</v>
      </c>
      <c r="F362" s="179" t="s">
        <v>712</v>
      </c>
      <c r="G362" s="180" t="s">
        <v>226</v>
      </c>
      <c r="H362" s="181">
        <v>12</v>
      </c>
      <c r="I362" s="182"/>
      <c r="J362" s="183">
        <f>ROUND(I362*H362,2)</f>
        <v>0</v>
      </c>
      <c r="K362" s="179" t="s">
        <v>160</v>
      </c>
      <c r="L362" s="42"/>
      <c r="M362" s="184" t="s">
        <v>38</v>
      </c>
      <c r="N362" s="185" t="s">
        <v>49</v>
      </c>
      <c r="O362" s="68"/>
      <c r="P362" s="186">
        <f>O362*H362</f>
        <v>0</v>
      </c>
      <c r="Q362" s="186">
        <v>0</v>
      </c>
      <c r="R362" s="186">
        <f>Q362*H362</f>
        <v>0</v>
      </c>
      <c r="S362" s="186">
        <v>1E-4</v>
      </c>
      <c r="T362" s="187">
        <f>S362*H362</f>
        <v>1.2000000000000001E-3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8" t="s">
        <v>198</v>
      </c>
      <c r="AT362" s="188" t="s">
        <v>147</v>
      </c>
      <c r="AU362" s="188" t="s">
        <v>86</v>
      </c>
      <c r="AY362" s="20" t="s">
        <v>144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20" t="s">
        <v>145</v>
      </c>
      <c r="BK362" s="189">
        <f>ROUND(I362*H362,2)</f>
        <v>0</v>
      </c>
      <c r="BL362" s="20" t="s">
        <v>198</v>
      </c>
      <c r="BM362" s="188" t="s">
        <v>713</v>
      </c>
    </row>
    <row r="363" spans="1:65" s="2" customFormat="1" ht="10.199999999999999">
      <c r="A363" s="37"/>
      <c r="B363" s="38"/>
      <c r="C363" s="39"/>
      <c r="D363" s="190" t="s">
        <v>152</v>
      </c>
      <c r="E363" s="39"/>
      <c r="F363" s="191" t="s">
        <v>714</v>
      </c>
      <c r="G363" s="39"/>
      <c r="H363" s="39"/>
      <c r="I363" s="192"/>
      <c r="J363" s="39"/>
      <c r="K363" s="39"/>
      <c r="L363" s="42"/>
      <c r="M363" s="193"/>
      <c r="N363" s="194"/>
      <c r="O363" s="68"/>
      <c r="P363" s="68"/>
      <c r="Q363" s="68"/>
      <c r="R363" s="68"/>
      <c r="S363" s="68"/>
      <c r="T363" s="69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152</v>
      </c>
      <c r="AU363" s="20" t="s">
        <v>86</v>
      </c>
    </row>
    <row r="364" spans="1:65" s="2" customFormat="1" ht="10.199999999999999">
      <c r="A364" s="37"/>
      <c r="B364" s="38"/>
      <c r="C364" s="39"/>
      <c r="D364" s="216" t="s">
        <v>163</v>
      </c>
      <c r="E364" s="39"/>
      <c r="F364" s="217" t="s">
        <v>715</v>
      </c>
      <c r="G364" s="39"/>
      <c r="H364" s="39"/>
      <c r="I364" s="192"/>
      <c r="J364" s="39"/>
      <c r="K364" s="39"/>
      <c r="L364" s="42"/>
      <c r="M364" s="193"/>
      <c r="N364" s="194"/>
      <c r="O364" s="68"/>
      <c r="P364" s="68"/>
      <c r="Q364" s="68"/>
      <c r="R364" s="68"/>
      <c r="S364" s="68"/>
      <c r="T364" s="69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163</v>
      </c>
      <c r="AU364" s="20" t="s">
        <v>86</v>
      </c>
    </row>
    <row r="365" spans="1:65" s="2" customFormat="1" ht="16.5" customHeight="1">
      <c r="A365" s="37"/>
      <c r="B365" s="38"/>
      <c r="C365" s="177" t="s">
        <v>681</v>
      </c>
      <c r="D365" s="177" t="s">
        <v>147</v>
      </c>
      <c r="E365" s="178" t="s">
        <v>717</v>
      </c>
      <c r="F365" s="179" t="s">
        <v>718</v>
      </c>
      <c r="G365" s="180" t="s">
        <v>226</v>
      </c>
      <c r="H365" s="181">
        <v>16</v>
      </c>
      <c r="I365" s="182"/>
      <c r="J365" s="183">
        <f>ROUND(I365*H365,2)</f>
        <v>0</v>
      </c>
      <c r="K365" s="179" t="s">
        <v>160</v>
      </c>
      <c r="L365" s="42"/>
      <c r="M365" s="184" t="s">
        <v>38</v>
      </c>
      <c r="N365" s="185" t="s">
        <v>49</v>
      </c>
      <c r="O365" s="68"/>
      <c r="P365" s="186">
        <f>O365*H365</f>
        <v>0</v>
      </c>
      <c r="Q365" s="186">
        <v>0</v>
      </c>
      <c r="R365" s="186">
        <f>Q365*H365</f>
        <v>0</v>
      </c>
      <c r="S365" s="186">
        <v>0</v>
      </c>
      <c r="T365" s="18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8" t="s">
        <v>198</v>
      </c>
      <c r="AT365" s="188" t="s">
        <v>147</v>
      </c>
      <c r="AU365" s="188" t="s">
        <v>86</v>
      </c>
      <c r="AY365" s="20" t="s">
        <v>144</v>
      </c>
      <c r="BE365" s="189">
        <f>IF(N365="základní",J365,0)</f>
        <v>0</v>
      </c>
      <c r="BF365" s="189">
        <f>IF(N365="snížená",J365,0)</f>
        <v>0</v>
      </c>
      <c r="BG365" s="189">
        <f>IF(N365="zákl. přenesená",J365,0)</f>
        <v>0</v>
      </c>
      <c r="BH365" s="189">
        <f>IF(N365="sníž. přenesená",J365,0)</f>
        <v>0</v>
      </c>
      <c r="BI365" s="189">
        <f>IF(N365="nulová",J365,0)</f>
        <v>0</v>
      </c>
      <c r="BJ365" s="20" t="s">
        <v>145</v>
      </c>
      <c r="BK365" s="189">
        <f>ROUND(I365*H365,2)</f>
        <v>0</v>
      </c>
      <c r="BL365" s="20" t="s">
        <v>198</v>
      </c>
      <c r="BM365" s="188" t="s">
        <v>719</v>
      </c>
    </row>
    <row r="366" spans="1:65" s="2" customFormat="1" ht="10.199999999999999">
      <c r="A366" s="37"/>
      <c r="B366" s="38"/>
      <c r="C366" s="39"/>
      <c r="D366" s="190" t="s">
        <v>152</v>
      </c>
      <c r="E366" s="39"/>
      <c r="F366" s="191" t="s">
        <v>720</v>
      </c>
      <c r="G366" s="39"/>
      <c r="H366" s="39"/>
      <c r="I366" s="192"/>
      <c r="J366" s="39"/>
      <c r="K366" s="39"/>
      <c r="L366" s="42"/>
      <c r="M366" s="193"/>
      <c r="N366" s="194"/>
      <c r="O366" s="68"/>
      <c r="P366" s="68"/>
      <c r="Q366" s="68"/>
      <c r="R366" s="68"/>
      <c r="S366" s="68"/>
      <c r="T366" s="69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152</v>
      </c>
      <c r="AU366" s="20" t="s">
        <v>86</v>
      </c>
    </row>
    <row r="367" spans="1:65" s="2" customFormat="1" ht="10.199999999999999">
      <c r="A367" s="37"/>
      <c r="B367" s="38"/>
      <c r="C367" s="39"/>
      <c r="D367" s="216" t="s">
        <v>163</v>
      </c>
      <c r="E367" s="39"/>
      <c r="F367" s="217" t="s">
        <v>721</v>
      </c>
      <c r="G367" s="39"/>
      <c r="H367" s="39"/>
      <c r="I367" s="192"/>
      <c r="J367" s="39"/>
      <c r="K367" s="39"/>
      <c r="L367" s="42"/>
      <c r="M367" s="193"/>
      <c r="N367" s="194"/>
      <c r="O367" s="68"/>
      <c r="P367" s="68"/>
      <c r="Q367" s="68"/>
      <c r="R367" s="68"/>
      <c r="S367" s="68"/>
      <c r="T367" s="69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163</v>
      </c>
      <c r="AU367" s="20" t="s">
        <v>86</v>
      </c>
    </row>
    <row r="368" spans="1:65" s="2" customFormat="1" ht="16.5" customHeight="1">
      <c r="A368" s="37"/>
      <c r="B368" s="38"/>
      <c r="C368" s="218" t="s">
        <v>687</v>
      </c>
      <c r="D368" s="218" t="s">
        <v>223</v>
      </c>
      <c r="E368" s="219" t="s">
        <v>723</v>
      </c>
      <c r="F368" s="220" t="s">
        <v>724</v>
      </c>
      <c r="G368" s="221" t="s">
        <v>226</v>
      </c>
      <c r="H368" s="222">
        <v>16</v>
      </c>
      <c r="I368" s="223"/>
      <c r="J368" s="224">
        <f>ROUND(I368*H368,2)</f>
        <v>0</v>
      </c>
      <c r="K368" s="220" t="s">
        <v>160</v>
      </c>
      <c r="L368" s="225"/>
      <c r="M368" s="226" t="s">
        <v>38</v>
      </c>
      <c r="N368" s="227" t="s">
        <v>49</v>
      </c>
      <c r="O368" s="68"/>
      <c r="P368" s="186">
        <f>O368*H368</f>
        <v>0</v>
      </c>
      <c r="Q368" s="186">
        <v>5.0000000000000001E-4</v>
      </c>
      <c r="R368" s="186">
        <f>Q368*H368</f>
        <v>8.0000000000000002E-3</v>
      </c>
      <c r="S368" s="186">
        <v>0</v>
      </c>
      <c r="T368" s="18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8" t="s">
        <v>227</v>
      </c>
      <c r="AT368" s="188" t="s">
        <v>223</v>
      </c>
      <c r="AU368" s="188" t="s">
        <v>86</v>
      </c>
      <c r="AY368" s="20" t="s">
        <v>144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20" t="s">
        <v>145</v>
      </c>
      <c r="BK368" s="189">
        <f>ROUND(I368*H368,2)</f>
        <v>0</v>
      </c>
      <c r="BL368" s="20" t="s">
        <v>198</v>
      </c>
      <c r="BM368" s="188" t="s">
        <v>725</v>
      </c>
    </row>
    <row r="369" spans="1:65" s="2" customFormat="1" ht="10.199999999999999">
      <c r="A369" s="37"/>
      <c r="B369" s="38"/>
      <c r="C369" s="39"/>
      <c r="D369" s="190" t="s">
        <v>152</v>
      </c>
      <c r="E369" s="39"/>
      <c r="F369" s="191" t="s">
        <v>724</v>
      </c>
      <c r="G369" s="39"/>
      <c r="H369" s="39"/>
      <c r="I369" s="192"/>
      <c r="J369" s="39"/>
      <c r="K369" s="39"/>
      <c r="L369" s="42"/>
      <c r="M369" s="193"/>
      <c r="N369" s="194"/>
      <c r="O369" s="68"/>
      <c r="P369" s="68"/>
      <c r="Q369" s="68"/>
      <c r="R369" s="68"/>
      <c r="S369" s="68"/>
      <c r="T369" s="69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152</v>
      </c>
      <c r="AU369" s="20" t="s">
        <v>86</v>
      </c>
    </row>
    <row r="370" spans="1:65" s="2" customFormat="1" ht="16.5" customHeight="1">
      <c r="A370" s="37"/>
      <c r="B370" s="38"/>
      <c r="C370" s="177" t="s">
        <v>693</v>
      </c>
      <c r="D370" s="177" t="s">
        <v>147</v>
      </c>
      <c r="E370" s="178" t="s">
        <v>727</v>
      </c>
      <c r="F370" s="179" t="s">
        <v>728</v>
      </c>
      <c r="G370" s="180" t="s">
        <v>226</v>
      </c>
      <c r="H370" s="181">
        <v>16</v>
      </c>
      <c r="I370" s="182"/>
      <c r="J370" s="183">
        <f>ROUND(I370*H370,2)</f>
        <v>0</v>
      </c>
      <c r="K370" s="179" t="s">
        <v>160</v>
      </c>
      <c r="L370" s="42"/>
      <c r="M370" s="184" t="s">
        <v>38</v>
      </c>
      <c r="N370" s="185" t="s">
        <v>49</v>
      </c>
      <c r="O370" s="68"/>
      <c r="P370" s="186">
        <f>O370*H370</f>
        <v>0</v>
      </c>
      <c r="Q370" s="186">
        <v>0</v>
      </c>
      <c r="R370" s="186">
        <f>Q370*H370</f>
        <v>0</v>
      </c>
      <c r="S370" s="186">
        <v>0</v>
      </c>
      <c r="T370" s="18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8" t="s">
        <v>198</v>
      </c>
      <c r="AT370" s="188" t="s">
        <v>147</v>
      </c>
      <c r="AU370" s="188" t="s">
        <v>86</v>
      </c>
      <c r="AY370" s="20" t="s">
        <v>144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20" t="s">
        <v>145</v>
      </c>
      <c r="BK370" s="189">
        <f>ROUND(I370*H370,2)</f>
        <v>0</v>
      </c>
      <c r="BL370" s="20" t="s">
        <v>198</v>
      </c>
      <c r="BM370" s="188" t="s">
        <v>729</v>
      </c>
    </row>
    <row r="371" spans="1:65" s="2" customFormat="1" ht="10.199999999999999">
      <c r="A371" s="37"/>
      <c r="B371" s="38"/>
      <c r="C371" s="39"/>
      <c r="D371" s="190" t="s">
        <v>152</v>
      </c>
      <c r="E371" s="39"/>
      <c r="F371" s="191" t="s">
        <v>730</v>
      </c>
      <c r="G371" s="39"/>
      <c r="H371" s="39"/>
      <c r="I371" s="192"/>
      <c r="J371" s="39"/>
      <c r="K371" s="39"/>
      <c r="L371" s="42"/>
      <c r="M371" s="193"/>
      <c r="N371" s="194"/>
      <c r="O371" s="68"/>
      <c r="P371" s="68"/>
      <c r="Q371" s="68"/>
      <c r="R371" s="68"/>
      <c r="S371" s="68"/>
      <c r="T371" s="69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152</v>
      </c>
      <c r="AU371" s="20" t="s">
        <v>86</v>
      </c>
    </row>
    <row r="372" spans="1:65" s="2" customFormat="1" ht="10.199999999999999">
      <c r="A372" s="37"/>
      <c r="B372" s="38"/>
      <c r="C372" s="39"/>
      <c r="D372" s="216" t="s">
        <v>163</v>
      </c>
      <c r="E372" s="39"/>
      <c r="F372" s="217" t="s">
        <v>731</v>
      </c>
      <c r="G372" s="39"/>
      <c r="H372" s="39"/>
      <c r="I372" s="192"/>
      <c r="J372" s="39"/>
      <c r="K372" s="39"/>
      <c r="L372" s="42"/>
      <c r="M372" s="193"/>
      <c r="N372" s="194"/>
      <c r="O372" s="68"/>
      <c r="P372" s="68"/>
      <c r="Q372" s="68"/>
      <c r="R372" s="68"/>
      <c r="S372" s="68"/>
      <c r="T372" s="69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163</v>
      </c>
      <c r="AU372" s="20" t="s">
        <v>86</v>
      </c>
    </row>
    <row r="373" spans="1:65" s="2" customFormat="1" ht="16.5" customHeight="1">
      <c r="A373" s="37"/>
      <c r="B373" s="38"/>
      <c r="C373" s="218" t="s">
        <v>699</v>
      </c>
      <c r="D373" s="218" t="s">
        <v>223</v>
      </c>
      <c r="E373" s="219" t="s">
        <v>733</v>
      </c>
      <c r="F373" s="220" t="s">
        <v>734</v>
      </c>
      <c r="G373" s="221" t="s">
        <v>226</v>
      </c>
      <c r="H373" s="222">
        <v>16</v>
      </c>
      <c r="I373" s="223"/>
      <c r="J373" s="224">
        <f>ROUND(I373*H373,2)</f>
        <v>0</v>
      </c>
      <c r="K373" s="220" t="s">
        <v>160</v>
      </c>
      <c r="L373" s="225"/>
      <c r="M373" s="226" t="s">
        <v>38</v>
      </c>
      <c r="N373" s="227" t="s">
        <v>49</v>
      </c>
      <c r="O373" s="68"/>
      <c r="P373" s="186">
        <f>O373*H373</f>
        <v>0</v>
      </c>
      <c r="Q373" s="186">
        <v>4.0000000000000002E-4</v>
      </c>
      <c r="R373" s="186">
        <f>Q373*H373</f>
        <v>6.4000000000000003E-3</v>
      </c>
      <c r="S373" s="186">
        <v>0</v>
      </c>
      <c r="T373" s="18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8" t="s">
        <v>227</v>
      </c>
      <c r="AT373" s="188" t="s">
        <v>223</v>
      </c>
      <c r="AU373" s="188" t="s">
        <v>86</v>
      </c>
      <c r="AY373" s="20" t="s">
        <v>144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20" t="s">
        <v>145</v>
      </c>
      <c r="BK373" s="189">
        <f>ROUND(I373*H373,2)</f>
        <v>0</v>
      </c>
      <c r="BL373" s="20" t="s">
        <v>198</v>
      </c>
      <c r="BM373" s="188" t="s">
        <v>735</v>
      </c>
    </row>
    <row r="374" spans="1:65" s="2" customFormat="1" ht="10.199999999999999">
      <c r="A374" s="37"/>
      <c r="B374" s="38"/>
      <c r="C374" s="39"/>
      <c r="D374" s="190" t="s">
        <v>152</v>
      </c>
      <c r="E374" s="39"/>
      <c r="F374" s="191" t="s">
        <v>734</v>
      </c>
      <c r="G374" s="39"/>
      <c r="H374" s="39"/>
      <c r="I374" s="192"/>
      <c r="J374" s="39"/>
      <c r="K374" s="39"/>
      <c r="L374" s="42"/>
      <c r="M374" s="193"/>
      <c r="N374" s="194"/>
      <c r="O374" s="68"/>
      <c r="P374" s="68"/>
      <c r="Q374" s="68"/>
      <c r="R374" s="68"/>
      <c r="S374" s="68"/>
      <c r="T374" s="69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152</v>
      </c>
      <c r="AU374" s="20" t="s">
        <v>86</v>
      </c>
    </row>
    <row r="375" spans="1:65" s="2" customFormat="1" ht="16.5" customHeight="1">
      <c r="A375" s="37"/>
      <c r="B375" s="38"/>
      <c r="C375" s="177" t="s">
        <v>704</v>
      </c>
      <c r="D375" s="177" t="s">
        <v>147</v>
      </c>
      <c r="E375" s="178" t="s">
        <v>258</v>
      </c>
      <c r="F375" s="179" t="s">
        <v>259</v>
      </c>
      <c r="G375" s="180" t="s">
        <v>172</v>
      </c>
      <c r="H375" s="181">
        <v>1.4E-2</v>
      </c>
      <c r="I375" s="182"/>
      <c r="J375" s="183">
        <f>ROUND(I375*H375,2)</f>
        <v>0</v>
      </c>
      <c r="K375" s="179" t="s">
        <v>160</v>
      </c>
      <c r="L375" s="42"/>
      <c r="M375" s="184" t="s">
        <v>38</v>
      </c>
      <c r="N375" s="185" t="s">
        <v>49</v>
      </c>
      <c r="O375" s="68"/>
      <c r="P375" s="186">
        <f>O375*H375</f>
        <v>0</v>
      </c>
      <c r="Q375" s="186">
        <v>0</v>
      </c>
      <c r="R375" s="186">
        <f>Q375*H375</f>
        <v>0</v>
      </c>
      <c r="S375" s="186">
        <v>0</v>
      </c>
      <c r="T375" s="18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8" t="s">
        <v>198</v>
      </c>
      <c r="AT375" s="188" t="s">
        <v>147</v>
      </c>
      <c r="AU375" s="188" t="s">
        <v>86</v>
      </c>
      <c r="AY375" s="20" t="s">
        <v>144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20" t="s">
        <v>145</v>
      </c>
      <c r="BK375" s="189">
        <f>ROUND(I375*H375,2)</f>
        <v>0</v>
      </c>
      <c r="BL375" s="20" t="s">
        <v>198</v>
      </c>
      <c r="BM375" s="188" t="s">
        <v>740</v>
      </c>
    </row>
    <row r="376" spans="1:65" s="2" customFormat="1" ht="19.2">
      <c r="A376" s="37"/>
      <c r="B376" s="38"/>
      <c r="C376" s="39"/>
      <c r="D376" s="190" t="s">
        <v>152</v>
      </c>
      <c r="E376" s="39"/>
      <c r="F376" s="191" t="s">
        <v>261</v>
      </c>
      <c r="G376" s="39"/>
      <c r="H376" s="39"/>
      <c r="I376" s="192"/>
      <c r="J376" s="39"/>
      <c r="K376" s="39"/>
      <c r="L376" s="42"/>
      <c r="M376" s="193"/>
      <c r="N376" s="194"/>
      <c r="O376" s="68"/>
      <c r="P376" s="68"/>
      <c r="Q376" s="68"/>
      <c r="R376" s="68"/>
      <c r="S376" s="68"/>
      <c r="T376" s="69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152</v>
      </c>
      <c r="AU376" s="20" t="s">
        <v>86</v>
      </c>
    </row>
    <row r="377" spans="1:65" s="2" customFormat="1" ht="10.199999999999999">
      <c r="A377" s="37"/>
      <c r="B377" s="38"/>
      <c r="C377" s="39"/>
      <c r="D377" s="216" t="s">
        <v>163</v>
      </c>
      <c r="E377" s="39"/>
      <c r="F377" s="217" t="s">
        <v>262</v>
      </c>
      <c r="G377" s="39"/>
      <c r="H377" s="39"/>
      <c r="I377" s="192"/>
      <c r="J377" s="39"/>
      <c r="K377" s="39"/>
      <c r="L377" s="42"/>
      <c r="M377" s="193"/>
      <c r="N377" s="194"/>
      <c r="O377" s="68"/>
      <c r="P377" s="68"/>
      <c r="Q377" s="68"/>
      <c r="R377" s="68"/>
      <c r="S377" s="68"/>
      <c r="T377" s="69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163</v>
      </c>
      <c r="AU377" s="20" t="s">
        <v>86</v>
      </c>
    </row>
    <row r="378" spans="1:65" s="12" customFormat="1" ht="22.8" customHeight="1">
      <c r="B378" s="161"/>
      <c r="C378" s="162"/>
      <c r="D378" s="163" t="s">
        <v>75</v>
      </c>
      <c r="E378" s="175" t="s">
        <v>741</v>
      </c>
      <c r="F378" s="175" t="s">
        <v>742</v>
      </c>
      <c r="G378" s="162"/>
      <c r="H378" s="162"/>
      <c r="I378" s="165"/>
      <c r="J378" s="176">
        <f>BK378</f>
        <v>0</v>
      </c>
      <c r="K378" s="162"/>
      <c r="L378" s="167"/>
      <c r="M378" s="168"/>
      <c r="N378" s="169"/>
      <c r="O378" s="169"/>
      <c r="P378" s="170">
        <f>SUM(P379:P408)</f>
        <v>0</v>
      </c>
      <c r="Q378" s="169"/>
      <c r="R378" s="170">
        <f>SUM(R379:R408)</f>
        <v>0.47719999999999996</v>
      </c>
      <c r="S378" s="169"/>
      <c r="T378" s="171">
        <f>SUM(T379:T408)</f>
        <v>7.2000000000000008E-2</v>
      </c>
      <c r="AR378" s="172" t="s">
        <v>86</v>
      </c>
      <c r="AT378" s="173" t="s">
        <v>75</v>
      </c>
      <c r="AU378" s="173" t="s">
        <v>84</v>
      </c>
      <c r="AY378" s="172" t="s">
        <v>144</v>
      </c>
      <c r="BK378" s="174">
        <f>SUM(BK379:BK408)</f>
        <v>0</v>
      </c>
    </row>
    <row r="379" spans="1:65" s="2" customFormat="1" ht="21.75" customHeight="1">
      <c r="A379" s="37"/>
      <c r="B379" s="38"/>
      <c r="C379" s="177" t="s">
        <v>710</v>
      </c>
      <c r="D379" s="177" t="s">
        <v>147</v>
      </c>
      <c r="E379" s="178" t="s">
        <v>752</v>
      </c>
      <c r="F379" s="179" t="s">
        <v>753</v>
      </c>
      <c r="G379" s="180" t="s">
        <v>159</v>
      </c>
      <c r="H379" s="181">
        <v>48</v>
      </c>
      <c r="I379" s="182"/>
      <c r="J379" s="183">
        <f>ROUND(I379*H379,2)</f>
        <v>0</v>
      </c>
      <c r="K379" s="179" t="s">
        <v>160</v>
      </c>
      <c r="L379" s="42"/>
      <c r="M379" s="184" t="s">
        <v>38</v>
      </c>
      <c r="N379" s="185" t="s">
        <v>49</v>
      </c>
      <c r="O379" s="68"/>
      <c r="P379" s="186">
        <f>O379*H379</f>
        <v>0</v>
      </c>
      <c r="Q379" s="186">
        <v>1.25E-3</v>
      </c>
      <c r="R379" s="186">
        <f>Q379*H379</f>
        <v>0.06</v>
      </c>
      <c r="S379" s="186">
        <v>0</v>
      </c>
      <c r="T379" s="187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8" t="s">
        <v>198</v>
      </c>
      <c r="AT379" s="188" t="s">
        <v>147</v>
      </c>
      <c r="AU379" s="188" t="s">
        <v>86</v>
      </c>
      <c r="AY379" s="20" t="s">
        <v>144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20" t="s">
        <v>145</v>
      </c>
      <c r="BK379" s="189">
        <f>ROUND(I379*H379,2)</f>
        <v>0</v>
      </c>
      <c r="BL379" s="20" t="s">
        <v>198</v>
      </c>
      <c r="BM379" s="188" t="s">
        <v>754</v>
      </c>
    </row>
    <row r="380" spans="1:65" s="2" customFormat="1" ht="19.2">
      <c r="A380" s="37"/>
      <c r="B380" s="38"/>
      <c r="C380" s="39"/>
      <c r="D380" s="190" t="s">
        <v>152</v>
      </c>
      <c r="E380" s="39"/>
      <c r="F380" s="191" t="s">
        <v>755</v>
      </c>
      <c r="G380" s="39"/>
      <c r="H380" s="39"/>
      <c r="I380" s="192"/>
      <c r="J380" s="39"/>
      <c r="K380" s="39"/>
      <c r="L380" s="42"/>
      <c r="M380" s="193"/>
      <c r="N380" s="194"/>
      <c r="O380" s="68"/>
      <c r="P380" s="68"/>
      <c r="Q380" s="68"/>
      <c r="R380" s="68"/>
      <c r="S380" s="68"/>
      <c r="T380" s="69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152</v>
      </c>
      <c r="AU380" s="20" t="s">
        <v>86</v>
      </c>
    </row>
    <row r="381" spans="1:65" s="2" customFormat="1" ht="10.199999999999999">
      <c r="A381" s="37"/>
      <c r="B381" s="38"/>
      <c r="C381" s="39"/>
      <c r="D381" s="216" t="s">
        <v>163</v>
      </c>
      <c r="E381" s="39"/>
      <c r="F381" s="217" t="s">
        <v>756</v>
      </c>
      <c r="G381" s="39"/>
      <c r="H381" s="39"/>
      <c r="I381" s="192"/>
      <c r="J381" s="39"/>
      <c r="K381" s="39"/>
      <c r="L381" s="42"/>
      <c r="M381" s="193"/>
      <c r="N381" s="194"/>
      <c r="O381" s="68"/>
      <c r="P381" s="68"/>
      <c r="Q381" s="68"/>
      <c r="R381" s="68"/>
      <c r="S381" s="68"/>
      <c r="T381" s="69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163</v>
      </c>
      <c r="AU381" s="20" t="s">
        <v>86</v>
      </c>
    </row>
    <row r="382" spans="1:65" s="13" customFormat="1" ht="10.199999999999999">
      <c r="B382" s="195"/>
      <c r="C382" s="196"/>
      <c r="D382" s="190" t="s">
        <v>153</v>
      </c>
      <c r="E382" s="197" t="s">
        <v>38</v>
      </c>
      <c r="F382" s="198" t="s">
        <v>757</v>
      </c>
      <c r="G382" s="196"/>
      <c r="H382" s="197" t="s">
        <v>38</v>
      </c>
      <c r="I382" s="199"/>
      <c r="J382" s="196"/>
      <c r="K382" s="196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153</v>
      </c>
      <c r="AU382" s="204" t="s">
        <v>86</v>
      </c>
      <c r="AV382" s="13" t="s">
        <v>84</v>
      </c>
      <c r="AW382" s="13" t="s">
        <v>36</v>
      </c>
      <c r="AX382" s="13" t="s">
        <v>76</v>
      </c>
      <c r="AY382" s="204" t="s">
        <v>144</v>
      </c>
    </row>
    <row r="383" spans="1:65" s="14" customFormat="1" ht="10.199999999999999">
      <c r="B383" s="205"/>
      <c r="C383" s="206"/>
      <c r="D383" s="190" t="s">
        <v>153</v>
      </c>
      <c r="E383" s="207" t="s">
        <v>38</v>
      </c>
      <c r="F383" s="208" t="s">
        <v>1107</v>
      </c>
      <c r="G383" s="206"/>
      <c r="H383" s="209">
        <v>48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153</v>
      </c>
      <c r="AU383" s="215" t="s">
        <v>86</v>
      </c>
      <c r="AV383" s="14" t="s">
        <v>86</v>
      </c>
      <c r="AW383" s="14" t="s">
        <v>36</v>
      </c>
      <c r="AX383" s="14" t="s">
        <v>84</v>
      </c>
      <c r="AY383" s="215" t="s">
        <v>144</v>
      </c>
    </row>
    <row r="384" spans="1:65" s="2" customFormat="1" ht="16.5" customHeight="1">
      <c r="A384" s="37"/>
      <c r="B384" s="38"/>
      <c r="C384" s="218" t="s">
        <v>716</v>
      </c>
      <c r="D384" s="218" t="s">
        <v>223</v>
      </c>
      <c r="E384" s="219" t="s">
        <v>760</v>
      </c>
      <c r="F384" s="220" t="s">
        <v>761</v>
      </c>
      <c r="G384" s="221" t="s">
        <v>159</v>
      </c>
      <c r="H384" s="222">
        <v>50.4</v>
      </c>
      <c r="I384" s="223"/>
      <c r="J384" s="224">
        <f>ROUND(I384*H384,2)</f>
        <v>0</v>
      </c>
      <c r="K384" s="220" t="s">
        <v>160</v>
      </c>
      <c r="L384" s="225"/>
      <c r="M384" s="226" t="s">
        <v>38</v>
      </c>
      <c r="N384" s="227" t="s">
        <v>49</v>
      </c>
      <c r="O384" s="68"/>
      <c r="P384" s="186">
        <f>O384*H384</f>
        <v>0</v>
      </c>
      <c r="Q384" s="186">
        <v>8.0000000000000002E-3</v>
      </c>
      <c r="R384" s="186">
        <f>Q384*H384</f>
        <v>0.4032</v>
      </c>
      <c r="S384" s="186">
        <v>0</v>
      </c>
      <c r="T384" s="18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8" t="s">
        <v>227</v>
      </c>
      <c r="AT384" s="188" t="s">
        <v>223</v>
      </c>
      <c r="AU384" s="188" t="s">
        <v>86</v>
      </c>
      <c r="AY384" s="20" t="s">
        <v>144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20" t="s">
        <v>145</v>
      </c>
      <c r="BK384" s="189">
        <f>ROUND(I384*H384,2)</f>
        <v>0</v>
      </c>
      <c r="BL384" s="20" t="s">
        <v>198</v>
      </c>
      <c r="BM384" s="188" t="s">
        <v>762</v>
      </c>
    </row>
    <row r="385" spans="1:65" s="2" customFormat="1" ht="10.199999999999999">
      <c r="A385" s="37"/>
      <c r="B385" s="38"/>
      <c r="C385" s="39"/>
      <c r="D385" s="190" t="s">
        <v>152</v>
      </c>
      <c r="E385" s="39"/>
      <c r="F385" s="191" t="s">
        <v>761</v>
      </c>
      <c r="G385" s="39"/>
      <c r="H385" s="39"/>
      <c r="I385" s="192"/>
      <c r="J385" s="39"/>
      <c r="K385" s="39"/>
      <c r="L385" s="42"/>
      <c r="M385" s="193"/>
      <c r="N385" s="194"/>
      <c r="O385" s="68"/>
      <c r="P385" s="68"/>
      <c r="Q385" s="68"/>
      <c r="R385" s="68"/>
      <c r="S385" s="68"/>
      <c r="T385" s="69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152</v>
      </c>
      <c r="AU385" s="20" t="s">
        <v>86</v>
      </c>
    </row>
    <row r="386" spans="1:65" s="14" customFormat="1" ht="10.199999999999999">
      <c r="B386" s="205"/>
      <c r="C386" s="206"/>
      <c r="D386" s="190" t="s">
        <v>153</v>
      </c>
      <c r="E386" s="206"/>
      <c r="F386" s="208" t="s">
        <v>1108</v>
      </c>
      <c r="G386" s="206"/>
      <c r="H386" s="209">
        <v>50.4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153</v>
      </c>
      <c r="AU386" s="215" t="s">
        <v>86</v>
      </c>
      <c r="AV386" s="14" t="s">
        <v>86</v>
      </c>
      <c r="AW386" s="14" t="s">
        <v>4</v>
      </c>
      <c r="AX386" s="14" t="s">
        <v>84</v>
      </c>
      <c r="AY386" s="215" t="s">
        <v>144</v>
      </c>
    </row>
    <row r="387" spans="1:65" s="2" customFormat="1" ht="16.5" customHeight="1">
      <c r="A387" s="37"/>
      <c r="B387" s="38"/>
      <c r="C387" s="177" t="s">
        <v>722</v>
      </c>
      <c r="D387" s="177" t="s">
        <v>147</v>
      </c>
      <c r="E387" s="178" t="s">
        <v>744</v>
      </c>
      <c r="F387" s="179" t="s">
        <v>745</v>
      </c>
      <c r="G387" s="180" t="s">
        <v>226</v>
      </c>
      <c r="H387" s="181">
        <v>12</v>
      </c>
      <c r="I387" s="182"/>
      <c r="J387" s="183">
        <f>ROUND(I387*H387,2)</f>
        <v>0</v>
      </c>
      <c r="K387" s="179" t="s">
        <v>160</v>
      </c>
      <c r="L387" s="42"/>
      <c r="M387" s="184" t="s">
        <v>38</v>
      </c>
      <c r="N387" s="185" t="s">
        <v>49</v>
      </c>
      <c r="O387" s="68"/>
      <c r="P387" s="186">
        <f>O387*H387</f>
        <v>0</v>
      </c>
      <c r="Q387" s="186">
        <v>0</v>
      </c>
      <c r="R387" s="186">
        <f>Q387*H387</f>
        <v>0</v>
      </c>
      <c r="S387" s="186">
        <v>6.0000000000000001E-3</v>
      </c>
      <c r="T387" s="187">
        <f>S387*H387</f>
        <v>7.2000000000000008E-2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8" t="s">
        <v>198</v>
      </c>
      <c r="AT387" s="188" t="s">
        <v>147</v>
      </c>
      <c r="AU387" s="188" t="s">
        <v>86</v>
      </c>
      <c r="AY387" s="20" t="s">
        <v>144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20" t="s">
        <v>145</v>
      </c>
      <c r="BK387" s="189">
        <f>ROUND(I387*H387,2)</f>
        <v>0</v>
      </c>
      <c r="BL387" s="20" t="s">
        <v>198</v>
      </c>
      <c r="BM387" s="188" t="s">
        <v>746</v>
      </c>
    </row>
    <row r="388" spans="1:65" s="2" customFormat="1" ht="19.2">
      <c r="A388" s="37"/>
      <c r="B388" s="38"/>
      <c r="C388" s="39"/>
      <c r="D388" s="190" t="s">
        <v>152</v>
      </c>
      <c r="E388" s="39"/>
      <c r="F388" s="191" t="s">
        <v>747</v>
      </c>
      <c r="G388" s="39"/>
      <c r="H388" s="39"/>
      <c r="I388" s="192"/>
      <c r="J388" s="39"/>
      <c r="K388" s="39"/>
      <c r="L388" s="42"/>
      <c r="M388" s="193"/>
      <c r="N388" s="194"/>
      <c r="O388" s="68"/>
      <c r="P388" s="68"/>
      <c r="Q388" s="68"/>
      <c r="R388" s="68"/>
      <c r="S388" s="68"/>
      <c r="T388" s="69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152</v>
      </c>
      <c r="AU388" s="20" t="s">
        <v>86</v>
      </c>
    </row>
    <row r="389" spans="1:65" s="2" customFormat="1" ht="10.199999999999999">
      <c r="A389" s="37"/>
      <c r="B389" s="38"/>
      <c r="C389" s="39"/>
      <c r="D389" s="216" t="s">
        <v>163</v>
      </c>
      <c r="E389" s="39"/>
      <c r="F389" s="217" t="s">
        <v>748</v>
      </c>
      <c r="G389" s="39"/>
      <c r="H389" s="39"/>
      <c r="I389" s="192"/>
      <c r="J389" s="39"/>
      <c r="K389" s="39"/>
      <c r="L389" s="42"/>
      <c r="M389" s="193"/>
      <c r="N389" s="194"/>
      <c r="O389" s="68"/>
      <c r="P389" s="68"/>
      <c r="Q389" s="68"/>
      <c r="R389" s="68"/>
      <c r="S389" s="68"/>
      <c r="T389" s="69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163</v>
      </c>
      <c r="AU389" s="20" t="s">
        <v>86</v>
      </c>
    </row>
    <row r="390" spans="1:65" s="13" customFormat="1" ht="10.199999999999999">
      <c r="B390" s="195"/>
      <c r="C390" s="196"/>
      <c r="D390" s="190" t="s">
        <v>153</v>
      </c>
      <c r="E390" s="197" t="s">
        <v>38</v>
      </c>
      <c r="F390" s="198" t="s">
        <v>749</v>
      </c>
      <c r="G390" s="196"/>
      <c r="H390" s="197" t="s">
        <v>38</v>
      </c>
      <c r="I390" s="199"/>
      <c r="J390" s="196"/>
      <c r="K390" s="196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153</v>
      </c>
      <c r="AU390" s="204" t="s">
        <v>86</v>
      </c>
      <c r="AV390" s="13" t="s">
        <v>84</v>
      </c>
      <c r="AW390" s="13" t="s">
        <v>36</v>
      </c>
      <c r="AX390" s="13" t="s">
        <v>76</v>
      </c>
      <c r="AY390" s="204" t="s">
        <v>144</v>
      </c>
    </row>
    <row r="391" spans="1:65" s="14" customFormat="1" ht="10.199999999999999">
      <c r="B391" s="205"/>
      <c r="C391" s="206"/>
      <c r="D391" s="190" t="s">
        <v>153</v>
      </c>
      <c r="E391" s="207" t="s">
        <v>38</v>
      </c>
      <c r="F391" s="208" t="s">
        <v>145</v>
      </c>
      <c r="G391" s="206"/>
      <c r="H391" s="209">
        <v>4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153</v>
      </c>
      <c r="AU391" s="215" t="s">
        <v>86</v>
      </c>
      <c r="AV391" s="14" t="s">
        <v>86</v>
      </c>
      <c r="AW391" s="14" t="s">
        <v>36</v>
      </c>
      <c r="AX391" s="14" t="s">
        <v>76</v>
      </c>
      <c r="AY391" s="215" t="s">
        <v>144</v>
      </c>
    </row>
    <row r="392" spans="1:65" s="13" customFormat="1" ht="10.199999999999999">
      <c r="B392" s="195"/>
      <c r="C392" s="196"/>
      <c r="D392" s="190" t="s">
        <v>153</v>
      </c>
      <c r="E392" s="197" t="s">
        <v>38</v>
      </c>
      <c r="F392" s="198" t="s">
        <v>750</v>
      </c>
      <c r="G392" s="196"/>
      <c r="H392" s="197" t="s">
        <v>38</v>
      </c>
      <c r="I392" s="199"/>
      <c r="J392" s="196"/>
      <c r="K392" s="196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153</v>
      </c>
      <c r="AU392" s="204" t="s">
        <v>86</v>
      </c>
      <c r="AV392" s="13" t="s">
        <v>84</v>
      </c>
      <c r="AW392" s="13" t="s">
        <v>36</v>
      </c>
      <c r="AX392" s="13" t="s">
        <v>76</v>
      </c>
      <c r="AY392" s="204" t="s">
        <v>144</v>
      </c>
    </row>
    <row r="393" spans="1:65" s="14" customFormat="1" ht="10.199999999999999">
      <c r="B393" s="205"/>
      <c r="C393" s="206"/>
      <c r="D393" s="190" t="s">
        <v>153</v>
      </c>
      <c r="E393" s="207" t="s">
        <v>38</v>
      </c>
      <c r="F393" s="208" t="s">
        <v>210</v>
      </c>
      <c r="G393" s="206"/>
      <c r="H393" s="209">
        <v>8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153</v>
      </c>
      <c r="AU393" s="215" t="s">
        <v>86</v>
      </c>
      <c r="AV393" s="14" t="s">
        <v>86</v>
      </c>
      <c r="AW393" s="14" t="s">
        <v>36</v>
      </c>
      <c r="AX393" s="14" t="s">
        <v>76</v>
      </c>
      <c r="AY393" s="215" t="s">
        <v>144</v>
      </c>
    </row>
    <row r="394" spans="1:65" s="15" customFormat="1" ht="10.199999999999999">
      <c r="B394" s="232"/>
      <c r="C394" s="233"/>
      <c r="D394" s="190" t="s">
        <v>153</v>
      </c>
      <c r="E394" s="234" t="s">
        <v>38</v>
      </c>
      <c r="F394" s="235" t="s">
        <v>421</v>
      </c>
      <c r="G394" s="233"/>
      <c r="H394" s="236">
        <v>12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153</v>
      </c>
      <c r="AU394" s="242" t="s">
        <v>86</v>
      </c>
      <c r="AV394" s="15" t="s">
        <v>145</v>
      </c>
      <c r="AW394" s="15" t="s">
        <v>36</v>
      </c>
      <c r="AX394" s="15" t="s">
        <v>84</v>
      </c>
      <c r="AY394" s="242" t="s">
        <v>144</v>
      </c>
    </row>
    <row r="395" spans="1:65" s="2" customFormat="1" ht="16.5" customHeight="1">
      <c r="A395" s="37"/>
      <c r="B395" s="38"/>
      <c r="C395" s="177" t="s">
        <v>726</v>
      </c>
      <c r="D395" s="177" t="s">
        <v>147</v>
      </c>
      <c r="E395" s="178" t="s">
        <v>765</v>
      </c>
      <c r="F395" s="179" t="s">
        <v>766</v>
      </c>
      <c r="G395" s="180" t="s">
        <v>226</v>
      </c>
      <c r="H395" s="181">
        <v>12</v>
      </c>
      <c r="I395" s="182"/>
      <c r="J395" s="183">
        <f>ROUND(I395*H395,2)</f>
        <v>0</v>
      </c>
      <c r="K395" s="179" t="s">
        <v>38</v>
      </c>
      <c r="L395" s="42"/>
      <c r="M395" s="184" t="s">
        <v>38</v>
      </c>
      <c r="N395" s="185" t="s">
        <v>49</v>
      </c>
      <c r="O395" s="68"/>
      <c r="P395" s="186">
        <f>O395*H395</f>
        <v>0</v>
      </c>
      <c r="Q395" s="186">
        <v>0</v>
      </c>
      <c r="R395" s="186">
        <f>Q395*H395</f>
        <v>0</v>
      </c>
      <c r="S395" s="186">
        <v>0</v>
      </c>
      <c r="T395" s="18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8" t="s">
        <v>198</v>
      </c>
      <c r="AT395" s="188" t="s">
        <v>147</v>
      </c>
      <c r="AU395" s="188" t="s">
        <v>86</v>
      </c>
      <c r="AY395" s="20" t="s">
        <v>144</v>
      </c>
      <c r="BE395" s="189">
        <f>IF(N395="základní",J395,0)</f>
        <v>0</v>
      </c>
      <c r="BF395" s="189">
        <f>IF(N395="snížená",J395,0)</f>
        <v>0</v>
      </c>
      <c r="BG395" s="189">
        <f>IF(N395="zákl. přenesená",J395,0)</f>
        <v>0</v>
      </c>
      <c r="BH395" s="189">
        <f>IF(N395="sníž. přenesená",J395,0)</f>
        <v>0</v>
      </c>
      <c r="BI395" s="189">
        <f>IF(N395="nulová",J395,0)</f>
        <v>0</v>
      </c>
      <c r="BJ395" s="20" t="s">
        <v>145</v>
      </c>
      <c r="BK395" s="189">
        <f>ROUND(I395*H395,2)</f>
        <v>0</v>
      </c>
      <c r="BL395" s="20" t="s">
        <v>198</v>
      </c>
      <c r="BM395" s="188" t="s">
        <v>1109</v>
      </c>
    </row>
    <row r="396" spans="1:65" s="2" customFormat="1" ht="10.199999999999999">
      <c r="A396" s="37"/>
      <c r="B396" s="38"/>
      <c r="C396" s="39"/>
      <c r="D396" s="190" t="s">
        <v>152</v>
      </c>
      <c r="E396" s="39"/>
      <c r="F396" s="191" t="s">
        <v>766</v>
      </c>
      <c r="G396" s="39"/>
      <c r="H396" s="39"/>
      <c r="I396" s="192"/>
      <c r="J396" s="39"/>
      <c r="K396" s="39"/>
      <c r="L396" s="42"/>
      <c r="M396" s="193"/>
      <c r="N396" s="194"/>
      <c r="O396" s="68"/>
      <c r="P396" s="68"/>
      <c r="Q396" s="68"/>
      <c r="R396" s="68"/>
      <c r="S396" s="68"/>
      <c r="T396" s="69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152</v>
      </c>
      <c r="AU396" s="20" t="s">
        <v>86</v>
      </c>
    </row>
    <row r="397" spans="1:65" s="13" customFormat="1" ht="10.199999999999999">
      <c r="B397" s="195"/>
      <c r="C397" s="196"/>
      <c r="D397" s="190" t="s">
        <v>153</v>
      </c>
      <c r="E397" s="197" t="s">
        <v>38</v>
      </c>
      <c r="F397" s="198" t="s">
        <v>749</v>
      </c>
      <c r="G397" s="196"/>
      <c r="H397" s="197" t="s">
        <v>38</v>
      </c>
      <c r="I397" s="199"/>
      <c r="J397" s="196"/>
      <c r="K397" s="196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153</v>
      </c>
      <c r="AU397" s="204" t="s">
        <v>86</v>
      </c>
      <c r="AV397" s="13" t="s">
        <v>84</v>
      </c>
      <c r="AW397" s="13" t="s">
        <v>36</v>
      </c>
      <c r="AX397" s="13" t="s">
        <v>76</v>
      </c>
      <c r="AY397" s="204" t="s">
        <v>144</v>
      </c>
    </row>
    <row r="398" spans="1:65" s="14" customFormat="1" ht="10.199999999999999">
      <c r="B398" s="205"/>
      <c r="C398" s="206"/>
      <c r="D398" s="190" t="s">
        <v>153</v>
      </c>
      <c r="E398" s="207" t="s">
        <v>38</v>
      </c>
      <c r="F398" s="208" t="s">
        <v>145</v>
      </c>
      <c r="G398" s="206"/>
      <c r="H398" s="209">
        <v>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153</v>
      </c>
      <c r="AU398" s="215" t="s">
        <v>86</v>
      </c>
      <c r="AV398" s="14" t="s">
        <v>86</v>
      </c>
      <c r="AW398" s="14" t="s">
        <v>36</v>
      </c>
      <c r="AX398" s="14" t="s">
        <v>76</v>
      </c>
      <c r="AY398" s="215" t="s">
        <v>144</v>
      </c>
    </row>
    <row r="399" spans="1:65" s="13" customFormat="1" ht="10.199999999999999">
      <c r="B399" s="195"/>
      <c r="C399" s="196"/>
      <c r="D399" s="190" t="s">
        <v>153</v>
      </c>
      <c r="E399" s="197" t="s">
        <v>38</v>
      </c>
      <c r="F399" s="198" t="s">
        <v>750</v>
      </c>
      <c r="G399" s="196"/>
      <c r="H399" s="197" t="s">
        <v>38</v>
      </c>
      <c r="I399" s="199"/>
      <c r="J399" s="196"/>
      <c r="K399" s="196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153</v>
      </c>
      <c r="AU399" s="204" t="s">
        <v>86</v>
      </c>
      <c r="AV399" s="13" t="s">
        <v>84</v>
      </c>
      <c r="AW399" s="13" t="s">
        <v>36</v>
      </c>
      <c r="AX399" s="13" t="s">
        <v>76</v>
      </c>
      <c r="AY399" s="204" t="s">
        <v>144</v>
      </c>
    </row>
    <row r="400" spans="1:65" s="14" customFormat="1" ht="10.199999999999999">
      <c r="B400" s="205"/>
      <c r="C400" s="206"/>
      <c r="D400" s="190" t="s">
        <v>153</v>
      </c>
      <c r="E400" s="207" t="s">
        <v>38</v>
      </c>
      <c r="F400" s="208" t="s">
        <v>210</v>
      </c>
      <c r="G400" s="206"/>
      <c r="H400" s="209">
        <v>8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153</v>
      </c>
      <c r="AU400" s="215" t="s">
        <v>86</v>
      </c>
      <c r="AV400" s="14" t="s">
        <v>86</v>
      </c>
      <c r="AW400" s="14" t="s">
        <v>36</v>
      </c>
      <c r="AX400" s="14" t="s">
        <v>76</v>
      </c>
      <c r="AY400" s="215" t="s">
        <v>144</v>
      </c>
    </row>
    <row r="401" spans="1:65" s="15" customFormat="1" ht="10.199999999999999">
      <c r="B401" s="232"/>
      <c r="C401" s="233"/>
      <c r="D401" s="190" t="s">
        <v>153</v>
      </c>
      <c r="E401" s="234" t="s">
        <v>38</v>
      </c>
      <c r="F401" s="235" t="s">
        <v>421</v>
      </c>
      <c r="G401" s="233"/>
      <c r="H401" s="236">
        <v>12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153</v>
      </c>
      <c r="AU401" s="242" t="s">
        <v>86</v>
      </c>
      <c r="AV401" s="15" t="s">
        <v>145</v>
      </c>
      <c r="AW401" s="15" t="s">
        <v>36</v>
      </c>
      <c r="AX401" s="15" t="s">
        <v>84</v>
      </c>
      <c r="AY401" s="242" t="s">
        <v>144</v>
      </c>
    </row>
    <row r="402" spans="1:65" s="2" customFormat="1" ht="16.5" customHeight="1">
      <c r="A402" s="37"/>
      <c r="B402" s="38"/>
      <c r="C402" s="218" t="s">
        <v>732</v>
      </c>
      <c r="D402" s="218" t="s">
        <v>223</v>
      </c>
      <c r="E402" s="219" t="s">
        <v>769</v>
      </c>
      <c r="F402" s="220" t="s">
        <v>770</v>
      </c>
      <c r="G402" s="221" t="s">
        <v>226</v>
      </c>
      <c r="H402" s="222">
        <v>4</v>
      </c>
      <c r="I402" s="223"/>
      <c r="J402" s="224">
        <f>ROUND(I402*H402,2)</f>
        <v>0</v>
      </c>
      <c r="K402" s="220" t="s">
        <v>38</v>
      </c>
      <c r="L402" s="225"/>
      <c r="M402" s="226" t="s">
        <v>38</v>
      </c>
      <c r="N402" s="227" t="s">
        <v>49</v>
      </c>
      <c r="O402" s="68"/>
      <c r="P402" s="186">
        <f>O402*H402</f>
        <v>0</v>
      </c>
      <c r="Q402" s="186">
        <v>1.6999999999999999E-3</v>
      </c>
      <c r="R402" s="186">
        <f>Q402*H402</f>
        <v>6.7999999999999996E-3</v>
      </c>
      <c r="S402" s="186">
        <v>0</v>
      </c>
      <c r="T402" s="18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8" t="s">
        <v>227</v>
      </c>
      <c r="AT402" s="188" t="s">
        <v>223</v>
      </c>
      <c r="AU402" s="188" t="s">
        <v>86</v>
      </c>
      <c r="AY402" s="20" t="s">
        <v>144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20" t="s">
        <v>145</v>
      </c>
      <c r="BK402" s="189">
        <f>ROUND(I402*H402,2)</f>
        <v>0</v>
      </c>
      <c r="BL402" s="20" t="s">
        <v>198</v>
      </c>
      <c r="BM402" s="188" t="s">
        <v>1110</v>
      </c>
    </row>
    <row r="403" spans="1:65" s="2" customFormat="1" ht="10.199999999999999">
      <c r="A403" s="37"/>
      <c r="B403" s="38"/>
      <c r="C403" s="39"/>
      <c r="D403" s="190" t="s">
        <v>152</v>
      </c>
      <c r="E403" s="39"/>
      <c r="F403" s="191" t="s">
        <v>770</v>
      </c>
      <c r="G403" s="39"/>
      <c r="H403" s="39"/>
      <c r="I403" s="192"/>
      <c r="J403" s="39"/>
      <c r="K403" s="39"/>
      <c r="L403" s="42"/>
      <c r="M403" s="193"/>
      <c r="N403" s="194"/>
      <c r="O403" s="68"/>
      <c r="P403" s="68"/>
      <c r="Q403" s="68"/>
      <c r="R403" s="68"/>
      <c r="S403" s="68"/>
      <c r="T403" s="69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152</v>
      </c>
      <c r="AU403" s="20" t="s">
        <v>86</v>
      </c>
    </row>
    <row r="404" spans="1:65" s="2" customFormat="1" ht="16.5" customHeight="1">
      <c r="A404" s="37"/>
      <c r="B404" s="38"/>
      <c r="C404" s="218" t="s">
        <v>736</v>
      </c>
      <c r="D404" s="218" t="s">
        <v>223</v>
      </c>
      <c r="E404" s="219" t="s">
        <v>773</v>
      </c>
      <c r="F404" s="220" t="s">
        <v>774</v>
      </c>
      <c r="G404" s="221" t="s">
        <v>226</v>
      </c>
      <c r="H404" s="222">
        <v>8</v>
      </c>
      <c r="I404" s="223"/>
      <c r="J404" s="224">
        <f>ROUND(I404*H404,2)</f>
        <v>0</v>
      </c>
      <c r="K404" s="220" t="s">
        <v>38</v>
      </c>
      <c r="L404" s="225"/>
      <c r="M404" s="226" t="s">
        <v>38</v>
      </c>
      <c r="N404" s="227" t="s">
        <v>49</v>
      </c>
      <c r="O404" s="68"/>
      <c r="P404" s="186">
        <f>O404*H404</f>
        <v>0</v>
      </c>
      <c r="Q404" s="186">
        <v>8.9999999999999998E-4</v>
      </c>
      <c r="R404" s="186">
        <f>Q404*H404</f>
        <v>7.1999999999999998E-3</v>
      </c>
      <c r="S404" s="186">
        <v>0</v>
      </c>
      <c r="T404" s="18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8" t="s">
        <v>227</v>
      </c>
      <c r="AT404" s="188" t="s">
        <v>223</v>
      </c>
      <c r="AU404" s="188" t="s">
        <v>86</v>
      </c>
      <c r="AY404" s="20" t="s">
        <v>144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20" t="s">
        <v>145</v>
      </c>
      <c r="BK404" s="189">
        <f>ROUND(I404*H404,2)</f>
        <v>0</v>
      </c>
      <c r="BL404" s="20" t="s">
        <v>198</v>
      </c>
      <c r="BM404" s="188" t="s">
        <v>1111</v>
      </c>
    </row>
    <row r="405" spans="1:65" s="2" customFormat="1" ht="10.199999999999999">
      <c r="A405" s="37"/>
      <c r="B405" s="38"/>
      <c r="C405" s="39"/>
      <c r="D405" s="190" t="s">
        <v>152</v>
      </c>
      <c r="E405" s="39"/>
      <c r="F405" s="191" t="s">
        <v>774</v>
      </c>
      <c r="G405" s="39"/>
      <c r="H405" s="39"/>
      <c r="I405" s="192"/>
      <c r="J405" s="39"/>
      <c r="K405" s="39"/>
      <c r="L405" s="42"/>
      <c r="M405" s="193"/>
      <c r="N405" s="194"/>
      <c r="O405" s="68"/>
      <c r="P405" s="68"/>
      <c r="Q405" s="68"/>
      <c r="R405" s="68"/>
      <c r="S405" s="68"/>
      <c r="T405" s="69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152</v>
      </c>
      <c r="AU405" s="20" t="s">
        <v>86</v>
      </c>
    </row>
    <row r="406" spans="1:65" s="2" customFormat="1" ht="16.5" customHeight="1">
      <c r="A406" s="37"/>
      <c r="B406" s="38"/>
      <c r="C406" s="177" t="s">
        <v>739</v>
      </c>
      <c r="D406" s="177" t="s">
        <v>147</v>
      </c>
      <c r="E406" s="178" t="s">
        <v>777</v>
      </c>
      <c r="F406" s="179" t="s">
        <v>778</v>
      </c>
      <c r="G406" s="180" t="s">
        <v>172</v>
      </c>
      <c r="H406" s="181">
        <v>0.47699999999999998</v>
      </c>
      <c r="I406" s="182"/>
      <c r="J406" s="183">
        <f>ROUND(I406*H406,2)</f>
        <v>0</v>
      </c>
      <c r="K406" s="179" t="s">
        <v>160</v>
      </c>
      <c r="L406" s="42"/>
      <c r="M406" s="184" t="s">
        <v>38</v>
      </c>
      <c r="N406" s="185" t="s">
        <v>49</v>
      </c>
      <c r="O406" s="68"/>
      <c r="P406" s="186">
        <f>O406*H406</f>
        <v>0</v>
      </c>
      <c r="Q406" s="186">
        <v>0</v>
      </c>
      <c r="R406" s="186">
        <f>Q406*H406</f>
        <v>0</v>
      </c>
      <c r="S406" s="186">
        <v>0</v>
      </c>
      <c r="T406" s="187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8" t="s">
        <v>198</v>
      </c>
      <c r="AT406" s="188" t="s">
        <v>147</v>
      </c>
      <c r="AU406" s="188" t="s">
        <v>86</v>
      </c>
      <c r="AY406" s="20" t="s">
        <v>144</v>
      </c>
      <c r="BE406" s="189">
        <f>IF(N406="základní",J406,0)</f>
        <v>0</v>
      </c>
      <c r="BF406" s="189">
        <f>IF(N406="snížená",J406,0)</f>
        <v>0</v>
      </c>
      <c r="BG406" s="189">
        <f>IF(N406="zákl. přenesená",J406,0)</f>
        <v>0</v>
      </c>
      <c r="BH406" s="189">
        <f>IF(N406="sníž. přenesená",J406,0)</f>
        <v>0</v>
      </c>
      <c r="BI406" s="189">
        <f>IF(N406="nulová",J406,0)</f>
        <v>0</v>
      </c>
      <c r="BJ406" s="20" t="s">
        <v>145</v>
      </c>
      <c r="BK406" s="189">
        <f>ROUND(I406*H406,2)</f>
        <v>0</v>
      </c>
      <c r="BL406" s="20" t="s">
        <v>198</v>
      </c>
      <c r="BM406" s="188" t="s">
        <v>779</v>
      </c>
    </row>
    <row r="407" spans="1:65" s="2" customFormat="1" ht="19.2">
      <c r="A407" s="37"/>
      <c r="B407" s="38"/>
      <c r="C407" s="39"/>
      <c r="D407" s="190" t="s">
        <v>152</v>
      </c>
      <c r="E407" s="39"/>
      <c r="F407" s="191" t="s">
        <v>780</v>
      </c>
      <c r="G407" s="39"/>
      <c r="H407" s="39"/>
      <c r="I407" s="192"/>
      <c r="J407" s="39"/>
      <c r="K407" s="39"/>
      <c r="L407" s="42"/>
      <c r="M407" s="193"/>
      <c r="N407" s="194"/>
      <c r="O407" s="68"/>
      <c r="P407" s="68"/>
      <c r="Q407" s="68"/>
      <c r="R407" s="68"/>
      <c r="S407" s="68"/>
      <c r="T407" s="69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152</v>
      </c>
      <c r="AU407" s="20" t="s">
        <v>86</v>
      </c>
    </row>
    <row r="408" spans="1:65" s="2" customFormat="1" ht="10.199999999999999">
      <c r="A408" s="37"/>
      <c r="B408" s="38"/>
      <c r="C408" s="39"/>
      <c r="D408" s="216" t="s">
        <v>163</v>
      </c>
      <c r="E408" s="39"/>
      <c r="F408" s="217" t="s">
        <v>781</v>
      </c>
      <c r="G408" s="39"/>
      <c r="H408" s="39"/>
      <c r="I408" s="192"/>
      <c r="J408" s="39"/>
      <c r="K408" s="39"/>
      <c r="L408" s="42"/>
      <c r="M408" s="193"/>
      <c r="N408" s="194"/>
      <c r="O408" s="68"/>
      <c r="P408" s="68"/>
      <c r="Q408" s="68"/>
      <c r="R408" s="68"/>
      <c r="S408" s="68"/>
      <c r="T408" s="69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163</v>
      </c>
      <c r="AU408" s="20" t="s">
        <v>86</v>
      </c>
    </row>
    <row r="409" spans="1:65" s="12" customFormat="1" ht="22.8" customHeight="1">
      <c r="B409" s="161"/>
      <c r="C409" s="162"/>
      <c r="D409" s="163" t="s">
        <v>75</v>
      </c>
      <c r="E409" s="175" t="s">
        <v>782</v>
      </c>
      <c r="F409" s="175" t="s">
        <v>783</v>
      </c>
      <c r="G409" s="162"/>
      <c r="H409" s="162"/>
      <c r="I409" s="165"/>
      <c r="J409" s="176">
        <f>BK409</f>
        <v>0</v>
      </c>
      <c r="K409" s="162"/>
      <c r="L409" s="167"/>
      <c r="M409" s="168"/>
      <c r="N409" s="169"/>
      <c r="O409" s="169"/>
      <c r="P409" s="170">
        <f>SUM(P410:P472)</f>
        <v>0</v>
      </c>
      <c r="Q409" s="169"/>
      <c r="R409" s="170">
        <f>SUM(R410:R472)</f>
        <v>0.50646400000000003</v>
      </c>
      <c r="S409" s="169"/>
      <c r="T409" s="171">
        <f>SUM(T410:T472)</f>
        <v>0.33600000000000002</v>
      </c>
      <c r="AR409" s="172" t="s">
        <v>86</v>
      </c>
      <c r="AT409" s="173" t="s">
        <v>75</v>
      </c>
      <c r="AU409" s="173" t="s">
        <v>84</v>
      </c>
      <c r="AY409" s="172" t="s">
        <v>144</v>
      </c>
      <c r="BK409" s="174">
        <f>SUM(BK410:BK472)</f>
        <v>0</v>
      </c>
    </row>
    <row r="410" spans="1:65" s="2" customFormat="1" ht="16.5" customHeight="1">
      <c r="A410" s="37"/>
      <c r="B410" s="38"/>
      <c r="C410" s="177" t="s">
        <v>743</v>
      </c>
      <c r="D410" s="177" t="s">
        <v>147</v>
      </c>
      <c r="E410" s="178" t="s">
        <v>785</v>
      </c>
      <c r="F410" s="179" t="s">
        <v>1112</v>
      </c>
      <c r="G410" s="180" t="s">
        <v>226</v>
      </c>
      <c r="H410" s="181">
        <v>14</v>
      </c>
      <c r="I410" s="182"/>
      <c r="J410" s="183">
        <f>ROUND(I410*H410,2)</f>
        <v>0</v>
      </c>
      <c r="K410" s="179" t="s">
        <v>160</v>
      </c>
      <c r="L410" s="42"/>
      <c r="M410" s="184" t="s">
        <v>38</v>
      </c>
      <c r="N410" s="185" t="s">
        <v>49</v>
      </c>
      <c r="O410" s="68"/>
      <c r="P410" s="186">
        <f>O410*H410</f>
        <v>0</v>
      </c>
      <c r="Q410" s="186">
        <v>0</v>
      </c>
      <c r="R410" s="186">
        <f>Q410*H410</f>
        <v>0</v>
      </c>
      <c r="S410" s="186">
        <v>2.4E-2</v>
      </c>
      <c r="T410" s="187">
        <f>S410*H410</f>
        <v>0.33600000000000002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8" t="s">
        <v>198</v>
      </c>
      <c r="AT410" s="188" t="s">
        <v>147</v>
      </c>
      <c r="AU410" s="188" t="s">
        <v>86</v>
      </c>
      <c r="AY410" s="20" t="s">
        <v>144</v>
      </c>
      <c r="BE410" s="189">
        <f>IF(N410="základní",J410,0)</f>
        <v>0</v>
      </c>
      <c r="BF410" s="189">
        <f>IF(N410="snížená",J410,0)</f>
        <v>0</v>
      </c>
      <c r="BG410" s="189">
        <f>IF(N410="zákl. přenesená",J410,0)</f>
        <v>0</v>
      </c>
      <c r="BH410" s="189">
        <f>IF(N410="sníž. přenesená",J410,0)</f>
        <v>0</v>
      </c>
      <c r="BI410" s="189">
        <f>IF(N410="nulová",J410,0)</f>
        <v>0</v>
      </c>
      <c r="BJ410" s="20" t="s">
        <v>145</v>
      </c>
      <c r="BK410" s="189">
        <f>ROUND(I410*H410,2)</f>
        <v>0</v>
      </c>
      <c r="BL410" s="20" t="s">
        <v>198</v>
      </c>
      <c r="BM410" s="188" t="s">
        <v>787</v>
      </c>
    </row>
    <row r="411" spans="1:65" s="2" customFormat="1" ht="10.199999999999999">
      <c r="A411" s="37"/>
      <c r="B411" s="38"/>
      <c r="C411" s="39"/>
      <c r="D411" s="190" t="s">
        <v>152</v>
      </c>
      <c r="E411" s="39"/>
      <c r="F411" s="191" t="s">
        <v>786</v>
      </c>
      <c r="G411" s="39"/>
      <c r="H411" s="39"/>
      <c r="I411" s="192"/>
      <c r="J411" s="39"/>
      <c r="K411" s="39"/>
      <c r="L411" s="42"/>
      <c r="M411" s="193"/>
      <c r="N411" s="194"/>
      <c r="O411" s="68"/>
      <c r="P411" s="68"/>
      <c r="Q411" s="68"/>
      <c r="R411" s="68"/>
      <c r="S411" s="68"/>
      <c r="T411" s="69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152</v>
      </c>
      <c r="AU411" s="20" t="s">
        <v>86</v>
      </c>
    </row>
    <row r="412" spans="1:65" s="2" customFormat="1" ht="10.199999999999999">
      <c r="A412" s="37"/>
      <c r="B412" s="38"/>
      <c r="C412" s="39"/>
      <c r="D412" s="216" t="s">
        <v>163</v>
      </c>
      <c r="E412" s="39"/>
      <c r="F412" s="217" t="s">
        <v>1113</v>
      </c>
      <c r="G412" s="39"/>
      <c r="H412" s="39"/>
      <c r="I412" s="192"/>
      <c r="J412" s="39"/>
      <c r="K412" s="39"/>
      <c r="L412" s="42"/>
      <c r="M412" s="193"/>
      <c r="N412" s="194"/>
      <c r="O412" s="68"/>
      <c r="P412" s="68"/>
      <c r="Q412" s="68"/>
      <c r="R412" s="68"/>
      <c r="S412" s="68"/>
      <c r="T412" s="69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163</v>
      </c>
      <c r="AU412" s="20" t="s">
        <v>86</v>
      </c>
    </row>
    <row r="413" spans="1:65" s="13" customFormat="1" ht="10.199999999999999">
      <c r="B413" s="195"/>
      <c r="C413" s="196"/>
      <c r="D413" s="190" t="s">
        <v>153</v>
      </c>
      <c r="E413" s="197" t="s">
        <v>38</v>
      </c>
      <c r="F413" s="198" t="s">
        <v>1076</v>
      </c>
      <c r="G413" s="196"/>
      <c r="H413" s="197" t="s">
        <v>38</v>
      </c>
      <c r="I413" s="199"/>
      <c r="J413" s="196"/>
      <c r="K413" s="196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153</v>
      </c>
      <c r="AU413" s="204" t="s">
        <v>86</v>
      </c>
      <c r="AV413" s="13" t="s">
        <v>84</v>
      </c>
      <c r="AW413" s="13" t="s">
        <v>36</v>
      </c>
      <c r="AX413" s="13" t="s">
        <v>76</v>
      </c>
      <c r="AY413" s="204" t="s">
        <v>144</v>
      </c>
    </row>
    <row r="414" spans="1:65" s="14" customFormat="1" ht="10.199999999999999">
      <c r="B414" s="205"/>
      <c r="C414" s="206"/>
      <c r="D414" s="190" t="s">
        <v>153</v>
      </c>
      <c r="E414" s="207" t="s">
        <v>38</v>
      </c>
      <c r="F414" s="208" t="s">
        <v>1073</v>
      </c>
      <c r="G414" s="206"/>
      <c r="H414" s="209">
        <v>12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153</v>
      </c>
      <c r="AU414" s="215" t="s">
        <v>86</v>
      </c>
      <c r="AV414" s="14" t="s">
        <v>86</v>
      </c>
      <c r="AW414" s="14" t="s">
        <v>36</v>
      </c>
      <c r="AX414" s="14" t="s">
        <v>76</v>
      </c>
      <c r="AY414" s="215" t="s">
        <v>144</v>
      </c>
    </row>
    <row r="415" spans="1:65" s="13" customFormat="1" ht="10.199999999999999">
      <c r="B415" s="195"/>
      <c r="C415" s="196"/>
      <c r="D415" s="190" t="s">
        <v>153</v>
      </c>
      <c r="E415" s="197" t="s">
        <v>38</v>
      </c>
      <c r="F415" s="198" t="s">
        <v>1074</v>
      </c>
      <c r="G415" s="196"/>
      <c r="H415" s="197" t="s">
        <v>38</v>
      </c>
      <c r="I415" s="199"/>
      <c r="J415" s="196"/>
      <c r="K415" s="196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153</v>
      </c>
      <c r="AU415" s="204" t="s">
        <v>86</v>
      </c>
      <c r="AV415" s="13" t="s">
        <v>84</v>
      </c>
      <c r="AW415" s="13" t="s">
        <v>36</v>
      </c>
      <c r="AX415" s="13" t="s">
        <v>76</v>
      </c>
      <c r="AY415" s="204" t="s">
        <v>144</v>
      </c>
    </row>
    <row r="416" spans="1:65" s="14" customFormat="1" ht="10.199999999999999">
      <c r="B416" s="205"/>
      <c r="C416" s="206"/>
      <c r="D416" s="190" t="s">
        <v>153</v>
      </c>
      <c r="E416" s="207" t="s">
        <v>38</v>
      </c>
      <c r="F416" s="208" t="s">
        <v>86</v>
      </c>
      <c r="G416" s="206"/>
      <c r="H416" s="209">
        <v>2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153</v>
      </c>
      <c r="AU416" s="215" t="s">
        <v>86</v>
      </c>
      <c r="AV416" s="14" t="s">
        <v>86</v>
      </c>
      <c r="AW416" s="14" t="s">
        <v>36</v>
      </c>
      <c r="AX416" s="14" t="s">
        <v>76</v>
      </c>
      <c r="AY416" s="215" t="s">
        <v>144</v>
      </c>
    </row>
    <row r="417" spans="1:65" s="15" customFormat="1" ht="10.199999999999999">
      <c r="B417" s="232"/>
      <c r="C417" s="233"/>
      <c r="D417" s="190" t="s">
        <v>153</v>
      </c>
      <c r="E417" s="234" t="s">
        <v>38</v>
      </c>
      <c r="F417" s="235" t="s">
        <v>421</v>
      </c>
      <c r="G417" s="233"/>
      <c r="H417" s="236">
        <v>14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153</v>
      </c>
      <c r="AU417" s="242" t="s">
        <v>86</v>
      </c>
      <c r="AV417" s="15" t="s">
        <v>145</v>
      </c>
      <c r="AW417" s="15" t="s">
        <v>36</v>
      </c>
      <c r="AX417" s="15" t="s">
        <v>84</v>
      </c>
      <c r="AY417" s="242" t="s">
        <v>144</v>
      </c>
    </row>
    <row r="418" spans="1:65" s="2" customFormat="1" ht="16.5" customHeight="1">
      <c r="A418" s="37"/>
      <c r="B418" s="38"/>
      <c r="C418" s="177" t="s">
        <v>751</v>
      </c>
      <c r="D418" s="177" t="s">
        <v>147</v>
      </c>
      <c r="E418" s="178" t="s">
        <v>790</v>
      </c>
      <c r="F418" s="179" t="s">
        <v>791</v>
      </c>
      <c r="G418" s="180" t="s">
        <v>226</v>
      </c>
      <c r="H418" s="181">
        <v>14</v>
      </c>
      <c r="I418" s="182"/>
      <c r="J418" s="183">
        <f>ROUND(I418*H418,2)</f>
        <v>0</v>
      </c>
      <c r="K418" s="179" t="s">
        <v>160</v>
      </c>
      <c r="L418" s="42"/>
      <c r="M418" s="184" t="s">
        <v>38</v>
      </c>
      <c r="N418" s="185" t="s">
        <v>49</v>
      </c>
      <c r="O418" s="68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8" t="s">
        <v>198</v>
      </c>
      <c r="AT418" s="188" t="s">
        <v>147</v>
      </c>
      <c r="AU418" s="188" t="s">
        <v>86</v>
      </c>
      <c r="AY418" s="20" t="s">
        <v>144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20" t="s">
        <v>145</v>
      </c>
      <c r="BK418" s="189">
        <f>ROUND(I418*H418,2)</f>
        <v>0</v>
      </c>
      <c r="BL418" s="20" t="s">
        <v>198</v>
      </c>
      <c r="BM418" s="188" t="s">
        <v>792</v>
      </c>
    </row>
    <row r="419" spans="1:65" s="2" customFormat="1" ht="19.2">
      <c r="A419" s="37"/>
      <c r="B419" s="38"/>
      <c r="C419" s="39"/>
      <c r="D419" s="190" t="s">
        <v>152</v>
      </c>
      <c r="E419" s="39"/>
      <c r="F419" s="191" t="s">
        <v>793</v>
      </c>
      <c r="G419" s="39"/>
      <c r="H419" s="39"/>
      <c r="I419" s="192"/>
      <c r="J419" s="39"/>
      <c r="K419" s="39"/>
      <c r="L419" s="42"/>
      <c r="M419" s="193"/>
      <c r="N419" s="194"/>
      <c r="O419" s="68"/>
      <c r="P419" s="68"/>
      <c r="Q419" s="68"/>
      <c r="R419" s="68"/>
      <c r="S419" s="68"/>
      <c r="T419" s="6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152</v>
      </c>
      <c r="AU419" s="20" t="s">
        <v>86</v>
      </c>
    </row>
    <row r="420" spans="1:65" s="2" customFormat="1" ht="10.199999999999999">
      <c r="A420" s="37"/>
      <c r="B420" s="38"/>
      <c r="C420" s="39"/>
      <c r="D420" s="216" t="s">
        <v>163</v>
      </c>
      <c r="E420" s="39"/>
      <c r="F420" s="217" t="s">
        <v>794</v>
      </c>
      <c r="G420" s="39"/>
      <c r="H420" s="39"/>
      <c r="I420" s="192"/>
      <c r="J420" s="39"/>
      <c r="K420" s="39"/>
      <c r="L420" s="42"/>
      <c r="M420" s="193"/>
      <c r="N420" s="194"/>
      <c r="O420" s="68"/>
      <c r="P420" s="68"/>
      <c r="Q420" s="68"/>
      <c r="R420" s="68"/>
      <c r="S420" s="68"/>
      <c r="T420" s="69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163</v>
      </c>
      <c r="AU420" s="20" t="s">
        <v>86</v>
      </c>
    </row>
    <row r="421" spans="1:65" s="13" customFormat="1" ht="10.199999999999999">
      <c r="B421" s="195"/>
      <c r="C421" s="196"/>
      <c r="D421" s="190" t="s">
        <v>153</v>
      </c>
      <c r="E421" s="197" t="s">
        <v>38</v>
      </c>
      <c r="F421" s="198" t="s">
        <v>1114</v>
      </c>
      <c r="G421" s="196"/>
      <c r="H421" s="197" t="s">
        <v>38</v>
      </c>
      <c r="I421" s="199"/>
      <c r="J421" s="196"/>
      <c r="K421" s="196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153</v>
      </c>
      <c r="AU421" s="204" t="s">
        <v>86</v>
      </c>
      <c r="AV421" s="13" t="s">
        <v>84</v>
      </c>
      <c r="AW421" s="13" t="s">
        <v>36</v>
      </c>
      <c r="AX421" s="13" t="s">
        <v>76</v>
      </c>
      <c r="AY421" s="204" t="s">
        <v>144</v>
      </c>
    </row>
    <row r="422" spans="1:65" s="14" customFormat="1" ht="10.199999999999999">
      <c r="B422" s="205"/>
      <c r="C422" s="206"/>
      <c r="D422" s="190" t="s">
        <v>153</v>
      </c>
      <c r="E422" s="207" t="s">
        <v>38</v>
      </c>
      <c r="F422" s="208" t="s">
        <v>1073</v>
      </c>
      <c r="G422" s="206"/>
      <c r="H422" s="209">
        <v>12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153</v>
      </c>
      <c r="AU422" s="215" t="s">
        <v>86</v>
      </c>
      <c r="AV422" s="14" t="s">
        <v>86</v>
      </c>
      <c r="AW422" s="14" t="s">
        <v>36</v>
      </c>
      <c r="AX422" s="14" t="s">
        <v>76</v>
      </c>
      <c r="AY422" s="215" t="s">
        <v>144</v>
      </c>
    </row>
    <row r="423" spans="1:65" s="13" customFormat="1" ht="10.199999999999999">
      <c r="B423" s="195"/>
      <c r="C423" s="196"/>
      <c r="D423" s="190" t="s">
        <v>153</v>
      </c>
      <c r="E423" s="197" t="s">
        <v>38</v>
      </c>
      <c r="F423" s="198" t="s">
        <v>1074</v>
      </c>
      <c r="G423" s="196"/>
      <c r="H423" s="197" t="s">
        <v>38</v>
      </c>
      <c r="I423" s="199"/>
      <c r="J423" s="196"/>
      <c r="K423" s="196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153</v>
      </c>
      <c r="AU423" s="204" t="s">
        <v>86</v>
      </c>
      <c r="AV423" s="13" t="s">
        <v>84</v>
      </c>
      <c r="AW423" s="13" t="s">
        <v>36</v>
      </c>
      <c r="AX423" s="13" t="s">
        <v>76</v>
      </c>
      <c r="AY423" s="204" t="s">
        <v>144</v>
      </c>
    </row>
    <row r="424" spans="1:65" s="14" customFormat="1" ht="10.199999999999999">
      <c r="B424" s="205"/>
      <c r="C424" s="206"/>
      <c r="D424" s="190" t="s">
        <v>153</v>
      </c>
      <c r="E424" s="207" t="s">
        <v>38</v>
      </c>
      <c r="F424" s="208" t="s">
        <v>86</v>
      </c>
      <c r="G424" s="206"/>
      <c r="H424" s="209">
        <v>2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153</v>
      </c>
      <c r="AU424" s="215" t="s">
        <v>86</v>
      </c>
      <c r="AV424" s="14" t="s">
        <v>86</v>
      </c>
      <c r="AW424" s="14" t="s">
        <v>36</v>
      </c>
      <c r="AX424" s="14" t="s">
        <v>76</v>
      </c>
      <c r="AY424" s="215" t="s">
        <v>144</v>
      </c>
    </row>
    <row r="425" spans="1:65" s="15" customFormat="1" ht="10.199999999999999">
      <c r="B425" s="232"/>
      <c r="C425" s="233"/>
      <c r="D425" s="190" t="s">
        <v>153</v>
      </c>
      <c r="E425" s="234" t="s">
        <v>38</v>
      </c>
      <c r="F425" s="235" t="s">
        <v>421</v>
      </c>
      <c r="G425" s="233"/>
      <c r="H425" s="236">
        <v>14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153</v>
      </c>
      <c r="AU425" s="242" t="s">
        <v>86</v>
      </c>
      <c r="AV425" s="15" t="s">
        <v>145</v>
      </c>
      <c r="AW425" s="15" t="s">
        <v>36</v>
      </c>
      <c r="AX425" s="15" t="s">
        <v>84</v>
      </c>
      <c r="AY425" s="242" t="s">
        <v>144</v>
      </c>
    </row>
    <row r="426" spans="1:65" s="2" customFormat="1" ht="16.5" customHeight="1">
      <c r="A426" s="37"/>
      <c r="B426" s="38"/>
      <c r="C426" s="218" t="s">
        <v>759</v>
      </c>
      <c r="D426" s="218" t="s">
        <v>223</v>
      </c>
      <c r="E426" s="219" t="s">
        <v>796</v>
      </c>
      <c r="F426" s="220" t="s">
        <v>797</v>
      </c>
      <c r="G426" s="221" t="s">
        <v>226</v>
      </c>
      <c r="H426" s="222">
        <v>14</v>
      </c>
      <c r="I426" s="223"/>
      <c r="J426" s="224">
        <f>ROUND(I426*H426,2)</f>
        <v>0</v>
      </c>
      <c r="K426" s="220" t="s">
        <v>160</v>
      </c>
      <c r="L426" s="225"/>
      <c r="M426" s="226" t="s">
        <v>38</v>
      </c>
      <c r="N426" s="227" t="s">
        <v>49</v>
      </c>
      <c r="O426" s="68"/>
      <c r="P426" s="186">
        <f>O426*H426</f>
        <v>0</v>
      </c>
      <c r="Q426" s="186">
        <v>1.7500000000000002E-2</v>
      </c>
      <c r="R426" s="186">
        <f>Q426*H426</f>
        <v>0.24500000000000002</v>
      </c>
      <c r="S426" s="186">
        <v>0</v>
      </c>
      <c r="T426" s="18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8" t="s">
        <v>227</v>
      </c>
      <c r="AT426" s="188" t="s">
        <v>223</v>
      </c>
      <c r="AU426" s="188" t="s">
        <v>86</v>
      </c>
      <c r="AY426" s="20" t="s">
        <v>144</v>
      </c>
      <c r="BE426" s="189">
        <f>IF(N426="základní",J426,0)</f>
        <v>0</v>
      </c>
      <c r="BF426" s="189">
        <f>IF(N426="snížená",J426,0)</f>
        <v>0</v>
      </c>
      <c r="BG426" s="189">
        <f>IF(N426="zákl. přenesená",J426,0)</f>
        <v>0</v>
      </c>
      <c r="BH426" s="189">
        <f>IF(N426="sníž. přenesená",J426,0)</f>
        <v>0</v>
      </c>
      <c r="BI426" s="189">
        <f>IF(N426="nulová",J426,0)</f>
        <v>0</v>
      </c>
      <c r="BJ426" s="20" t="s">
        <v>145</v>
      </c>
      <c r="BK426" s="189">
        <f>ROUND(I426*H426,2)</f>
        <v>0</v>
      </c>
      <c r="BL426" s="20" t="s">
        <v>198</v>
      </c>
      <c r="BM426" s="188" t="s">
        <v>798</v>
      </c>
    </row>
    <row r="427" spans="1:65" s="2" customFormat="1" ht="10.199999999999999">
      <c r="A427" s="37"/>
      <c r="B427" s="38"/>
      <c r="C427" s="39"/>
      <c r="D427" s="190" t="s">
        <v>152</v>
      </c>
      <c r="E427" s="39"/>
      <c r="F427" s="191" t="s">
        <v>797</v>
      </c>
      <c r="G427" s="39"/>
      <c r="H427" s="39"/>
      <c r="I427" s="192"/>
      <c r="J427" s="39"/>
      <c r="K427" s="39"/>
      <c r="L427" s="42"/>
      <c r="M427" s="193"/>
      <c r="N427" s="194"/>
      <c r="O427" s="68"/>
      <c r="P427" s="68"/>
      <c r="Q427" s="68"/>
      <c r="R427" s="68"/>
      <c r="S427" s="68"/>
      <c r="T427" s="69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152</v>
      </c>
      <c r="AU427" s="20" t="s">
        <v>86</v>
      </c>
    </row>
    <row r="428" spans="1:65" s="2" customFormat="1" ht="16.5" customHeight="1">
      <c r="A428" s="37"/>
      <c r="B428" s="38"/>
      <c r="C428" s="177" t="s">
        <v>764</v>
      </c>
      <c r="D428" s="177" t="s">
        <v>147</v>
      </c>
      <c r="E428" s="178" t="s">
        <v>800</v>
      </c>
      <c r="F428" s="179" t="s">
        <v>801</v>
      </c>
      <c r="G428" s="180" t="s">
        <v>226</v>
      </c>
      <c r="H428" s="181">
        <v>6</v>
      </c>
      <c r="I428" s="182"/>
      <c r="J428" s="183">
        <f>ROUND(I428*H428,2)</f>
        <v>0</v>
      </c>
      <c r="K428" s="179" t="s">
        <v>160</v>
      </c>
      <c r="L428" s="42"/>
      <c r="M428" s="184" t="s">
        <v>38</v>
      </c>
      <c r="N428" s="185" t="s">
        <v>49</v>
      </c>
      <c r="O428" s="68"/>
      <c r="P428" s="186">
        <f>O428*H428</f>
        <v>0</v>
      </c>
      <c r="Q428" s="186">
        <v>0</v>
      </c>
      <c r="R428" s="186">
        <f>Q428*H428</f>
        <v>0</v>
      </c>
      <c r="S428" s="186">
        <v>0</v>
      </c>
      <c r="T428" s="18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8" t="s">
        <v>198</v>
      </c>
      <c r="AT428" s="188" t="s">
        <v>147</v>
      </c>
      <c r="AU428" s="188" t="s">
        <v>86</v>
      </c>
      <c r="AY428" s="20" t="s">
        <v>144</v>
      </c>
      <c r="BE428" s="189">
        <f>IF(N428="základní",J428,0)</f>
        <v>0</v>
      </c>
      <c r="BF428" s="189">
        <f>IF(N428="snížená",J428,0)</f>
        <v>0</v>
      </c>
      <c r="BG428" s="189">
        <f>IF(N428="zákl. přenesená",J428,0)</f>
        <v>0</v>
      </c>
      <c r="BH428" s="189">
        <f>IF(N428="sníž. přenesená",J428,0)</f>
        <v>0</v>
      </c>
      <c r="BI428" s="189">
        <f>IF(N428="nulová",J428,0)</f>
        <v>0</v>
      </c>
      <c r="BJ428" s="20" t="s">
        <v>145</v>
      </c>
      <c r="BK428" s="189">
        <f>ROUND(I428*H428,2)</f>
        <v>0</v>
      </c>
      <c r="BL428" s="20" t="s">
        <v>198</v>
      </c>
      <c r="BM428" s="188" t="s">
        <v>802</v>
      </c>
    </row>
    <row r="429" spans="1:65" s="2" customFormat="1" ht="10.199999999999999">
      <c r="A429" s="37"/>
      <c r="B429" s="38"/>
      <c r="C429" s="39"/>
      <c r="D429" s="190" t="s">
        <v>152</v>
      </c>
      <c r="E429" s="39"/>
      <c r="F429" s="191" t="s">
        <v>803</v>
      </c>
      <c r="G429" s="39"/>
      <c r="H429" s="39"/>
      <c r="I429" s="192"/>
      <c r="J429" s="39"/>
      <c r="K429" s="39"/>
      <c r="L429" s="42"/>
      <c r="M429" s="193"/>
      <c r="N429" s="194"/>
      <c r="O429" s="68"/>
      <c r="P429" s="68"/>
      <c r="Q429" s="68"/>
      <c r="R429" s="68"/>
      <c r="S429" s="68"/>
      <c r="T429" s="69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152</v>
      </c>
      <c r="AU429" s="20" t="s">
        <v>86</v>
      </c>
    </row>
    <row r="430" spans="1:65" s="2" customFormat="1" ht="10.199999999999999">
      <c r="A430" s="37"/>
      <c r="B430" s="38"/>
      <c r="C430" s="39"/>
      <c r="D430" s="216" t="s">
        <v>163</v>
      </c>
      <c r="E430" s="39"/>
      <c r="F430" s="217" t="s">
        <v>804</v>
      </c>
      <c r="G430" s="39"/>
      <c r="H430" s="39"/>
      <c r="I430" s="192"/>
      <c r="J430" s="39"/>
      <c r="K430" s="39"/>
      <c r="L430" s="42"/>
      <c r="M430" s="193"/>
      <c r="N430" s="194"/>
      <c r="O430" s="68"/>
      <c r="P430" s="68"/>
      <c r="Q430" s="68"/>
      <c r="R430" s="68"/>
      <c r="S430" s="68"/>
      <c r="T430" s="69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163</v>
      </c>
      <c r="AU430" s="20" t="s">
        <v>86</v>
      </c>
    </row>
    <row r="431" spans="1:65" s="13" customFormat="1" ht="10.199999999999999">
      <c r="B431" s="195"/>
      <c r="C431" s="196"/>
      <c r="D431" s="190" t="s">
        <v>153</v>
      </c>
      <c r="E431" s="197" t="s">
        <v>38</v>
      </c>
      <c r="F431" s="198" t="s">
        <v>1115</v>
      </c>
      <c r="G431" s="196"/>
      <c r="H431" s="197" t="s">
        <v>38</v>
      </c>
      <c r="I431" s="199"/>
      <c r="J431" s="196"/>
      <c r="K431" s="196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153</v>
      </c>
      <c r="AU431" s="204" t="s">
        <v>86</v>
      </c>
      <c r="AV431" s="13" t="s">
        <v>84</v>
      </c>
      <c r="AW431" s="13" t="s">
        <v>36</v>
      </c>
      <c r="AX431" s="13" t="s">
        <v>76</v>
      </c>
      <c r="AY431" s="204" t="s">
        <v>144</v>
      </c>
    </row>
    <row r="432" spans="1:65" s="14" customFormat="1" ht="10.199999999999999">
      <c r="B432" s="205"/>
      <c r="C432" s="206"/>
      <c r="D432" s="190" t="s">
        <v>153</v>
      </c>
      <c r="E432" s="207" t="s">
        <v>38</v>
      </c>
      <c r="F432" s="208" t="s">
        <v>145</v>
      </c>
      <c r="G432" s="206"/>
      <c r="H432" s="209">
        <v>4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153</v>
      </c>
      <c r="AU432" s="215" t="s">
        <v>86</v>
      </c>
      <c r="AV432" s="14" t="s">
        <v>86</v>
      </c>
      <c r="AW432" s="14" t="s">
        <v>36</v>
      </c>
      <c r="AX432" s="14" t="s">
        <v>76</v>
      </c>
      <c r="AY432" s="215" t="s">
        <v>144</v>
      </c>
    </row>
    <row r="433" spans="1:65" s="13" customFormat="1" ht="10.199999999999999">
      <c r="B433" s="195"/>
      <c r="C433" s="196"/>
      <c r="D433" s="190" t="s">
        <v>153</v>
      </c>
      <c r="E433" s="197" t="s">
        <v>38</v>
      </c>
      <c r="F433" s="198" t="s">
        <v>1074</v>
      </c>
      <c r="G433" s="196"/>
      <c r="H433" s="197" t="s">
        <v>38</v>
      </c>
      <c r="I433" s="199"/>
      <c r="J433" s="196"/>
      <c r="K433" s="196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153</v>
      </c>
      <c r="AU433" s="204" t="s">
        <v>86</v>
      </c>
      <c r="AV433" s="13" t="s">
        <v>84</v>
      </c>
      <c r="AW433" s="13" t="s">
        <v>36</v>
      </c>
      <c r="AX433" s="13" t="s">
        <v>76</v>
      </c>
      <c r="AY433" s="204" t="s">
        <v>144</v>
      </c>
    </row>
    <row r="434" spans="1:65" s="14" customFormat="1" ht="10.199999999999999">
      <c r="B434" s="205"/>
      <c r="C434" s="206"/>
      <c r="D434" s="190" t="s">
        <v>153</v>
      </c>
      <c r="E434" s="207" t="s">
        <v>38</v>
      </c>
      <c r="F434" s="208" t="s">
        <v>86</v>
      </c>
      <c r="G434" s="206"/>
      <c r="H434" s="209">
        <v>2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153</v>
      </c>
      <c r="AU434" s="215" t="s">
        <v>86</v>
      </c>
      <c r="AV434" s="14" t="s">
        <v>86</v>
      </c>
      <c r="AW434" s="14" t="s">
        <v>36</v>
      </c>
      <c r="AX434" s="14" t="s">
        <v>76</v>
      </c>
      <c r="AY434" s="215" t="s">
        <v>144</v>
      </c>
    </row>
    <row r="435" spans="1:65" s="15" customFormat="1" ht="10.199999999999999">
      <c r="B435" s="232"/>
      <c r="C435" s="233"/>
      <c r="D435" s="190" t="s">
        <v>153</v>
      </c>
      <c r="E435" s="234" t="s">
        <v>38</v>
      </c>
      <c r="F435" s="235" t="s">
        <v>421</v>
      </c>
      <c r="G435" s="233"/>
      <c r="H435" s="236">
        <v>6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153</v>
      </c>
      <c r="AU435" s="242" t="s">
        <v>86</v>
      </c>
      <c r="AV435" s="15" t="s">
        <v>145</v>
      </c>
      <c r="AW435" s="15" t="s">
        <v>36</v>
      </c>
      <c r="AX435" s="15" t="s">
        <v>84</v>
      </c>
      <c r="AY435" s="242" t="s">
        <v>144</v>
      </c>
    </row>
    <row r="436" spans="1:65" s="2" customFormat="1" ht="16.5" customHeight="1">
      <c r="A436" s="37"/>
      <c r="B436" s="38"/>
      <c r="C436" s="218" t="s">
        <v>768</v>
      </c>
      <c r="D436" s="218" t="s">
        <v>223</v>
      </c>
      <c r="E436" s="219" t="s">
        <v>807</v>
      </c>
      <c r="F436" s="220" t="s">
        <v>808</v>
      </c>
      <c r="G436" s="221" t="s">
        <v>226</v>
      </c>
      <c r="H436" s="222">
        <v>6</v>
      </c>
      <c r="I436" s="223"/>
      <c r="J436" s="224">
        <f>ROUND(I436*H436,2)</f>
        <v>0</v>
      </c>
      <c r="K436" s="220" t="s">
        <v>160</v>
      </c>
      <c r="L436" s="225"/>
      <c r="M436" s="226" t="s">
        <v>38</v>
      </c>
      <c r="N436" s="227" t="s">
        <v>49</v>
      </c>
      <c r="O436" s="68"/>
      <c r="P436" s="186">
        <f>O436*H436</f>
        <v>0</v>
      </c>
      <c r="Q436" s="186">
        <v>2.2000000000000001E-3</v>
      </c>
      <c r="R436" s="186">
        <f>Q436*H436</f>
        <v>1.32E-2</v>
      </c>
      <c r="S436" s="186">
        <v>0</v>
      </c>
      <c r="T436" s="187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8" t="s">
        <v>227</v>
      </c>
      <c r="AT436" s="188" t="s">
        <v>223</v>
      </c>
      <c r="AU436" s="188" t="s">
        <v>86</v>
      </c>
      <c r="AY436" s="20" t="s">
        <v>144</v>
      </c>
      <c r="BE436" s="189">
        <f>IF(N436="základní",J436,0)</f>
        <v>0</v>
      </c>
      <c r="BF436" s="189">
        <f>IF(N436="snížená",J436,0)</f>
        <v>0</v>
      </c>
      <c r="BG436" s="189">
        <f>IF(N436="zákl. přenesená",J436,0)</f>
        <v>0</v>
      </c>
      <c r="BH436" s="189">
        <f>IF(N436="sníž. přenesená",J436,0)</f>
        <v>0</v>
      </c>
      <c r="BI436" s="189">
        <f>IF(N436="nulová",J436,0)</f>
        <v>0</v>
      </c>
      <c r="BJ436" s="20" t="s">
        <v>145</v>
      </c>
      <c r="BK436" s="189">
        <f>ROUND(I436*H436,2)</f>
        <v>0</v>
      </c>
      <c r="BL436" s="20" t="s">
        <v>198</v>
      </c>
      <c r="BM436" s="188" t="s">
        <v>809</v>
      </c>
    </row>
    <row r="437" spans="1:65" s="2" customFormat="1" ht="10.199999999999999">
      <c r="A437" s="37"/>
      <c r="B437" s="38"/>
      <c r="C437" s="39"/>
      <c r="D437" s="190" t="s">
        <v>152</v>
      </c>
      <c r="E437" s="39"/>
      <c r="F437" s="191" t="s">
        <v>808</v>
      </c>
      <c r="G437" s="39"/>
      <c r="H437" s="39"/>
      <c r="I437" s="192"/>
      <c r="J437" s="39"/>
      <c r="K437" s="39"/>
      <c r="L437" s="42"/>
      <c r="M437" s="193"/>
      <c r="N437" s="194"/>
      <c r="O437" s="68"/>
      <c r="P437" s="68"/>
      <c r="Q437" s="68"/>
      <c r="R437" s="68"/>
      <c r="S437" s="68"/>
      <c r="T437" s="69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152</v>
      </c>
      <c r="AU437" s="20" t="s">
        <v>86</v>
      </c>
    </row>
    <row r="438" spans="1:65" s="13" customFormat="1" ht="10.199999999999999">
      <c r="B438" s="195"/>
      <c r="C438" s="196"/>
      <c r="D438" s="190" t="s">
        <v>153</v>
      </c>
      <c r="E438" s="197" t="s">
        <v>38</v>
      </c>
      <c r="F438" s="198" t="s">
        <v>1115</v>
      </c>
      <c r="G438" s="196"/>
      <c r="H438" s="197" t="s">
        <v>38</v>
      </c>
      <c r="I438" s="199"/>
      <c r="J438" s="196"/>
      <c r="K438" s="196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153</v>
      </c>
      <c r="AU438" s="204" t="s">
        <v>86</v>
      </c>
      <c r="AV438" s="13" t="s">
        <v>84</v>
      </c>
      <c r="AW438" s="13" t="s">
        <v>36</v>
      </c>
      <c r="AX438" s="13" t="s">
        <v>76</v>
      </c>
      <c r="AY438" s="204" t="s">
        <v>144</v>
      </c>
    </row>
    <row r="439" spans="1:65" s="14" customFormat="1" ht="10.199999999999999">
      <c r="B439" s="205"/>
      <c r="C439" s="206"/>
      <c r="D439" s="190" t="s">
        <v>153</v>
      </c>
      <c r="E439" s="207" t="s">
        <v>38</v>
      </c>
      <c r="F439" s="208" t="s">
        <v>145</v>
      </c>
      <c r="G439" s="206"/>
      <c r="H439" s="209">
        <v>4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153</v>
      </c>
      <c r="AU439" s="215" t="s">
        <v>86</v>
      </c>
      <c r="AV439" s="14" t="s">
        <v>86</v>
      </c>
      <c r="AW439" s="14" t="s">
        <v>36</v>
      </c>
      <c r="AX439" s="14" t="s">
        <v>76</v>
      </c>
      <c r="AY439" s="215" t="s">
        <v>144</v>
      </c>
    </row>
    <row r="440" spans="1:65" s="13" customFormat="1" ht="10.199999999999999">
      <c r="B440" s="195"/>
      <c r="C440" s="196"/>
      <c r="D440" s="190" t="s">
        <v>153</v>
      </c>
      <c r="E440" s="197" t="s">
        <v>38</v>
      </c>
      <c r="F440" s="198" t="s">
        <v>1074</v>
      </c>
      <c r="G440" s="196"/>
      <c r="H440" s="197" t="s">
        <v>38</v>
      </c>
      <c r="I440" s="199"/>
      <c r="J440" s="196"/>
      <c r="K440" s="196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153</v>
      </c>
      <c r="AU440" s="204" t="s">
        <v>86</v>
      </c>
      <c r="AV440" s="13" t="s">
        <v>84</v>
      </c>
      <c r="AW440" s="13" t="s">
        <v>36</v>
      </c>
      <c r="AX440" s="13" t="s">
        <v>76</v>
      </c>
      <c r="AY440" s="204" t="s">
        <v>144</v>
      </c>
    </row>
    <row r="441" spans="1:65" s="14" customFormat="1" ht="10.199999999999999">
      <c r="B441" s="205"/>
      <c r="C441" s="206"/>
      <c r="D441" s="190" t="s">
        <v>153</v>
      </c>
      <c r="E441" s="207" t="s">
        <v>38</v>
      </c>
      <c r="F441" s="208" t="s">
        <v>86</v>
      </c>
      <c r="G441" s="206"/>
      <c r="H441" s="209">
        <v>2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153</v>
      </c>
      <c r="AU441" s="215" t="s">
        <v>86</v>
      </c>
      <c r="AV441" s="14" t="s">
        <v>86</v>
      </c>
      <c r="AW441" s="14" t="s">
        <v>36</v>
      </c>
      <c r="AX441" s="14" t="s">
        <v>76</v>
      </c>
      <c r="AY441" s="215" t="s">
        <v>144</v>
      </c>
    </row>
    <row r="442" spans="1:65" s="15" customFormat="1" ht="10.199999999999999">
      <c r="B442" s="232"/>
      <c r="C442" s="233"/>
      <c r="D442" s="190" t="s">
        <v>153</v>
      </c>
      <c r="E442" s="234" t="s">
        <v>38</v>
      </c>
      <c r="F442" s="235" t="s">
        <v>421</v>
      </c>
      <c r="G442" s="233"/>
      <c r="H442" s="236">
        <v>6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153</v>
      </c>
      <c r="AU442" s="242" t="s">
        <v>86</v>
      </c>
      <c r="AV442" s="15" t="s">
        <v>145</v>
      </c>
      <c r="AW442" s="15" t="s">
        <v>36</v>
      </c>
      <c r="AX442" s="15" t="s">
        <v>84</v>
      </c>
      <c r="AY442" s="242" t="s">
        <v>144</v>
      </c>
    </row>
    <row r="443" spans="1:65" s="2" customFormat="1" ht="16.5" customHeight="1">
      <c r="A443" s="37"/>
      <c r="B443" s="38"/>
      <c r="C443" s="177" t="s">
        <v>772</v>
      </c>
      <c r="D443" s="177" t="s">
        <v>147</v>
      </c>
      <c r="E443" s="178" t="s">
        <v>811</v>
      </c>
      <c r="F443" s="179" t="s">
        <v>812</v>
      </c>
      <c r="G443" s="180" t="s">
        <v>226</v>
      </c>
      <c r="H443" s="181">
        <v>8</v>
      </c>
      <c r="I443" s="182"/>
      <c r="J443" s="183">
        <f>ROUND(I443*H443,2)</f>
        <v>0</v>
      </c>
      <c r="K443" s="179" t="s">
        <v>160</v>
      </c>
      <c r="L443" s="42"/>
      <c r="M443" s="184" t="s">
        <v>38</v>
      </c>
      <c r="N443" s="185" t="s">
        <v>49</v>
      </c>
      <c r="O443" s="68"/>
      <c r="P443" s="186">
        <f>O443*H443</f>
        <v>0</v>
      </c>
      <c r="Q443" s="186">
        <v>0</v>
      </c>
      <c r="R443" s="186">
        <f>Q443*H443</f>
        <v>0</v>
      </c>
      <c r="S443" s="186">
        <v>0</v>
      </c>
      <c r="T443" s="187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8" t="s">
        <v>198</v>
      </c>
      <c r="AT443" s="188" t="s">
        <v>147</v>
      </c>
      <c r="AU443" s="188" t="s">
        <v>86</v>
      </c>
      <c r="AY443" s="20" t="s">
        <v>144</v>
      </c>
      <c r="BE443" s="189">
        <f>IF(N443="základní",J443,0)</f>
        <v>0</v>
      </c>
      <c r="BF443" s="189">
        <f>IF(N443="snížená",J443,0)</f>
        <v>0</v>
      </c>
      <c r="BG443" s="189">
        <f>IF(N443="zákl. přenesená",J443,0)</f>
        <v>0</v>
      </c>
      <c r="BH443" s="189">
        <f>IF(N443="sníž. přenesená",J443,0)</f>
        <v>0</v>
      </c>
      <c r="BI443" s="189">
        <f>IF(N443="nulová",J443,0)</f>
        <v>0</v>
      </c>
      <c r="BJ443" s="20" t="s">
        <v>145</v>
      </c>
      <c r="BK443" s="189">
        <f>ROUND(I443*H443,2)</f>
        <v>0</v>
      </c>
      <c r="BL443" s="20" t="s">
        <v>198</v>
      </c>
      <c r="BM443" s="188" t="s">
        <v>813</v>
      </c>
    </row>
    <row r="444" spans="1:65" s="2" customFormat="1" ht="10.199999999999999">
      <c r="A444" s="37"/>
      <c r="B444" s="38"/>
      <c r="C444" s="39"/>
      <c r="D444" s="190" t="s">
        <v>152</v>
      </c>
      <c r="E444" s="39"/>
      <c r="F444" s="191" t="s">
        <v>814</v>
      </c>
      <c r="G444" s="39"/>
      <c r="H444" s="39"/>
      <c r="I444" s="192"/>
      <c r="J444" s="39"/>
      <c r="K444" s="39"/>
      <c r="L444" s="42"/>
      <c r="M444" s="193"/>
      <c r="N444" s="194"/>
      <c r="O444" s="68"/>
      <c r="P444" s="68"/>
      <c r="Q444" s="68"/>
      <c r="R444" s="68"/>
      <c r="S444" s="68"/>
      <c r="T444" s="69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152</v>
      </c>
      <c r="AU444" s="20" t="s">
        <v>86</v>
      </c>
    </row>
    <row r="445" spans="1:65" s="2" customFormat="1" ht="10.199999999999999">
      <c r="A445" s="37"/>
      <c r="B445" s="38"/>
      <c r="C445" s="39"/>
      <c r="D445" s="216" t="s">
        <v>163</v>
      </c>
      <c r="E445" s="39"/>
      <c r="F445" s="217" t="s">
        <v>815</v>
      </c>
      <c r="G445" s="39"/>
      <c r="H445" s="39"/>
      <c r="I445" s="192"/>
      <c r="J445" s="39"/>
      <c r="K445" s="39"/>
      <c r="L445" s="42"/>
      <c r="M445" s="193"/>
      <c r="N445" s="194"/>
      <c r="O445" s="68"/>
      <c r="P445" s="68"/>
      <c r="Q445" s="68"/>
      <c r="R445" s="68"/>
      <c r="S445" s="68"/>
      <c r="T445" s="69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163</v>
      </c>
      <c r="AU445" s="20" t="s">
        <v>86</v>
      </c>
    </row>
    <row r="446" spans="1:65" s="13" customFormat="1" ht="10.199999999999999">
      <c r="B446" s="195"/>
      <c r="C446" s="196"/>
      <c r="D446" s="190" t="s">
        <v>153</v>
      </c>
      <c r="E446" s="197" t="s">
        <v>38</v>
      </c>
      <c r="F446" s="198" t="s">
        <v>816</v>
      </c>
      <c r="G446" s="196"/>
      <c r="H446" s="197" t="s">
        <v>38</v>
      </c>
      <c r="I446" s="199"/>
      <c r="J446" s="196"/>
      <c r="K446" s="196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153</v>
      </c>
      <c r="AU446" s="204" t="s">
        <v>86</v>
      </c>
      <c r="AV446" s="13" t="s">
        <v>84</v>
      </c>
      <c r="AW446" s="13" t="s">
        <v>36</v>
      </c>
      <c r="AX446" s="13" t="s">
        <v>76</v>
      </c>
      <c r="AY446" s="204" t="s">
        <v>144</v>
      </c>
    </row>
    <row r="447" spans="1:65" s="14" customFormat="1" ht="10.199999999999999">
      <c r="B447" s="205"/>
      <c r="C447" s="206"/>
      <c r="D447" s="190" t="s">
        <v>153</v>
      </c>
      <c r="E447" s="207" t="s">
        <v>38</v>
      </c>
      <c r="F447" s="208" t="s">
        <v>1094</v>
      </c>
      <c r="G447" s="206"/>
      <c r="H447" s="209">
        <v>8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153</v>
      </c>
      <c r="AU447" s="215" t="s">
        <v>86</v>
      </c>
      <c r="AV447" s="14" t="s">
        <v>86</v>
      </c>
      <c r="AW447" s="14" t="s">
        <v>36</v>
      </c>
      <c r="AX447" s="14" t="s">
        <v>84</v>
      </c>
      <c r="AY447" s="215" t="s">
        <v>144</v>
      </c>
    </row>
    <row r="448" spans="1:65" s="2" customFormat="1" ht="16.5" customHeight="1">
      <c r="A448" s="37"/>
      <c r="B448" s="38"/>
      <c r="C448" s="218" t="s">
        <v>776</v>
      </c>
      <c r="D448" s="218" t="s">
        <v>223</v>
      </c>
      <c r="E448" s="219" t="s">
        <v>818</v>
      </c>
      <c r="F448" s="220" t="s">
        <v>819</v>
      </c>
      <c r="G448" s="221" t="s">
        <v>226</v>
      </c>
      <c r="H448" s="222">
        <v>8</v>
      </c>
      <c r="I448" s="223"/>
      <c r="J448" s="224">
        <f>ROUND(I448*H448,2)</f>
        <v>0</v>
      </c>
      <c r="K448" s="220" t="s">
        <v>160</v>
      </c>
      <c r="L448" s="225"/>
      <c r="M448" s="226" t="s">
        <v>38</v>
      </c>
      <c r="N448" s="227" t="s">
        <v>49</v>
      </c>
      <c r="O448" s="68"/>
      <c r="P448" s="186">
        <f>O448*H448</f>
        <v>0</v>
      </c>
      <c r="Q448" s="186">
        <v>2.2000000000000001E-3</v>
      </c>
      <c r="R448" s="186">
        <f>Q448*H448</f>
        <v>1.7600000000000001E-2</v>
      </c>
      <c r="S448" s="186">
        <v>0</v>
      </c>
      <c r="T448" s="18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8" t="s">
        <v>227</v>
      </c>
      <c r="AT448" s="188" t="s">
        <v>223</v>
      </c>
      <c r="AU448" s="188" t="s">
        <v>86</v>
      </c>
      <c r="AY448" s="20" t="s">
        <v>144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20" t="s">
        <v>145</v>
      </c>
      <c r="BK448" s="189">
        <f>ROUND(I448*H448,2)</f>
        <v>0</v>
      </c>
      <c r="BL448" s="20" t="s">
        <v>198</v>
      </c>
      <c r="BM448" s="188" t="s">
        <v>820</v>
      </c>
    </row>
    <row r="449" spans="1:65" s="2" customFormat="1" ht="10.199999999999999">
      <c r="A449" s="37"/>
      <c r="B449" s="38"/>
      <c r="C449" s="39"/>
      <c r="D449" s="190" t="s">
        <v>152</v>
      </c>
      <c r="E449" s="39"/>
      <c r="F449" s="191" t="s">
        <v>819</v>
      </c>
      <c r="G449" s="39"/>
      <c r="H449" s="39"/>
      <c r="I449" s="192"/>
      <c r="J449" s="39"/>
      <c r="K449" s="39"/>
      <c r="L449" s="42"/>
      <c r="M449" s="193"/>
      <c r="N449" s="194"/>
      <c r="O449" s="68"/>
      <c r="P449" s="68"/>
      <c r="Q449" s="68"/>
      <c r="R449" s="68"/>
      <c r="S449" s="68"/>
      <c r="T449" s="69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152</v>
      </c>
      <c r="AU449" s="20" t="s">
        <v>86</v>
      </c>
    </row>
    <row r="450" spans="1:65" s="13" customFormat="1" ht="10.199999999999999">
      <c r="B450" s="195"/>
      <c r="C450" s="196"/>
      <c r="D450" s="190" t="s">
        <v>153</v>
      </c>
      <c r="E450" s="197" t="s">
        <v>38</v>
      </c>
      <c r="F450" s="198" t="s">
        <v>816</v>
      </c>
      <c r="G450" s="196"/>
      <c r="H450" s="197" t="s">
        <v>38</v>
      </c>
      <c r="I450" s="199"/>
      <c r="J450" s="196"/>
      <c r="K450" s="196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153</v>
      </c>
      <c r="AU450" s="204" t="s">
        <v>86</v>
      </c>
      <c r="AV450" s="13" t="s">
        <v>84</v>
      </c>
      <c r="AW450" s="13" t="s">
        <v>36</v>
      </c>
      <c r="AX450" s="13" t="s">
        <v>76</v>
      </c>
      <c r="AY450" s="204" t="s">
        <v>144</v>
      </c>
    </row>
    <row r="451" spans="1:65" s="14" customFormat="1" ht="10.199999999999999">
      <c r="B451" s="205"/>
      <c r="C451" s="206"/>
      <c r="D451" s="190" t="s">
        <v>153</v>
      </c>
      <c r="E451" s="207" t="s">
        <v>38</v>
      </c>
      <c r="F451" s="208" t="s">
        <v>1094</v>
      </c>
      <c r="G451" s="206"/>
      <c r="H451" s="209">
        <v>8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153</v>
      </c>
      <c r="AU451" s="215" t="s">
        <v>86</v>
      </c>
      <c r="AV451" s="14" t="s">
        <v>86</v>
      </c>
      <c r="AW451" s="14" t="s">
        <v>36</v>
      </c>
      <c r="AX451" s="14" t="s">
        <v>84</v>
      </c>
      <c r="AY451" s="215" t="s">
        <v>144</v>
      </c>
    </row>
    <row r="452" spans="1:65" s="2" customFormat="1" ht="16.5" customHeight="1">
      <c r="A452" s="37"/>
      <c r="B452" s="38"/>
      <c r="C452" s="177" t="s">
        <v>784</v>
      </c>
      <c r="D452" s="177" t="s">
        <v>147</v>
      </c>
      <c r="E452" s="178" t="s">
        <v>822</v>
      </c>
      <c r="F452" s="179" t="s">
        <v>823</v>
      </c>
      <c r="G452" s="180" t="s">
        <v>226</v>
      </c>
      <c r="H452" s="181">
        <v>14</v>
      </c>
      <c r="I452" s="182"/>
      <c r="J452" s="183">
        <f>ROUND(I452*H452,2)</f>
        <v>0</v>
      </c>
      <c r="K452" s="179" t="s">
        <v>160</v>
      </c>
      <c r="L452" s="42"/>
      <c r="M452" s="184" t="s">
        <v>38</v>
      </c>
      <c r="N452" s="185" t="s">
        <v>49</v>
      </c>
      <c r="O452" s="68"/>
      <c r="P452" s="186">
        <f>O452*H452</f>
        <v>0</v>
      </c>
      <c r="Q452" s="186">
        <v>4.6999999999999999E-4</v>
      </c>
      <c r="R452" s="186">
        <f>Q452*H452</f>
        <v>6.5799999999999999E-3</v>
      </c>
      <c r="S452" s="186">
        <v>0</v>
      </c>
      <c r="T452" s="18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8" t="s">
        <v>198</v>
      </c>
      <c r="AT452" s="188" t="s">
        <v>147</v>
      </c>
      <c r="AU452" s="188" t="s">
        <v>86</v>
      </c>
      <c r="AY452" s="20" t="s">
        <v>144</v>
      </c>
      <c r="BE452" s="189">
        <f>IF(N452="základní",J452,0)</f>
        <v>0</v>
      </c>
      <c r="BF452" s="189">
        <f>IF(N452="snížená",J452,0)</f>
        <v>0</v>
      </c>
      <c r="BG452" s="189">
        <f>IF(N452="zákl. přenesená",J452,0)</f>
        <v>0</v>
      </c>
      <c r="BH452" s="189">
        <f>IF(N452="sníž. přenesená",J452,0)</f>
        <v>0</v>
      </c>
      <c r="BI452" s="189">
        <f>IF(N452="nulová",J452,0)</f>
        <v>0</v>
      </c>
      <c r="BJ452" s="20" t="s">
        <v>145</v>
      </c>
      <c r="BK452" s="189">
        <f>ROUND(I452*H452,2)</f>
        <v>0</v>
      </c>
      <c r="BL452" s="20" t="s">
        <v>198</v>
      </c>
      <c r="BM452" s="188" t="s">
        <v>824</v>
      </c>
    </row>
    <row r="453" spans="1:65" s="2" customFormat="1" ht="10.199999999999999">
      <c r="A453" s="37"/>
      <c r="B453" s="38"/>
      <c r="C453" s="39"/>
      <c r="D453" s="190" t="s">
        <v>152</v>
      </c>
      <c r="E453" s="39"/>
      <c r="F453" s="191" t="s">
        <v>825</v>
      </c>
      <c r="G453" s="39"/>
      <c r="H453" s="39"/>
      <c r="I453" s="192"/>
      <c r="J453" s="39"/>
      <c r="K453" s="39"/>
      <c r="L453" s="42"/>
      <c r="M453" s="193"/>
      <c r="N453" s="194"/>
      <c r="O453" s="68"/>
      <c r="P453" s="68"/>
      <c r="Q453" s="68"/>
      <c r="R453" s="68"/>
      <c r="S453" s="68"/>
      <c r="T453" s="69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152</v>
      </c>
      <c r="AU453" s="20" t="s">
        <v>86</v>
      </c>
    </row>
    <row r="454" spans="1:65" s="2" customFormat="1" ht="10.199999999999999">
      <c r="A454" s="37"/>
      <c r="B454" s="38"/>
      <c r="C454" s="39"/>
      <c r="D454" s="216" t="s">
        <v>163</v>
      </c>
      <c r="E454" s="39"/>
      <c r="F454" s="217" t="s">
        <v>826</v>
      </c>
      <c r="G454" s="39"/>
      <c r="H454" s="39"/>
      <c r="I454" s="192"/>
      <c r="J454" s="39"/>
      <c r="K454" s="39"/>
      <c r="L454" s="42"/>
      <c r="M454" s="193"/>
      <c r="N454" s="194"/>
      <c r="O454" s="68"/>
      <c r="P454" s="68"/>
      <c r="Q454" s="68"/>
      <c r="R454" s="68"/>
      <c r="S454" s="68"/>
      <c r="T454" s="69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163</v>
      </c>
      <c r="AU454" s="20" t="s">
        <v>86</v>
      </c>
    </row>
    <row r="455" spans="1:65" s="13" customFormat="1" ht="10.199999999999999">
      <c r="B455" s="195"/>
      <c r="C455" s="196"/>
      <c r="D455" s="190" t="s">
        <v>153</v>
      </c>
      <c r="E455" s="197" t="s">
        <v>38</v>
      </c>
      <c r="F455" s="198" t="s">
        <v>1116</v>
      </c>
      <c r="G455" s="196"/>
      <c r="H455" s="197" t="s">
        <v>38</v>
      </c>
      <c r="I455" s="199"/>
      <c r="J455" s="196"/>
      <c r="K455" s="196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153</v>
      </c>
      <c r="AU455" s="204" t="s">
        <v>86</v>
      </c>
      <c r="AV455" s="13" t="s">
        <v>84</v>
      </c>
      <c r="AW455" s="13" t="s">
        <v>36</v>
      </c>
      <c r="AX455" s="13" t="s">
        <v>76</v>
      </c>
      <c r="AY455" s="204" t="s">
        <v>144</v>
      </c>
    </row>
    <row r="456" spans="1:65" s="14" customFormat="1" ht="10.199999999999999">
      <c r="B456" s="205"/>
      <c r="C456" s="206"/>
      <c r="D456" s="190" t="s">
        <v>153</v>
      </c>
      <c r="E456" s="207" t="s">
        <v>38</v>
      </c>
      <c r="F456" s="208" t="s">
        <v>1073</v>
      </c>
      <c r="G456" s="206"/>
      <c r="H456" s="209">
        <v>12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153</v>
      </c>
      <c r="AU456" s="215" t="s">
        <v>86</v>
      </c>
      <c r="AV456" s="14" t="s">
        <v>86</v>
      </c>
      <c r="AW456" s="14" t="s">
        <v>36</v>
      </c>
      <c r="AX456" s="14" t="s">
        <v>76</v>
      </c>
      <c r="AY456" s="215" t="s">
        <v>144</v>
      </c>
    </row>
    <row r="457" spans="1:65" s="13" customFormat="1" ht="10.199999999999999">
      <c r="B457" s="195"/>
      <c r="C457" s="196"/>
      <c r="D457" s="190" t="s">
        <v>153</v>
      </c>
      <c r="E457" s="197" t="s">
        <v>38</v>
      </c>
      <c r="F457" s="198" t="s">
        <v>1117</v>
      </c>
      <c r="G457" s="196"/>
      <c r="H457" s="197" t="s">
        <v>38</v>
      </c>
      <c r="I457" s="199"/>
      <c r="J457" s="196"/>
      <c r="K457" s="196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153</v>
      </c>
      <c r="AU457" s="204" t="s">
        <v>86</v>
      </c>
      <c r="AV457" s="13" t="s">
        <v>84</v>
      </c>
      <c r="AW457" s="13" t="s">
        <v>36</v>
      </c>
      <c r="AX457" s="13" t="s">
        <v>76</v>
      </c>
      <c r="AY457" s="204" t="s">
        <v>144</v>
      </c>
    </row>
    <row r="458" spans="1:65" s="14" customFormat="1" ht="10.199999999999999">
      <c r="B458" s="205"/>
      <c r="C458" s="206"/>
      <c r="D458" s="190" t="s">
        <v>153</v>
      </c>
      <c r="E458" s="207" t="s">
        <v>38</v>
      </c>
      <c r="F458" s="208" t="s">
        <v>86</v>
      </c>
      <c r="G458" s="206"/>
      <c r="H458" s="209">
        <v>2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153</v>
      </c>
      <c r="AU458" s="215" t="s">
        <v>86</v>
      </c>
      <c r="AV458" s="14" t="s">
        <v>86</v>
      </c>
      <c r="AW458" s="14" t="s">
        <v>36</v>
      </c>
      <c r="AX458" s="14" t="s">
        <v>76</v>
      </c>
      <c r="AY458" s="215" t="s">
        <v>144</v>
      </c>
    </row>
    <row r="459" spans="1:65" s="15" customFormat="1" ht="10.199999999999999">
      <c r="B459" s="232"/>
      <c r="C459" s="233"/>
      <c r="D459" s="190" t="s">
        <v>153</v>
      </c>
      <c r="E459" s="234" t="s">
        <v>38</v>
      </c>
      <c r="F459" s="235" t="s">
        <v>421</v>
      </c>
      <c r="G459" s="233"/>
      <c r="H459" s="236">
        <v>14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153</v>
      </c>
      <c r="AU459" s="242" t="s">
        <v>86</v>
      </c>
      <c r="AV459" s="15" t="s">
        <v>145</v>
      </c>
      <c r="AW459" s="15" t="s">
        <v>36</v>
      </c>
      <c r="AX459" s="15" t="s">
        <v>84</v>
      </c>
      <c r="AY459" s="242" t="s">
        <v>144</v>
      </c>
    </row>
    <row r="460" spans="1:65" s="2" customFormat="1" ht="21.75" customHeight="1">
      <c r="A460" s="37"/>
      <c r="B460" s="38"/>
      <c r="C460" s="218" t="s">
        <v>789</v>
      </c>
      <c r="D460" s="218" t="s">
        <v>223</v>
      </c>
      <c r="E460" s="219" t="s">
        <v>828</v>
      </c>
      <c r="F460" s="220" t="s">
        <v>829</v>
      </c>
      <c r="G460" s="221" t="s">
        <v>226</v>
      </c>
      <c r="H460" s="222">
        <v>14</v>
      </c>
      <c r="I460" s="223"/>
      <c r="J460" s="224">
        <f>ROUND(I460*H460,2)</f>
        <v>0</v>
      </c>
      <c r="K460" s="220" t="s">
        <v>160</v>
      </c>
      <c r="L460" s="225"/>
      <c r="M460" s="226" t="s">
        <v>38</v>
      </c>
      <c r="N460" s="227" t="s">
        <v>49</v>
      </c>
      <c r="O460" s="68"/>
      <c r="P460" s="186">
        <f>O460*H460</f>
        <v>0</v>
      </c>
      <c r="Q460" s="186">
        <v>1.6E-2</v>
      </c>
      <c r="R460" s="186">
        <f>Q460*H460</f>
        <v>0.224</v>
      </c>
      <c r="S460" s="186">
        <v>0</v>
      </c>
      <c r="T460" s="187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8" t="s">
        <v>227</v>
      </c>
      <c r="AT460" s="188" t="s">
        <v>223</v>
      </c>
      <c r="AU460" s="188" t="s">
        <v>86</v>
      </c>
      <c r="AY460" s="20" t="s">
        <v>144</v>
      </c>
      <c r="BE460" s="189">
        <f>IF(N460="základní",J460,0)</f>
        <v>0</v>
      </c>
      <c r="BF460" s="189">
        <f>IF(N460="snížená",J460,0)</f>
        <v>0</v>
      </c>
      <c r="BG460" s="189">
        <f>IF(N460="zákl. přenesená",J460,0)</f>
        <v>0</v>
      </c>
      <c r="BH460" s="189">
        <f>IF(N460="sníž. přenesená",J460,0)</f>
        <v>0</v>
      </c>
      <c r="BI460" s="189">
        <f>IF(N460="nulová",J460,0)</f>
        <v>0</v>
      </c>
      <c r="BJ460" s="20" t="s">
        <v>145</v>
      </c>
      <c r="BK460" s="189">
        <f>ROUND(I460*H460,2)</f>
        <v>0</v>
      </c>
      <c r="BL460" s="20" t="s">
        <v>198</v>
      </c>
      <c r="BM460" s="188" t="s">
        <v>830</v>
      </c>
    </row>
    <row r="461" spans="1:65" s="2" customFormat="1" ht="10.199999999999999">
      <c r="A461" s="37"/>
      <c r="B461" s="38"/>
      <c r="C461" s="39"/>
      <c r="D461" s="190" t="s">
        <v>152</v>
      </c>
      <c r="E461" s="39"/>
      <c r="F461" s="191" t="s">
        <v>829</v>
      </c>
      <c r="G461" s="39"/>
      <c r="H461" s="39"/>
      <c r="I461" s="192"/>
      <c r="J461" s="39"/>
      <c r="K461" s="39"/>
      <c r="L461" s="42"/>
      <c r="M461" s="193"/>
      <c r="N461" s="194"/>
      <c r="O461" s="68"/>
      <c r="P461" s="68"/>
      <c r="Q461" s="68"/>
      <c r="R461" s="68"/>
      <c r="S461" s="68"/>
      <c r="T461" s="69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152</v>
      </c>
      <c r="AU461" s="20" t="s">
        <v>86</v>
      </c>
    </row>
    <row r="462" spans="1:65" s="13" customFormat="1" ht="10.199999999999999">
      <c r="B462" s="195"/>
      <c r="C462" s="196"/>
      <c r="D462" s="190" t="s">
        <v>153</v>
      </c>
      <c r="E462" s="197" t="s">
        <v>38</v>
      </c>
      <c r="F462" s="198" t="s">
        <v>1076</v>
      </c>
      <c r="G462" s="196"/>
      <c r="H462" s="197" t="s">
        <v>38</v>
      </c>
      <c r="I462" s="199"/>
      <c r="J462" s="196"/>
      <c r="K462" s="196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153</v>
      </c>
      <c r="AU462" s="204" t="s">
        <v>86</v>
      </c>
      <c r="AV462" s="13" t="s">
        <v>84</v>
      </c>
      <c r="AW462" s="13" t="s">
        <v>36</v>
      </c>
      <c r="AX462" s="13" t="s">
        <v>76</v>
      </c>
      <c r="AY462" s="204" t="s">
        <v>144</v>
      </c>
    </row>
    <row r="463" spans="1:65" s="14" customFormat="1" ht="10.199999999999999">
      <c r="B463" s="205"/>
      <c r="C463" s="206"/>
      <c r="D463" s="190" t="s">
        <v>153</v>
      </c>
      <c r="E463" s="207" t="s">
        <v>38</v>
      </c>
      <c r="F463" s="208" t="s">
        <v>1073</v>
      </c>
      <c r="G463" s="206"/>
      <c r="H463" s="209">
        <v>12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153</v>
      </c>
      <c r="AU463" s="215" t="s">
        <v>86</v>
      </c>
      <c r="AV463" s="14" t="s">
        <v>86</v>
      </c>
      <c r="AW463" s="14" t="s">
        <v>36</v>
      </c>
      <c r="AX463" s="14" t="s">
        <v>76</v>
      </c>
      <c r="AY463" s="215" t="s">
        <v>144</v>
      </c>
    </row>
    <row r="464" spans="1:65" s="13" customFormat="1" ht="10.199999999999999">
      <c r="B464" s="195"/>
      <c r="C464" s="196"/>
      <c r="D464" s="190" t="s">
        <v>153</v>
      </c>
      <c r="E464" s="197" t="s">
        <v>38</v>
      </c>
      <c r="F464" s="198" t="s">
        <v>1074</v>
      </c>
      <c r="G464" s="196"/>
      <c r="H464" s="197" t="s">
        <v>38</v>
      </c>
      <c r="I464" s="199"/>
      <c r="J464" s="196"/>
      <c r="K464" s="196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153</v>
      </c>
      <c r="AU464" s="204" t="s">
        <v>86</v>
      </c>
      <c r="AV464" s="13" t="s">
        <v>84</v>
      </c>
      <c r="AW464" s="13" t="s">
        <v>36</v>
      </c>
      <c r="AX464" s="13" t="s">
        <v>76</v>
      </c>
      <c r="AY464" s="204" t="s">
        <v>144</v>
      </c>
    </row>
    <row r="465" spans="1:65" s="14" customFormat="1" ht="10.199999999999999">
      <c r="B465" s="205"/>
      <c r="C465" s="206"/>
      <c r="D465" s="190" t="s">
        <v>153</v>
      </c>
      <c r="E465" s="207" t="s">
        <v>38</v>
      </c>
      <c r="F465" s="208" t="s">
        <v>86</v>
      </c>
      <c r="G465" s="206"/>
      <c r="H465" s="209">
        <v>2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153</v>
      </c>
      <c r="AU465" s="215" t="s">
        <v>86</v>
      </c>
      <c r="AV465" s="14" t="s">
        <v>86</v>
      </c>
      <c r="AW465" s="14" t="s">
        <v>36</v>
      </c>
      <c r="AX465" s="14" t="s">
        <v>76</v>
      </c>
      <c r="AY465" s="215" t="s">
        <v>144</v>
      </c>
    </row>
    <row r="466" spans="1:65" s="15" customFormat="1" ht="10.199999999999999">
      <c r="B466" s="232"/>
      <c r="C466" s="233"/>
      <c r="D466" s="190" t="s">
        <v>153</v>
      </c>
      <c r="E466" s="234" t="s">
        <v>38</v>
      </c>
      <c r="F466" s="235" t="s">
        <v>421</v>
      </c>
      <c r="G466" s="233"/>
      <c r="H466" s="236">
        <v>14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153</v>
      </c>
      <c r="AU466" s="242" t="s">
        <v>86</v>
      </c>
      <c r="AV466" s="15" t="s">
        <v>145</v>
      </c>
      <c r="AW466" s="15" t="s">
        <v>36</v>
      </c>
      <c r="AX466" s="15" t="s">
        <v>84</v>
      </c>
      <c r="AY466" s="242" t="s">
        <v>144</v>
      </c>
    </row>
    <row r="467" spans="1:65" s="2" customFormat="1" ht="24.15" customHeight="1">
      <c r="A467" s="37"/>
      <c r="B467" s="38"/>
      <c r="C467" s="218" t="s">
        <v>795</v>
      </c>
      <c r="D467" s="218" t="s">
        <v>223</v>
      </c>
      <c r="E467" s="219" t="s">
        <v>832</v>
      </c>
      <c r="F467" s="220" t="s">
        <v>833</v>
      </c>
      <c r="G467" s="221" t="s">
        <v>834</v>
      </c>
      <c r="H467" s="222">
        <v>0.28000000000000003</v>
      </c>
      <c r="I467" s="223"/>
      <c r="J467" s="224">
        <f>ROUND(I467*H467,2)</f>
        <v>0</v>
      </c>
      <c r="K467" s="220" t="s">
        <v>160</v>
      </c>
      <c r="L467" s="225"/>
      <c r="M467" s="226" t="s">
        <v>38</v>
      </c>
      <c r="N467" s="227" t="s">
        <v>49</v>
      </c>
      <c r="O467" s="68"/>
      <c r="P467" s="186">
        <f>O467*H467</f>
        <v>0</v>
      </c>
      <c r="Q467" s="186">
        <v>2.9999999999999997E-4</v>
      </c>
      <c r="R467" s="186">
        <f>Q467*H467</f>
        <v>8.3999999999999995E-5</v>
      </c>
      <c r="S467" s="186">
        <v>0</v>
      </c>
      <c r="T467" s="18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8" t="s">
        <v>227</v>
      </c>
      <c r="AT467" s="188" t="s">
        <v>223</v>
      </c>
      <c r="AU467" s="188" t="s">
        <v>86</v>
      </c>
      <c r="AY467" s="20" t="s">
        <v>144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20" t="s">
        <v>145</v>
      </c>
      <c r="BK467" s="189">
        <f>ROUND(I467*H467,2)</f>
        <v>0</v>
      </c>
      <c r="BL467" s="20" t="s">
        <v>198</v>
      </c>
      <c r="BM467" s="188" t="s">
        <v>835</v>
      </c>
    </row>
    <row r="468" spans="1:65" s="2" customFormat="1" ht="10.199999999999999">
      <c r="A468" s="37"/>
      <c r="B468" s="38"/>
      <c r="C468" s="39"/>
      <c r="D468" s="190" t="s">
        <v>152</v>
      </c>
      <c r="E468" s="39"/>
      <c r="F468" s="191" t="s">
        <v>833</v>
      </c>
      <c r="G468" s="39"/>
      <c r="H468" s="39"/>
      <c r="I468" s="192"/>
      <c r="J468" s="39"/>
      <c r="K468" s="39"/>
      <c r="L468" s="42"/>
      <c r="M468" s="193"/>
      <c r="N468" s="194"/>
      <c r="O468" s="68"/>
      <c r="P468" s="68"/>
      <c r="Q468" s="68"/>
      <c r="R468" s="68"/>
      <c r="S468" s="68"/>
      <c r="T468" s="69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152</v>
      </c>
      <c r="AU468" s="20" t="s">
        <v>86</v>
      </c>
    </row>
    <row r="469" spans="1:65" s="14" customFormat="1" ht="10.199999999999999">
      <c r="B469" s="205"/>
      <c r="C469" s="206"/>
      <c r="D469" s="190" t="s">
        <v>153</v>
      </c>
      <c r="E469" s="207" t="s">
        <v>38</v>
      </c>
      <c r="F469" s="208" t="s">
        <v>1118</v>
      </c>
      <c r="G469" s="206"/>
      <c r="H469" s="209">
        <v>0.28000000000000003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153</v>
      </c>
      <c r="AU469" s="215" t="s">
        <v>86</v>
      </c>
      <c r="AV469" s="14" t="s">
        <v>86</v>
      </c>
      <c r="AW469" s="14" t="s">
        <v>36</v>
      </c>
      <c r="AX469" s="14" t="s">
        <v>84</v>
      </c>
      <c r="AY469" s="215" t="s">
        <v>144</v>
      </c>
    </row>
    <row r="470" spans="1:65" s="2" customFormat="1" ht="16.5" customHeight="1">
      <c r="A470" s="37"/>
      <c r="B470" s="38"/>
      <c r="C470" s="177" t="s">
        <v>799</v>
      </c>
      <c r="D470" s="177" t="s">
        <v>147</v>
      </c>
      <c r="E470" s="178" t="s">
        <v>838</v>
      </c>
      <c r="F470" s="179" t="s">
        <v>839</v>
      </c>
      <c r="G470" s="180" t="s">
        <v>172</v>
      </c>
      <c r="H470" s="181">
        <v>0.50600000000000001</v>
      </c>
      <c r="I470" s="182"/>
      <c r="J470" s="183">
        <f>ROUND(I470*H470,2)</f>
        <v>0</v>
      </c>
      <c r="K470" s="179" t="s">
        <v>160</v>
      </c>
      <c r="L470" s="42"/>
      <c r="M470" s="184" t="s">
        <v>38</v>
      </c>
      <c r="N470" s="185" t="s">
        <v>49</v>
      </c>
      <c r="O470" s="68"/>
      <c r="P470" s="186">
        <f>O470*H470</f>
        <v>0</v>
      </c>
      <c r="Q470" s="186">
        <v>0</v>
      </c>
      <c r="R470" s="186">
        <f>Q470*H470</f>
        <v>0</v>
      </c>
      <c r="S470" s="186">
        <v>0</v>
      </c>
      <c r="T470" s="18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8" t="s">
        <v>198</v>
      </c>
      <c r="AT470" s="188" t="s">
        <v>147</v>
      </c>
      <c r="AU470" s="188" t="s">
        <v>86</v>
      </c>
      <c r="AY470" s="20" t="s">
        <v>144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20" t="s">
        <v>145</v>
      </c>
      <c r="BK470" s="189">
        <f>ROUND(I470*H470,2)</f>
        <v>0</v>
      </c>
      <c r="BL470" s="20" t="s">
        <v>198</v>
      </c>
      <c r="BM470" s="188" t="s">
        <v>840</v>
      </c>
    </row>
    <row r="471" spans="1:65" s="2" customFormat="1" ht="19.2">
      <c r="A471" s="37"/>
      <c r="B471" s="38"/>
      <c r="C471" s="39"/>
      <c r="D471" s="190" t="s">
        <v>152</v>
      </c>
      <c r="E471" s="39"/>
      <c r="F471" s="191" t="s">
        <v>841</v>
      </c>
      <c r="G471" s="39"/>
      <c r="H471" s="39"/>
      <c r="I471" s="192"/>
      <c r="J471" s="39"/>
      <c r="K471" s="39"/>
      <c r="L471" s="42"/>
      <c r="M471" s="193"/>
      <c r="N471" s="194"/>
      <c r="O471" s="68"/>
      <c r="P471" s="68"/>
      <c r="Q471" s="68"/>
      <c r="R471" s="68"/>
      <c r="S471" s="68"/>
      <c r="T471" s="69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152</v>
      </c>
      <c r="AU471" s="20" t="s">
        <v>86</v>
      </c>
    </row>
    <row r="472" spans="1:65" s="2" customFormat="1" ht="10.199999999999999">
      <c r="A472" s="37"/>
      <c r="B472" s="38"/>
      <c r="C472" s="39"/>
      <c r="D472" s="216" t="s">
        <v>163</v>
      </c>
      <c r="E472" s="39"/>
      <c r="F472" s="217" t="s">
        <v>842</v>
      </c>
      <c r="G472" s="39"/>
      <c r="H472" s="39"/>
      <c r="I472" s="192"/>
      <c r="J472" s="39"/>
      <c r="K472" s="39"/>
      <c r="L472" s="42"/>
      <c r="M472" s="193"/>
      <c r="N472" s="194"/>
      <c r="O472" s="68"/>
      <c r="P472" s="68"/>
      <c r="Q472" s="68"/>
      <c r="R472" s="68"/>
      <c r="S472" s="68"/>
      <c r="T472" s="69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163</v>
      </c>
      <c r="AU472" s="20" t="s">
        <v>86</v>
      </c>
    </row>
    <row r="473" spans="1:65" s="12" customFormat="1" ht="22.8" customHeight="1">
      <c r="B473" s="161"/>
      <c r="C473" s="162"/>
      <c r="D473" s="163" t="s">
        <v>75</v>
      </c>
      <c r="E473" s="175" t="s">
        <v>843</v>
      </c>
      <c r="F473" s="175" t="s">
        <v>844</v>
      </c>
      <c r="G473" s="162"/>
      <c r="H473" s="162"/>
      <c r="I473" s="165"/>
      <c r="J473" s="176">
        <f>BK473</f>
        <v>0</v>
      </c>
      <c r="K473" s="162"/>
      <c r="L473" s="167"/>
      <c r="M473" s="168"/>
      <c r="N473" s="169"/>
      <c r="O473" s="169"/>
      <c r="P473" s="170">
        <f>SUM(P474:P507)</f>
        <v>0</v>
      </c>
      <c r="Q473" s="169"/>
      <c r="R473" s="170">
        <f>SUM(R474:R507)</f>
        <v>1.89984</v>
      </c>
      <c r="S473" s="169"/>
      <c r="T473" s="171">
        <f>SUM(T474:T507)</f>
        <v>3.9921599999999997</v>
      </c>
      <c r="AR473" s="172" t="s">
        <v>86</v>
      </c>
      <c r="AT473" s="173" t="s">
        <v>75</v>
      </c>
      <c r="AU473" s="173" t="s">
        <v>84</v>
      </c>
      <c r="AY473" s="172" t="s">
        <v>144</v>
      </c>
      <c r="BK473" s="174">
        <f>SUM(BK474:BK507)</f>
        <v>0</v>
      </c>
    </row>
    <row r="474" spans="1:65" s="2" customFormat="1" ht="16.5" customHeight="1">
      <c r="A474" s="37"/>
      <c r="B474" s="38"/>
      <c r="C474" s="177" t="s">
        <v>806</v>
      </c>
      <c r="D474" s="177" t="s">
        <v>147</v>
      </c>
      <c r="E474" s="178" t="s">
        <v>846</v>
      </c>
      <c r="F474" s="179" t="s">
        <v>847</v>
      </c>
      <c r="G474" s="180" t="s">
        <v>159</v>
      </c>
      <c r="H474" s="181">
        <v>48</v>
      </c>
      <c r="I474" s="182"/>
      <c r="J474" s="183">
        <f>ROUND(I474*H474,2)</f>
        <v>0</v>
      </c>
      <c r="K474" s="179" t="s">
        <v>160</v>
      </c>
      <c r="L474" s="42"/>
      <c r="M474" s="184" t="s">
        <v>38</v>
      </c>
      <c r="N474" s="185" t="s">
        <v>49</v>
      </c>
      <c r="O474" s="68"/>
      <c r="P474" s="186">
        <f>O474*H474</f>
        <v>0</v>
      </c>
      <c r="Q474" s="186">
        <v>0</v>
      </c>
      <c r="R474" s="186">
        <f>Q474*H474</f>
        <v>0</v>
      </c>
      <c r="S474" s="186">
        <v>8.3169999999999994E-2</v>
      </c>
      <c r="T474" s="187">
        <f>S474*H474</f>
        <v>3.9921599999999997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8" t="s">
        <v>198</v>
      </c>
      <c r="AT474" s="188" t="s">
        <v>147</v>
      </c>
      <c r="AU474" s="188" t="s">
        <v>86</v>
      </c>
      <c r="AY474" s="20" t="s">
        <v>144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20" t="s">
        <v>145</v>
      </c>
      <c r="BK474" s="189">
        <f>ROUND(I474*H474,2)</f>
        <v>0</v>
      </c>
      <c r="BL474" s="20" t="s">
        <v>198</v>
      </c>
      <c r="BM474" s="188" t="s">
        <v>848</v>
      </c>
    </row>
    <row r="475" spans="1:65" s="2" customFormat="1" ht="10.199999999999999">
      <c r="A475" s="37"/>
      <c r="B475" s="38"/>
      <c r="C475" s="39"/>
      <c r="D475" s="190" t="s">
        <v>152</v>
      </c>
      <c r="E475" s="39"/>
      <c r="F475" s="191" t="s">
        <v>847</v>
      </c>
      <c r="G475" s="39"/>
      <c r="H475" s="39"/>
      <c r="I475" s="192"/>
      <c r="J475" s="39"/>
      <c r="K475" s="39"/>
      <c r="L475" s="42"/>
      <c r="M475" s="193"/>
      <c r="N475" s="194"/>
      <c r="O475" s="68"/>
      <c r="P475" s="68"/>
      <c r="Q475" s="68"/>
      <c r="R475" s="68"/>
      <c r="S475" s="68"/>
      <c r="T475" s="69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152</v>
      </c>
      <c r="AU475" s="20" t="s">
        <v>86</v>
      </c>
    </row>
    <row r="476" spans="1:65" s="2" customFormat="1" ht="10.199999999999999">
      <c r="A476" s="37"/>
      <c r="B476" s="38"/>
      <c r="C476" s="39"/>
      <c r="D476" s="216" t="s">
        <v>163</v>
      </c>
      <c r="E476" s="39"/>
      <c r="F476" s="217" t="s">
        <v>849</v>
      </c>
      <c r="G476" s="39"/>
      <c r="H476" s="39"/>
      <c r="I476" s="192"/>
      <c r="J476" s="39"/>
      <c r="K476" s="39"/>
      <c r="L476" s="42"/>
      <c r="M476" s="193"/>
      <c r="N476" s="194"/>
      <c r="O476" s="68"/>
      <c r="P476" s="68"/>
      <c r="Q476" s="68"/>
      <c r="R476" s="68"/>
      <c r="S476" s="68"/>
      <c r="T476" s="69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163</v>
      </c>
      <c r="AU476" s="20" t="s">
        <v>86</v>
      </c>
    </row>
    <row r="477" spans="1:65" s="14" customFormat="1" ht="10.199999999999999">
      <c r="B477" s="205"/>
      <c r="C477" s="206"/>
      <c r="D477" s="190" t="s">
        <v>153</v>
      </c>
      <c r="E477" s="207" t="s">
        <v>38</v>
      </c>
      <c r="F477" s="208" t="s">
        <v>1107</v>
      </c>
      <c r="G477" s="206"/>
      <c r="H477" s="209">
        <v>48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153</v>
      </c>
      <c r="AU477" s="215" t="s">
        <v>86</v>
      </c>
      <c r="AV477" s="14" t="s">
        <v>86</v>
      </c>
      <c r="AW477" s="14" t="s">
        <v>36</v>
      </c>
      <c r="AX477" s="14" t="s">
        <v>84</v>
      </c>
      <c r="AY477" s="215" t="s">
        <v>144</v>
      </c>
    </row>
    <row r="478" spans="1:65" s="2" customFormat="1" ht="16.5" customHeight="1">
      <c r="A478" s="37"/>
      <c r="B478" s="38"/>
      <c r="C478" s="177" t="s">
        <v>810</v>
      </c>
      <c r="D478" s="177" t="s">
        <v>147</v>
      </c>
      <c r="E478" s="178" t="s">
        <v>851</v>
      </c>
      <c r="F478" s="179" t="s">
        <v>852</v>
      </c>
      <c r="G478" s="180" t="s">
        <v>159</v>
      </c>
      <c r="H478" s="181">
        <v>48</v>
      </c>
      <c r="I478" s="182"/>
      <c r="J478" s="183">
        <f>ROUND(I478*H478,2)</f>
        <v>0</v>
      </c>
      <c r="K478" s="179" t="s">
        <v>160</v>
      </c>
      <c r="L478" s="42"/>
      <c r="M478" s="184" t="s">
        <v>38</v>
      </c>
      <c r="N478" s="185" t="s">
        <v>49</v>
      </c>
      <c r="O478" s="68"/>
      <c r="P478" s="186">
        <f>O478*H478</f>
        <v>0</v>
      </c>
      <c r="Q478" s="186">
        <v>0</v>
      </c>
      <c r="R478" s="186">
        <f>Q478*H478</f>
        <v>0</v>
      </c>
      <c r="S478" s="186">
        <v>0</v>
      </c>
      <c r="T478" s="187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8" t="s">
        <v>198</v>
      </c>
      <c r="AT478" s="188" t="s">
        <v>147</v>
      </c>
      <c r="AU478" s="188" t="s">
        <v>86</v>
      </c>
      <c r="AY478" s="20" t="s">
        <v>144</v>
      </c>
      <c r="BE478" s="189">
        <f>IF(N478="základní",J478,0)</f>
        <v>0</v>
      </c>
      <c r="BF478" s="189">
        <f>IF(N478="snížená",J478,0)</f>
        <v>0</v>
      </c>
      <c r="BG478" s="189">
        <f>IF(N478="zákl. přenesená",J478,0)</f>
        <v>0</v>
      </c>
      <c r="BH478" s="189">
        <f>IF(N478="sníž. přenesená",J478,0)</f>
        <v>0</v>
      </c>
      <c r="BI478" s="189">
        <f>IF(N478="nulová",J478,0)</f>
        <v>0</v>
      </c>
      <c r="BJ478" s="20" t="s">
        <v>145</v>
      </c>
      <c r="BK478" s="189">
        <f>ROUND(I478*H478,2)</f>
        <v>0</v>
      </c>
      <c r="BL478" s="20" t="s">
        <v>198</v>
      </c>
      <c r="BM478" s="188" t="s">
        <v>853</v>
      </c>
    </row>
    <row r="479" spans="1:65" s="2" customFormat="1" ht="10.199999999999999">
      <c r="A479" s="37"/>
      <c r="B479" s="38"/>
      <c r="C479" s="39"/>
      <c r="D479" s="190" t="s">
        <v>152</v>
      </c>
      <c r="E479" s="39"/>
      <c r="F479" s="191" t="s">
        <v>854</v>
      </c>
      <c r="G479" s="39"/>
      <c r="H479" s="39"/>
      <c r="I479" s="192"/>
      <c r="J479" s="39"/>
      <c r="K479" s="39"/>
      <c r="L479" s="42"/>
      <c r="M479" s="193"/>
      <c r="N479" s="194"/>
      <c r="O479" s="68"/>
      <c r="P479" s="68"/>
      <c r="Q479" s="68"/>
      <c r="R479" s="68"/>
      <c r="S479" s="68"/>
      <c r="T479" s="69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152</v>
      </c>
      <c r="AU479" s="20" t="s">
        <v>86</v>
      </c>
    </row>
    <row r="480" spans="1:65" s="2" customFormat="1" ht="10.199999999999999">
      <c r="A480" s="37"/>
      <c r="B480" s="38"/>
      <c r="C480" s="39"/>
      <c r="D480" s="216" t="s">
        <v>163</v>
      </c>
      <c r="E480" s="39"/>
      <c r="F480" s="217" t="s">
        <v>855</v>
      </c>
      <c r="G480" s="39"/>
      <c r="H480" s="39"/>
      <c r="I480" s="192"/>
      <c r="J480" s="39"/>
      <c r="K480" s="39"/>
      <c r="L480" s="42"/>
      <c r="M480" s="193"/>
      <c r="N480" s="194"/>
      <c r="O480" s="68"/>
      <c r="P480" s="68"/>
      <c r="Q480" s="68"/>
      <c r="R480" s="68"/>
      <c r="S480" s="68"/>
      <c r="T480" s="69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163</v>
      </c>
      <c r="AU480" s="20" t="s">
        <v>86</v>
      </c>
    </row>
    <row r="481" spans="1:65" s="14" customFormat="1" ht="10.199999999999999">
      <c r="B481" s="205"/>
      <c r="C481" s="206"/>
      <c r="D481" s="190" t="s">
        <v>153</v>
      </c>
      <c r="E481" s="207" t="s">
        <v>38</v>
      </c>
      <c r="F481" s="208" t="s">
        <v>1107</v>
      </c>
      <c r="G481" s="206"/>
      <c r="H481" s="209">
        <v>48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153</v>
      </c>
      <c r="AU481" s="215" t="s">
        <v>86</v>
      </c>
      <c r="AV481" s="14" t="s">
        <v>86</v>
      </c>
      <c r="AW481" s="14" t="s">
        <v>36</v>
      </c>
      <c r="AX481" s="14" t="s">
        <v>84</v>
      </c>
      <c r="AY481" s="215" t="s">
        <v>144</v>
      </c>
    </row>
    <row r="482" spans="1:65" s="2" customFormat="1" ht="16.5" customHeight="1">
      <c r="A482" s="37"/>
      <c r="B482" s="38"/>
      <c r="C482" s="177" t="s">
        <v>817</v>
      </c>
      <c r="D482" s="177" t="s">
        <v>147</v>
      </c>
      <c r="E482" s="178" t="s">
        <v>857</v>
      </c>
      <c r="F482" s="179" t="s">
        <v>858</v>
      </c>
      <c r="G482" s="180" t="s">
        <v>159</v>
      </c>
      <c r="H482" s="181">
        <v>48</v>
      </c>
      <c r="I482" s="182"/>
      <c r="J482" s="183">
        <f>ROUND(I482*H482,2)</f>
        <v>0</v>
      </c>
      <c r="K482" s="179" t="s">
        <v>160</v>
      </c>
      <c r="L482" s="42"/>
      <c r="M482" s="184" t="s">
        <v>38</v>
      </c>
      <c r="N482" s="185" t="s">
        <v>49</v>
      </c>
      <c r="O482" s="68"/>
      <c r="P482" s="186">
        <f>O482*H482</f>
        <v>0</v>
      </c>
      <c r="Q482" s="186">
        <v>2.9999999999999997E-4</v>
      </c>
      <c r="R482" s="186">
        <f>Q482*H482</f>
        <v>1.44E-2</v>
      </c>
      <c r="S482" s="186">
        <v>0</v>
      </c>
      <c r="T482" s="187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8" t="s">
        <v>198</v>
      </c>
      <c r="AT482" s="188" t="s">
        <v>147</v>
      </c>
      <c r="AU482" s="188" t="s">
        <v>86</v>
      </c>
      <c r="AY482" s="20" t="s">
        <v>144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20" t="s">
        <v>145</v>
      </c>
      <c r="BK482" s="189">
        <f>ROUND(I482*H482,2)</f>
        <v>0</v>
      </c>
      <c r="BL482" s="20" t="s">
        <v>198</v>
      </c>
      <c r="BM482" s="188" t="s">
        <v>859</v>
      </c>
    </row>
    <row r="483" spans="1:65" s="2" customFormat="1" ht="10.199999999999999">
      <c r="A483" s="37"/>
      <c r="B483" s="38"/>
      <c r="C483" s="39"/>
      <c r="D483" s="190" t="s">
        <v>152</v>
      </c>
      <c r="E483" s="39"/>
      <c r="F483" s="191" t="s">
        <v>860</v>
      </c>
      <c r="G483" s="39"/>
      <c r="H483" s="39"/>
      <c r="I483" s="192"/>
      <c r="J483" s="39"/>
      <c r="K483" s="39"/>
      <c r="L483" s="42"/>
      <c r="M483" s="193"/>
      <c r="N483" s="194"/>
      <c r="O483" s="68"/>
      <c r="P483" s="68"/>
      <c r="Q483" s="68"/>
      <c r="R483" s="68"/>
      <c r="S483" s="68"/>
      <c r="T483" s="69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152</v>
      </c>
      <c r="AU483" s="20" t="s">
        <v>86</v>
      </c>
    </row>
    <row r="484" spans="1:65" s="2" customFormat="1" ht="10.199999999999999">
      <c r="A484" s="37"/>
      <c r="B484" s="38"/>
      <c r="C484" s="39"/>
      <c r="D484" s="216" t="s">
        <v>163</v>
      </c>
      <c r="E484" s="39"/>
      <c r="F484" s="217" t="s">
        <v>861</v>
      </c>
      <c r="G484" s="39"/>
      <c r="H484" s="39"/>
      <c r="I484" s="192"/>
      <c r="J484" s="39"/>
      <c r="K484" s="39"/>
      <c r="L484" s="42"/>
      <c r="M484" s="193"/>
      <c r="N484" s="194"/>
      <c r="O484" s="68"/>
      <c r="P484" s="68"/>
      <c r="Q484" s="68"/>
      <c r="R484" s="68"/>
      <c r="S484" s="68"/>
      <c r="T484" s="69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163</v>
      </c>
      <c r="AU484" s="20" t="s">
        <v>86</v>
      </c>
    </row>
    <row r="485" spans="1:65" s="14" customFormat="1" ht="10.199999999999999">
      <c r="B485" s="205"/>
      <c r="C485" s="206"/>
      <c r="D485" s="190" t="s">
        <v>153</v>
      </c>
      <c r="E485" s="207" t="s">
        <v>38</v>
      </c>
      <c r="F485" s="208" t="s">
        <v>1107</v>
      </c>
      <c r="G485" s="206"/>
      <c r="H485" s="209">
        <v>48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153</v>
      </c>
      <c r="AU485" s="215" t="s">
        <v>86</v>
      </c>
      <c r="AV485" s="14" t="s">
        <v>86</v>
      </c>
      <c r="AW485" s="14" t="s">
        <v>36</v>
      </c>
      <c r="AX485" s="14" t="s">
        <v>84</v>
      </c>
      <c r="AY485" s="215" t="s">
        <v>144</v>
      </c>
    </row>
    <row r="486" spans="1:65" s="2" customFormat="1" ht="16.5" customHeight="1">
      <c r="A486" s="37"/>
      <c r="B486" s="38"/>
      <c r="C486" s="177" t="s">
        <v>821</v>
      </c>
      <c r="D486" s="177" t="s">
        <v>147</v>
      </c>
      <c r="E486" s="178" t="s">
        <v>863</v>
      </c>
      <c r="F486" s="179" t="s">
        <v>864</v>
      </c>
      <c r="G486" s="180" t="s">
        <v>159</v>
      </c>
      <c r="H486" s="181">
        <v>48</v>
      </c>
      <c r="I486" s="182"/>
      <c r="J486" s="183">
        <f>ROUND(I486*H486,2)</f>
        <v>0</v>
      </c>
      <c r="K486" s="179" t="s">
        <v>160</v>
      </c>
      <c r="L486" s="42"/>
      <c r="M486" s="184" t="s">
        <v>38</v>
      </c>
      <c r="N486" s="185" t="s">
        <v>49</v>
      </c>
      <c r="O486" s="68"/>
      <c r="P486" s="186">
        <f>O486*H486</f>
        <v>0</v>
      </c>
      <c r="Q486" s="186">
        <v>7.5799999999999999E-3</v>
      </c>
      <c r="R486" s="186">
        <f>Q486*H486</f>
        <v>0.36384</v>
      </c>
      <c r="S486" s="186">
        <v>0</v>
      </c>
      <c r="T486" s="18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8" t="s">
        <v>198</v>
      </c>
      <c r="AT486" s="188" t="s">
        <v>147</v>
      </c>
      <c r="AU486" s="188" t="s">
        <v>86</v>
      </c>
      <c r="AY486" s="20" t="s">
        <v>144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20" t="s">
        <v>145</v>
      </c>
      <c r="BK486" s="189">
        <f>ROUND(I486*H486,2)</f>
        <v>0</v>
      </c>
      <c r="BL486" s="20" t="s">
        <v>198</v>
      </c>
      <c r="BM486" s="188" t="s">
        <v>865</v>
      </c>
    </row>
    <row r="487" spans="1:65" s="2" customFormat="1" ht="10.199999999999999">
      <c r="A487" s="37"/>
      <c r="B487" s="38"/>
      <c r="C487" s="39"/>
      <c r="D487" s="190" t="s">
        <v>152</v>
      </c>
      <c r="E487" s="39"/>
      <c r="F487" s="191" t="s">
        <v>866</v>
      </c>
      <c r="G487" s="39"/>
      <c r="H487" s="39"/>
      <c r="I487" s="192"/>
      <c r="J487" s="39"/>
      <c r="K487" s="39"/>
      <c r="L487" s="42"/>
      <c r="M487" s="193"/>
      <c r="N487" s="194"/>
      <c r="O487" s="68"/>
      <c r="P487" s="68"/>
      <c r="Q487" s="68"/>
      <c r="R487" s="68"/>
      <c r="S487" s="68"/>
      <c r="T487" s="69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152</v>
      </c>
      <c r="AU487" s="20" t="s">
        <v>86</v>
      </c>
    </row>
    <row r="488" spans="1:65" s="2" customFormat="1" ht="10.199999999999999">
      <c r="A488" s="37"/>
      <c r="B488" s="38"/>
      <c r="C488" s="39"/>
      <c r="D488" s="216" t="s">
        <v>163</v>
      </c>
      <c r="E488" s="39"/>
      <c r="F488" s="217" t="s">
        <v>867</v>
      </c>
      <c r="G488" s="39"/>
      <c r="H488" s="39"/>
      <c r="I488" s="192"/>
      <c r="J488" s="39"/>
      <c r="K488" s="39"/>
      <c r="L488" s="42"/>
      <c r="M488" s="193"/>
      <c r="N488" s="194"/>
      <c r="O488" s="68"/>
      <c r="P488" s="68"/>
      <c r="Q488" s="68"/>
      <c r="R488" s="68"/>
      <c r="S488" s="68"/>
      <c r="T488" s="69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163</v>
      </c>
      <c r="AU488" s="20" t="s">
        <v>86</v>
      </c>
    </row>
    <row r="489" spans="1:65" s="14" customFormat="1" ht="10.199999999999999">
      <c r="B489" s="205"/>
      <c r="C489" s="206"/>
      <c r="D489" s="190" t="s">
        <v>153</v>
      </c>
      <c r="E489" s="207" t="s">
        <v>38</v>
      </c>
      <c r="F489" s="208" t="s">
        <v>1107</v>
      </c>
      <c r="G489" s="206"/>
      <c r="H489" s="209">
        <v>48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153</v>
      </c>
      <c r="AU489" s="215" t="s">
        <v>86</v>
      </c>
      <c r="AV489" s="14" t="s">
        <v>86</v>
      </c>
      <c r="AW489" s="14" t="s">
        <v>36</v>
      </c>
      <c r="AX489" s="14" t="s">
        <v>84</v>
      </c>
      <c r="AY489" s="215" t="s">
        <v>144</v>
      </c>
    </row>
    <row r="490" spans="1:65" s="2" customFormat="1" ht="16.5" customHeight="1">
      <c r="A490" s="37"/>
      <c r="B490" s="38"/>
      <c r="C490" s="177" t="s">
        <v>827</v>
      </c>
      <c r="D490" s="177" t="s">
        <v>147</v>
      </c>
      <c r="E490" s="178" t="s">
        <v>869</v>
      </c>
      <c r="F490" s="179" t="s">
        <v>870</v>
      </c>
      <c r="G490" s="180" t="s">
        <v>159</v>
      </c>
      <c r="H490" s="181">
        <v>48</v>
      </c>
      <c r="I490" s="182"/>
      <c r="J490" s="183">
        <f>ROUND(I490*H490,2)</f>
        <v>0</v>
      </c>
      <c r="K490" s="179" t="s">
        <v>160</v>
      </c>
      <c r="L490" s="42"/>
      <c r="M490" s="184" t="s">
        <v>38</v>
      </c>
      <c r="N490" s="185" t="s">
        <v>49</v>
      </c>
      <c r="O490" s="68"/>
      <c r="P490" s="186">
        <f>O490*H490</f>
        <v>0</v>
      </c>
      <c r="Q490" s="186">
        <v>1.5E-3</v>
      </c>
      <c r="R490" s="186">
        <f>Q490*H490</f>
        <v>7.2000000000000008E-2</v>
      </c>
      <c r="S490" s="186">
        <v>0</v>
      </c>
      <c r="T490" s="187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8" t="s">
        <v>198</v>
      </c>
      <c r="AT490" s="188" t="s">
        <v>147</v>
      </c>
      <c r="AU490" s="188" t="s">
        <v>86</v>
      </c>
      <c r="AY490" s="20" t="s">
        <v>144</v>
      </c>
      <c r="BE490" s="189">
        <f>IF(N490="základní",J490,0)</f>
        <v>0</v>
      </c>
      <c r="BF490" s="189">
        <f>IF(N490="snížená",J490,0)</f>
        <v>0</v>
      </c>
      <c r="BG490" s="189">
        <f>IF(N490="zákl. přenesená",J490,0)</f>
        <v>0</v>
      </c>
      <c r="BH490" s="189">
        <f>IF(N490="sníž. přenesená",J490,0)</f>
        <v>0</v>
      </c>
      <c r="BI490" s="189">
        <f>IF(N490="nulová",J490,0)</f>
        <v>0</v>
      </c>
      <c r="BJ490" s="20" t="s">
        <v>145</v>
      </c>
      <c r="BK490" s="189">
        <f>ROUND(I490*H490,2)</f>
        <v>0</v>
      </c>
      <c r="BL490" s="20" t="s">
        <v>198</v>
      </c>
      <c r="BM490" s="188" t="s">
        <v>871</v>
      </c>
    </row>
    <row r="491" spans="1:65" s="2" customFormat="1" ht="10.199999999999999">
      <c r="A491" s="37"/>
      <c r="B491" s="38"/>
      <c r="C491" s="39"/>
      <c r="D491" s="190" t="s">
        <v>152</v>
      </c>
      <c r="E491" s="39"/>
      <c r="F491" s="191" t="s">
        <v>872</v>
      </c>
      <c r="G491" s="39"/>
      <c r="H491" s="39"/>
      <c r="I491" s="192"/>
      <c r="J491" s="39"/>
      <c r="K491" s="39"/>
      <c r="L491" s="42"/>
      <c r="M491" s="193"/>
      <c r="N491" s="194"/>
      <c r="O491" s="68"/>
      <c r="P491" s="68"/>
      <c r="Q491" s="68"/>
      <c r="R491" s="68"/>
      <c r="S491" s="68"/>
      <c r="T491" s="69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152</v>
      </c>
      <c r="AU491" s="20" t="s">
        <v>86</v>
      </c>
    </row>
    <row r="492" spans="1:65" s="2" customFormat="1" ht="10.199999999999999">
      <c r="A492" s="37"/>
      <c r="B492" s="38"/>
      <c r="C492" s="39"/>
      <c r="D492" s="216" t="s">
        <v>163</v>
      </c>
      <c r="E492" s="39"/>
      <c r="F492" s="217" t="s">
        <v>873</v>
      </c>
      <c r="G492" s="39"/>
      <c r="H492" s="39"/>
      <c r="I492" s="192"/>
      <c r="J492" s="39"/>
      <c r="K492" s="39"/>
      <c r="L492" s="42"/>
      <c r="M492" s="193"/>
      <c r="N492" s="194"/>
      <c r="O492" s="68"/>
      <c r="P492" s="68"/>
      <c r="Q492" s="68"/>
      <c r="R492" s="68"/>
      <c r="S492" s="68"/>
      <c r="T492" s="69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163</v>
      </c>
      <c r="AU492" s="20" t="s">
        <v>86</v>
      </c>
    </row>
    <row r="493" spans="1:65" s="14" customFormat="1" ht="10.199999999999999">
      <c r="B493" s="205"/>
      <c r="C493" s="206"/>
      <c r="D493" s="190" t="s">
        <v>153</v>
      </c>
      <c r="E493" s="207" t="s">
        <v>38</v>
      </c>
      <c r="F493" s="208" t="s">
        <v>1107</v>
      </c>
      <c r="G493" s="206"/>
      <c r="H493" s="209">
        <v>48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153</v>
      </c>
      <c r="AU493" s="215" t="s">
        <v>86</v>
      </c>
      <c r="AV493" s="14" t="s">
        <v>86</v>
      </c>
      <c r="AW493" s="14" t="s">
        <v>36</v>
      </c>
      <c r="AX493" s="14" t="s">
        <v>84</v>
      </c>
      <c r="AY493" s="215" t="s">
        <v>144</v>
      </c>
    </row>
    <row r="494" spans="1:65" s="2" customFormat="1" ht="21.75" customHeight="1">
      <c r="A494" s="37"/>
      <c r="B494" s="38"/>
      <c r="C494" s="177" t="s">
        <v>831</v>
      </c>
      <c r="D494" s="177" t="s">
        <v>147</v>
      </c>
      <c r="E494" s="178" t="s">
        <v>875</v>
      </c>
      <c r="F494" s="179" t="s">
        <v>876</v>
      </c>
      <c r="G494" s="180" t="s">
        <v>159</v>
      </c>
      <c r="H494" s="181">
        <v>48</v>
      </c>
      <c r="I494" s="182"/>
      <c r="J494" s="183">
        <f>ROUND(I494*H494,2)</f>
        <v>0</v>
      </c>
      <c r="K494" s="179" t="s">
        <v>160</v>
      </c>
      <c r="L494" s="42"/>
      <c r="M494" s="184" t="s">
        <v>38</v>
      </c>
      <c r="N494" s="185" t="s">
        <v>49</v>
      </c>
      <c r="O494" s="68"/>
      <c r="P494" s="186">
        <f>O494*H494</f>
        <v>0</v>
      </c>
      <c r="Q494" s="186">
        <v>6.0000000000000001E-3</v>
      </c>
      <c r="R494" s="186">
        <f>Q494*H494</f>
        <v>0.28800000000000003</v>
      </c>
      <c r="S494" s="186">
        <v>0</v>
      </c>
      <c r="T494" s="187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8" t="s">
        <v>198</v>
      </c>
      <c r="AT494" s="188" t="s">
        <v>147</v>
      </c>
      <c r="AU494" s="188" t="s">
        <v>86</v>
      </c>
      <c r="AY494" s="20" t="s">
        <v>144</v>
      </c>
      <c r="BE494" s="189">
        <f>IF(N494="základní",J494,0)</f>
        <v>0</v>
      </c>
      <c r="BF494" s="189">
        <f>IF(N494="snížená",J494,0)</f>
        <v>0</v>
      </c>
      <c r="BG494" s="189">
        <f>IF(N494="zákl. přenesená",J494,0)</f>
        <v>0</v>
      </c>
      <c r="BH494" s="189">
        <f>IF(N494="sníž. přenesená",J494,0)</f>
        <v>0</v>
      </c>
      <c r="BI494" s="189">
        <f>IF(N494="nulová",J494,0)</f>
        <v>0</v>
      </c>
      <c r="BJ494" s="20" t="s">
        <v>145</v>
      </c>
      <c r="BK494" s="189">
        <f>ROUND(I494*H494,2)</f>
        <v>0</v>
      </c>
      <c r="BL494" s="20" t="s">
        <v>198</v>
      </c>
      <c r="BM494" s="188" t="s">
        <v>877</v>
      </c>
    </row>
    <row r="495" spans="1:65" s="2" customFormat="1" ht="19.2">
      <c r="A495" s="37"/>
      <c r="B495" s="38"/>
      <c r="C495" s="39"/>
      <c r="D495" s="190" t="s">
        <v>152</v>
      </c>
      <c r="E495" s="39"/>
      <c r="F495" s="191" t="s">
        <v>878</v>
      </c>
      <c r="G495" s="39"/>
      <c r="H495" s="39"/>
      <c r="I495" s="192"/>
      <c r="J495" s="39"/>
      <c r="K495" s="39"/>
      <c r="L495" s="42"/>
      <c r="M495" s="193"/>
      <c r="N495" s="194"/>
      <c r="O495" s="68"/>
      <c r="P495" s="68"/>
      <c r="Q495" s="68"/>
      <c r="R495" s="68"/>
      <c r="S495" s="68"/>
      <c r="T495" s="69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152</v>
      </c>
      <c r="AU495" s="20" t="s">
        <v>86</v>
      </c>
    </row>
    <row r="496" spans="1:65" s="2" customFormat="1" ht="10.199999999999999">
      <c r="A496" s="37"/>
      <c r="B496" s="38"/>
      <c r="C496" s="39"/>
      <c r="D496" s="216" t="s">
        <v>163</v>
      </c>
      <c r="E496" s="39"/>
      <c r="F496" s="217" t="s">
        <v>879</v>
      </c>
      <c r="G496" s="39"/>
      <c r="H496" s="39"/>
      <c r="I496" s="192"/>
      <c r="J496" s="39"/>
      <c r="K496" s="39"/>
      <c r="L496" s="42"/>
      <c r="M496" s="193"/>
      <c r="N496" s="194"/>
      <c r="O496" s="68"/>
      <c r="P496" s="68"/>
      <c r="Q496" s="68"/>
      <c r="R496" s="68"/>
      <c r="S496" s="68"/>
      <c r="T496" s="69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163</v>
      </c>
      <c r="AU496" s="20" t="s">
        <v>86</v>
      </c>
    </row>
    <row r="497" spans="1:65" s="13" customFormat="1" ht="10.199999999999999">
      <c r="B497" s="195"/>
      <c r="C497" s="196"/>
      <c r="D497" s="190" t="s">
        <v>153</v>
      </c>
      <c r="E497" s="197" t="s">
        <v>38</v>
      </c>
      <c r="F497" s="198" t="s">
        <v>1119</v>
      </c>
      <c r="G497" s="196"/>
      <c r="H497" s="197" t="s">
        <v>38</v>
      </c>
      <c r="I497" s="199"/>
      <c r="J497" s="196"/>
      <c r="K497" s="196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153</v>
      </c>
      <c r="AU497" s="204" t="s">
        <v>86</v>
      </c>
      <c r="AV497" s="13" t="s">
        <v>84</v>
      </c>
      <c r="AW497" s="13" t="s">
        <v>36</v>
      </c>
      <c r="AX497" s="13" t="s">
        <v>76</v>
      </c>
      <c r="AY497" s="204" t="s">
        <v>144</v>
      </c>
    </row>
    <row r="498" spans="1:65" s="14" customFormat="1" ht="10.199999999999999">
      <c r="B498" s="205"/>
      <c r="C498" s="206"/>
      <c r="D498" s="190" t="s">
        <v>153</v>
      </c>
      <c r="E498" s="207" t="s">
        <v>38</v>
      </c>
      <c r="F498" s="208" t="s">
        <v>1107</v>
      </c>
      <c r="G498" s="206"/>
      <c r="H498" s="209">
        <v>48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153</v>
      </c>
      <c r="AU498" s="215" t="s">
        <v>86</v>
      </c>
      <c r="AV498" s="14" t="s">
        <v>86</v>
      </c>
      <c r="AW498" s="14" t="s">
        <v>36</v>
      </c>
      <c r="AX498" s="14" t="s">
        <v>84</v>
      </c>
      <c r="AY498" s="215" t="s">
        <v>144</v>
      </c>
    </row>
    <row r="499" spans="1:65" s="2" customFormat="1" ht="16.5" customHeight="1">
      <c r="A499" s="37"/>
      <c r="B499" s="38"/>
      <c r="C499" s="218" t="s">
        <v>837</v>
      </c>
      <c r="D499" s="218" t="s">
        <v>223</v>
      </c>
      <c r="E499" s="219" t="s">
        <v>882</v>
      </c>
      <c r="F499" s="220" t="s">
        <v>883</v>
      </c>
      <c r="G499" s="221" t="s">
        <v>159</v>
      </c>
      <c r="H499" s="222">
        <v>52.8</v>
      </c>
      <c r="I499" s="223"/>
      <c r="J499" s="224">
        <f>ROUND(I499*H499,2)</f>
        <v>0</v>
      </c>
      <c r="K499" s="220" t="s">
        <v>160</v>
      </c>
      <c r="L499" s="225"/>
      <c r="M499" s="226" t="s">
        <v>38</v>
      </c>
      <c r="N499" s="227" t="s">
        <v>49</v>
      </c>
      <c r="O499" s="68"/>
      <c r="P499" s="186">
        <f>O499*H499</f>
        <v>0</v>
      </c>
      <c r="Q499" s="186">
        <v>2.1999999999999999E-2</v>
      </c>
      <c r="R499" s="186">
        <f>Q499*H499</f>
        <v>1.1616</v>
      </c>
      <c r="S499" s="186">
        <v>0</v>
      </c>
      <c r="T499" s="187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8" t="s">
        <v>227</v>
      </c>
      <c r="AT499" s="188" t="s">
        <v>223</v>
      </c>
      <c r="AU499" s="188" t="s">
        <v>86</v>
      </c>
      <c r="AY499" s="20" t="s">
        <v>144</v>
      </c>
      <c r="BE499" s="189">
        <f>IF(N499="základní",J499,0)</f>
        <v>0</v>
      </c>
      <c r="BF499" s="189">
        <f>IF(N499="snížená",J499,0)</f>
        <v>0</v>
      </c>
      <c r="BG499" s="189">
        <f>IF(N499="zákl. přenesená",J499,0)</f>
        <v>0</v>
      </c>
      <c r="BH499" s="189">
        <f>IF(N499="sníž. přenesená",J499,0)</f>
        <v>0</v>
      </c>
      <c r="BI499" s="189">
        <f>IF(N499="nulová",J499,0)</f>
        <v>0</v>
      </c>
      <c r="BJ499" s="20" t="s">
        <v>145</v>
      </c>
      <c r="BK499" s="189">
        <f>ROUND(I499*H499,2)</f>
        <v>0</v>
      </c>
      <c r="BL499" s="20" t="s">
        <v>198</v>
      </c>
      <c r="BM499" s="188" t="s">
        <v>884</v>
      </c>
    </row>
    <row r="500" spans="1:65" s="2" customFormat="1" ht="10.199999999999999">
      <c r="A500" s="37"/>
      <c r="B500" s="38"/>
      <c r="C500" s="39"/>
      <c r="D500" s="190" t="s">
        <v>152</v>
      </c>
      <c r="E500" s="39"/>
      <c r="F500" s="191" t="s">
        <v>883</v>
      </c>
      <c r="G500" s="39"/>
      <c r="H500" s="39"/>
      <c r="I500" s="192"/>
      <c r="J500" s="39"/>
      <c r="K500" s="39"/>
      <c r="L500" s="42"/>
      <c r="M500" s="193"/>
      <c r="N500" s="194"/>
      <c r="O500" s="68"/>
      <c r="P500" s="68"/>
      <c r="Q500" s="68"/>
      <c r="R500" s="68"/>
      <c r="S500" s="68"/>
      <c r="T500" s="69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152</v>
      </c>
      <c r="AU500" s="20" t="s">
        <v>86</v>
      </c>
    </row>
    <row r="501" spans="1:65" s="14" customFormat="1" ht="10.199999999999999">
      <c r="B501" s="205"/>
      <c r="C501" s="206"/>
      <c r="D501" s="190" t="s">
        <v>153</v>
      </c>
      <c r="E501" s="206"/>
      <c r="F501" s="208" t="s">
        <v>1120</v>
      </c>
      <c r="G501" s="206"/>
      <c r="H501" s="209">
        <v>52.8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153</v>
      </c>
      <c r="AU501" s="215" t="s">
        <v>86</v>
      </c>
      <c r="AV501" s="14" t="s">
        <v>86</v>
      </c>
      <c r="AW501" s="14" t="s">
        <v>4</v>
      </c>
      <c r="AX501" s="14" t="s">
        <v>84</v>
      </c>
      <c r="AY501" s="215" t="s">
        <v>144</v>
      </c>
    </row>
    <row r="502" spans="1:65" s="2" customFormat="1" ht="21.75" customHeight="1">
      <c r="A502" s="37"/>
      <c r="B502" s="38"/>
      <c r="C502" s="177" t="s">
        <v>845</v>
      </c>
      <c r="D502" s="177" t="s">
        <v>147</v>
      </c>
      <c r="E502" s="178" t="s">
        <v>887</v>
      </c>
      <c r="F502" s="179" t="s">
        <v>888</v>
      </c>
      <c r="G502" s="180" t="s">
        <v>159</v>
      </c>
      <c r="H502" s="181">
        <v>48</v>
      </c>
      <c r="I502" s="182"/>
      <c r="J502" s="183">
        <f>ROUND(I502*H502,2)</f>
        <v>0</v>
      </c>
      <c r="K502" s="179" t="s">
        <v>160</v>
      </c>
      <c r="L502" s="42"/>
      <c r="M502" s="184" t="s">
        <v>38</v>
      </c>
      <c r="N502" s="185" t="s">
        <v>49</v>
      </c>
      <c r="O502" s="68"/>
      <c r="P502" s="186">
        <f>O502*H502</f>
        <v>0</v>
      </c>
      <c r="Q502" s="186">
        <v>0</v>
      </c>
      <c r="R502" s="186">
        <f>Q502*H502</f>
        <v>0</v>
      </c>
      <c r="S502" s="186">
        <v>0</v>
      </c>
      <c r="T502" s="187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8" t="s">
        <v>198</v>
      </c>
      <c r="AT502" s="188" t="s">
        <v>147</v>
      </c>
      <c r="AU502" s="188" t="s">
        <v>86</v>
      </c>
      <c r="AY502" s="20" t="s">
        <v>144</v>
      </c>
      <c r="BE502" s="189">
        <f>IF(N502="základní",J502,0)</f>
        <v>0</v>
      </c>
      <c r="BF502" s="189">
        <f>IF(N502="snížená",J502,0)</f>
        <v>0</v>
      </c>
      <c r="BG502" s="189">
        <f>IF(N502="zákl. přenesená",J502,0)</f>
        <v>0</v>
      </c>
      <c r="BH502" s="189">
        <f>IF(N502="sníž. přenesená",J502,0)</f>
        <v>0</v>
      </c>
      <c r="BI502" s="189">
        <f>IF(N502="nulová",J502,0)</f>
        <v>0</v>
      </c>
      <c r="BJ502" s="20" t="s">
        <v>145</v>
      </c>
      <c r="BK502" s="189">
        <f>ROUND(I502*H502,2)</f>
        <v>0</v>
      </c>
      <c r="BL502" s="20" t="s">
        <v>198</v>
      </c>
      <c r="BM502" s="188" t="s">
        <v>889</v>
      </c>
    </row>
    <row r="503" spans="1:65" s="2" customFormat="1" ht="10.199999999999999">
      <c r="A503" s="37"/>
      <c r="B503" s="38"/>
      <c r="C503" s="39"/>
      <c r="D503" s="190" t="s">
        <v>152</v>
      </c>
      <c r="E503" s="39"/>
      <c r="F503" s="191" t="s">
        <v>890</v>
      </c>
      <c r="G503" s="39"/>
      <c r="H503" s="39"/>
      <c r="I503" s="192"/>
      <c r="J503" s="39"/>
      <c r="K503" s="39"/>
      <c r="L503" s="42"/>
      <c r="M503" s="193"/>
      <c r="N503" s="194"/>
      <c r="O503" s="68"/>
      <c r="P503" s="68"/>
      <c r="Q503" s="68"/>
      <c r="R503" s="68"/>
      <c r="S503" s="68"/>
      <c r="T503" s="69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152</v>
      </c>
      <c r="AU503" s="20" t="s">
        <v>86</v>
      </c>
    </row>
    <row r="504" spans="1:65" s="2" customFormat="1" ht="10.199999999999999">
      <c r="A504" s="37"/>
      <c r="B504" s="38"/>
      <c r="C504" s="39"/>
      <c r="D504" s="216" t="s">
        <v>163</v>
      </c>
      <c r="E504" s="39"/>
      <c r="F504" s="217" t="s">
        <v>891</v>
      </c>
      <c r="G504" s="39"/>
      <c r="H504" s="39"/>
      <c r="I504" s="192"/>
      <c r="J504" s="39"/>
      <c r="K504" s="39"/>
      <c r="L504" s="42"/>
      <c r="M504" s="193"/>
      <c r="N504" s="194"/>
      <c r="O504" s="68"/>
      <c r="P504" s="68"/>
      <c r="Q504" s="68"/>
      <c r="R504" s="68"/>
      <c r="S504" s="68"/>
      <c r="T504" s="69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163</v>
      </c>
      <c r="AU504" s="20" t="s">
        <v>86</v>
      </c>
    </row>
    <row r="505" spans="1:65" s="2" customFormat="1" ht="16.5" customHeight="1">
      <c r="A505" s="37"/>
      <c r="B505" s="38"/>
      <c r="C505" s="177" t="s">
        <v>850</v>
      </c>
      <c r="D505" s="177" t="s">
        <v>147</v>
      </c>
      <c r="E505" s="178" t="s">
        <v>893</v>
      </c>
      <c r="F505" s="179" t="s">
        <v>894</v>
      </c>
      <c r="G505" s="180" t="s">
        <v>172</v>
      </c>
      <c r="H505" s="181">
        <v>1.9</v>
      </c>
      <c r="I505" s="182"/>
      <c r="J505" s="183">
        <f>ROUND(I505*H505,2)</f>
        <v>0</v>
      </c>
      <c r="K505" s="179" t="s">
        <v>160</v>
      </c>
      <c r="L505" s="42"/>
      <c r="M505" s="184" t="s">
        <v>38</v>
      </c>
      <c r="N505" s="185" t="s">
        <v>49</v>
      </c>
      <c r="O505" s="68"/>
      <c r="P505" s="186">
        <f>O505*H505</f>
        <v>0</v>
      </c>
      <c r="Q505" s="186">
        <v>0</v>
      </c>
      <c r="R505" s="186">
        <f>Q505*H505</f>
        <v>0</v>
      </c>
      <c r="S505" s="186">
        <v>0</v>
      </c>
      <c r="T505" s="187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8" t="s">
        <v>198</v>
      </c>
      <c r="AT505" s="188" t="s">
        <v>147</v>
      </c>
      <c r="AU505" s="188" t="s">
        <v>86</v>
      </c>
      <c r="AY505" s="20" t="s">
        <v>144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20" t="s">
        <v>145</v>
      </c>
      <c r="BK505" s="189">
        <f>ROUND(I505*H505,2)</f>
        <v>0</v>
      </c>
      <c r="BL505" s="20" t="s">
        <v>198</v>
      </c>
      <c r="BM505" s="188" t="s">
        <v>895</v>
      </c>
    </row>
    <row r="506" spans="1:65" s="2" customFormat="1" ht="19.2">
      <c r="A506" s="37"/>
      <c r="B506" s="38"/>
      <c r="C506" s="39"/>
      <c r="D506" s="190" t="s">
        <v>152</v>
      </c>
      <c r="E506" s="39"/>
      <c r="F506" s="191" t="s">
        <v>896</v>
      </c>
      <c r="G506" s="39"/>
      <c r="H506" s="39"/>
      <c r="I506" s="192"/>
      <c r="J506" s="39"/>
      <c r="K506" s="39"/>
      <c r="L506" s="42"/>
      <c r="M506" s="193"/>
      <c r="N506" s="194"/>
      <c r="O506" s="68"/>
      <c r="P506" s="68"/>
      <c r="Q506" s="68"/>
      <c r="R506" s="68"/>
      <c r="S506" s="68"/>
      <c r="T506" s="69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152</v>
      </c>
      <c r="AU506" s="20" t="s">
        <v>86</v>
      </c>
    </row>
    <row r="507" spans="1:65" s="2" customFormat="1" ht="10.199999999999999">
      <c r="A507" s="37"/>
      <c r="B507" s="38"/>
      <c r="C507" s="39"/>
      <c r="D507" s="216" t="s">
        <v>163</v>
      </c>
      <c r="E507" s="39"/>
      <c r="F507" s="217" t="s">
        <v>897</v>
      </c>
      <c r="G507" s="39"/>
      <c r="H507" s="39"/>
      <c r="I507" s="192"/>
      <c r="J507" s="39"/>
      <c r="K507" s="39"/>
      <c r="L507" s="42"/>
      <c r="M507" s="193"/>
      <c r="N507" s="194"/>
      <c r="O507" s="68"/>
      <c r="P507" s="68"/>
      <c r="Q507" s="68"/>
      <c r="R507" s="68"/>
      <c r="S507" s="68"/>
      <c r="T507" s="69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20" t="s">
        <v>163</v>
      </c>
      <c r="AU507" s="20" t="s">
        <v>86</v>
      </c>
    </row>
    <row r="508" spans="1:65" s="12" customFormat="1" ht="22.8" customHeight="1">
      <c r="B508" s="161"/>
      <c r="C508" s="162"/>
      <c r="D508" s="163" t="s">
        <v>75</v>
      </c>
      <c r="E508" s="175" t="s">
        <v>898</v>
      </c>
      <c r="F508" s="175" t="s">
        <v>899</v>
      </c>
      <c r="G508" s="162"/>
      <c r="H508" s="162"/>
      <c r="I508" s="165"/>
      <c r="J508" s="176">
        <f>BK508</f>
        <v>0</v>
      </c>
      <c r="K508" s="162"/>
      <c r="L508" s="167"/>
      <c r="M508" s="168"/>
      <c r="N508" s="169"/>
      <c r="O508" s="169"/>
      <c r="P508" s="170">
        <f>SUM(P509:P567)</f>
        <v>0</v>
      </c>
      <c r="Q508" s="169"/>
      <c r="R508" s="170">
        <f>SUM(R509:R567)</f>
        <v>4.2754495999999991</v>
      </c>
      <c r="S508" s="169"/>
      <c r="T508" s="171">
        <f>SUM(T509:T567)</f>
        <v>13.040000000000001</v>
      </c>
      <c r="AR508" s="172" t="s">
        <v>86</v>
      </c>
      <c r="AT508" s="173" t="s">
        <v>75</v>
      </c>
      <c r="AU508" s="173" t="s">
        <v>84</v>
      </c>
      <c r="AY508" s="172" t="s">
        <v>144</v>
      </c>
      <c r="BK508" s="174">
        <f>SUM(BK509:BK567)</f>
        <v>0</v>
      </c>
    </row>
    <row r="509" spans="1:65" s="2" customFormat="1" ht="16.5" customHeight="1">
      <c r="A509" s="37"/>
      <c r="B509" s="38"/>
      <c r="C509" s="177" t="s">
        <v>856</v>
      </c>
      <c r="D509" s="177" t="s">
        <v>147</v>
      </c>
      <c r="E509" s="178" t="s">
        <v>901</v>
      </c>
      <c r="F509" s="179" t="s">
        <v>902</v>
      </c>
      <c r="G509" s="180" t="s">
        <v>159</v>
      </c>
      <c r="H509" s="181">
        <v>160</v>
      </c>
      <c r="I509" s="182"/>
      <c r="J509" s="183">
        <f>ROUND(I509*H509,2)</f>
        <v>0</v>
      </c>
      <c r="K509" s="179" t="s">
        <v>160</v>
      </c>
      <c r="L509" s="42"/>
      <c r="M509" s="184" t="s">
        <v>38</v>
      </c>
      <c r="N509" s="185" t="s">
        <v>49</v>
      </c>
      <c r="O509" s="68"/>
      <c r="P509" s="186">
        <f>O509*H509</f>
        <v>0</v>
      </c>
      <c r="Q509" s="186">
        <v>0</v>
      </c>
      <c r="R509" s="186">
        <f>Q509*H509</f>
        <v>0</v>
      </c>
      <c r="S509" s="186">
        <v>8.1500000000000003E-2</v>
      </c>
      <c r="T509" s="187">
        <f>S509*H509</f>
        <v>13.040000000000001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8" t="s">
        <v>198</v>
      </c>
      <c r="AT509" s="188" t="s">
        <v>147</v>
      </c>
      <c r="AU509" s="188" t="s">
        <v>86</v>
      </c>
      <c r="AY509" s="20" t="s">
        <v>144</v>
      </c>
      <c r="BE509" s="189">
        <f>IF(N509="základní",J509,0)</f>
        <v>0</v>
      </c>
      <c r="BF509" s="189">
        <f>IF(N509="snížená",J509,0)</f>
        <v>0</v>
      </c>
      <c r="BG509" s="189">
        <f>IF(N509="zákl. přenesená",J509,0)</f>
        <v>0</v>
      </c>
      <c r="BH509" s="189">
        <f>IF(N509="sníž. přenesená",J509,0)</f>
        <v>0</v>
      </c>
      <c r="BI509" s="189">
        <f>IF(N509="nulová",J509,0)</f>
        <v>0</v>
      </c>
      <c r="BJ509" s="20" t="s">
        <v>145</v>
      </c>
      <c r="BK509" s="189">
        <f>ROUND(I509*H509,2)</f>
        <v>0</v>
      </c>
      <c r="BL509" s="20" t="s">
        <v>198</v>
      </c>
      <c r="BM509" s="188" t="s">
        <v>903</v>
      </c>
    </row>
    <row r="510" spans="1:65" s="2" customFormat="1" ht="10.199999999999999">
      <c r="A510" s="37"/>
      <c r="B510" s="38"/>
      <c r="C510" s="39"/>
      <c r="D510" s="190" t="s">
        <v>152</v>
      </c>
      <c r="E510" s="39"/>
      <c r="F510" s="191" t="s">
        <v>904</v>
      </c>
      <c r="G510" s="39"/>
      <c r="H510" s="39"/>
      <c r="I510" s="192"/>
      <c r="J510" s="39"/>
      <c r="K510" s="39"/>
      <c r="L510" s="42"/>
      <c r="M510" s="193"/>
      <c r="N510" s="194"/>
      <c r="O510" s="68"/>
      <c r="P510" s="68"/>
      <c r="Q510" s="68"/>
      <c r="R510" s="68"/>
      <c r="S510" s="68"/>
      <c r="T510" s="69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152</v>
      </c>
      <c r="AU510" s="20" t="s">
        <v>86</v>
      </c>
    </row>
    <row r="511" spans="1:65" s="2" customFormat="1" ht="10.199999999999999">
      <c r="A511" s="37"/>
      <c r="B511" s="38"/>
      <c r="C511" s="39"/>
      <c r="D511" s="216" t="s">
        <v>163</v>
      </c>
      <c r="E511" s="39"/>
      <c r="F511" s="217" t="s">
        <v>905</v>
      </c>
      <c r="G511" s="39"/>
      <c r="H511" s="39"/>
      <c r="I511" s="192"/>
      <c r="J511" s="39"/>
      <c r="K511" s="39"/>
      <c r="L511" s="42"/>
      <c r="M511" s="193"/>
      <c r="N511" s="194"/>
      <c r="O511" s="68"/>
      <c r="P511" s="68"/>
      <c r="Q511" s="68"/>
      <c r="R511" s="68"/>
      <c r="S511" s="68"/>
      <c r="T511" s="69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163</v>
      </c>
      <c r="AU511" s="20" t="s">
        <v>86</v>
      </c>
    </row>
    <row r="512" spans="1:65" s="14" customFormat="1" ht="10.199999999999999">
      <c r="B512" s="205"/>
      <c r="C512" s="206"/>
      <c r="D512" s="190" t="s">
        <v>153</v>
      </c>
      <c r="E512" s="207" t="s">
        <v>38</v>
      </c>
      <c r="F512" s="208" t="s">
        <v>1121</v>
      </c>
      <c r="G512" s="206"/>
      <c r="H512" s="209">
        <v>160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153</v>
      </c>
      <c r="AU512" s="215" t="s">
        <v>86</v>
      </c>
      <c r="AV512" s="14" t="s">
        <v>86</v>
      </c>
      <c r="AW512" s="14" t="s">
        <v>36</v>
      </c>
      <c r="AX512" s="14" t="s">
        <v>84</v>
      </c>
      <c r="AY512" s="215" t="s">
        <v>144</v>
      </c>
    </row>
    <row r="513" spans="1:65" s="2" customFormat="1" ht="16.5" customHeight="1">
      <c r="A513" s="37"/>
      <c r="B513" s="38"/>
      <c r="C513" s="177" t="s">
        <v>862</v>
      </c>
      <c r="D513" s="177" t="s">
        <v>147</v>
      </c>
      <c r="E513" s="178" t="s">
        <v>908</v>
      </c>
      <c r="F513" s="179" t="s">
        <v>909</v>
      </c>
      <c r="G513" s="180" t="s">
        <v>159</v>
      </c>
      <c r="H513" s="181">
        <v>184.8</v>
      </c>
      <c r="I513" s="182"/>
      <c r="J513" s="183">
        <f>ROUND(I513*H513,2)</f>
        <v>0</v>
      </c>
      <c r="K513" s="179" t="s">
        <v>160</v>
      </c>
      <c r="L513" s="42"/>
      <c r="M513" s="184" t="s">
        <v>38</v>
      </c>
      <c r="N513" s="185" t="s">
        <v>49</v>
      </c>
      <c r="O513" s="68"/>
      <c r="P513" s="186">
        <f>O513*H513</f>
        <v>0</v>
      </c>
      <c r="Q513" s="186">
        <v>0</v>
      </c>
      <c r="R513" s="186">
        <f>Q513*H513</f>
        <v>0</v>
      </c>
      <c r="S513" s="186">
        <v>0</v>
      </c>
      <c r="T513" s="18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8" t="s">
        <v>198</v>
      </c>
      <c r="AT513" s="188" t="s">
        <v>147</v>
      </c>
      <c r="AU513" s="188" t="s">
        <v>86</v>
      </c>
      <c r="AY513" s="20" t="s">
        <v>144</v>
      </c>
      <c r="BE513" s="189">
        <f>IF(N513="základní",J513,0)</f>
        <v>0</v>
      </c>
      <c r="BF513" s="189">
        <f>IF(N513="snížená",J513,0)</f>
        <v>0</v>
      </c>
      <c r="BG513" s="189">
        <f>IF(N513="zákl. přenesená",J513,0)</f>
        <v>0</v>
      </c>
      <c r="BH513" s="189">
        <f>IF(N513="sníž. přenesená",J513,0)</f>
        <v>0</v>
      </c>
      <c r="BI513" s="189">
        <f>IF(N513="nulová",J513,0)</f>
        <v>0</v>
      </c>
      <c r="BJ513" s="20" t="s">
        <v>145</v>
      </c>
      <c r="BK513" s="189">
        <f>ROUND(I513*H513,2)</f>
        <v>0</v>
      </c>
      <c r="BL513" s="20" t="s">
        <v>198</v>
      </c>
      <c r="BM513" s="188" t="s">
        <v>910</v>
      </c>
    </row>
    <row r="514" spans="1:65" s="2" customFormat="1" ht="10.199999999999999">
      <c r="A514" s="37"/>
      <c r="B514" s="38"/>
      <c r="C514" s="39"/>
      <c r="D514" s="190" t="s">
        <v>152</v>
      </c>
      <c r="E514" s="39"/>
      <c r="F514" s="191" t="s">
        <v>911</v>
      </c>
      <c r="G514" s="39"/>
      <c r="H514" s="39"/>
      <c r="I514" s="192"/>
      <c r="J514" s="39"/>
      <c r="K514" s="39"/>
      <c r="L514" s="42"/>
      <c r="M514" s="193"/>
      <c r="N514" s="194"/>
      <c r="O514" s="68"/>
      <c r="P514" s="68"/>
      <c r="Q514" s="68"/>
      <c r="R514" s="68"/>
      <c r="S514" s="68"/>
      <c r="T514" s="69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152</v>
      </c>
      <c r="AU514" s="20" t="s">
        <v>86</v>
      </c>
    </row>
    <row r="515" spans="1:65" s="2" customFormat="1" ht="10.199999999999999">
      <c r="A515" s="37"/>
      <c r="B515" s="38"/>
      <c r="C515" s="39"/>
      <c r="D515" s="216" t="s">
        <v>163</v>
      </c>
      <c r="E515" s="39"/>
      <c r="F515" s="217" t="s">
        <v>912</v>
      </c>
      <c r="G515" s="39"/>
      <c r="H515" s="39"/>
      <c r="I515" s="192"/>
      <c r="J515" s="39"/>
      <c r="K515" s="39"/>
      <c r="L515" s="42"/>
      <c r="M515" s="193"/>
      <c r="N515" s="194"/>
      <c r="O515" s="68"/>
      <c r="P515" s="68"/>
      <c r="Q515" s="68"/>
      <c r="R515" s="68"/>
      <c r="S515" s="68"/>
      <c r="T515" s="69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163</v>
      </c>
      <c r="AU515" s="20" t="s">
        <v>86</v>
      </c>
    </row>
    <row r="516" spans="1:65" s="13" customFormat="1" ht="10.199999999999999">
      <c r="B516" s="195"/>
      <c r="C516" s="196"/>
      <c r="D516" s="190" t="s">
        <v>153</v>
      </c>
      <c r="E516" s="197" t="s">
        <v>38</v>
      </c>
      <c r="F516" s="198" t="s">
        <v>913</v>
      </c>
      <c r="G516" s="196"/>
      <c r="H516" s="197" t="s">
        <v>38</v>
      </c>
      <c r="I516" s="199"/>
      <c r="J516" s="196"/>
      <c r="K516" s="196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153</v>
      </c>
      <c r="AU516" s="204" t="s">
        <v>86</v>
      </c>
      <c r="AV516" s="13" t="s">
        <v>84</v>
      </c>
      <c r="AW516" s="13" t="s">
        <v>36</v>
      </c>
      <c r="AX516" s="13" t="s">
        <v>76</v>
      </c>
      <c r="AY516" s="204" t="s">
        <v>144</v>
      </c>
    </row>
    <row r="517" spans="1:65" s="14" customFormat="1" ht="10.199999999999999">
      <c r="B517" s="205"/>
      <c r="C517" s="206"/>
      <c r="D517" s="190" t="s">
        <v>153</v>
      </c>
      <c r="E517" s="207" t="s">
        <v>38</v>
      </c>
      <c r="F517" s="208" t="s">
        <v>1122</v>
      </c>
      <c r="G517" s="206"/>
      <c r="H517" s="209">
        <v>184.8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153</v>
      </c>
      <c r="AU517" s="215" t="s">
        <v>86</v>
      </c>
      <c r="AV517" s="14" t="s">
        <v>86</v>
      </c>
      <c r="AW517" s="14" t="s">
        <v>36</v>
      </c>
      <c r="AX517" s="14" t="s">
        <v>84</v>
      </c>
      <c r="AY517" s="215" t="s">
        <v>144</v>
      </c>
    </row>
    <row r="518" spans="1:65" s="2" customFormat="1" ht="16.5" customHeight="1">
      <c r="A518" s="37"/>
      <c r="B518" s="38"/>
      <c r="C518" s="177" t="s">
        <v>868</v>
      </c>
      <c r="D518" s="177" t="s">
        <v>147</v>
      </c>
      <c r="E518" s="178" t="s">
        <v>916</v>
      </c>
      <c r="F518" s="179" t="s">
        <v>917</v>
      </c>
      <c r="G518" s="180" t="s">
        <v>159</v>
      </c>
      <c r="H518" s="181">
        <v>184.8</v>
      </c>
      <c r="I518" s="182"/>
      <c r="J518" s="183">
        <f>ROUND(I518*H518,2)</f>
        <v>0</v>
      </c>
      <c r="K518" s="179" t="s">
        <v>160</v>
      </c>
      <c r="L518" s="42"/>
      <c r="M518" s="184" t="s">
        <v>38</v>
      </c>
      <c r="N518" s="185" t="s">
        <v>49</v>
      </c>
      <c r="O518" s="68"/>
      <c r="P518" s="186">
        <f>O518*H518</f>
        <v>0</v>
      </c>
      <c r="Q518" s="186">
        <v>2.9999999999999997E-4</v>
      </c>
      <c r="R518" s="186">
        <f>Q518*H518</f>
        <v>5.5439999999999996E-2</v>
      </c>
      <c r="S518" s="186">
        <v>0</v>
      </c>
      <c r="T518" s="187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8" t="s">
        <v>198</v>
      </c>
      <c r="AT518" s="188" t="s">
        <v>147</v>
      </c>
      <c r="AU518" s="188" t="s">
        <v>86</v>
      </c>
      <c r="AY518" s="20" t="s">
        <v>144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20" t="s">
        <v>145</v>
      </c>
      <c r="BK518" s="189">
        <f>ROUND(I518*H518,2)</f>
        <v>0</v>
      </c>
      <c r="BL518" s="20" t="s">
        <v>198</v>
      </c>
      <c r="BM518" s="188" t="s">
        <v>918</v>
      </c>
    </row>
    <row r="519" spans="1:65" s="2" customFormat="1" ht="10.199999999999999">
      <c r="A519" s="37"/>
      <c r="B519" s="38"/>
      <c r="C519" s="39"/>
      <c r="D519" s="190" t="s">
        <v>152</v>
      </c>
      <c r="E519" s="39"/>
      <c r="F519" s="191" t="s">
        <v>919</v>
      </c>
      <c r="G519" s="39"/>
      <c r="H519" s="39"/>
      <c r="I519" s="192"/>
      <c r="J519" s="39"/>
      <c r="K519" s="39"/>
      <c r="L519" s="42"/>
      <c r="M519" s="193"/>
      <c r="N519" s="194"/>
      <c r="O519" s="68"/>
      <c r="P519" s="68"/>
      <c r="Q519" s="68"/>
      <c r="R519" s="68"/>
      <c r="S519" s="68"/>
      <c r="T519" s="69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152</v>
      </c>
      <c r="AU519" s="20" t="s">
        <v>86</v>
      </c>
    </row>
    <row r="520" spans="1:65" s="2" customFormat="1" ht="10.199999999999999">
      <c r="A520" s="37"/>
      <c r="B520" s="38"/>
      <c r="C520" s="39"/>
      <c r="D520" s="216" t="s">
        <v>163</v>
      </c>
      <c r="E520" s="39"/>
      <c r="F520" s="217" t="s">
        <v>920</v>
      </c>
      <c r="G520" s="39"/>
      <c r="H520" s="39"/>
      <c r="I520" s="192"/>
      <c r="J520" s="39"/>
      <c r="K520" s="39"/>
      <c r="L520" s="42"/>
      <c r="M520" s="193"/>
      <c r="N520" s="194"/>
      <c r="O520" s="68"/>
      <c r="P520" s="68"/>
      <c r="Q520" s="68"/>
      <c r="R520" s="68"/>
      <c r="S520" s="68"/>
      <c r="T520" s="69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163</v>
      </c>
      <c r="AU520" s="20" t="s">
        <v>86</v>
      </c>
    </row>
    <row r="521" spans="1:65" s="14" customFormat="1" ht="10.199999999999999">
      <c r="B521" s="205"/>
      <c r="C521" s="206"/>
      <c r="D521" s="190" t="s">
        <v>153</v>
      </c>
      <c r="E521" s="207" t="s">
        <v>38</v>
      </c>
      <c r="F521" s="208" t="s">
        <v>1122</v>
      </c>
      <c r="G521" s="206"/>
      <c r="H521" s="209">
        <v>184.8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153</v>
      </c>
      <c r="AU521" s="215" t="s">
        <v>86</v>
      </c>
      <c r="AV521" s="14" t="s">
        <v>86</v>
      </c>
      <c r="AW521" s="14" t="s">
        <v>36</v>
      </c>
      <c r="AX521" s="14" t="s">
        <v>84</v>
      </c>
      <c r="AY521" s="215" t="s">
        <v>144</v>
      </c>
    </row>
    <row r="522" spans="1:65" s="2" customFormat="1" ht="16.5" customHeight="1">
      <c r="A522" s="37"/>
      <c r="B522" s="38"/>
      <c r="C522" s="177" t="s">
        <v>874</v>
      </c>
      <c r="D522" s="177" t="s">
        <v>147</v>
      </c>
      <c r="E522" s="178" t="s">
        <v>922</v>
      </c>
      <c r="F522" s="179" t="s">
        <v>923</v>
      </c>
      <c r="G522" s="180" t="s">
        <v>159</v>
      </c>
      <c r="H522" s="181">
        <v>184.8</v>
      </c>
      <c r="I522" s="182"/>
      <c r="J522" s="183">
        <f>ROUND(I522*H522,2)</f>
        <v>0</v>
      </c>
      <c r="K522" s="179" t="s">
        <v>160</v>
      </c>
      <c r="L522" s="42"/>
      <c r="M522" s="184" t="s">
        <v>38</v>
      </c>
      <c r="N522" s="185" t="s">
        <v>49</v>
      </c>
      <c r="O522" s="68"/>
      <c r="P522" s="186">
        <f>O522*H522</f>
        <v>0</v>
      </c>
      <c r="Q522" s="186">
        <v>4.4999999999999997E-3</v>
      </c>
      <c r="R522" s="186">
        <f>Q522*H522</f>
        <v>0.83160000000000001</v>
      </c>
      <c r="S522" s="186">
        <v>0</v>
      </c>
      <c r="T522" s="18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8" t="s">
        <v>198</v>
      </c>
      <c r="AT522" s="188" t="s">
        <v>147</v>
      </c>
      <c r="AU522" s="188" t="s">
        <v>86</v>
      </c>
      <c r="AY522" s="20" t="s">
        <v>144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20" t="s">
        <v>145</v>
      </c>
      <c r="BK522" s="189">
        <f>ROUND(I522*H522,2)</f>
        <v>0</v>
      </c>
      <c r="BL522" s="20" t="s">
        <v>198</v>
      </c>
      <c r="BM522" s="188" t="s">
        <v>924</v>
      </c>
    </row>
    <row r="523" spans="1:65" s="2" customFormat="1" ht="10.199999999999999">
      <c r="A523" s="37"/>
      <c r="B523" s="38"/>
      <c r="C523" s="39"/>
      <c r="D523" s="190" t="s">
        <v>152</v>
      </c>
      <c r="E523" s="39"/>
      <c r="F523" s="191" t="s">
        <v>925</v>
      </c>
      <c r="G523" s="39"/>
      <c r="H523" s="39"/>
      <c r="I523" s="192"/>
      <c r="J523" s="39"/>
      <c r="K523" s="39"/>
      <c r="L523" s="42"/>
      <c r="M523" s="193"/>
      <c r="N523" s="194"/>
      <c r="O523" s="68"/>
      <c r="P523" s="68"/>
      <c r="Q523" s="68"/>
      <c r="R523" s="68"/>
      <c r="S523" s="68"/>
      <c r="T523" s="69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152</v>
      </c>
      <c r="AU523" s="20" t="s">
        <v>86</v>
      </c>
    </row>
    <row r="524" spans="1:65" s="2" customFormat="1" ht="10.199999999999999">
      <c r="A524" s="37"/>
      <c r="B524" s="38"/>
      <c r="C524" s="39"/>
      <c r="D524" s="216" t="s">
        <v>163</v>
      </c>
      <c r="E524" s="39"/>
      <c r="F524" s="217" t="s">
        <v>926</v>
      </c>
      <c r="G524" s="39"/>
      <c r="H524" s="39"/>
      <c r="I524" s="192"/>
      <c r="J524" s="39"/>
      <c r="K524" s="39"/>
      <c r="L524" s="42"/>
      <c r="M524" s="193"/>
      <c r="N524" s="194"/>
      <c r="O524" s="68"/>
      <c r="P524" s="68"/>
      <c r="Q524" s="68"/>
      <c r="R524" s="68"/>
      <c r="S524" s="68"/>
      <c r="T524" s="69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86</v>
      </c>
    </row>
    <row r="525" spans="1:65" s="13" customFormat="1" ht="10.199999999999999">
      <c r="B525" s="195"/>
      <c r="C525" s="196"/>
      <c r="D525" s="190" t="s">
        <v>153</v>
      </c>
      <c r="E525" s="197" t="s">
        <v>38</v>
      </c>
      <c r="F525" s="198" t="s">
        <v>927</v>
      </c>
      <c r="G525" s="196"/>
      <c r="H525" s="197" t="s">
        <v>38</v>
      </c>
      <c r="I525" s="199"/>
      <c r="J525" s="196"/>
      <c r="K525" s="196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153</v>
      </c>
      <c r="AU525" s="204" t="s">
        <v>86</v>
      </c>
      <c r="AV525" s="13" t="s">
        <v>84</v>
      </c>
      <c r="AW525" s="13" t="s">
        <v>36</v>
      </c>
      <c r="AX525" s="13" t="s">
        <v>76</v>
      </c>
      <c r="AY525" s="204" t="s">
        <v>144</v>
      </c>
    </row>
    <row r="526" spans="1:65" s="14" customFormat="1" ht="10.199999999999999">
      <c r="B526" s="205"/>
      <c r="C526" s="206"/>
      <c r="D526" s="190" t="s">
        <v>153</v>
      </c>
      <c r="E526" s="207" t="s">
        <v>38</v>
      </c>
      <c r="F526" s="208" t="s">
        <v>1122</v>
      </c>
      <c r="G526" s="206"/>
      <c r="H526" s="209">
        <v>184.8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153</v>
      </c>
      <c r="AU526" s="215" t="s">
        <v>86</v>
      </c>
      <c r="AV526" s="14" t="s">
        <v>86</v>
      </c>
      <c r="AW526" s="14" t="s">
        <v>36</v>
      </c>
      <c r="AX526" s="14" t="s">
        <v>84</v>
      </c>
      <c r="AY526" s="215" t="s">
        <v>144</v>
      </c>
    </row>
    <row r="527" spans="1:65" s="2" customFormat="1" ht="16.5" customHeight="1">
      <c r="A527" s="37"/>
      <c r="B527" s="38"/>
      <c r="C527" s="177" t="s">
        <v>881</v>
      </c>
      <c r="D527" s="177" t="s">
        <v>147</v>
      </c>
      <c r="E527" s="178" t="s">
        <v>929</v>
      </c>
      <c r="F527" s="179" t="s">
        <v>930</v>
      </c>
      <c r="G527" s="180" t="s">
        <v>159</v>
      </c>
      <c r="H527" s="181">
        <v>40</v>
      </c>
      <c r="I527" s="182"/>
      <c r="J527" s="183">
        <f>ROUND(I527*H527,2)</f>
        <v>0</v>
      </c>
      <c r="K527" s="179" t="s">
        <v>160</v>
      </c>
      <c r="L527" s="42"/>
      <c r="M527" s="184" t="s">
        <v>38</v>
      </c>
      <c r="N527" s="185" t="s">
        <v>49</v>
      </c>
      <c r="O527" s="68"/>
      <c r="P527" s="186">
        <f>O527*H527</f>
        <v>0</v>
      </c>
      <c r="Q527" s="186">
        <v>1.4499999999999999E-3</v>
      </c>
      <c r="R527" s="186">
        <f>Q527*H527</f>
        <v>5.7999999999999996E-2</v>
      </c>
      <c r="S527" s="186">
        <v>0</v>
      </c>
      <c r="T527" s="18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8" t="s">
        <v>198</v>
      </c>
      <c r="AT527" s="188" t="s">
        <v>147</v>
      </c>
      <c r="AU527" s="188" t="s">
        <v>86</v>
      </c>
      <c r="AY527" s="20" t="s">
        <v>144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20" t="s">
        <v>145</v>
      </c>
      <c r="BK527" s="189">
        <f>ROUND(I527*H527,2)</f>
        <v>0</v>
      </c>
      <c r="BL527" s="20" t="s">
        <v>198</v>
      </c>
      <c r="BM527" s="188" t="s">
        <v>931</v>
      </c>
    </row>
    <row r="528" spans="1:65" s="2" customFormat="1" ht="19.2">
      <c r="A528" s="37"/>
      <c r="B528" s="38"/>
      <c r="C528" s="39"/>
      <c r="D528" s="190" t="s">
        <v>152</v>
      </c>
      <c r="E528" s="39"/>
      <c r="F528" s="191" t="s">
        <v>932</v>
      </c>
      <c r="G528" s="39"/>
      <c r="H528" s="39"/>
      <c r="I528" s="192"/>
      <c r="J528" s="39"/>
      <c r="K528" s="39"/>
      <c r="L528" s="42"/>
      <c r="M528" s="193"/>
      <c r="N528" s="194"/>
      <c r="O528" s="68"/>
      <c r="P528" s="68"/>
      <c r="Q528" s="68"/>
      <c r="R528" s="68"/>
      <c r="S528" s="68"/>
      <c r="T528" s="69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152</v>
      </c>
      <c r="AU528" s="20" t="s">
        <v>86</v>
      </c>
    </row>
    <row r="529" spans="1:65" s="2" customFormat="1" ht="10.199999999999999">
      <c r="A529" s="37"/>
      <c r="B529" s="38"/>
      <c r="C529" s="39"/>
      <c r="D529" s="216" t="s">
        <v>163</v>
      </c>
      <c r="E529" s="39"/>
      <c r="F529" s="217" t="s">
        <v>933</v>
      </c>
      <c r="G529" s="39"/>
      <c r="H529" s="39"/>
      <c r="I529" s="192"/>
      <c r="J529" s="39"/>
      <c r="K529" s="39"/>
      <c r="L529" s="42"/>
      <c r="M529" s="193"/>
      <c r="N529" s="194"/>
      <c r="O529" s="68"/>
      <c r="P529" s="68"/>
      <c r="Q529" s="68"/>
      <c r="R529" s="68"/>
      <c r="S529" s="68"/>
      <c r="T529" s="69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163</v>
      </c>
      <c r="AU529" s="20" t="s">
        <v>86</v>
      </c>
    </row>
    <row r="530" spans="1:65" s="13" customFormat="1" ht="10.199999999999999">
      <c r="B530" s="195"/>
      <c r="C530" s="196"/>
      <c r="D530" s="190" t="s">
        <v>153</v>
      </c>
      <c r="E530" s="197" t="s">
        <v>38</v>
      </c>
      <c r="F530" s="198" t="s">
        <v>934</v>
      </c>
      <c r="G530" s="196"/>
      <c r="H530" s="197" t="s">
        <v>38</v>
      </c>
      <c r="I530" s="199"/>
      <c r="J530" s="196"/>
      <c r="K530" s="196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153</v>
      </c>
      <c r="AU530" s="204" t="s">
        <v>86</v>
      </c>
      <c r="AV530" s="13" t="s">
        <v>84</v>
      </c>
      <c r="AW530" s="13" t="s">
        <v>36</v>
      </c>
      <c r="AX530" s="13" t="s">
        <v>76</v>
      </c>
      <c r="AY530" s="204" t="s">
        <v>144</v>
      </c>
    </row>
    <row r="531" spans="1:65" s="14" customFormat="1" ht="10.199999999999999">
      <c r="B531" s="205"/>
      <c r="C531" s="206"/>
      <c r="D531" s="190" t="s">
        <v>153</v>
      </c>
      <c r="E531" s="207" t="s">
        <v>38</v>
      </c>
      <c r="F531" s="208" t="s">
        <v>1123</v>
      </c>
      <c r="G531" s="206"/>
      <c r="H531" s="209">
        <v>40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153</v>
      </c>
      <c r="AU531" s="215" t="s">
        <v>86</v>
      </c>
      <c r="AV531" s="14" t="s">
        <v>86</v>
      </c>
      <c r="AW531" s="14" t="s">
        <v>36</v>
      </c>
      <c r="AX531" s="14" t="s">
        <v>84</v>
      </c>
      <c r="AY531" s="215" t="s">
        <v>144</v>
      </c>
    </row>
    <row r="532" spans="1:65" s="2" customFormat="1" ht="21.75" customHeight="1">
      <c r="A532" s="37"/>
      <c r="B532" s="38"/>
      <c r="C532" s="177" t="s">
        <v>886</v>
      </c>
      <c r="D532" s="177" t="s">
        <v>147</v>
      </c>
      <c r="E532" s="178" t="s">
        <v>937</v>
      </c>
      <c r="F532" s="179" t="s">
        <v>938</v>
      </c>
      <c r="G532" s="180" t="s">
        <v>159</v>
      </c>
      <c r="H532" s="181">
        <v>184.8</v>
      </c>
      <c r="I532" s="182"/>
      <c r="J532" s="183">
        <f>ROUND(I532*H532,2)</f>
        <v>0</v>
      </c>
      <c r="K532" s="179" t="s">
        <v>160</v>
      </c>
      <c r="L532" s="42"/>
      <c r="M532" s="184" t="s">
        <v>38</v>
      </c>
      <c r="N532" s="185" t="s">
        <v>49</v>
      </c>
      <c r="O532" s="68"/>
      <c r="P532" s="186">
        <f>O532*H532</f>
        <v>0</v>
      </c>
      <c r="Q532" s="186">
        <v>5.3800000000000002E-3</v>
      </c>
      <c r="R532" s="186">
        <f>Q532*H532</f>
        <v>0.99422400000000011</v>
      </c>
      <c r="S532" s="186">
        <v>0</v>
      </c>
      <c r="T532" s="187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8" t="s">
        <v>198</v>
      </c>
      <c r="AT532" s="188" t="s">
        <v>147</v>
      </c>
      <c r="AU532" s="188" t="s">
        <v>86</v>
      </c>
      <c r="AY532" s="20" t="s">
        <v>144</v>
      </c>
      <c r="BE532" s="189">
        <f>IF(N532="základní",J532,0)</f>
        <v>0</v>
      </c>
      <c r="BF532" s="189">
        <f>IF(N532="snížená",J532,0)</f>
        <v>0</v>
      </c>
      <c r="BG532" s="189">
        <f>IF(N532="zákl. přenesená",J532,0)</f>
        <v>0</v>
      </c>
      <c r="BH532" s="189">
        <f>IF(N532="sníž. přenesená",J532,0)</f>
        <v>0</v>
      </c>
      <c r="BI532" s="189">
        <f>IF(N532="nulová",J532,0)</f>
        <v>0</v>
      </c>
      <c r="BJ532" s="20" t="s">
        <v>145</v>
      </c>
      <c r="BK532" s="189">
        <f>ROUND(I532*H532,2)</f>
        <v>0</v>
      </c>
      <c r="BL532" s="20" t="s">
        <v>198</v>
      </c>
      <c r="BM532" s="188" t="s">
        <v>939</v>
      </c>
    </row>
    <row r="533" spans="1:65" s="2" customFormat="1" ht="10.199999999999999">
      <c r="A533" s="37"/>
      <c r="B533" s="38"/>
      <c r="C533" s="39"/>
      <c r="D533" s="190" t="s">
        <v>152</v>
      </c>
      <c r="E533" s="39"/>
      <c r="F533" s="191" t="s">
        <v>940</v>
      </c>
      <c r="G533" s="39"/>
      <c r="H533" s="39"/>
      <c r="I533" s="192"/>
      <c r="J533" s="39"/>
      <c r="K533" s="39"/>
      <c r="L533" s="42"/>
      <c r="M533" s="193"/>
      <c r="N533" s="194"/>
      <c r="O533" s="68"/>
      <c r="P533" s="68"/>
      <c r="Q533" s="68"/>
      <c r="R533" s="68"/>
      <c r="S533" s="68"/>
      <c r="T533" s="69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152</v>
      </c>
      <c r="AU533" s="20" t="s">
        <v>86</v>
      </c>
    </row>
    <row r="534" spans="1:65" s="2" customFormat="1" ht="10.199999999999999">
      <c r="A534" s="37"/>
      <c r="B534" s="38"/>
      <c r="C534" s="39"/>
      <c r="D534" s="216" t="s">
        <v>163</v>
      </c>
      <c r="E534" s="39"/>
      <c r="F534" s="217" t="s">
        <v>941</v>
      </c>
      <c r="G534" s="39"/>
      <c r="H534" s="39"/>
      <c r="I534" s="192"/>
      <c r="J534" s="39"/>
      <c r="K534" s="39"/>
      <c r="L534" s="42"/>
      <c r="M534" s="193"/>
      <c r="N534" s="194"/>
      <c r="O534" s="68"/>
      <c r="P534" s="68"/>
      <c r="Q534" s="68"/>
      <c r="R534" s="68"/>
      <c r="S534" s="68"/>
      <c r="T534" s="69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163</v>
      </c>
      <c r="AU534" s="20" t="s">
        <v>86</v>
      </c>
    </row>
    <row r="535" spans="1:65" s="14" customFormat="1" ht="10.199999999999999">
      <c r="B535" s="205"/>
      <c r="C535" s="206"/>
      <c r="D535" s="190" t="s">
        <v>153</v>
      </c>
      <c r="E535" s="207" t="s">
        <v>38</v>
      </c>
      <c r="F535" s="208" t="s">
        <v>1122</v>
      </c>
      <c r="G535" s="206"/>
      <c r="H535" s="209">
        <v>184.8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153</v>
      </c>
      <c r="AU535" s="215" t="s">
        <v>86</v>
      </c>
      <c r="AV535" s="14" t="s">
        <v>86</v>
      </c>
      <c r="AW535" s="14" t="s">
        <v>36</v>
      </c>
      <c r="AX535" s="14" t="s">
        <v>84</v>
      </c>
      <c r="AY535" s="215" t="s">
        <v>144</v>
      </c>
    </row>
    <row r="536" spans="1:65" s="2" customFormat="1" ht="16.5" customHeight="1">
      <c r="A536" s="37"/>
      <c r="B536" s="38"/>
      <c r="C536" s="218" t="s">
        <v>892</v>
      </c>
      <c r="D536" s="218" t="s">
        <v>223</v>
      </c>
      <c r="E536" s="219" t="s">
        <v>943</v>
      </c>
      <c r="F536" s="220" t="s">
        <v>944</v>
      </c>
      <c r="G536" s="221" t="s">
        <v>159</v>
      </c>
      <c r="H536" s="222">
        <v>203.28</v>
      </c>
      <c r="I536" s="223"/>
      <c r="J536" s="224">
        <f>ROUND(I536*H536,2)</f>
        <v>0</v>
      </c>
      <c r="K536" s="220" t="s">
        <v>160</v>
      </c>
      <c r="L536" s="225"/>
      <c r="M536" s="226" t="s">
        <v>38</v>
      </c>
      <c r="N536" s="227" t="s">
        <v>49</v>
      </c>
      <c r="O536" s="68"/>
      <c r="P536" s="186">
        <f>O536*H536</f>
        <v>0</v>
      </c>
      <c r="Q536" s="186">
        <v>1.112E-2</v>
      </c>
      <c r="R536" s="186">
        <f>Q536*H536</f>
        <v>2.2604736000000001</v>
      </c>
      <c r="S536" s="186">
        <v>0</v>
      </c>
      <c r="T536" s="187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8" t="s">
        <v>227</v>
      </c>
      <c r="AT536" s="188" t="s">
        <v>223</v>
      </c>
      <c r="AU536" s="188" t="s">
        <v>86</v>
      </c>
      <c r="AY536" s="20" t="s">
        <v>144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20" t="s">
        <v>145</v>
      </c>
      <c r="BK536" s="189">
        <f>ROUND(I536*H536,2)</f>
        <v>0</v>
      </c>
      <c r="BL536" s="20" t="s">
        <v>198</v>
      </c>
      <c r="BM536" s="188" t="s">
        <v>945</v>
      </c>
    </row>
    <row r="537" spans="1:65" s="2" customFormat="1" ht="10.199999999999999">
      <c r="A537" s="37"/>
      <c r="B537" s="38"/>
      <c r="C537" s="39"/>
      <c r="D537" s="190" t="s">
        <v>152</v>
      </c>
      <c r="E537" s="39"/>
      <c r="F537" s="191" t="s">
        <v>944</v>
      </c>
      <c r="G537" s="39"/>
      <c r="H537" s="39"/>
      <c r="I537" s="192"/>
      <c r="J537" s="39"/>
      <c r="K537" s="39"/>
      <c r="L537" s="42"/>
      <c r="M537" s="193"/>
      <c r="N537" s="194"/>
      <c r="O537" s="68"/>
      <c r="P537" s="68"/>
      <c r="Q537" s="68"/>
      <c r="R537" s="68"/>
      <c r="S537" s="68"/>
      <c r="T537" s="69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152</v>
      </c>
      <c r="AU537" s="20" t="s">
        <v>86</v>
      </c>
    </row>
    <row r="538" spans="1:65" s="14" customFormat="1" ht="10.199999999999999">
      <c r="B538" s="205"/>
      <c r="C538" s="206"/>
      <c r="D538" s="190" t="s">
        <v>153</v>
      </c>
      <c r="E538" s="207" t="s">
        <v>38</v>
      </c>
      <c r="F538" s="208" t="s">
        <v>1124</v>
      </c>
      <c r="G538" s="206"/>
      <c r="H538" s="209">
        <v>184.8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153</v>
      </c>
      <c r="AU538" s="215" t="s">
        <v>86</v>
      </c>
      <c r="AV538" s="14" t="s">
        <v>86</v>
      </c>
      <c r="AW538" s="14" t="s">
        <v>36</v>
      </c>
      <c r="AX538" s="14" t="s">
        <v>84</v>
      </c>
      <c r="AY538" s="215" t="s">
        <v>144</v>
      </c>
    </row>
    <row r="539" spans="1:65" s="14" customFormat="1" ht="10.199999999999999">
      <c r="B539" s="205"/>
      <c r="C539" s="206"/>
      <c r="D539" s="190" t="s">
        <v>153</v>
      </c>
      <c r="E539" s="206"/>
      <c r="F539" s="208" t="s">
        <v>1125</v>
      </c>
      <c r="G539" s="206"/>
      <c r="H539" s="209">
        <v>203.28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153</v>
      </c>
      <c r="AU539" s="215" t="s">
        <v>86</v>
      </c>
      <c r="AV539" s="14" t="s">
        <v>86</v>
      </c>
      <c r="AW539" s="14" t="s">
        <v>4</v>
      </c>
      <c r="AX539" s="14" t="s">
        <v>84</v>
      </c>
      <c r="AY539" s="215" t="s">
        <v>144</v>
      </c>
    </row>
    <row r="540" spans="1:65" s="2" customFormat="1" ht="16.5" customHeight="1">
      <c r="A540" s="37"/>
      <c r="B540" s="38"/>
      <c r="C540" s="177" t="s">
        <v>900</v>
      </c>
      <c r="D540" s="177" t="s">
        <v>147</v>
      </c>
      <c r="E540" s="178" t="s">
        <v>948</v>
      </c>
      <c r="F540" s="179" t="s">
        <v>949</v>
      </c>
      <c r="G540" s="180" t="s">
        <v>197</v>
      </c>
      <c r="H540" s="181">
        <v>20</v>
      </c>
      <c r="I540" s="182"/>
      <c r="J540" s="183">
        <f>ROUND(I540*H540,2)</f>
        <v>0</v>
      </c>
      <c r="K540" s="179" t="s">
        <v>160</v>
      </c>
      <c r="L540" s="42"/>
      <c r="M540" s="184" t="s">
        <v>38</v>
      </c>
      <c r="N540" s="185" t="s">
        <v>49</v>
      </c>
      <c r="O540" s="68"/>
      <c r="P540" s="186">
        <f>O540*H540</f>
        <v>0</v>
      </c>
      <c r="Q540" s="186">
        <v>2.0000000000000001E-4</v>
      </c>
      <c r="R540" s="186">
        <f>Q540*H540</f>
        <v>4.0000000000000001E-3</v>
      </c>
      <c r="S540" s="186">
        <v>0</v>
      </c>
      <c r="T540" s="187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8" t="s">
        <v>198</v>
      </c>
      <c r="AT540" s="188" t="s">
        <v>147</v>
      </c>
      <c r="AU540" s="188" t="s">
        <v>86</v>
      </c>
      <c r="AY540" s="20" t="s">
        <v>144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20" t="s">
        <v>145</v>
      </c>
      <c r="BK540" s="189">
        <f>ROUND(I540*H540,2)</f>
        <v>0</v>
      </c>
      <c r="BL540" s="20" t="s">
        <v>198</v>
      </c>
      <c r="BM540" s="188" t="s">
        <v>950</v>
      </c>
    </row>
    <row r="541" spans="1:65" s="2" customFormat="1" ht="10.199999999999999">
      <c r="A541" s="37"/>
      <c r="B541" s="38"/>
      <c r="C541" s="39"/>
      <c r="D541" s="190" t="s">
        <v>152</v>
      </c>
      <c r="E541" s="39"/>
      <c r="F541" s="191" t="s">
        <v>951</v>
      </c>
      <c r="G541" s="39"/>
      <c r="H541" s="39"/>
      <c r="I541" s="192"/>
      <c r="J541" s="39"/>
      <c r="K541" s="39"/>
      <c r="L541" s="42"/>
      <c r="M541" s="193"/>
      <c r="N541" s="194"/>
      <c r="O541" s="68"/>
      <c r="P541" s="68"/>
      <c r="Q541" s="68"/>
      <c r="R541" s="68"/>
      <c r="S541" s="68"/>
      <c r="T541" s="69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152</v>
      </c>
      <c r="AU541" s="20" t="s">
        <v>86</v>
      </c>
    </row>
    <row r="542" spans="1:65" s="2" customFormat="1" ht="10.199999999999999">
      <c r="A542" s="37"/>
      <c r="B542" s="38"/>
      <c r="C542" s="39"/>
      <c r="D542" s="216" t="s">
        <v>163</v>
      </c>
      <c r="E542" s="39"/>
      <c r="F542" s="217" t="s">
        <v>952</v>
      </c>
      <c r="G542" s="39"/>
      <c r="H542" s="39"/>
      <c r="I542" s="192"/>
      <c r="J542" s="39"/>
      <c r="K542" s="39"/>
      <c r="L542" s="42"/>
      <c r="M542" s="193"/>
      <c r="N542" s="194"/>
      <c r="O542" s="68"/>
      <c r="P542" s="68"/>
      <c r="Q542" s="68"/>
      <c r="R542" s="68"/>
      <c r="S542" s="68"/>
      <c r="T542" s="69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163</v>
      </c>
      <c r="AU542" s="20" t="s">
        <v>86</v>
      </c>
    </row>
    <row r="543" spans="1:65" s="13" customFormat="1" ht="10.199999999999999">
      <c r="B543" s="195"/>
      <c r="C543" s="196"/>
      <c r="D543" s="190" t="s">
        <v>153</v>
      </c>
      <c r="E543" s="197" t="s">
        <v>38</v>
      </c>
      <c r="F543" s="198" t="s">
        <v>953</v>
      </c>
      <c r="G543" s="196"/>
      <c r="H543" s="197" t="s">
        <v>38</v>
      </c>
      <c r="I543" s="199"/>
      <c r="J543" s="196"/>
      <c r="K543" s="196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153</v>
      </c>
      <c r="AU543" s="204" t="s">
        <v>86</v>
      </c>
      <c r="AV543" s="13" t="s">
        <v>84</v>
      </c>
      <c r="AW543" s="13" t="s">
        <v>36</v>
      </c>
      <c r="AX543" s="13" t="s">
        <v>76</v>
      </c>
      <c r="AY543" s="204" t="s">
        <v>144</v>
      </c>
    </row>
    <row r="544" spans="1:65" s="14" customFormat="1" ht="10.199999999999999">
      <c r="B544" s="205"/>
      <c r="C544" s="206"/>
      <c r="D544" s="190" t="s">
        <v>153</v>
      </c>
      <c r="E544" s="207" t="s">
        <v>38</v>
      </c>
      <c r="F544" s="208" t="s">
        <v>1126</v>
      </c>
      <c r="G544" s="206"/>
      <c r="H544" s="209">
        <v>20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153</v>
      </c>
      <c r="AU544" s="215" t="s">
        <v>86</v>
      </c>
      <c r="AV544" s="14" t="s">
        <v>86</v>
      </c>
      <c r="AW544" s="14" t="s">
        <v>36</v>
      </c>
      <c r="AX544" s="14" t="s">
        <v>84</v>
      </c>
      <c r="AY544" s="215" t="s">
        <v>144</v>
      </c>
    </row>
    <row r="545" spans="1:65" s="2" customFormat="1" ht="16.5" customHeight="1">
      <c r="A545" s="37"/>
      <c r="B545" s="38"/>
      <c r="C545" s="177" t="s">
        <v>907</v>
      </c>
      <c r="D545" s="177" t="s">
        <v>147</v>
      </c>
      <c r="E545" s="178" t="s">
        <v>956</v>
      </c>
      <c r="F545" s="179" t="s">
        <v>957</v>
      </c>
      <c r="G545" s="180" t="s">
        <v>197</v>
      </c>
      <c r="H545" s="181">
        <v>84</v>
      </c>
      <c r="I545" s="182"/>
      <c r="J545" s="183">
        <f>ROUND(I545*H545,2)</f>
        <v>0</v>
      </c>
      <c r="K545" s="179" t="s">
        <v>160</v>
      </c>
      <c r="L545" s="42"/>
      <c r="M545" s="184" t="s">
        <v>38</v>
      </c>
      <c r="N545" s="185" t="s">
        <v>49</v>
      </c>
      <c r="O545" s="68"/>
      <c r="P545" s="186">
        <f>O545*H545</f>
        <v>0</v>
      </c>
      <c r="Q545" s="186">
        <v>1.8000000000000001E-4</v>
      </c>
      <c r="R545" s="186">
        <f>Q545*H545</f>
        <v>1.5120000000000001E-2</v>
      </c>
      <c r="S545" s="186">
        <v>0</v>
      </c>
      <c r="T545" s="187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8" t="s">
        <v>198</v>
      </c>
      <c r="AT545" s="188" t="s">
        <v>147</v>
      </c>
      <c r="AU545" s="188" t="s">
        <v>86</v>
      </c>
      <c r="AY545" s="20" t="s">
        <v>144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20" t="s">
        <v>145</v>
      </c>
      <c r="BK545" s="189">
        <f>ROUND(I545*H545,2)</f>
        <v>0</v>
      </c>
      <c r="BL545" s="20" t="s">
        <v>198</v>
      </c>
      <c r="BM545" s="188" t="s">
        <v>958</v>
      </c>
    </row>
    <row r="546" spans="1:65" s="2" customFormat="1" ht="10.199999999999999">
      <c r="A546" s="37"/>
      <c r="B546" s="38"/>
      <c r="C546" s="39"/>
      <c r="D546" s="190" t="s">
        <v>152</v>
      </c>
      <c r="E546" s="39"/>
      <c r="F546" s="191" t="s">
        <v>959</v>
      </c>
      <c r="G546" s="39"/>
      <c r="H546" s="39"/>
      <c r="I546" s="192"/>
      <c r="J546" s="39"/>
      <c r="K546" s="39"/>
      <c r="L546" s="42"/>
      <c r="M546" s="193"/>
      <c r="N546" s="194"/>
      <c r="O546" s="68"/>
      <c r="P546" s="68"/>
      <c r="Q546" s="68"/>
      <c r="R546" s="68"/>
      <c r="S546" s="68"/>
      <c r="T546" s="69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152</v>
      </c>
      <c r="AU546" s="20" t="s">
        <v>86</v>
      </c>
    </row>
    <row r="547" spans="1:65" s="2" customFormat="1" ht="10.199999999999999">
      <c r="A547" s="37"/>
      <c r="B547" s="38"/>
      <c r="C547" s="39"/>
      <c r="D547" s="216" t="s">
        <v>163</v>
      </c>
      <c r="E547" s="39"/>
      <c r="F547" s="217" t="s">
        <v>960</v>
      </c>
      <c r="G547" s="39"/>
      <c r="H547" s="39"/>
      <c r="I547" s="192"/>
      <c r="J547" s="39"/>
      <c r="K547" s="39"/>
      <c r="L547" s="42"/>
      <c r="M547" s="193"/>
      <c r="N547" s="194"/>
      <c r="O547" s="68"/>
      <c r="P547" s="68"/>
      <c r="Q547" s="68"/>
      <c r="R547" s="68"/>
      <c r="S547" s="68"/>
      <c r="T547" s="69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163</v>
      </c>
      <c r="AU547" s="20" t="s">
        <v>86</v>
      </c>
    </row>
    <row r="548" spans="1:65" s="13" customFormat="1" ht="10.199999999999999">
      <c r="B548" s="195"/>
      <c r="C548" s="196"/>
      <c r="D548" s="190" t="s">
        <v>153</v>
      </c>
      <c r="E548" s="197" t="s">
        <v>38</v>
      </c>
      <c r="F548" s="198" t="s">
        <v>961</v>
      </c>
      <c r="G548" s="196"/>
      <c r="H548" s="197" t="s">
        <v>38</v>
      </c>
      <c r="I548" s="199"/>
      <c r="J548" s="196"/>
      <c r="K548" s="196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153</v>
      </c>
      <c r="AU548" s="204" t="s">
        <v>86</v>
      </c>
      <c r="AV548" s="13" t="s">
        <v>84</v>
      </c>
      <c r="AW548" s="13" t="s">
        <v>36</v>
      </c>
      <c r="AX548" s="13" t="s">
        <v>76</v>
      </c>
      <c r="AY548" s="204" t="s">
        <v>144</v>
      </c>
    </row>
    <row r="549" spans="1:65" s="14" customFormat="1" ht="10.199999999999999">
      <c r="B549" s="205"/>
      <c r="C549" s="206"/>
      <c r="D549" s="190" t="s">
        <v>153</v>
      </c>
      <c r="E549" s="207" t="s">
        <v>38</v>
      </c>
      <c r="F549" s="208" t="s">
        <v>1127</v>
      </c>
      <c r="G549" s="206"/>
      <c r="H549" s="209">
        <v>84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153</v>
      </c>
      <c r="AU549" s="215" t="s">
        <v>86</v>
      </c>
      <c r="AV549" s="14" t="s">
        <v>86</v>
      </c>
      <c r="AW549" s="14" t="s">
        <v>36</v>
      </c>
      <c r="AX549" s="14" t="s">
        <v>84</v>
      </c>
      <c r="AY549" s="215" t="s">
        <v>144</v>
      </c>
    </row>
    <row r="550" spans="1:65" s="2" customFormat="1" ht="16.5" customHeight="1">
      <c r="A550" s="37"/>
      <c r="B550" s="38"/>
      <c r="C550" s="218" t="s">
        <v>915</v>
      </c>
      <c r="D550" s="218" t="s">
        <v>223</v>
      </c>
      <c r="E550" s="219" t="s">
        <v>964</v>
      </c>
      <c r="F550" s="220" t="s">
        <v>965</v>
      </c>
      <c r="G550" s="221" t="s">
        <v>197</v>
      </c>
      <c r="H550" s="222">
        <v>109.2</v>
      </c>
      <c r="I550" s="223"/>
      <c r="J550" s="224">
        <f>ROUND(I550*H550,2)</f>
        <v>0</v>
      </c>
      <c r="K550" s="220" t="s">
        <v>160</v>
      </c>
      <c r="L550" s="225"/>
      <c r="M550" s="226" t="s">
        <v>38</v>
      </c>
      <c r="N550" s="227" t="s">
        <v>49</v>
      </c>
      <c r="O550" s="68"/>
      <c r="P550" s="186">
        <f>O550*H550</f>
        <v>0</v>
      </c>
      <c r="Q550" s="186">
        <v>2.9999999999999997E-4</v>
      </c>
      <c r="R550" s="186">
        <f>Q550*H550</f>
        <v>3.2759999999999997E-2</v>
      </c>
      <c r="S550" s="186">
        <v>0</v>
      </c>
      <c r="T550" s="187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8" t="s">
        <v>227</v>
      </c>
      <c r="AT550" s="188" t="s">
        <v>223</v>
      </c>
      <c r="AU550" s="188" t="s">
        <v>86</v>
      </c>
      <c r="AY550" s="20" t="s">
        <v>144</v>
      </c>
      <c r="BE550" s="189">
        <f>IF(N550="základní",J550,0)</f>
        <v>0</v>
      </c>
      <c r="BF550" s="189">
        <f>IF(N550="snížená",J550,0)</f>
        <v>0</v>
      </c>
      <c r="BG550" s="189">
        <f>IF(N550="zákl. přenesená",J550,0)</f>
        <v>0</v>
      </c>
      <c r="BH550" s="189">
        <f>IF(N550="sníž. přenesená",J550,0)</f>
        <v>0</v>
      </c>
      <c r="BI550" s="189">
        <f>IF(N550="nulová",J550,0)</f>
        <v>0</v>
      </c>
      <c r="BJ550" s="20" t="s">
        <v>145</v>
      </c>
      <c r="BK550" s="189">
        <f>ROUND(I550*H550,2)</f>
        <v>0</v>
      </c>
      <c r="BL550" s="20" t="s">
        <v>198</v>
      </c>
      <c r="BM550" s="188" t="s">
        <v>966</v>
      </c>
    </row>
    <row r="551" spans="1:65" s="2" customFormat="1" ht="10.199999999999999">
      <c r="A551" s="37"/>
      <c r="B551" s="38"/>
      <c r="C551" s="39"/>
      <c r="D551" s="190" t="s">
        <v>152</v>
      </c>
      <c r="E551" s="39"/>
      <c r="F551" s="191" t="s">
        <v>965</v>
      </c>
      <c r="G551" s="39"/>
      <c r="H551" s="39"/>
      <c r="I551" s="192"/>
      <c r="J551" s="39"/>
      <c r="K551" s="39"/>
      <c r="L551" s="42"/>
      <c r="M551" s="193"/>
      <c r="N551" s="194"/>
      <c r="O551" s="68"/>
      <c r="P551" s="68"/>
      <c r="Q551" s="68"/>
      <c r="R551" s="68"/>
      <c r="S551" s="68"/>
      <c r="T551" s="69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152</v>
      </c>
      <c r="AU551" s="20" t="s">
        <v>86</v>
      </c>
    </row>
    <row r="552" spans="1:65" s="14" customFormat="1" ht="10.199999999999999">
      <c r="B552" s="205"/>
      <c r="C552" s="206"/>
      <c r="D552" s="190" t="s">
        <v>153</v>
      </c>
      <c r="E552" s="207" t="s">
        <v>38</v>
      </c>
      <c r="F552" s="208" t="s">
        <v>1128</v>
      </c>
      <c r="G552" s="206"/>
      <c r="H552" s="209">
        <v>104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153</v>
      </c>
      <c r="AU552" s="215" t="s">
        <v>86</v>
      </c>
      <c r="AV552" s="14" t="s">
        <v>86</v>
      </c>
      <c r="AW552" s="14" t="s">
        <v>36</v>
      </c>
      <c r="AX552" s="14" t="s">
        <v>84</v>
      </c>
      <c r="AY552" s="215" t="s">
        <v>144</v>
      </c>
    </row>
    <row r="553" spans="1:65" s="14" customFormat="1" ht="10.199999999999999">
      <c r="B553" s="205"/>
      <c r="C553" s="206"/>
      <c r="D553" s="190" t="s">
        <v>153</v>
      </c>
      <c r="E553" s="206"/>
      <c r="F553" s="208" t="s">
        <v>1129</v>
      </c>
      <c r="G553" s="206"/>
      <c r="H553" s="209">
        <v>109.2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153</v>
      </c>
      <c r="AU553" s="215" t="s">
        <v>86</v>
      </c>
      <c r="AV553" s="14" t="s">
        <v>86</v>
      </c>
      <c r="AW553" s="14" t="s">
        <v>4</v>
      </c>
      <c r="AX553" s="14" t="s">
        <v>84</v>
      </c>
      <c r="AY553" s="215" t="s">
        <v>144</v>
      </c>
    </row>
    <row r="554" spans="1:65" s="2" customFormat="1" ht="16.5" customHeight="1">
      <c r="A554" s="37"/>
      <c r="B554" s="38"/>
      <c r="C554" s="177" t="s">
        <v>921</v>
      </c>
      <c r="D554" s="177" t="s">
        <v>147</v>
      </c>
      <c r="E554" s="178" t="s">
        <v>970</v>
      </c>
      <c r="F554" s="179" t="s">
        <v>971</v>
      </c>
      <c r="G554" s="180" t="s">
        <v>226</v>
      </c>
      <c r="H554" s="181">
        <v>4</v>
      </c>
      <c r="I554" s="182"/>
      <c r="J554" s="183">
        <f>ROUND(I554*H554,2)</f>
        <v>0</v>
      </c>
      <c r="K554" s="179" t="s">
        <v>38</v>
      </c>
      <c r="L554" s="42"/>
      <c r="M554" s="184" t="s">
        <v>38</v>
      </c>
      <c r="N554" s="185" t="s">
        <v>49</v>
      </c>
      <c r="O554" s="68"/>
      <c r="P554" s="186">
        <f>O554*H554</f>
        <v>0</v>
      </c>
      <c r="Q554" s="186">
        <v>6.3000000000000003E-4</v>
      </c>
      <c r="R554" s="186">
        <f>Q554*H554</f>
        <v>2.5200000000000001E-3</v>
      </c>
      <c r="S554" s="186">
        <v>0</v>
      </c>
      <c r="T554" s="187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8" t="s">
        <v>198</v>
      </c>
      <c r="AT554" s="188" t="s">
        <v>147</v>
      </c>
      <c r="AU554" s="188" t="s">
        <v>86</v>
      </c>
      <c r="AY554" s="20" t="s">
        <v>144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20" t="s">
        <v>145</v>
      </c>
      <c r="BK554" s="189">
        <f>ROUND(I554*H554,2)</f>
        <v>0</v>
      </c>
      <c r="BL554" s="20" t="s">
        <v>198</v>
      </c>
      <c r="BM554" s="188" t="s">
        <v>972</v>
      </c>
    </row>
    <row r="555" spans="1:65" s="2" customFormat="1" ht="10.199999999999999">
      <c r="A555" s="37"/>
      <c r="B555" s="38"/>
      <c r="C555" s="39"/>
      <c r="D555" s="190" t="s">
        <v>152</v>
      </c>
      <c r="E555" s="39"/>
      <c r="F555" s="191" t="s">
        <v>971</v>
      </c>
      <c r="G555" s="39"/>
      <c r="H555" s="39"/>
      <c r="I555" s="192"/>
      <c r="J555" s="39"/>
      <c r="K555" s="39"/>
      <c r="L555" s="42"/>
      <c r="M555" s="193"/>
      <c r="N555" s="194"/>
      <c r="O555" s="68"/>
      <c r="P555" s="68"/>
      <c r="Q555" s="68"/>
      <c r="R555" s="68"/>
      <c r="S555" s="68"/>
      <c r="T555" s="69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152</v>
      </c>
      <c r="AU555" s="20" t="s">
        <v>86</v>
      </c>
    </row>
    <row r="556" spans="1:65" s="2" customFormat="1" ht="16.5" customHeight="1">
      <c r="A556" s="37"/>
      <c r="B556" s="38"/>
      <c r="C556" s="177" t="s">
        <v>928</v>
      </c>
      <c r="D556" s="177" t="s">
        <v>147</v>
      </c>
      <c r="E556" s="178" t="s">
        <v>974</v>
      </c>
      <c r="F556" s="179" t="s">
        <v>975</v>
      </c>
      <c r="G556" s="180" t="s">
        <v>159</v>
      </c>
      <c r="H556" s="181">
        <v>2.4</v>
      </c>
      <c r="I556" s="182"/>
      <c r="J556" s="183">
        <f>ROUND(I556*H556,2)</f>
        <v>0</v>
      </c>
      <c r="K556" s="179" t="s">
        <v>160</v>
      </c>
      <c r="L556" s="42"/>
      <c r="M556" s="184" t="s">
        <v>38</v>
      </c>
      <c r="N556" s="185" t="s">
        <v>49</v>
      </c>
      <c r="O556" s="68"/>
      <c r="P556" s="186">
        <f>O556*H556</f>
        <v>0</v>
      </c>
      <c r="Q556" s="186">
        <v>6.3000000000000003E-4</v>
      </c>
      <c r="R556" s="186">
        <f>Q556*H556</f>
        <v>1.5120000000000001E-3</v>
      </c>
      <c r="S556" s="186">
        <v>0</v>
      </c>
      <c r="T556" s="187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8" t="s">
        <v>198</v>
      </c>
      <c r="AT556" s="188" t="s">
        <v>147</v>
      </c>
      <c r="AU556" s="188" t="s">
        <v>86</v>
      </c>
      <c r="AY556" s="20" t="s">
        <v>144</v>
      </c>
      <c r="BE556" s="189">
        <f>IF(N556="základní",J556,0)</f>
        <v>0</v>
      </c>
      <c r="BF556" s="189">
        <f>IF(N556="snížená",J556,0)</f>
        <v>0</v>
      </c>
      <c r="BG556" s="189">
        <f>IF(N556="zákl. přenesená",J556,0)</f>
        <v>0</v>
      </c>
      <c r="BH556" s="189">
        <f>IF(N556="sníž. přenesená",J556,0)</f>
        <v>0</v>
      </c>
      <c r="BI556" s="189">
        <f>IF(N556="nulová",J556,0)</f>
        <v>0</v>
      </c>
      <c r="BJ556" s="20" t="s">
        <v>145</v>
      </c>
      <c r="BK556" s="189">
        <f>ROUND(I556*H556,2)</f>
        <v>0</v>
      </c>
      <c r="BL556" s="20" t="s">
        <v>198</v>
      </c>
      <c r="BM556" s="188" t="s">
        <v>976</v>
      </c>
    </row>
    <row r="557" spans="1:65" s="2" customFormat="1" ht="10.199999999999999">
      <c r="A557" s="37"/>
      <c r="B557" s="38"/>
      <c r="C557" s="39"/>
      <c r="D557" s="190" t="s">
        <v>152</v>
      </c>
      <c r="E557" s="39"/>
      <c r="F557" s="191" t="s">
        <v>977</v>
      </c>
      <c r="G557" s="39"/>
      <c r="H557" s="39"/>
      <c r="I557" s="192"/>
      <c r="J557" s="39"/>
      <c r="K557" s="39"/>
      <c r="L557" s="42"/>
      <c r="M557" s="193"/>
      <c r="N557" s="194"/>
      <c r="O557" s="68"/>
      <c r="P557" s="68"/>
      <c r="Q557" s="68"/>
      <c r="R557" s="68"/>
      <c r="S557" s="68"/>
      <c r="T557" s="69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152</v>
      </c>
      <c r="AU557" s="20" t="s">
        <v>86</v>
      </c>
    </row>
    <row r="558" spans="1:65" s="2" customFormat="1" ht="10.199999999999999">
      <c r="A558" s="37"/>
      <c r="B558" s="38"/>
      <c r="C558" s="39"/>
      <c r="D558" s="216" t="s">
        <v>163</v>
      </c>
      <c r="E558" s="39"/>
      <c r="F558" s="217" t="s">
        <v>978</v>
      </c>
      <c r="G558" s="39"/>
      <c r="H558" s="39"/>
      <c r="I558" s="192"/>
      <c r="J558" s="39"/>
      <c r="K558" s="39"/>
      <c r="L558" s="42"/>
      <c r="M558" s="193"/>
      <c r="N558" s="194"/>
      <c r="O558" s="68"/>
      <c r="P558" s="68"/>
      <c r="Q558" s="68"/>
      <c r="R558" s="68"/>
      <c r="S558" s="68"/>
      <c r="T558" s="69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163</v>
      </c>
      <c r="AU558" s="20" t="s">
        <v>86</v>
      </c>
    </row>
    <row r="559" spans="1:65" s="14" customFormat="1" ht="10.199999999999999">
      <c r="B559" s="205"/>
      <c r="C559" s="206"/>
      <c r="D559" s="190" t="s">
        <v>153</v>
      </c>
      <c r="E559" s="207" t="s">
        <v>38</v>
      </c>
      <c r="F559" s="208" t="s">
        <v>1130</v>
      </c>
      <c r="G559" s="206"/>
      <c r="H559" s="209">
        <v>2.4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153</v>
      </c>
      <c r="AU559" s="215" t="s">
        <v>86</v>
      </c>
      <c r="AV559" s="14" t="s">
        <v>86</v>
      </c>
      <c r="AW559" s="14" t="s">
        <v>36</v>
      </c>
      <c r="AX559" s="14" t="s">
        <v>84</v>
      </c>
      <c r="AY559" s="215" t="s">
        <v>144</v>
      </c>
    </row>
    <row r="560" spans="1:65" s="2" customFormat="1" ht="16.5" customHeight="1">
      <c r="A560" s="37"/>
      <c r="B560" s="38"/>
      <c r="C560" s="218" t="s">
        <v>936</v>
      </c>
      <c r="D560" s="218" t="s">
        <v>223</v>
      </c>
      <c r="E560" s="219" t="s">
        <v>981</v>
      </c>
      <c r="F560" s="220" t="s">
        <v>982</v>
      </c>
      <c r="G560" s="221" t="s">
        <v>159</v>
      </c>
      <c r="H560" s="222">
        <v>2.64</v>
      </c>
      <c r="I560" s="223"/>
      <c r="J560" s="224">
        <f>ROUND(I560*H560,2)</f>
        <v>0</v>
      </c>
      <c r="K560" s="220" t="s">
        <v>160</v>
      </c>
      <c r="L560" s="225"/>
      <c r="M560" s="226" t="s">
        <v>38</v>
      </c>
      <c r="N560" s="227" t="s">
        <v>49</v>
      </c>
      <c r="O560" s="68"/>
      <c r="P560" s="186">
        <f>O560*H560</f>
        <v>0</v>
      </c>
      <c r="Q560" s="186">
        <v>7.4999999999999997E-3</v>
      </c>
      <c r="R560" s="186">
        <f>Q560*H560</f>
        <v>1.9800000000000002E-2</v>
      </c>
      <c r="S560" s="186">
        <v>0</v>
      </c>
      <c r="T560" s="187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8" t="s">
        <v>227</v>
      </c>
      <c r="AT560" s="188" t="s">
        <v>223</v>
      </c>
      <c r="AU560" s="188" t="s">
        <v>86</v>
      </c>
      <c r="AY560" s="20" t="s">
        <v>144</v>
      </c>
      <c r="BE560" s="189">
        <f>IF(N560="základní",J560,0)</f>
        <v>0</v>
      </c>
      <c r="BF560" s="189">
        <f>IF(N560="snížená",J560,0)</f>
        <v>0</v>
      </c>
      <c r="BG560" s="189">
        <f>IF(N560="zákl. přenesená",J560,0)</f>
        <v>0</v>
      </c>
      <c r="BH560" s="189">
        <f>IF(N560="sníž. přenesená",J560,0)</f>
        <v>0</v>
      </c>
      <c r="BI560" s="189">
        <f>IF(N560="nulová",J560,0)</f>
        <v>0</v>
      </c>
      <c r="BJ560" s="20" t="s">
        <v>145</v>
      </c>
      <c r="BK560" s="189">
        <f>ROUND(I560*H560,2)</f>
        <v>0</v>
      </c>
      <c r="BL560" s="20" t="s">
        <v>198</v>
      </c>
      <c r="BM560" s="188" t="s">
        <v>983</v>
      </c>
    </row>
    <row r="561" spans="1:65" s="2" customFormat="1" ht="10.199999999999999">
      <c r="A561" s="37"/>
      <c r="B561" s="38"/>
      <c r="C561" s="39"/>
      <c r="D561" s="190" t="s">
        <v>152</v>
      </c>
      <c r="E561" s="39"/>
      <c r="F561" s="191" t="s">
        <v>982</v>
      </c>
      <c r="G561" s="39"/>
      <c r="H561" s="39"/>
      <c r="I561" s="192"/>
      <c r="J561" s="39"/>
      <c r="K561" s="39"/>
      <c r="L561" s="42"/>
      <c r="M561" s="193"/>
      <c r="N561" s="194"/>
      <c r="O561" s="68"/>
      <c r="P561" s="68"/>
      <c r="Q561" s="68"/>
      <c r="R561" s="68"/>
      <c r="S561" s="68"/>
      <c r="T561" s="69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152</v>
      </c>
      <c r="AU561" s="20" t="s">
        <v>86</v>
      </c>
    </row>
    <row r="562" spans="1:65" s="13" customFormat="1" ht="10.199999999999999">
      <c r="B562" s="195"/>
      <c r="C562" s="196"/>
      <c r="D562" s="190" t="s">
        <v>153</v>
      </c>
      <c r="E562" s="197" t="s">
        <v>38</v>
      </c>
      <c r="F562" s="198" t="s">
        <v>984</v>
      </c>
      <c r="G562" s="196"/>
      <c r="H562" s="197" t="s">
        <v>38</v>
      </c>
      <c r="I562" s="199"/>
      <c r="J562" s="196"/>
      <c r="K562" s="196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153</v>
      </c>
      <c r="AU562" s="204" t="s">
        <v>86</v>
      </c>
      <c r="AV562" s="13" t="s">
        <v>84</v>
      </c>
      <c r="AW562" s="13" t="s">
        <v>36</v>
      </c>
      <c r="AX562" s="13" t="s">
        <v>76</v>
      </c>
      <c r="AY562" s="204" t="s">
        <v>144</v>
      </c>
    </row>
    <row r="563" spans="1:65" s="14" customFormat="1" ht="10.199999999999999">
      <c r="B563" s="205"/>
      <c r="C563" s="206"/>
      <c r="D563" s="190" t="s">
        <v>153</v>
      </c>
      <c r="E563" s="207" t="s">
        <v>38</v>
      </c>
      <c r="F563" s="208" t="s">
        <v>1130</v>
      </c>
      <c r="G563" s="206"/>
      <c r="H563" s="209">
        <v>2.4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153</v>
      </c>
      <c r="AU563" s="215" t="s">
        <v>86</v>
      </c>
      <c r="AV563" s="14" t="s">
        <v>86</v>
      </c>
      <c r="AW563" s="14" t="s">
        <v>36</v>
      </c>
      <c r="AX563" s="14" t="s">
        <v>84</v>
      </c>
      <c r="AY563" s="215" t="s">
        <v>144</v>
      </c>
    </row>
    <row r="564" spans="1:65" s="14" customFormat="1" ht="10.199999999999999">
      <c r="B564" s="205"/>
      <c r="C564" s="206"/>
      <c r="D564" s="190" t="s">
        <v>153</v>
      </c>
      <c r="E564" s="206"/>
      <c r="F564" s="208" t="s">
        <v>1131</v>
      </c>
      <c r="G564" s="206"/>
      <c r="H564" s="209">
        <v>2.64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153</v>
      </c>
      <c r="AU564" s="215" t="s">
        <v>86</v>
      </c>
      <c r="AV564" s="14" t="s">
        <v>86</v>
      </c>
      <c r="AW564" s="14" t="s">
        <v>4</v>
      </c>
      <c r="AX564" s="14" t="s">
        <v>84</v>
      </c>
      <c r="AY564" s="215" t="s">
        <v>144</v>
      </c>
    </row>
    <row r="565" spans="1:65" s="2" customFormat="1" ht="16.5" customHeight="1">
      <c r="A565" s="37"/>
      <c r="B565" s="38"/>
      <c r="C565" s="177" t="s">
        <v>942</v>
      </c>
      <c r="D565" s="177" t="s">
        <v>147</v>
      </c>
      <c r="E565" s="178" t="s">
        <v>987</v>
      </c>
      <c r="F565" s="179" t="s">
        <v>988</v>
      </c>
      <c r="G565" s="180" t="s">
        <v>172</v>
      </c>
      <c r="H565" s="181">
        <v>4.2750000000000004</v>
      </c>
      <c r="I565" s="182"/>
      <c r="J565" s="183">
        <f>ROUND(I565*H565,2)</f>
        <v>0</v>
      </c>
      <c r="K565" s="179" t="s">
        <v>160</v>
      </c>
      <c r="L565" s="42"/>
      <c r="M565" s="184" t="s">
        <v>38</v>
      </c>
      <c r="N565" s="185" t="s">
        <v>49</v>
      </c>
      <c r="O565" s="68"/>
      <c r="P565" s="186">
        <f>O565*H565</f>
        <v>0</v>
      </c>
      <c r="Q565" s="186">
        <v>0</v>
      </c>
      <c r="R565" s="186">
        <f>Q565*H565</f>
        <v>0</v>
      </c>
      <c r="S565" s="186">
        <v>0</v>
      </c>
      <c r="T565" s="187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8" t="s">
        <v>198</v>
      </c>
      <c r="AT565" s="188" t="s">
        <v>147</v>
      </c>
      <c r="AU565" s="188" t="s">
        <v>86</v>
      </c>
      <c r="AY565" s="20" t="s">
        <v>144</v>
      </c>
      <c r="BE565" s="189">
        <f>IF(N565="základní",J565,0)</f>
        <v>0</v>
      </c>
      <c r="BF565" s="189">
        <f>IF(N565="snížená",J565,0)</f>
        <v>0</v>
      </c>
      <c r="BG565" s="189">
        <f>IF(N565="zákl. přenesená",J565,0)</f>
        <v>0</v>
      </c>
      <c r="BH565" s="189">
        <f>IF(N565="sníž. přenesená",J565,0)</f>
        <v>0</v>
      </c>
      <c r="BI565" s="189">
        <f>IF(N565="nulová",J565,0)</f>
        <v>0</v>
      </c>
      <c r="BJ565" s="20" t="s">
        <v>145</v>
      </c>
      <c r="BK565" s="189">
        <f>ROUND(I565*H565,2)</f>
        <v>0</v>
      </c>
      <c r="BL565" s="20" t="s">
        <v>198</v>
      </c>
      <c r="BM565" s="188" t="s">
        <v>989</v>
      </c>
    </row>
    <row r="566" spans="1:65" s="2" customFormat="1" ht="19.2">
      <c r="A566" s="37"/>
      <c r="B566" s="38"/>
      <c r="C566" s="39"/>
      <c r="D566" s="190" t="s">
        <v>152</v>
      </c>
      <c r="E566" s="39"/>
      <c r="F566" s="191" t="s">
        <v>990</v>
      </c>
      <c r="G566" s="39"/>
      <c r="H566" s="39"/>
      <c r="I566" s="192"/>
      <c r="J566" s="39"/>
      <c r="K566" s="39"/>
      <c r="L566" s="42"/>
      <c r="M566" s="193"/>
      <c r="N566" s="194"/>
      <c r="O566" s="68"/>
      <c r="P566" s="68"/>
      <c r="Q566" s="68"/>
      <c r="R566" s="68"/>
      <c r="S566" s="68"/>
      <c r="T566" s="69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152</v>
      </c>
      <c r="AU566" s="20" t="s">
        <v>86</v>
      </c>
    </row>
    <row r="567" spans="1:65" s="2" customFormat="1" ht="10.199999999999999">
      <c r="A567" s="37"/>
      <c r="B567" s="38"/>
      <c r="C567" s="39"/>
      <c r="D567" s="216" t="s">
        <v>163</v>
      </c>
      <c r="E567" s="39"/>
      <c r="F567" s="217" t="s">
        <v>991</v>
      </c>
      <c r="G567" s="39"/>
      <c r="H567" s="39"/>
      <c r="I567" s="192"/>
      <c r="J567" s="39"/>
      <c r="K567" s="39"/>
      <c r="L567" s="42"/>
      <c r="M567" s="193"/>
      <c r="N567" s="194"/>
      <c r="O567" s="68"/>
      <c r="P567" s="68"/>
      <c r="Q567" s="68"/>
      <c r="R567" s="68"/>
      <c r="S567" s="68"/>
      <c r="T567" s="69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20" t="s">
        <v>163</v>
      </c>
      <c r="AU567" s="20" t="s">
        <v>86</v>
      </c>
    </row>
    <row r="568" spans="1:65" s="12" customFormat="1" ht="22.8" customHeight="1">
      <c r="B568" s="161"/>
      <c r="C568" s="162"/>
      <c r="D568" s="163" t="s">
        <v>75</v>
      </c>
      <c r="E568" s="175" t="s">
        <v>992</v>
      </c>
      <c r="F568" s="175" t="s">
        <v>993</v>
      </c>
      <c r="G568" s="162"/>
      <c r="H568" s="162"/>
      <c r="I568" s="165"/>
      <c r="J568" s="176">
        <f>BK568</f>
        <v>0</v>
      </c>
      <c r="K568" s="162"/>
      <c r="L568" s="167"/>
      <c r="M568" s="168"/>
      <c r="N568" s="169"/>
      <c r="O568" s="169"/>
      <c r="P568" s="170">
        <f>SUM(P569:P607)</f>
        <v>0</v>
      </c>
      <c r="Q568" s="169"/>
      <c r="R568" s="170">
        <f>SUM(R569:R607)</f>
        <v>0.132714</v>
      </c>
      <c r="S568" s="169"/>
      <c r="T568" s="171">
        <f>SUM(T569:T607)</f>
        <v>3.4264000000000003E-2</v>
      </c>
      <c r="AR568" s="172" t="s">
        <v>86</v>
      </c>
      <c r="AT568" s="173" t="s">
        <v>75</v>
      </c>
      <c r="AU568" s="173" t="s">
        <v>84</v>
      </c>
      <c r="AY568" s="172" t="s">
        <v>144</v>
      </c>
      <c r="BK568" s="174">
        <f>SUM(BK569:BK607)</f>
        <v>0</v>
      </c>
    </row>
    <row r="569" spans="1:65" s="2" customFormat="1" ht="16.5" customHeight="1">
      <c r="A569" s="37"/>
      <c r="B569" s="38"/>
      <c r="C569" s="177" t="s">
        <v>947</v>
      </c>
      <c r="D569" s="177" t="s">
        <v>147</v>
      </c>
      <c r="E569" s="178" t="s">
        <v>995</v>
      </c>
      <c r="F569" s="179" t="s">
        <v>996</v>
      </c>
      <c r="G569" s="180" t="s">
        <v>159</v>
      </c>
      <c r="H569" s="181">
        <v>88</v>
      </c>
      <c r="I569" s="182"/>
      <c r="J569" s="183">
        <f>ROUND(I569*H569,2)</f>
        <v>0</v>
      </c>
      <c r="K569" s="179" t="s">
        <v>160</v>
      </c>
      <c r="L569" s="42"/>
      <c r="M569" s="184" t="s">
        <v>38</v>
      </c>
      <c r="N569" s="185" t="s">
        <v>49</v>
      </c>
      <c r="O569" s="68"/>
      <c r="P569" s="186">
        <f>O569*H569</f>
        <v>0</v>
      </c>
      <c r="Q569" s="186">
        <v>1E-3</v>
      </c>
      <c r="R569" s="186">
        <f>Q569*H569</f>
        <v>8.7999999999999995E-2</v>
      </c>
      <c r="S569" s="186">
        <v>3.1E-4</v>
      </c>
      <c r="T569" s="187">
        <f>S569*H569</f>
        <v>2.7279999999999999E-2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8" t="s">
        <v>198</v>
      </c>
      <c r="AT569" s="188" t="s">
        <v>147</v>
      </c>
      <c r="AU569" s="188" t="s">
        <v>86</v>
      </c>
      <c r="AY569" s="20" t="s">
        <v>144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20" t="s">
        <v>145</v>
      </c>
      <c r="BK569" s="189">
        <f>ROUND(I569*H569,2)</f>
        <v>0</v>
      </c>
      <c r="BL569" s="20" t="s">
        <v>198</v>
      </c>
      <c r="BM569" s="188" t="s">
        <v>997</v>
      </c>
    </row>
    <row r="570" spans="1:65" s="2" customFormat="1" ht="10.199999999999999">
      <c r="A570" s="37"/>
      <c r="B570" s="38"/>
      <c r="C570" s="39"/>
      <c r="D570" s="190" t="s">
        <v>152</v>
      </c>
      <c r="E570" s="39"/>
      <c r="F570" s="191" t="s">
        <v>998</v>
      </c>
      <c r="G570" s="39"/>
      <c r="H570" s="39"/>
      <c r="I570" s="192"/>
      <c r="J570" s="39"/>
      <c r="K570" s="39"/>
      <c r="L570" s="42"/>
      <c r="M570" s="193"/>
      <c r="N570" s="194"/>
      <c r="O570" s="68"/>
      <c r="P570" s="68"/>
      <c r="Q570" s="68"/>
      <c r="R570" s="68"/>
      <c r="S570" s="68"/>
      <c r="T570" s="69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152</v>
      </c>
      <c r="AU570" s="20" t="s">
        <v>86</v>
      </c>
    </row>
    <row r="571" spans="1:65" s="2" customFormat="1" ht="10.199999999999999">
      <c r="A571" s="37"/>
      <c r="B571" s="38"/>
      <c r="C571" s="39"/>
      <c r="D571" s="216" t="s">
        <v>163</v>
      </c>
      <c r="E571" s="39"/>
      <c r="F571" s="217" t="s">
        <v>999</v>
      </c>
      <c r="G571" s="39"/>
      <c r="H571" s="39"/>
      <c r="I571" s="192"/>
      <c r="J571" s="39"/>
      <c r="K571" s="39"/>
      <c r="L571" s="42"/>
      <c r="M571" s="193"/>
      <c r="N571" s="194"/>
      <c r="O571" s="68"/>
      <c r="P571" s="68"/>
      <c r="Q571" s="68"/>
      <c r="R571" s="68"/>
      <c r="S571" s="68"/>
      <c r="T571" s="69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163</v>
      </c>
      <c r="AU571" s="20" t="s">
        <v>86</v>
      </c>
    </row>
    <row r="572" spans="1:65" s="13" customFormat="1" ht="10.199999999999999">
      <c r="B572" s="195"/>
      <c r="C572" s="196"/>
      <c r="D572" s="190" t="s">
        <v>153</v>
      </c>
      <c r="E572" s="197" t="s">
        <v>38</v>
      </c>
      <c r="F572" s="198" t="s">
        <v>1000</v>
      </c>
      <c r="G572" s="196"/>
      <c r="H572" s="197" t="s">
        <v>38</v>
      </c>
      <c r="I572" s="199"/>
      <c r="J572" s="196"/>
      <c r="K572" s="196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153</v>
      </c>
      <c r="AU572" s="204" t="s">
        <v>86</v>
      </c>
      <c r="AV572" s="13" t="s">
        <v>84</v>
      </c>
      <c r="AW572" s="13" t="s">
        <v>36</v>
      </c>
      <c r="AX572" s="13" t="s">
        <v>76</v>
      </c>
      <c r="AY572" s="204" t="s">
        <v>144</v>
      </c>
    </row>
    <row r="573" spans="1:65" s="14" customFormat="1" ht="10.199999999999999">
      <c r="B573" s="205"/>
      <c r="C573" s="206"/>
      <c r="D573" s="190" t="s">
        <v>153</v>
      </c>
      <c r="E573" s="207" t="s">
        <v>38</v>
      </c>
      <c r="F573" s="208" t="s">
        <v>1132</v>
      </c>
      <c r="G573" s="206"/>
      <c r="H573" s="209">
        <v>88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153</v>
      </c>
      <c r="AU573" s="215" t="s">
        <v>86</v>
      </c>
      <c r="AV573" s="14" t="s">
        <v>86</v>
      </c>
      <c r="AW573" s="14" t="s">
        <v>36</v>
      </c>
      <c r="AX573" s="14" t="s">
        <v>84</v>
      </c>
      <c r="AY573" s="215" t="s">
        <v>144</v>
      </c>
    </row>
    <row r="574" spans="1:65" s="2" customFormat="1" ht="16.5" customHeight="1">
      <c r="A574" s="37"/>
      <c r="B574" s="38"/>
      <c r="C574" s="177" t="s">
        <v>955</v>
      </c>
      <c r="D574" s="177" t="s">
        <v>147</v>
      </c>
      <c r="E574" s="178" t="s">
        <v>1002</v>
      </c>
      <c r="F574" s="179" t="s">
        <v>1003</v>
      </c>
      <c r="G574" s="180" t="s">
        <v>159</v>
      </c>
      <c r="H574" s="181">
        <v>88</v>
      </c>
      <c r="I574" s="182"/>
      <c r="J574" s="183">
        <f>ROUND(I574*H574,2)</f>
        <v>0</v>
      </c>
      <c r="K574" s="179" t="s">
        <v>160</v>
      </c>
      <c r="L574" s="42"/>
      <c r="M574" s="184" t="s">
        <v>38</v>
      </c>
      <c r="N574" s="185" t="s">
        <v>49</v>
      </c>
      <c r="O574" s="68"/>
      <c r="P574" s="186">
        <f>O574*H574</f>
        <v>0</v>
      </c>
      <c r="Q574" s="186">
        <v>0</v>
      </c>
      <c r="R574" s="186">
        <f>Q574*H574</f>
        <v>0</v>
      </c>
      <c r="S574" s="186">
        <v>0</v>
      </c>
      <c r="T574" s="187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8" t="s">
        <v>198</v>
      </c>
      <c r="AT574" s="188" t="s">
        <v>147</v>
      </c>
      <c r="AU574" s="188" t="s">
        <v>86</v>
      </c>
      <c r="AY574" s="20" t="s">
        <v>144</v>
      </c>
      <c r="BE574" s="189">
        <f>IF(N574="základní",J574,0)</f>
        <v>0</v>
      </c>
      <c r="BF574" s="189">
        <f>IF(N574="snížená",J574,0)</f>
        <v>0</v>
      </c>
      <c r="BG574" s="189">
        <f>IF(N574="zákl. přenesená",J574,0)</f>
        <v>0</v>
      </c>
      <c r="BH574" s="189">
        <f>IF(N574="sníž. přenesená",J574,0)</f>
        <v>0</v>
      </c>
      <c r="BI574" s="189">
        <f>IF(N574="nulová",J574,0)</f>
        <v>0</v>
      </c>
      <c r="BJ574" s="20" t="s">
        <v>145</v>
      </c>
      <c r="BK574" s="189">
        <f>ROUND(I574*H574,2)</f>
        <v>0</v>
      </c>
      <c r="BL574" s="20" t="s">
        <v>198</v>
      </c>
      <c r="BM574" s="188" t="s">
        <v>1004</v>
      </c>
    </row>
    <row r="575" spans="1:65" s="2" customFormat="1" ht="10.199999999999999">
      <c r="A575" s="37"/>
      <c r="B575" s="38"/>
      <c r="C575" s="39"/>
      <c r="D575" s="190" t="s">
        <v>152</v>
      </c>
      <c r="E575" s="39"/>
      <c r="F575" s="191" t="s">
        <v>1005</v>
      </c>
      <c r="G575" s="39"/>
      <c r="H575" s="39"/>
      <c r="I575" s="192"/>
      <c r="J575" s="39"/>
      <c r="K575" s="39"/>
      <c r="L575" s="42"/>
      <c r="M575" s="193"/>
      <c r="N575" s="194"/>
      <c r="O575" s="68"/>
      <c r="P575" s="68"/>
      <c r="Q575" s="68"/>
      <c r="R575" s="68"/>
      <c r="S575" s="68"/>
      <c r="T575" s="69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152</v>
      </c>
      <c r="AU575" s="20" t="s">
        <v>86</v>
      </c>
    </row>
    <row r="576" spans="1:65" s="2" customFormat="1" ht="10.199999999999999">
      <c r="A576" s="37"/>
      <c r="B576" s="38"/>
      <c r="C576" s="39"/>
      <c r="D576" s="216" t="s">
        <v>163</v>
      </c>
      <c r="E576" s="39"/>
      <c r="F576" s="217" t="s">
        <v>1006</v>
      </c>
      <c r="G576" s="39"/>
      <c r="H576" s="39"/>
      <c r="I576" s="192"/>
      <c r="J576" s="39"/>
      <c r="K576" s="39"/>
      <c r="L576" s="42"/>
      <c r="M576" s="193"/>
      <c r="N576" s="194"/>
      <c r="O576" s="68"/>
      <c r="P576" s="68"/>
      <c r="Q576" s="68"/>
      <c r="R576" s="68"/>
      <c r="S576" s="68"/>
      <c r="T576" s="69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163</v>
      </c>
      <c r="AU576" s="20" t="s">
        <v>86</v>
      </c>
    </row>
    <row r="577" spans="1:65" s="13" customFormat="1" ht="10.199999999999999">
      <c r="B577" s="195"/>
      <c r="C577" s="196"/>
      <c r="D577" s="190" t="s">
        <v>153</v>
      </c>
      <c r="E577" s="197" t="s">
        <v>38</v>
      </c>
      <c r="F577" s="198" t="s">
        <v>1000</v>
      </c>
      <c r="G577" s="196"/>
      <c r="H577" s="197" t="s">
        <v>38</v>
      </c>
      <c r="I577" s="199"/>
      <c r="J577" s="196"/>
      <c r="K577" s="196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153</v>
      </c>
      <c r="AU577" s="204" t="s">
        <v>86</v>
      </c>
      <c r="AV577" s="13" t="s">
        <v>84</v>
      </c>
      <c r="AW577" s="13" t="s">
        <v>36</v>
      </c>
      <c r="AX577" s="13" t="s">
        <v>76</v>
      </c>
      <c r="AY577" s="204" t="s">
        <v>144</v>
      </c>
    </row>
    <row r="578" spans="1:65" s="14" customFormat="1" ht="10.199999999999999">
      <c r="B578" s="205"/>
      <c r="C578" s="206"/>
      <c r="D578" s="190" t="s">
        <v>153</v>
      </c>
      <c r="E578" s="207" t="s">
        <v>38</v>
      </c>
      <c r="F578" s="208" t="s">
        <v>1132</v>
      </c>
      <c r="G578" s="206"/>
      <c r="H578" s="209">
        <v>88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153</v>
      </c>
      <c r="AU578" s="215" t="s">
        <v>86</v>
      </c>
      <c r="AV578" s="14" t="s">
        <v>86</v>
      </c>
      <c r="AW578" s="14" t="s">
        <v>36</v>
      </c>
      <c r="AX578" s="14" t="s">
        <v>84</v>
      </c>
      <c r="AY578" s="215" t="s">
        <v>144</v>
      </c>
    </row>
    <row r="579" spans="1:65" s="2" customFormat="1" ht="16.5" customHeight="1">
      <c r="A579" s="37"/>
      <c r="B579" s="38"/>
      <c r="C579" s="177" t="s">
        <v>963</v>
      </c>
      <c r="D579" s="177" t="s">
        <v>147</v>
      </c>
      <c r="E579" s="178" t="s">
        <v>1008</v>
      </c>
      <c r="F579" s="179" t="s">
        <v>1009</v>
      </c>
      <c r="G579" s="180" t="s">
        <v>226</v>
      </c>
      <c r="H579" s="181">
        <v>8.8000000000000007</v>
      </c>
      <c r="I579" s="182"/>
      <c r="J579" s="183">
        <f>ROUND(I579*H579,2)</f>
        <v>0</v>
      </c>
      <c r="K579" s="179" t="s">
        <v>160</v>
      </c>
      <c r="L579" s="42"/>
      <c r="M579" s="184" t="s">
        <v>38</v>
      </c>
      <c r="N579" s="185" t="s">
        <v>49</v>
      </c>
      <c r="O579" s="68"/>
      <c r="P579" s="186">
        <f>O579*H579</f>
        <v>0</v>
      </c>
      <c r="Q579" s="186">
        <v>4.8000000000000001E-4</v>
      </c>
      <c r="R579" s="186">
        <f>Q579*H579</f>
        <v>4.2240000000000003E-3</v>
      </c>
      <c r="S579" s="186">
        <v>0</v>
      </c>
      <c r="T579" s="187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88" t="s">
        <v>198</v>
      </c>
      <c r="AT579" s="188" t="s">
        <v>147</v>
      </c>
      <c r="AU579" s="188" t="s">
        <v>86</v>
      </c>
      <c r="AY579" s="20" t="s">
        <v>144</v>
      </c>
      <c r="BE579" s="189">
        <f>IF(N579="základní",J579,0)</f>
        <v>0</v>
      </c>
      <c r="BF579" s="189">
        <f>IF(N579="snížená",J579,0)</f>
        <v>0</v>
      </c>
      <c r="BG579" s="189">
        <f>IF(N579="zákl. přenesená",J579,0)</f>
        <v>0</v>
      </c>
      <c r="BH579" s="189">
        <f>IF(N579="sníž. přenesená",J579,0)</f>
        <v>0</v>
      </c>
      <c r="BI579" s="189">
        <f>IF(N579="nulová",J579,0)</f>
        <v>0</v>
      </c>
      <c r="BJ579" s="20" t="s">
        <v>145</v>
      </c>
      <c r="BK579" s="189">
        <f>ROUND(I579*H579,2)</f>
        <v>0</v>
      </c>
      <c r="BL579" s="20" t="s">
        <v>198</v>
      </c>
      <c r="BM579" s="188" t="s">
        <v>1010</v>
      </c>
    </row>
    <row r="580" spans="1:65" s="2" customFormat="1" ht="10.199999999999999">
      <c r="A580" s="37"/>
      <c r="B580" s="38"/>
      <c r="C580" s="39"/>
      <c r="D580" s="190" t="s">
        <v>152</v>
      </c>
      <c r="E580" s="39"/>
      <c r="F580" s="191" t="s">
        <v>1011</v>
      </c>
      <c r="G580" s="39"/>
      <c r="H580" s="39"/>
      <c r="I580" s="192"/>
      <c r="J580" s="39"/>
      <c r="K580" s="39"/>
      <c r="L580" s="42"/>
      <c r="M580" s="193"/>
      <c r="N580" s="194"/>
      <c r="O580" s="68"/>
      <c r="P580" s="68"/>
      <c r="Q580" s="68"/>
      <c r="R580" s="68"/>
      <c r="S580" s="68"/>
      <c r="T580" s="69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152</v>
      </c>
      <c r="AU580" s="20" t="s">
        <v>86</v>
      </c>
    </row>
    <row r="581" spans="1:65" s="2" customFormat="1" ht="10.199999999999999">
      <c r="A581" s="37"/>
      <c r="B581" s="38"/>
      <c r="C581" s="39"/>
      <c r="D581" s="216" t="s">
        <v>163</v>
      </c>
      <c r="E581" s="39"/>
      <c r="F581" s="217" t="s">
        <v>1012</v>
      </c>
      <c r="G581" s="39"/>
      <c r="H581" s="39"/>
      <c r="I581" s="192"/>
      <c r="J581" s="39"/>
      <c r="K581" s="39"/>
      <c r="L581" s="42"/>
      <c r="M581" s="193"/>
      <c r="N581" s="194"/>
      <c r="O581" s="68"/>
      <c r="P581" s="68"/>
      <c r="Q581" s="68"/>
      <c r="R581" s="68"/>
      <c r="S581" s="68"/>
      <c r="T581" s="69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163</v>
      </c>
      <c r="AU581" s="20" t="s">
        <v>86</v>
      </c>
    </row>
    <row r="582" spans="1:65" s="13" customFormat="1" ht="10.199999999999999">
      <c r="B582" s="195"/>
      <c r="C582" s="196"/>
      <c r="D582" s="190" t="s">
        <v>153</v>
      </c>
      <c r="E582" s="197" t="s">
        <v>38</v>
      </c>
      <c r="F582" s="198" t="s">
        <v>1013</v>
      </c>
      <c r="G582" s="196"/>
      <c r="H582" s="197" t="s">
        <v>38</v>
      </c>
      <c r="I582" s="199"/>
      <c r="J582" s="196"/>
      <c r="K582" s="196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153</v>
      </c>
      <c r="AU582" s="204" t="s">
        <v>86</v>
      </c>
      <c r="AV582" s="13" t="s">
        <v>84</v>
      </c>
      <c r="AW582" s="13" t="s">
        <v>36</v>
      </c>
      <c r="AX582" s="13" t="s">
        <v>76</v>
      </c>
      <c r="AY582" s="204" t="s">
        <v>144</v>
      </c>
    </row>
    <row r="583" spans="1:65" s="14" customFormat="1" ht="10.199999999999999">
      <c r="B583" s="205"/>
      <c r="C583" s="206"/>
      <c r="D583" s="190" t="s">
        <v>153</v>
      </c>
      <c r="E583" s="207" t="s">
        <v>38</v>
      </c>
      <c r="F583" s="208" t="s">
        <v>1133</v>
      </c>
      <c r="G583" s="206"/>
      <c r="H583" s="209">
        <v>8.8000000000000007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153</v>
      </c>
      <c r="AU583" s="215" t="s">
        <v>86</v>
      </c>
      <c r="AV583" s="14" t="s">
        <v>86</v>
      </c>
      <c r="AW583" s="14" t="s">
        <v>36</v>
      </c>
      <c r="AX583" s="14" t="s">
        <v>84</v>
      </c>
      <c r="AY583" s="215" t="s">
        <v>144</v>
      </c>
    </row>
    <row r="584" spans="1:65" s="2" customFormat="1" ht="16.5" customHeight="1">
      <c r="A584" s="37"/>
      <c r="B584" s="38"/>
      <c r="C584" s="177" t="s">
        <v>969</v>
      </c>
      <c r="D584" s="177" t="s">
        <v>147</v>
      </c>
      <c r="E584" s="178" t="s">
        <v>1016</v>
      </c>
      <c r="F584" s="179" t="s">
        <v>1017</v>
      </c>
      <c r="G584" s="180" t="s">
        <v>159</v>
      </c>
      <c r="H584" s="181">
        <v>48</v>
      </c>
      <c r="I584" s="182"/>
      <c r="J584" s="183">
        <f>ROUND(I584*H584,2)</f>
        <v>0</v>
      </c>
      <c r="K584" s="179" t="s">
        <v>160</v>
      </c>
      <c r="L584" s="42"/>
      <c r="M584" s="184" t="s">
        <v>38</v>
      </c>
      <c r="N584" s="185" t="s">
        <v>49</v>
      </c>
      <c r="O584" s="68"/>
      <c r="P584" s="186">
        <f>O584*H584</f>
        <v>0</v>
      </c>
      <c r="Q584" s="186">
        <v>0</v>
      </c>
      <c r="R584" s="186">
        <f>Q584*H584</f>
        <v>0</v>
      </c>
      <c r="S584" s="186">
        <v>3.0000000000000001E-5</v>
      </c>
      <c r="T584" s="187">
        <f>S584*H584</f>
        <v>1.4400000000000001E-3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8" t="s">
        <v>198</v>
      </c>
      <c r="AT584" s="188" t="s">
        <v>147</v>
      </c>
      <c r="AU584" s="188" t="s">
        <v>86</v>
      </c>
      <c r="AY584" s="20" t="s">
        <v>144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20" t="s">
        <v>145</v>
      </c>
      <c r="BK584" s="189">
        <f>ROUND(I584*H584,2)</f>
        <v>0</v>
      </c>
      <c r="BL584" s="20" t="s">
        <v>198</v>
      </c>
      <c r="BM584" s="188" t="s">
        <v>1018</v>
      </c>
    </row>
    <row r="585" spans="1:65" s="2" customFormat="1" ht="10.199999999999999">
      <c r="A585" s="37"/>
      <c r="B585" s="38"/>
      <c r="C585" s="39"/>
      <c r="D585" s="190" t="s">
        <v>152</v>
      </c>
      <c r="E585" s="39"/>
      <c r="F585" s="191" t="s">
        <v>1019</v>
      </c>
      <c r="G585" s="39"/>
      <c r="H585" s="39"/>
      <c r="I585" s="192"/>
      <c r="J585" s="39"/>
      <c r="K585" s="39"/>
      <c r="L585" s="42"/>
      <c r="M585" s="193"/>
      <c r="N585" s="194"/>
      <c r="O585" s="68"/>
      <c r="P585" s="68"/>
      <c r="Q585" s="68"/>
      <c r="R585" s="68"/>
      <c r="S585" s="68"/>
      <c r="T585" s="69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152</v>
      </c>
      <c r="AU585" s="20" t="s">
        <v>86</v>
      </c>
    </row>
    <row r="586" spans="1:65" s="2" customFormat="1" ht="10.199999999999999">
      <c r="A586" s="37"/>
      <c r="B586" s="38"/>
      <c r="C586" s="39"/>
      <c r="D586" s="216" t="s">
        <v>163</v>
      </c>
      <c r="E586" s="39"/>
      <c r="F586" s="217" t="s">
        <v>1020</v>
      </c>
      <c r="G586" s="39"/>
      <c r="H586" s="39"/>
      <c r="I586" s="192"/>
      <c r="J586" s="39"/>
      <c r="K586" s="39"/>
      <c r="L586" s="42"/>
      <c r="M586" s="193"/>
      <c r="N586" s="194"/>
      <c r="O586" s="68"/>
      <c r="P586" s="68"/>
      <c r="Q586" s="68"/>
      <c r="R586" s="68"/>
      <c r="S586" s="68"/>
      <c r="T586" s="69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20" t="s">
        <v>163</v>
      </c>
      <c r="AU586" s="20" t="s">
        <v>86</v>
      </c>
    </row>
    <row r="587" spans="1:65" s="14" customFormat="1" ht="10.199999999999999">
      <c r="B587" s="205"/>
      <c r="C587" s="206"/>
      <c r="D587" s="190" t="s">
        <v>153</v>
      </c>
      <c r="E587" s="207" t="s">
        <v>38</v>
      </c>
      <c r="F587" s="208" t="s">
        <v>1107</v>
      </c>
      <c r="G587" s="206"/>
      <c r="H587" s="209">
        <v>48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153</v>
      </c>
      <c r="AU587" s="215" t="s">
        <v>86</v>
      </c>
      <c r="AV587" s="14" t="s">
        <v>86</v>
      </c>
      <c r="AW587" s="14" t="s">
        <v>36</v>
      </c>
      <c r="AX587" s="14" t="s">
        <v>84</v>
      </c>
      <c r="AY587" s="215" t="s">
        <v>144</v>
      </c>
    </row>
    <row r="588" spans="1:65" s="2" customFormat="1" ht="16.5" customHeight="1">
      <c r="A588" s="37"/>
      <c r="B588" s="38"/>
      <c r="C588" s="177" t="s">
        <v>973</v>
      </c>
      <c r="D588" s="177" t="s">
        <v>147</v>
      </c>
      <c r="E588" s="178" t="s">
        <v>1022</v>
      </c>
      <c r="F588" s="179" t="s">
        <v>1023</v>
      </c>
      <c r="G588" s="180" t="s">
        <v>159</v>
      </c>
      <c r="H588" s="181">
        <v>184.8</v>
      </c>
      <c r="I588" s="182"/>
      <c r="J588" s="183">
        <f>ROUND(I588*H588,2)</f>
        <v>0</v>
      </c>
      <c r="K588" s="179" t="s">
        <v>160</v>
      </c>
      <c r="L588" s="42"/>
      <c r="M588" s="184" t="s">
        <v>38</v>
      </c>
      <c r="N588" s="185" t="s">
        <v>49</v>
      </c>
      <c r="O588" s="68"/>
      <c r="P588" s="186">
        <f>O588*H588</f>
        <v>0</v>
      </c>
      <c r="Q588" s="186">
        <v>0</v>
      </c>
      <c r="R588" s="186">
        <f>Q588*H588</f>
        <v>0</v>
      </c>
      <c r="S588" s="186">
        <v>3.0000000000000001E-5</v>
      </c>
      <c r="T588" s="187">
        <f>S588*H588</f>
        <v>5.5440000000000003E-3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88" t="s">
        <v>198</v>
      </c>
      <c r="AT588" s="188" t="s">
        <v>147</v>
      </c>
      <c r="AU588" s="188" t="s">
        <v>86</v>
      </c>
      <c r="AY588" s="20" t="s">
        <v>144</v>
      </c>
      <c r="BE588" s="189">
        <f>IF(N588="základní",J588,0)</f>
        <v>0</v>
      </c>
      <c r="BF588" s="189">
        <f>IF(N588="snížená",J588,0)</f>
        <v>0</v>
      </c>
      <c r="BG588" s="189">
        <f>IF(N588="zákl. přenesená",J588,0)</f>
        <v>0</v>
      </c>
      <c r="BH588" s="189">
        <f>IF(N588="sníž. přenesená",J588,0)</f>
        <v>0</v>
      </c>
      <c r="BI588" s="189">
        <f>IF(N588="nulová",J588,0)</f>
        <v>0</v>
      </c>
      <c r="BJ588" s="20" t="s">
        <v>145</v>
      </c>
      <c r="BK588" s="189">
        <f>ROUND(I588*H588,2)</f>
        <v>0</v>
      </c>
      <c r="BL588" s="20" t="s">
        <v>198</v>
      </c>
      <c r="BM588" s="188" t="s">
        <v>1024</v>
      </c>
    </row>
    <row r="589" spans="1:65" s="2" customFormat="1" ht="19.2">
      <c r="A589" s="37"/>
      <c r="B589" s="38"/>
      <c r="C589" s="39"/>
      <c r="D589" s="190" t="s">
        <v>152</v>
      </c>
      <c r="E589" s="39"/>
      <c r="F589" s="191" t="s">
        <v>1025</v>
      </c>
      <c r="G589" s="39"/>
      <c r="H589" s="39"/>
      <c r="I589" s="192"/>
      <c r="J589" s="39"/>
      <c r="K589" s="39"/>
      <c r="L589" s="42"/>
      <c r="M589" s="193"/>
      <c r="N589" s="194"/>
      <c r="O589" s="68"/>
      <c r="P589" s="68"/>
      <c r="Q589" s="68"/>
      <c r="R589" s="68"/>
      <c r="S589" s="68"/>
      <c r="T589" s="69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152</v>
      </c>
      <c r="AU589" s="20" t="s">
        <v>86</v>
      </c>
    </row>
    <row r="590" spans="1:65" s="2" customFormat="1" ht="10.199999999999999">
      <c r="A590" s="37"/>
      <c r="B590" s="38"/>
      <c r="C590" s="39"/>
      <c r="D590" s="216" t="s">
        <v>163</v>
      </c>
      <c r="E590" s="39"/>
      <c r="F590" s="217" t="s">
        <v>1026</v>
      </c>
      <c r="G590" s="39"/>
      <c r="H590" s="39"/>
      <c r="I590" s="192"/>
      <c r="J590" s="39"/>
      <c r="K590" s="39"/>
      <c r="L590" s="42"/>
      <c r="M590" s="193"/>
      <c r="N590" s="194"/>
      <c r="O590" s="68"/>
      <c r="P590" s="68"/>
      <c r="Q590" s="68"/>
      <c r="R590" s="68"/>
      <c r="S590" s="68"/>
      <c r="T590" s="69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163</v>
      </c>
      <c r="AU590" s="20" t="s">
        <v>86</v>
      </c>
    </row>
    <row r="591" spans="1:65" s="14" customFormat="1" ht="10.199999999999999">
      <c r="B591" s="205"/>
      <c r="C591" s="206"/>
      <c r="D591" s="190" t="s">
        <v>153</v>
      </c>
      <c r="E591" s="207" t="s">
        <v>38</v>
      </c>
      <c r="F591" s="208" t="s">
        <v>1122</v>
      </c>
      <c r="G591" s="206"/>
      <c r="H591" s="209">
        <v>184.8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153</v>
      </c>
      <c r="AU591" s="215" t="s">
        <v>86</v>
      </c>
      <c r="AV591" s="14" t="s">
        <v>86</v>
      </c>
      <c r="AW591" s="14" t="s">
        <v>36</v>
      </c>
      <c r="AX591" s="14" t="s">
        <v>84</v>
      </c>
      <c r="AY591" s="215" t="s">
        <v>144</v>
      </c>
    </row>
    <row r="592" spans="1:65" s="2" customFormat="1" ht="16.5" customHeight="1">
      <c r="A592" s="37"/>
      <c r="B592" s="38"/>
      <c r="C592" s="218" t="s">
        <v>980</v>
      </c>
      <c r="D592" s="218" t="s">
        <v>223</v>
      </c>
      <c r="E592" s="219" t="s">
        <v>1028</v>
      </c>
      <c r="F592" s="220" t="s">
        <v>1029</v>
      </c>
      <c r="G592" s="221" t="s">
        <v>159</v>
      </c>
      <c r="H592" s="222">
        <v>244.44</v>
      </c>
      <c r="I592" s="223"/>
      <c r="J592" s="224">
        <f>ROUND(I592*H592,2)</f>
        <v>0</v>
      </c>
      <c r="K592" s="220" t="s">
        <v>160</v>
      </c>
      <c r="L592" s="225"/>
      <c r="M592" s="226" t="s">
        <v>38</v>
      </c>
      <c r="N592" s="227" t="s">
        <v>49</v>
      </c>
      <c r="O592" s="68"/>
      <c r="P592" s="186">
        <f>O592*H592</f>
        <v>0</v>
      </c>
      <c r="Q592" s="186">
        <v>0</v>
      </c>
      <c r="R592" s="186">
        <f>Q592*H592</f>
        <v>0</v>
      </c>
      <c r="S592" s="186">
        <v>0</v>
      </c>
      <c r="T592" s="187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88" t="s">
        <v>227</v>
      </c>
      <c r="AT592" s="188" t="s">
        <v>223</v>
      </c>
      <c r="AU592" s="188" t="s">
        <v>86</v>
      </c>
      <c r="AY592" s="20" t="s">
        <v>144</v>
      </c>
      <c r="BE592" s="189">
        <f>IF(N592="základní",J592,0)</f>
        <v>0</v>
      </c>
      <c r="BF592" s="189">
        <f>IF(N592="snížená",J592,0)</f>
        <v>0</v>
      </c>
      <c r="BG592" s="189">
        <f>IF(N592="zákl. přenesená",J592,0)</f>
        <v>0</v>
      </c>
      <c r="BH592" s="189">
        <f>IF(N592="sníž. přenesená",J592,0)</f>
        <v>0</v>
      </c>
      <c r="BI592" s="189">
        <f>IF(N592="nulová",J592,0)</f>
        <v>0</v>
      </c>
      <c r="BJ592" s="20" t="s">
        <v>145</v>
      </c>
      <c r="BK592" s="189">
        <f>ROUND(I592*H592,2)</f>
        <v>0</v>
      </c>
      <c r="BL592" s="20" t="s">
        <v>198</v>
      </c>
      <c r="BM592" s="188" t="s">
        <v>1030</v>
      </c>
    </row>
    <row r="593" spans="1:65" s="2" customFormat="1" ht="10.199999999999999">
      <c r="A593" s="37"/>
      <c r="B593" s="38"/>
      <c r="C593" s="39"/>
      <c r="D593" s="190" t="s">
        <v>152</v>
      </c>
      <c r="E593" s="39"/>
      <c r="F593" s="191" t="s">
        <v>1029</v>
      </c>
      <c r="G593" s="39"/>
      <c r="H593" s="39"/>
      <c r="I593" s="192"/>
      <c r="J593" s="39"/>
      <c r="K593" s="39"/>
      <c r="L593" s="42"/>
      <c r="M593" s="193"/>
      <c r="N593" s="194"/>
      <c r="O593" s="68"/>
      <c r="P593" s="68"/>
      <c r="Q593" s="68"/>
      <c r="R593" s="68"/>
      <c r="S593" s="68"/>
      <c r="T593" s="69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152</v>
      </c>
      <c r="AU593" s="20" t="s">
        <v>86</v>
      </c>
    </row>
    <row r="594" spans="1:65" s="14" customFormat="1" ht="10.199999999999999">
      <c r="B594" s="205"/>
      <c r="C594" s="206"/>
      <c r="D594" s="190" t="s">
        <v>153</v>
      </c>
      <c r="E594" s="207" t="s">
        <v>38</v>
      </c>
      <c r="F594" s="208" t="s">
        <v>1134</v>
      </c>
      <c r="G594" s="206"/>
      <c r="H594" s="209">
        <v>232.8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153</v>
      </c>
      <c r="AU594" s="215" t="s">
        <v>86</v>
      </c>
      <c r="AV594" s="14" t="s">
        <v>86</v>
      </c>
      <c r="AW594" s="14" t="s">
        <v>36</v>
      </c>
      <c r="AX594" s="14" t="s">
        <v>84</v>
      </c>
      <c r="AY594" s="215" t="s">
        <v>144</v>
      </c>
    </row>
    <row r="595" spans="1:65" s="14" customFormat="1" ht="10.199999999999999">
      <c r="B595" s="205"/>
      <c r="C595" s="206"/>
      <c r="D595" s="190" t="s">
        <v>153</v>
      </c>
      <c r="E595" s="206"/>
      <c r="F595" s="208" t="s">
        <v>1135</v>
      </c>
      <c r="G595" s="206"/>
      <c r="H595" s="209">
        <v>244.44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153</v>
      </c>
      <c r="AU595" s="215" t="s">
        <v>86</v>
      </c>
      <c r="AV595" s="14" t="s">
        <v>86</v>
      </c>
      <c r="AW595" s="14" t="s">
        <v>4</v>
      </c>
      <c r="AX595" s="14" t="s">
        <v>84</v>
      </c>
      <c r="AY595" s="215" t="s">
        <v>144</v>
      </c>
    </row>
    <row r="596" spans="1:65" s="2" customFormat="1" ht="16.5" customHeight="1">
      <c r="A596" s="37"/>
      <c r="B596" s="38"/>
      <c r="C596" s="177" t="s">
        <v>986</v>
      </c>
      <c r="D596" s="177" t="s">
        <v>147</v>
      </c>
      <c r="E596" s="178" t="s">
        <v>1033</v>
      </c>
      <c r="F596" s="179" t="s">
        <v>1034</v>
      </c>
      <c r="G596" s="180" t="s">
        <v>159</v>
      </c>
      <c r="H596" s="181">
        <v>88</v>
      </c>
      <c r="I596" s="182"/>
      <c r="J596" s="183">
        <f>ROUND(I596*H596,2)</f>
        <v>0</v>
      </c>
      <c r="K596" s="179" t="s">
        <v>160</v>
      </c>
      <c r="L596" s="42"/>
      <c r="M596" s="184" t="s">
        <v>38</v>
      </c>
      <c r="N596" s="185" t="s">
        <v>49</v>
      </c>
      <c r="O596" s="68"/>
      <c r="P596" s="186">
        <f>O596*H596</f>
        <v>0</v>
      </c>
      <c r="Q596" s="186">
        <v>2.0000000000000001E-4</v>
      </c>
      <c r="R596" s="186">
        <f>Q596*H596</f>
        <v>1.7600000000000001E-2</v>
      </c>
      <c r="S596" s="186">
        <v>0</v>
      </c>
      <c r="T596" s="187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88" t="s">
        <v>198</v>
      </c>
      <c r="AT596" s="188" t="s">
        <v>147</v>
      </c>
      <c r="AU596" s="188" t="s">
        <v>86</v>
      </c>
      <c r="AY596" s="20" t="s">
        <v>144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20" t="s">
        <v>145</v>
      </c>
      <c r="BK596" s="189">
        <f>ROUND(I596*H596,2)</f>
        <v>0</v>
      </c>
      <c r="BL596" s="20" t="s">
        <v>198</v>
      </c>
      <c r="BM596" s="188" t="s">
        <v>1035</v>
      </c>
    </row>
    <row r="597" spans="1:65" s="2" customFormat="1" ht="10.199999999999999">
      <c r="A597" s="37"/>
      <c r="B597" s="38"/>
      <c r="C597" s="39"/>
      <c r="D597" s="190" t="s">
        <v>152</v>
      </c>
      <c r="E597" s="39"/>
      <c r="F597" s="191" t="s">
        <v>1036</v>
      </c>
      <c r="G597" s="39"/>
      <c r="H597" s="39"/>
      <c r="I597" s="192"/>
      <c r="J597" s="39"/>
      <c r="K597" s="39"/>
      <c r="L597" s="42"/>
      <c r="M597" s="193"/>
      <c r="N597" s="194"/>
      <c r="O597" s="68"/>
      <c r="P597" s="68"/>
      <c r="Q597" s="68"/>
      <c r="R597" s="68"/>
      <c r="S597" s="68"/>
      <c r="T597" s="69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152</v>
      </c>
      <c r="AU597" s="20" t="s">
        <v>86</v>
      </c>
    </row>
    <row r="598" spans="1:65" s="2" customFormat="1" ht="10.199999999999999">
      <c r="A598" s="37"/>
      <c r="B598" s="38"/>
      <c r="C598" s="39"/>
      <c r="D598" s="216" t="s">
        <v>163</v>
      </c>
      <c r="E598" s="39"/>
      <c r="F598" s="217" t="s">
        <v>1037</v>
      </c>
      <c r="G598" s="39"/>
      <c r="H598" s="39"/>
      <c r="I598" s="192"/>
      <c r="J598" s="39"/>
      <c r="K598" s="39"/>
      <c r="L598" s="42"/>
      <c r="M598" s="193"/>
      <c r="N598" s="194"/>
      <c r="O598" s="68"/>
      <c r="P598" s="68"/>
      <c r="Q598" s="68"/>
      <c r="R598" s="68"/>
      <c r="S598" s="68"/>
      <c r="T598" s="69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163</v>
      </c>
      <c r="AU598" s="20" t="s">
        <v>86</v>
      </c>
    </row>
    <row r="599" spans="1:65" s="13" customFormat="1" ht="10.199999999999999">
      <c r="B599" s="195"/>
      <c r="C599" s="196"/>
      <c r="D599" s="190" t="s">
        <v>153</v>
      </c>
      <c r="E599" s="197" t="s">
        <v>38</v>
      </c>
      <c r="F599" s="198" t="s">
        <v>1000</v>
      </c>
      <c r="G599" s="196"/>
      <c r="H599" s="197" t="s">
        <v>38</v>
      </c>
      <c r="I599" s="199"/>
      <c r="J599" s="196"/>
      <c r="K599" s="196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153</v>
      </c>
      <c r="AU599" s="204" t="s">
        <v>86</v>
      </c>
      <c r="AV599" s="13" t="s">
        <v>84</v>
      </c>
      <c r="AW599" s="13" t="s">
        <v>36</v>
      </c>
      <c r="AX599" s="13" t="s">
        <v>76</v>
      </c>
      <c r="AY599" s="204" t="s">
        <v>144</v>
      </c>
    </row>
    <row r="600" spans="1:65" s="14" customFormat="1" ht="10.199999999999999">
      <c r="B600" s="205"/>
      <c r="C600" s="206"/>
      <c r="D600" s="190" t="s">
        <v>153</v>
      </c>
      <c r="E600" s="207" t="s">
        <v>38</v>
      </c>
      <c r="F600" s="208" t="s">
        <v>1132</v>
      </c>
      <c r="G600" s="206"/>
      <c r="H600" s="209">
        <v>88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153</v>
      </c>
      <c r="AU600" s="215" t="s">
        <v>86</v>
      </c>
      <c r="AV600" s="14" t="s">
        <v>86</v>
      </c>
      <c r="AW600" s="14" t="s">
        <v>36</v>
      </c>
      <c r="AX600" s="14" t="s">
        <v>84</v>
      </c>
      <c r="AY600" s="215" t="s">
        <v>144</v>
      </c>
    </row>
    <row r="601" spans="1:65" s="2" customFormat="1" ht="16.5" customHeight="1">
      <c r="A601" s="37"/>
      <c r="B601" s="38"/>
      <c r="C601" s="177" t="s">
        <v>994</v>
      </c>
      <c r="D601" s="177" t="s">
        <v>147</v>
      </c>
      <c r="E601" s="178" t="s">
        <v>1039</v>
      </c>
      <c r="F601" s="179" t="s">
        <v>1040</v>
      </c>
      <c r="G601" s="180" t="s">
        <v>159</v>
      </c>
      <c r="H601" s="181">
        <v>88</v>
      </c>
      <c r="I601" s="182"/>
      <c r="J601" s="183">
        <f>ROUND(I601*H601,2)</f>
        <v>0</v>
      </c>
      <c r="K601" s="179" t="s">
        <v>160</v>
      </c>
      <c r="L601" s="42"/>
      <c r="M601" s="184" t="s">
        <v>38</v>
      </c>
      <c r="N601" s="185" t="s">
        <v>49</v>
      </c>
      <c r="O601" s="68"/>
      <c r="P601" s="186">
        <f>O601*H601</f>
        <v>0</v>
      </c>
      <c r="Q601" s="186">
        <v>2.5999999999999998E-4</v>
      </c>
      <c r="R601" s="186">
        <f>Q601*H601</f>
        <v>2.2879999999999998E-2</v>
      </c>
      <c r="S601" s="186">
        <v>0</v>
      </c>
      <c r="T601" s="187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8" t="s">
        <v>198</v>
      </c>
      <c r="AT601" s="188" t="s">
        <v>147</v>
      </c>
      <c r="AU601" s="188" t="s">
        <v>86</v>
      </c>
      <c r="AY601" s="20" t="s">
        <v>144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20" t="s">
        <v>145</v>
      </c>
      <c r="BK601" s="189">
        <f>ROUND(I601*H601,2)</f>
        <v>0</v>
      </c>
      <c r="BL601" s="20" t="s">
        <v>198</v>
      </c>
      <c r="BM601" s="188" t="s">
        <v>1041</v>
      </c>
    </row>
    <row r="602" spans="1:65" s="2" customFormat="1" ht="19.2">
      <c r="A602" s="37"/>
      <c r="B602" s="38"/>
      <c r="C602" s="39"/>
      <c r="D602" s="190" t="s">
        <v>152</v>
      </c>
      <c r="E602" s="39"/>
      <c r="F602" s="191" t="s">
        <v>1042</v>
      </c>
      <c r="G602" s="39"/>
      <c r="H602" s="39"/>
      <c r="I602" s="192"/>
      <c r="J602" s="39"/>
      <c r="K602" s="39"/>
      <c r="L602" s="42"/>
      <c r="M602" s="193"/>
      <c r="N602" s="194"/>
      <c r="O602" s="68"/>
      <c r="P602" s="68"/>
      <c r="Q602" s="68"/>
      <c r="R602" s="68"/>
      <c r="S602" s="68"/>
      <c r="T602" s="69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152</v>
      </c>
      <c r="AU602" s="20" t="s">
        <v>86</v>
      </c>
    </row>
    <row r="603" spans="1:65" s="2" customFormat="1" ht="10.199999999999999">
      <c r="A603" s="37"/>
      <c r="B603" s="38"/>
      <c r="C603" s="39"/>
      <c r="D603" s="216" t="s">
        <v>163</v>
      </c>
      <c r="E603" s="39"/>
      <c r="F603" s="217" t="s">
        <v>1043</v>
      </c>
      <c r="G603" s="39"/>
      <c r="H603" s="39"/>
      <c r="I603" s="192"/>
      <c r="J603" s="39"/>
      <c r="K603" s="39"/>
      <c r="L603" s="42"/>
      <c r="M603" s="193"/>
      <c r="N603" s="194"/>
      <c r="O603" s="68"/>
      <c r="P603" s="68"/>
      <c r="Q603" s="68"/>
      <c r="R603" s="68"/>
      <c r="S603" s="68"/>
      <c r="T603" s="69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163</v>
      </c>
      <c r="AU603" s="20" t="s">
        <v>86</v>
      </c>
    </row>
    <row r="604" spans="1:65" s="13" customFormat="1" ht="10.199999999999999">
      <c r="B604" s="195"/>
      <c r="C604" s="196"/>
      <c r="D604" s="190" t="s">
        <v>153</v>
      </c>
      <c r="E604" s="197" t="s">
        <v>38</v>
      </c>
      <c r="F604" s="198" t="s">
        <v>1000</v>
      </c>
      <c r="G604" s="196"/>
      <c r="H604" s="197" t="s">
        <v>38</v>
      </c>
      <c r="I604" s="199"/>
      <c r="J604" s="196"/>
      <c r="K604" s="196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153</v>
      </c>
      <c r="AU604" s="204" t="s">
        <v>86</v>
      </c>
      <c r="AV604" s="13" t="s">
        <v>84</v>
      </c>
      <c r="AW604" s="13" t="s">
        <v>36</v>
      </c>
      <c r="AX604" s="13" t="s">
        <v>76</v>
      </c>
      <c r="AY604" s="204" t="s">
        <v>144</v>
      </c>
    </row>
    <row r="605" spans="1:65" s="14" customFormat="1" ht="10.199999999999999">
      <c r="B605" s="205"/>
      <c r="C605" s="206"/>
      <c r="D605" s="190" t="s">
        <v>153</v>
      </c>
      <c r="E605" s="207" t="s">
        <v>38</v>
      </c>
      <c r="F605" s="208" t="s">
        <v>1132</v>
      </c>
      <c r="G605" s="206"/>
      <c r="H605" s="209">
        <v>88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153</v>
      </c>
      <c r="AU605" s="215" t="s">
        <v>86</v>
      </c>
      <c r="AV605" s="14" t="s">
        <v>86</v>
      </c>
      <c r="AW605" s="14" t="s">
        <v>36</v>
      </c>
      <c r="AX605" s="14" t="s">
        <v>84</v>
      </c>
      <c r="AY605" s="215" t="s">
        <v>144</v>
      </c>
    </row>
    <row r="606" spans="1:65" s="2" customFormat="1" ht="16.5" customHeight="1">
      <c r="A606" s="37"/>
      <c r="B606" s="38"/>
      <c r="C606" s="177" t="s">
        <v>1001</v>
      </c>
      <c r="D606" s="177" t="s">
        <v>147</v>
      </c>
      <c r="E606" s="178" t="s">
        <v>1045</v>
      </c>
      <c r="F606" s="179" t="s">
        <v>1046</v>
      </c>
      <c r="G606" s="180" t="s">
        <v>150</v>
      </c>
      <c r="H606" s="181">
        <v>1</v>
      </c>
      <c r="I606" s="182"/>
      <c r="J606" s="183">
        <f>ROUND(I606*H606,2)</f>
        <v>0</v>
      </c>
      <c r="K606" s="179" t="s">
        <v>38</v>
      </c>
      <c r="L606" s="42"/>
      <c r="M606" s="184" t="s">
        <v>38</v>
      </c>
      <c r="N606" s="185" t="s">
        <v>49</v>
      </c>
      <c r="O606" s="68"/>
      <c r="P606" s="186">
        <f>O606*H606</f>
        <v>0</v>
      </c>
      <c r="Q606" s="186">
        <v>1.0000000000000001E-5</v>
      </c>
      <c r="R606" s="186">
        <f>Q606*H606</f>
        <v>1.0000000000000001E-5</v>
      </c>
      <c r="S606" s="186">
        <v>0</v>
      </c>
      <c r="T606" s="187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88" t="s">
        <v>198</v>
      </c>
      <c r="AT606" s="188" t="s">
        <v>147</v>
      </c>
      <c r="AU606" s="188" t="s">
        <v>86</v>
      </c>
      <c r="AY606" s="20" t="s">
        <v>144</v>
      </c>
      <c r="BE606" s="189">
        <f>IF(N606="základní",J606,0)</f>
        <v>0</v>
      </c>
      <c r="BF606" s="189">
        <f>IF(N606="snížená",J606,0)</f>
        <v>0</v>
      </c>
      <c r="BG606" s="189">
        <f>IF(N606="zákl. přenesená",J606,0)</f>
        <v>0</v>
      </c>
      <c r="BH606" s="189">
        <f>IF(N606="sníž. přenesená",J606,0)</f>
        <v>0</v>
      </c>
      <c r="BI606" s="189">
        <f>IF(N606="nulová",J606,0)</f>
        <v>0</v>
      </c>
      <c r="BJ606" s="20" t="s">
        <v>145</v>
      </c>
      <c r="BK606" s="189">
        <f>ROUND(I606*H606,2)</f>
        <v>0</v>
      </c>
      <c r="BL606" s="20" t="s">
        <v>198</v>
      </c>
      <c r="BM606" s="188" t="s">
        <v>1047</v>
      </c>
    </row>
    <row r="607" spans="1:65" s="2" customFormat="1" ht="10.199999999999999">
      <c r="A607" s="37"/>
      <c r="B607" s="38"/>
      <c r="C607" s="39"/>
      <c r="D607" s="190" t="s">
        <v>152</v>
      </c>
      <c r="E607" s="39"/>
      <c r="F607" s="191" t="s">
        <v>1046</v>
      </c>
      <c r="G607" s="39"/>
      <c r="H607" s="39"/>
      <c r="I607" s="192"/>
      <c r="J607" s="39"/>
      <c r="K607" s="39"/>
      <c r="L607" s="42"/>
      <c r="M607" s="228"/>
      <c r="N607" s="229"/>
      <c r="O607" s="230"/>
      <c r="P607" s="230"/>
      <c r="Q607" s="230"/>
      <c r="R607" s="230"/>
      <c r="S607" s="230"/>
      <c r="T607" s="231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152</v>
      </c>
      <c r="AU607" s="20" t="s">
        <v>86</v>
      </c>
    </row>
    <row r="608" spans="1:65" s="2" customFormat="1" ht="6.9" customHeight="1">
      <c r="A608" s="37"/>
      <c r="B608" s="51"/>
      <c r="C608" s="52"/>
      <c r="D608" s="52"/>
      <c r="E608" s="52"/>
      <c r="F608" s="52"/>
      <c r="G608" s="52"/>
      <c r="H608" s="52"/>
      <c r="I608" s="52"/>
      <c r="J608" s="52"/>
      <c r="K608" s="52"/>
      <c r="L608" s="42"/>
      <c r="M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</row>
  </sheetData>
  <sheetProtection algorithmName="SHA-512" hashValue="sVj7Y9inGwkw7NDWe9cxOGsiSM6Ltej/9VPyNgP5oSiGSj5O5m2zGafwgn7UDGC2PovLRu2bqST4AreQfW5smw==" saltValue="nU4lBu2O+T2rLrjRp8YwvCXU1yhtjVsR06MWT/eNzcjNm/S3FQQrKqQ1MS5uM92Dc1ST1aztfclkQtXOKCxdCg==" spinCount="100000" sheet="1" objects="1" scenarios="1" formatColumns="0" formatRows="0" autoFilter="0"/>
  <autoFilter ref="C95:K607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/>
    <hyperlink ref="F109" r:id="rId2"/>
    <hyperlink ref="F120" r:id="rId3"/>
    <hyperlink ref="F128" r:id="rId4"/>
    <hyperlink ref="F133" r:id="rId5"/>
    <hyperlink ref="F138" r:id="rId6"/>
    <hyperlink ref="F142" r:id="rId7"/>
    <hyperlink ref="F151" r:id="rId8"/>
    <hyperlink ref="F157" r:id="rId9"/>
    <hyperlink ref="F172" r:id="rId10"/>
    <hyperlink ref="F177" r:id="rId11"/>
    <hyperlink ref="F182" r:id="rId12"/>
    <hyperlink ref="F187" r:id="rId13"/>
    <hyperlink ref="F192" r:id="rId14"/>
    <hyperlink ref="F197" r:id="rId15"/>
    <hyperlink ref="F201" r:id="rId16"/>
    <hyperlink ref="F210" r:id="rId17"/>
    <hyperlink ref="F215" r:id="rId18"/>
    <hyperlink ref="F233" r:id="rId19"/>
    <hyperlink ref="F242" r:id="rId20"/>
    <hyperlink ref="F246" r:id="rId21"/>
    <hyperlink ref="F249" r:id="rId22"/>
    <hyperlink ref="F254" r:id="rId23"/>
    <hyperlink ref="F259" r:id="rId24"/>
    <hyperlink ref="F270" r:id="rId25"/>
    <hyperlink ref="F273" r:id="rId26"/>
    <hyperlink ref="F308" r:id="rId27"/>
    <hyperlink ref="F313" r:id="rId28"/>
    <hyperlink ref="F322" r:id="rId29"/>
    <hyperlink ref="F334" r:id="rId30"/>
    <hyperlink ref="F340" r:id="rId31"/>
    <hyperlink ref="F345" r:id="rId32"/>
    <hyperlink ref="F353" r:id="rId33"/>
    <hyperlink ref="F360" r:id="rId34"/>
    <hyperlink ref="F364" r:id="rId35"/>
    <hyperlink ref="F367" r:id="rId36"/>
    <hyperlink ref="F372" r:id="rId37"/>
    <hyperlink ref="F377" r:id="rId38"/>
    <hyperlink ref="F381" r:id="rId39"/>
    <hyperlink ref="F389" r:id="rId40"/>
    <hyperlink ref="F408" r:id="rId41"/>
    <hyperlink ref="F412" r:id="rId42"/>
    <hyperlink ref="F420" r:id="rId43"/>
    <hyperlink ref="F430" r:id="rId44"/>
    <hyperlink ref="F445" r:id="rId45"/>
    <hyperlink ref="F454" r:id="rId46"/>
    <hyperlink ref="F472" r:id="rId47"/>
    <hyperlink ref="F476" r:id="rId48"/>
    <hyperlink ref="F480" r:id="rId49"/>
    <hyperlink ref="F484" r:id="rId50"/>
    <hyperlink ref="F488" r:id="rId51"/>
    <hyperlink ref="F492" r:id="rId52"/>
    <hyperlink ref="F496" r:id="rId53"/>
    <hyperlink ref="F504" r:id="rId54"/>
    <hyperlink ref="F507" r:id="rId55"/>
    <hyperlink ref="F511" r:id="rId56"/>
    <hyperlink ref="F515" r:id="rId57"/>
    <hyperlink ref="F520" r:id="rId58"/>
    <hyperlink ref="F524" r:id="rId59"/>
    <hyperlink ref="F529" r:id="rId60"/>
    <hyperlink ref="F534" r:id="rId61"/>
    <hyperlink ref="F542" r:id="rId62"/>
    <hyperlink ref="F547" r:id="rId63"/>
    <hyperlink ref="F558" r:id="rId64"/>
    <hyperlink ref="F567" r:id="rId65"/>
    <hyperlink ref="F571" r:id="rId66"/>
    <hyperlink ref="F576" r:id="rId67"/>
    <hyperlink ref="F581" r:id="rId68"/>
    <hyperlink ref="F586" r:id="rId69"/>
    <hyperlink ref="F590" r:id="rId70"/>
    <hyperlink ref="F598" r:id="rId71"/>
    <hyperlink ref="F603" r:id="rId7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104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1136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ROUND(J98,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ROUND((SUM(BE98:BE911)),  2)</f>
        <v>0</v>
      </c>
      <c r="G33" s="37"/>
      <c r="H33" s="37"/>
      <c r="I33" s="122">
        <v>0.21</v>
      </c>
      <c r="J33" s="121">
        <f>ROUND(((SUM(BE98:BE911))*I33),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ROUND((SUM(BF98:BF911)),  2)</f>
        <v>0</v>
      </c>
      <c r="G34" s="37"/>
      <c r="H34" s="37"/>
      <c r="I34" s="122">
        <v>0.12</v>
      </c>
      <c r="J34" s="121">
        <f>ROUND(((SUM(BF98:BF911))*I34),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ROUND((SUM(BG98:BG911)),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ROUND((SUM(BH98:BH911)),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ROUND((SUM(BI98:BI911)),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3.1 - Sociální zázemí techniků + sprchy (suterén)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J98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J99</f>
        <v>0</v>
      </c>
      <c r="K60" s="139"/>
      <c r="L60" s="143"/>
    </row>
    <row r="61" spans="1:47" s="10" customFormat="1" ht="19.95" customHeight="1">
      <c r="B61" s="144"/>
      <c r="C61" s="145"/>
      <c r="D61" s="146" t="s">
        <v>327</v>
      </c>
      <c r="E61" s="147"/>
      <c r="F61" s="147"/>
      <c r="G61" s="147"/>
      <c r="H61" s="147"/>
      <c r="I61" s="147"/>
      <c r="J61" s="148">
        <f>J100</f>
        <v>0</v>
      </c>
      <c r="K61" s="145"/>
      <c r="L61" s="149"/>
    </row>
    <row r="62" spans="1:47" s="10" customFormat="1" ht="19.95" customHeight="1">
      <c r="B62" s="144"/>
      <c r="C62" s="145"/>
      <c r="D62" s="146" t="s">
        <v>122</v>
      </c>
      <c r="E62" s="147"/>
      <c r="F62" s="147"/>
      <c r="G62" s="147"/>
      <c r="H62" s="147"/>
      <c r="I62" s="147"/>
      <c r="J62" s="148">
        <f>J158</f>
        <v>0</v>
      </c>
      <c r="K62" s="145"/>
      <c r="L62" s="149"/>
    </row>
    <row r="63" spans="1:47" s="10" customFormat="1" ht="19.95" customHeight="1">
      <c r="B63" s="144"/>
      <c r="C63" s="145"/>
      <c r="D63" s="146" t="s">
        <v>1137</v>
      </c>
      <c r="E63" s="147"/>
      <c r="F63" s="147"/>
      <c r="G63" s="147"/>
      <c r="H63" s="147"/>
      <c r="I63" s="147"/>
      <c r="J63" s="148">
        <f>J163</f>
        <v>0</v>
      </c>
      <c r="K63" s="145"/>
      <c r="L63" s="149"/>
    </row>
    <row r="64" spans="1:47" s="10" customFormat="1" ht="19.95" customHeight="1">
      <c r="B64" s="144"/>
      <c r="C64" s="145"/>
      <c r="D64" s="146" t="s">
        <v>123</v>
      </c>
      <c r="E64" s="147"/>
      <c r="F64" s="147"/>
      <c r="G64" s="147"/>
      <c r="H64" s="147"/>
      <c r="I64" s="147"/>
      <c r="J64" s="148">
        <f>J184</f>
        <v>0</v>
      </c>
      <c r="K64" s="145"/>
      <c r="L64" s="149"/>
    </row>
    <row r="65" spans="1:31" s="10" customFormat="1" ht="19.95" customHeight="1">
      <c r="B65" s="144"/>
      <c r="C65" s="145"/>
      <c r="D65" s="146" t="s">
        <v>124</v>
      </c>
      <c r="E65" s="147"/>
      <c r="F65" s="147"/>
      <c r="G65" s="147"/>
      <c r="H65" s="147"/>
      <c r="I65" s="147"/>
      <c r="J65" s="148">
        <f>J252</f>
        <v>0</v>
      </c>
      <c r="K65" s="145"/>
      <c r="L65" s="149"/>
    </row>
    <row r="66" spans="1:31" s="10" customFormat="1" ht="19.95" customHeight="1">
      <c r="B66" s="144"/>
      <c r="C66" s="145"/>
      <c r="D66" s="146" t="s">
        <v>125</v>
      </c>
      <c r="E66" s="147"/>
      <c r="F66" s="147"/>
      <c r="G66" s="147"/>
      <c r="H66" s="147"/>
      <c r="I66" s="147"/>
      <c r="J66" s="148">
        <f>J267</f>
        <v>0</v>
      </c>
      <c r="K66" s="145"/>
      <c r="L66" s="149"/>
    </row>
    <row r="67" spans="1:31" s="9" customFormat="1" ht="24.9" customHeight="1">
      <c r="B67" s="138"/>
      <c r="C67" s="139"/>
      <c r="D67" s="140" t="s">
        <v>126</v>
      </c>
      <c r="E67" s="141"/>
      <c r="F67" s="141"/>
      <c r="G67" s="141"/>
      <c r="H67" s="141"/>
      <c r="I67" s="141"/>
      <c r="J67" s="142">
        <f>J271</f>
        <v>0</v>
      </c>
      <c r="K67" s="139"/>
      <c r="L67" s="143"/>
    </row>
    <row r="68" spans="1:31" s="10" customFormat="1" ht="19.95" customHeight="1">
      <c r="B68" s="144"/>
      <c r="C68" s="145"/>
      <c r="D68" s="146" t="s">
        <v>1138</v>
      </c>
      <c r="E68" s="147"/>
      <c r="F68" s="147"/>
      <c r="G68" s="147"/>
      <c r="H68" s="147"/>
      <c r="I68" s="147"/>
      <c r="J68" s="148">
        <f>J272</f>
        <v>0</v>
      </c>
      <c r="K68" s="145"/>
      <c r="L68" s="149"/>
    </row>
    <row r="69" spans="1:31" s="10" customFormat="1" ht="19.95" customHeight="1">
      <c r="B69" s="144"/>
      <c r="C69" s="145"/>
      <c r="D69" s="146" t="s">
        <v>127</v>
      </c>
      <c r="E69" s="147"/>
      <c r="F69" s="147"/>
      <c r="G69" s="147"/>
      <c r="H69" s="147"/>
      <c r="I69" s="147"/>
      <c r="J69" s="148">
        <f>J302</f>
        <v>0</v>
      </c>
      <c r="K69" s="145"/>
      <c r="L69" s="149"/>
    </row>
    <row r="70" spans="1:31" s="10" customFormat="1" ht="19.95" customHeight="1">
      <c r="B70" s="144"/>
      <c r="C70" s="145"/>
      <c r="D70" s="146" t="s">
        <v>264</v>
      </c>
      <c r="E70" s="147"/>
      <c r="F70" s="147"/>
      <c r="G70" s="147"/>
      <c r="H70" s="147"/>
      <c r="I70" s="147"/>
      <c r="J70" s="148">
        <f>J334</f>
        <v>0</v>
      </c>
      <c r="K70" s="145"/>
      <c r="L70" s="149"/>
    </row>
    <row r="71" spans="1:31" s="10" customFormat="1" ht="19.95" customHeight="1">
      <c r="B71" s="144"/>
      <c r="C71" s="145"/>
      <c r="D71" s="146" t="s">
        <v>328</v>
      </c>
      <c r="E71" s="147"/>
      <c r="F71" s="147"/>
      <c r="G71" s="147"/>
      <c r="H71" s="147"/>
      <c r="I71" s="147"/>
      <c r="J71" s="148">
        <f>J383</f>
        <v>0</v>
      </c>
      <c r="K71" s="145"/>
      <c r="L71" s="149"/>
    </row>
    <row r="72" spans="1:31" s="10" customFormat="1" ht="19.95" customHeight="1">
      <c r="B72" s="144"/>
      <c r="C72" s="145"/>
      <c r="D72" s="146" t="s">
        <v>329</v>
      </c>
      <c r="E72" s="147"/>
      <c r="F72" s="147"/>
      <c r="G72" s="147"/>
      <c r="H72" s="147"/>
      <c r="I72" s="147"/>
      <c r="J72" s="148">
        <f>J492</f>
        <v>0</v>
      </c>
      <c r="K72" s="145"/>
      <c r="L72" s="149"/>
    </row>
    <row r="73" spans="1:31" s="10" customFormat="1" ht="19.95" customHeight="1">
      <c r="B73" s="144"/>
      <c r="C73" s="145"/>
      <c r="D73" s="146" t="s">
        <v>128</v>
      </c>
      <c r="E73" s="147"/>
      <c r="F73" s="147"/>
      <c r="G73" s="147"/>
      <c r="H73" s="147"/>
      <c r="I73" s="147"/>
      <c r="J73" s="148">
        <f>J525</f>
        <v>0</v>
      </c>
      <c r="K73" s="145"/>
      <c r="L73" s="149"/>
    </row>
    <row r="74" spans="1:31" s="10" customFormat="1" ht="19.95" customHeight="1">
      <c r="B74" s="144"/>
      <c r="C74" s="145"/>
      <c r="D74" s="146" t="s">
        <v>330</v>
      </c>
      <c r="E74" s="147"/>
      <c r="F74" s="147"/>
      <c r="G74" s="147"/>
      <c r="H74" s="147"/>
      <c r="I74" s="147"/>
      <c r="J74" s="148">
        <f>J538</f>
        <v>0</v>
      </c>
      <c r="K74" s="145"/>
      <c r="L74" s="149"/>
    </row>
    <row r="75" spans="1:31" s="10" customFormat="1" ht="19.95" customHeight="1">
      <c r="B75" s="144"/>
      <c r="C75" s="145"/>
      <c r="D75" s="146" t="s">
        <v>331</v>
      </c>
      <c r="E75" s="147"/>
      <c r="F75" s="147"/>
      <c r="G75" s="147"/>
      <c r="H75" s="147"/>
      <c r="I75" s="147"/>
      <c r="J75" s="148">
        <f>J568</f>
        <v>0</v>
      </c>
      <c r="K75" s="145"/>
      <c r="L75" s="149"/>
    </row>
    <row r="76" spans="1:31" s="10" customFormat="1" ht="19.95" customHeight="1">
      <c r="B76" s="144"/>
      <c r="C76" s="145"/>
      <c r="D76" s="146" t="s">
        <v>332</v>
      </c>
      <c r="E76" s="147"/>
      <c r="F76" s="147"/>
      <c r="G76" s="147"/>
      <c r="H76" s="147"/>
      <c r="I76" s="147"/>
      <c r="J76" s="148">
        <f>J689</f>
        <v>0</v>
      </c>
      <c r="K76" s="145"/>
      <c r="L76" s="149"/>
    </row>
    <row r="77" spans="1:31" s="10" customFormat="1" ht="19.95" customHeight="1">
      <c r="B77" s="144"/>
      <c r="C77" s="145"/>
      <c r="D77" s="146" t="s">
        <v>333</v>
      </c>
      <c r="E77" s="147"/>
      <c r="F77" s="147"/>
      <c r="G77" s="147"/>
      <c r="H77" s="147"/>
      <c r="I77" s="147"/>
      <c r="J77" s="148">
        <f>J761</f>
        <v>0</v>
      </c>
      <c r="K77" s="145"/>
      <c r="L77" s="149"/>
    </row>
    <row r="78" spans="1:31" s="10" customFormat="1" ht="19.95" customHeight="1">
      <c r="B78" s="144"/>
      <c r="C78" s="145"/>
      <c r="D78" s="146" t="s">
        <v>334</v>
      </c>
      <c r="E78" s="147"/>
      <c r="F78" s="147"/>
      <c r="G78" s="147"/>
      <c r="H78" s="147"/>
      <c r="I78" s="147"/>
      <c r="J78" s="148">
        <f>J842</f>
        <v>0</v>
      </c>
      <c r="K78" s="145"/>
      <c r="L78" s="149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" customHeight="1">
      <c r="A80" s="37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" customHeight="1">
      <c r="A84" s="37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" customHeight="1">
      <c r="A85" s="37"/>
      <c r="B85" s="38"/>
      <c r="C85" s="26" t="s">
        <v>129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391" t="str">
        <f>E7</f>
        <v>ŘSP, budova A, rekonstrukce sociálních zařízení a úklidových komor</v>
      </c>
      <c r="F88" s="392"/>
      <c r="G88" s="392"/>
      <c r="H88" s="392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115</v>
      </c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48" t="str">
        <f>E9</f>
        <v>3.1 - Sociální zázemí techniků + sprchy (suterén)</v>
      </c>
      <c r="F90" s="393"/>
      <c r="G90" s="393"/>
      <c r="H90" s="393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22</v>
      </c>
      <c r="D92" s="39"/>
      <c r="E92" s="39"/>
      <c r="F92" s="30" t="str">
        <f>F12</f>
        <v>Hradec Králové</v>
      </c>
      <c r="G92" s="39"/>
      <c r="H92" s="39"/>
      <c r="I92" s="32" t="s">
        <v>24</v>
      </c>
      <c r="J92" s="63" t="str">
        <f>IF(J12="","",J12)</f>
        <v>28. 2. 2024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65" customHeight="1">
      <c r="A94" s="37"/>
      <c r="B94" s="38"/>
      <c r="C94" s="32" t="s">
        <v>26</v>
      </c>
      <c r="D94" s="39"/>
      <c r="E94" s="39"/>
      <c r="F94" s="30" t="str">
        <f>E15</f>
        <v>Povodí Labe, státní podnik</v>
      </c>
      <c r="G94" s="39"/>
      <c r="H94" s="39"/>
      <c r="I94" s="32" t="s">
        <v>34</v>
      </c>
      <c r="J94" s="35" t="str">
        <f>E21</f>
        <v>Povodí Labe, státní podnik, OIČ</v>
      </c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15" customHeight="1">
      <c r="A95" s="37"/>
      <c r="B95" s="38"/>
      <c r="C95" s="32" t="s">
        <v>32</v>
      </c>
      <c r="D95" s="39"/>
      <c r="E95" s="39"/>
      <c r="F95" s="30" t="str">
        <f>IF(E18="","",E18)</f>
        <v>Vyplň údaj</v>
      </c>
      <c r="G95" s="39"/>
      <c r="H95" s="39"/>
      <c r="I95" s="32" t="s">
        <v>37</v>
      </c>
      <c r="J95" s="35" t="str">
        <f>E24</f>
        <v>Ing. Eva Morkesová</v>
      </c>
      <c r="K95" s="39"/>
      <c r="L95" s="11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0"/>
      <c r="B97" s="151"/>
      <c r="C97" s="152" t="s">
        <v>130</v>
      </c>
      <c r="D97" s="153" t="s">
        <v>61</v>
      </c>
      <c r="E97" s="153" t="s">
        <v>57</v>
      </c>
      <c r="F97" s="153" t="s">
        <v>58</v>
      </c>
      <c r="G97" s="153" t="s">
        <v>131</v>
      </c>
      <c r="H97" s="153" t="s">
        <v>132</v>
      </c>
      <c r="I97" s="153" t="s">
        <v>133</v>
      </c>
      <c r="J97" s="153" t="s">
        <v>119</v>
      </c>
      <c r="K97" s="154" t="s">
        <v>134</v>
      </c>
      <c r="L97" s="155"/>
      <c r="M97" s="72" t="s">
        <v>38</v>
      </c>
      <c r="N97" s="73" t="s">
        <v>46</v>
      </c>
      <c r="O97" s="73" t="s">
        <v>135</v>
      </c>
      <c r="P97" s="73" t="s">
        <v>136</v>
      </c>
      <c r="Q97" s="73" t="s">
        <v>137</v>
      </c>
      <c r="R97" s="73" t="s">
        <v>138</v>
      </c>
      <c r="S97" s="73" t="s">
        <v>139</v>
      </c>
      <c r="T97" s="74" t="s">
        <v>140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8" customHeight="1">
      <c r="A98" s="37"/>
      <c r="B98" s="38"/>
      <c r="C98" s="79" t="s">
        <v>141</v>
      </c>
      <c r="D98" s="39"/>
      <c r="E98" s="39"/>
      <c r="F98" s="39"/>
      <c r="G98" s="39"/>
      <c r="H98" s="39"/>
      <c r="I98" s="39"/>
      <c r="J98" s="156">
        <f>BK98</f>
        <v>0</v>
      </c>
      <c r="K98" s="39"/>
      <c r="L98" s="42"/>
      <c r="M98" s="75"/>
      <c r="N98" s="157"/>
      <c r="O98" s="76"/>
      <c r="P98" s="158">
        <f>P99+P271</f>
        <v>0</v>
      </c>
      <c r="Q98" s="76"/>
      <c r="R98" s="158">
        <f>R99+R271</f>
        <v>4.4889775000000007</v>
      </c>
      <c r="S98" s="76"/>
      <c r="T98" s="159">
        <f>T99+T271</f>
        <v>6.36223195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75</v>
      </c>
      <c r="AU98" s="20" t="s">
        <v>120</v>
      </c>
      <c r="BK98" s="160">
        <f>BK99+BK271</f>
        <v>0</v>
      </c>
    </row>
    <row r="99" spans="1:65" s="12" customFormat="1" ht="25.95" customHeight="1">
      <c r="B99" s="161"/>
      <c r="C99" s="162"/>
      <c r="D99" s="163" t="s">
        <v>75</v>
      </c>
      <c r="E99" s="164" t="s">
        <v>142</v>
      </c>
      <c r="F99" s="164" t="s">
        <v>143</v>
      </c>
      <c r="G99" s="162"/>
      <c r="H99" s="162"/>
      <c r="I99" s="165"/>
      <c r="J99" s="166">
        <f>BK99</f>
        <v>0</v>
      </c>
      <c r="K99" s="162"/>
      <c r="L99" s="167"/>
      <c r="M99" s="168"/>
      <c r="N99" s="169"/>
      <c r="O99" s="169"/>
      <c r="P99" s="170">
        <f>P100+P158+P163+P184+P252+P267</f>
        <v>0</v>
      </c>
      <c r="Q99" s="169"/>
      <c r="R99" s="170">
        <f>R100+R158+R163+R184+R252+R267</f>
        <v>1.1956009999999999</v>
      </c>
      <c r="S99" s="169"/>
      <c r="T99" s="171">
        <f>T100+T158+T163+T184+T252+T267</f>
        <v>2.2454844499999997</v>
      </c>
      <c r="AR99" s="172" t="s">
        <v>84</v>
      </c>
      <c r="AT99" s="173" t="s">
        <v>75</v>
      </c>
      <c r="AU99" s="173" t="s">
        <v>76</v>
      </c>
      <c r="AY99" s="172" t="s">
        <v>144</v>
      </c>
      <c r="BK99" s="174">
        <f>BK100+BK158+BK163+BK184+BK252+BK267</f>
        <v>0</v>
      </c>
    </row>
    <row r="100" spans="1:65" s="12" customFormat="1" ht="22.8" customHeight="1">
      <c r="B100" s="161"/>
      <c r="C100" s="162"/>
      <c r="D100" s="163" t="s">
        <v>75</v>
      </c>
      <c r="E100" s="175" t="s">
        <v>169</v>
      </c>
      <c r="F100" s="175" t="s">
        <v>335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SUM(P101:P157)</f>
        <v>0</v>
      </c>
      <c r="Q100" s="169"/>
      <c r="R100" s="170">
        <f>SUM(R101:R157)</f>
        <v>0.78153299999999992</v>
      </c>
      <c r="S100" s="169"/>
      <c r="T100" s="171">
        <f>SUM(T101:T157)</f>
        <v>0</v>
      </c>
      <c r="AR100" s="172" t="s">
        <v>84</v>
      </c>
      <c r="AT100" s="173" t="s">
        <v>75</v>
      </c>
      <c r="AU100" s="173" t="s">
        <v>84</v>
      </c>
      <c r="AY100" s="172" t="s">
        <v>144</v>
      </c>
      <c r="BK100" s="174">
        <f>SUM(BK101:BK157)</f>
        <v>0</v>
      </c>
    </row>
    <row r="101" spans="1:65" s="2" customFormat="1" ht="21.75" customHeight="1">
      <c r="A101" s="37"/>
      <c r="B101" s="38"/>
      <c r="C101" s="177" t="s">
        <v>84</v>
      </c>
      <c r="D101" s="177" t="s">
        <v>147</v>
      </c>
      <c r="E101" s="178" t="s">
        <v>336</v>
      </c>
      <c r="F101" s="179" t="s">
        <v>337</v>
      </c>
      <c r="G101" s="180" t="s">
        <v>226</v>
      </c>
      <c r="H101" s="181">
        <v>3</v>
      </c>
      <c r="I101" s="182"/>
      <c r="J101" s="183">
        <f>ROUND(I101*H101,2)</f>
        <v>0</v>
      </c>
      <c r="K101" s="179" t="s">
        <v>160</v>
      </c>
      <c r="L101" s="42"/>
      <c r="M101" s="184" t="s">
        <v>38</v>
      </c>
      <c r="N101" s="185" t="s">
        <v>49</v>
      </c>
      <c r="O101" s="68"/>
      <c r="P101" s="186">
        <f>O101*H101</f>
        <v>0</v>
      </c>
      <c r="Q101" s="186">
        <v>2.2280000000000001E-2</v>
      </c>
      <c r="R101" s="186">
        <f>Q101*H101</f>
        <v>6.6840000000000011E-2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145</v>
      </c>
      <c r="AT101" s="188" t="s">
        <v>147</v>
      </c>
      <c r="AU101" s="188" t="s">
        <v>86</v>
      </c>
      <c r="AY101" s="20" t="s">
        <v>144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145</v>
      </c>
      <c r="BK101" s="189">
        <f>ROUND(I101*H101,2)</f>
        <v>0</v>
      </c>
      <c r="BL101" s="20" t="s">
        <v>145</v>
      </c>
      <c r="BM101" s="188" t="s">
        <v>1139</v>
      </c>
    </row>
    <row r="102" spans="1:65" s="2" customFormat="1" ht="19.2">
      <c r="A102" s="37"/>
      <c r="B102" s="38"/>
      <c r="C102" s="39"/>
      <c r="D102" s="190" t="s">
        <v>152</v>
      </c>
      <c r="E102" s="39"/>
      <c r="F102" s="191" t="s">
        <v>339</v>
      </c>
      <c r="G102" s="39"/>
      <c r="H102" s="39"/>
      <c r="I102" s="192"/>
      <c r="J102" s="39"/>
      <c r="K102" s="39"/>
      <c r="L102" s="42"/>
      <c r="M102" s="193"/>
      <c r="N102" s="194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86</v>
      </c>
    </row>
    <row r="103" spans="1:65" s="2" customFormat="1" ht="10.199999999999999">
      <c r="A103" s="37"/>
      <c r="B103" s="38"/>
      <c r="C103" s="39"/>
      <c r="D103" s="216" t="s">
        <v>163</v>
      </c>
      <c r="E103" s="39"/>
      <c r="F103" s="217" t="s">
        <v>340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86</v>
      </c>
    </row>
    <row r="104" spans="1:65" s="13" customFormat="1" ht="10.199999999999999">
      <c r="B104" s="195"/>
      <c r="C104" s="196"/>
      <c r="D104" s="190" t="s">
        <v>153</v>
      </c>
      <c r="E104" s="197" t="s">
        <v>38</v>
      </c>
      <c r="F104" s="198" t="s">
        <v>1140</v>
      </c>
      <c r="G104" s="196"/>
      <c r="H104" s="197" t="s">
        <v>38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153</v>
      </c>
      <c r="AU104" s="204" t="s">
        <v>86</v>
      </c>
      <c r="AV104" s="13" t="s">
        <v>84</v>
      </c>
      <c r="AW104" s="13" t="s">
        <v>36</v>
      </c>
      <c r="AX104" s="13" t="s">
        <v>76</v>
      </c>
      <c r="AY104" s="204" t="s">
        <v>144</v>
      </c>
    </row>
    <row r="105" spans="1:65" s="14" customFormat="1" ht="10.199999999999999">
      <c r="B105" s="205"/>
      <c r="C105" s="206"/>
      <c r="D105" s="190" t="s">
        <v>153</v>
      </c>
      <c r="E105" s="207" t="s">
        <v>38</v>
      </c>
      <c r="F105" s="208" t="s">
        <v>86</v>
      </c>
      <c r="G105" s="206"/>
      <c r="H105" s="209">
        <v>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153</v>
      </c>
      <c r="AU105" s="215" t="s">
        <v>86</v>
      </c>
      <c r="AV105" s="14" t="s">
        <v>86</v>
      </c>
      <c r="AW105" s="14" t="s">
        <v>36</v>
      </c>
      <c r="AX105" s="14" t="s">
        <v>76</v>
      </c>
      <c r="AY105" s="215" t="s">
        <v>144</v>
      </c>
    </row>
    <row r="106" spans="1:65" s="13" customFormat="1" ht="10.199999999999999">
      <c r="B106" s="195"/>
      <c r="C106" s="196"/>
      <c r="D106" s="190" t="s">
        <v>153</v>
      </c>
      <c r="E106" s="197" t="s">
        <v>38</v>
      </c>
      <c r="F106" s="198" t="s">
        <v>1141</v>
      </c>
      <c r="G106" s="196"/>
      <c r="H106" s="197" t="s">
        <v>38</v>
      </c>
      <c r="I106" s="199"/>
      <c r="J106" s="196"/>
      <c r="K106" s="196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153</v>
      </c>
      <c r="AU106" s="204" t="s">
        <v>86</v>
      </c>
      <c r="AV106" s="13" t="s">
        <v>84</v>
      </c>
      <c r="AW106" s="13" t="s">
        <v>36</v>
      </c>
      <c r="AX106" s="13" t="s">
        <v>76</v>
      </c>
      <c r="AY106" s="204" t="s">
        <v>144</v>
      </c>
    </row>
    <row r="107" spans="1:65" s="14" customFormat="1" ht="10.199999999999999">
      <c r="B107" s="205"/>
      <c r="C107" s="206"/>
      <c r="D107" s="190" t="s">
        <v>153</v>
      </c>
      <c r="E107" s="207" t="s">
        <v>38</v>
      </c>
      <c r="F107" s="208" t="s">
        <v>84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153</v>
      </c>
      <c r="AU107" s="215" t="s">
        <v>86</v>
      </c>
      <c r="AV107" s="14" t="s">
        <v>86</v>
      </c>
      <c r="AW107" s="14" t="s">
        <v>36</v>
      </c>
      <c r="AX107" s="14" t="s">
        <v>76</v>
      </c>
      <c r="AY107" s="215" t="s">
        <v>144</v>
      </c>
    </row>
    <row r="108" spans="1:65" s="15" customFormat="1" ht="10.199999999999999">
      <c r="B108" s="232"/>
      <c r="C108" s="233"/>
      <c r="D108" s="190" t="s">
        <v>153</v>
      </c>
      <c r="E108" s="234" t="s">
        <v>38</v>
      </c>
      <c r="F108" s="235" t="s">
        <v>421</v>
      </c>
      <c r="G108" s="233"/>
      <c r="H108" s="236">
        <v>3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153</v>
      </c>
      <c r="AU108" s="242" t="s">
        <v>86</v>
      </c>
      <c r="AV108" s="15" t="s">
        <v>145</v>
      </c>
      <c r="AW108" s="15" t="s">
        <v>36</v>
      </c>
      <c r="AX108" s="15" t="s">
        <v>84</v>
      </c>
      <c r="AY108" s="242" t="s">
        <v>144</v>
      </c>
    </row>
    <row r="109" spans="1:65" s="2" customFormat="1" ht="21.75" customHeight="1">
      <c r="A109" s="37"/>
      <c r="B109" s="38"/>
      <c r="C109" s="177" t="s">
        <v>86</v>
      </c>
      <c r="D109" s="177" t="s">
        <v>147</v>
      </c>
      <c r="E109" s="178" t="s">
        <v>1142</v>
      </c>
      <c r="F109" s="179" t="s">
        <v>1143</v>
      </c>
      <c r="G109" s="180" t="s">
        <v>226</v>
      </c>
      <c r="H109" s="181">
        <v>2</v>
      </c>
      <c r="I109" s="182"/>
      <c r="J109" s="183">
        <f>ROUND(I109*H109,2)</f>
        <v>0</v>
      </c>
      <c r="K109" s="179" t="s">
        <v>160</v>
      </c>
      <c r="L109" s="42"/>
      <c r="M109" s="184" t="s">
        <v>38</v>
      </c>
      <c r="N109" s="185" t="s">
        <v>49</v>
      </c>
      <c r="O109" s="68"/>
      <c r="P109" s="186">
        <f>O109*H109</f>
        <v>0</v>
      </c>
      <c r="Q109" s="186">
        <v>2.6280000000000001E-2</v>
      </c>
      <c r="R109" s="186">
        <f>Q109*H109</f>
        <v>5.2560000000000003E-2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145</v>
      </c>
      <c r="AT109" s="188" t="s">
        <v>147</v>
      </c>
      <c r="AU109" s="188" t="s">
        <v>86</v>
      </c>
      <c r="AY109" s="20" t="s">
        <v>144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145</v>
      </c>
      <c r="BK109" s="189">
        <f>ROUND(I109*H109,2)</f>
        <v>0</v>
      </c>
      <c r="BL109" s="20" t="s">
        <v>145</v>
      </c>
      <c r="BM109" s="188" t="s">
        <v>1144</v>
      </c>
    </row>
    <row r="110" spans="1:65" s="2" customFormat="1" ht="19.2">
      <c r="A110" s="37"/>
      <c r="B110" s="38"/>
      <c r="C110" s="39"/>
      <c r="D110" s="190" t="s">
        <v>152</v>
      </c>
      <c r="E110" s="39"/>
      <c r="F110" s="191" t="s">
        <v>1145</v>
      </c>
      <c r="G110" s="39"/>
      <c r="H110" s="39"/>
      <c r="I110" s="192"/>
      <c r="J110" s="39"/>
      <c r="K110" s="39"/>
      <c r="L110" s="42"/>
      <c r="M110" s="193"/>
      <c r="N110" s="194"/>
      <c r="O110" s="68"/>
      <c r="P110" s="68"/>
      <c r="Q110" s="68"/>
      <c r="R110" s="68"/>
      <c r="S110" s="68"/>
      <c r="T110" s="69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86</v>
      </c>
    </row>
    <row r="111" spans="1:65" s="2" customFormat="1" ht="10.199999999999999">
      <c r="A111" s="37"/>
      <c r="B111" s="38"/>
      <c r="C111" s="39"/>
      <c r="D111" s="216" t="s">
        <v>163</v>
      </c>
      <c r="E111" s="39"/>
      <c r="F111" s="217" t="s">
        <v>1146</v>
      </c>
      <c r="G111" s="39"/>
      <c r="H111" s="39"/>
      <c r="I111" s="192"/>
      <c r="J111" s="39"/>
      <c r="K111" s="39"/>
      <c r="L111" s="42"/>
      <c r="M111" s="193"/>
      <c r="N111" s="194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86</v>
      </c>
    </row>
    <row r="112" spans="1:65" s="13" customFormat="1" ht="10.199999999999999">
      <c r="B112" s="195"/>
      <c r="C112" s="196"/>
      <c r="D112" s="190" t="s">
        <v>153</v>
      </c>
      <c r="E112" s="197" t="s">
        <v>38</v>
      </c>
      <c r="F112" s="198" t="s">
        <v>1147</v>
      </c>
      <c r="G112" s="196"/>
      <c r="H112" s="197" t="s">
        <v>38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153</v>
      </c>
      <c r="AU112" s="204" t="s">
        <v>86</v>
      </c>
      <c r="AV112" s="13" t="s">
        <v>84</v>
      </c>
      <c r="AW112" s="13" t="s">
        <v>36</v>
      </c>
      <c r="AX112" s="13" t="s">
        <v>76</v>
      </c>
      <c r="AY112" s="204" t="s">
        <v>144</v>
      </c>
    </row>
    <row r="113" spans="1:65" s="14" customFormat="1" ht="10.199999999999999">
      <c r="B113" s="205"/>
      <c r="C113" s="206"/>
      <c r="D113" s="190" t="s">
        <v>153</v>
      </c>
      <c r="E113" s="207" t="s">
        <v>38</v>
      </c>
      <c r="F113" s="208" t="s">
        <v>84</v>
      </c>
      <c r="G113" s="206"/>
      <c r="H113" s="209">
        <v>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153</v>
      </c>
      <c r="AU113" s="215" t="s">
        <v>86</v>
      </c>
      <c r="AV113" s="14" t="s">
        <v>86</v>
      </c>
      <c r="AW113" s="14" t="s">
        <v>36</v>
      </c>
      <c r="AX113" s="14" t="s">
        <v>76</v>
      </c>
      <c r="AY113" s="215" t="s">
        <v>144</v>
      </c>
    </row>
    <row r="114" spans="1:65" s="13" customFormat="1" ht="10.199999999999999">
      <c r="B114" s="195"/>
      <c r="C114" s="196"/>
      <c r="D114" s="190" t="s">
        <v>153</v>
      </c>
      <c r="E114" s="197" t="s">
        <v>38</v>
      </c>
      <c r="F114" s="198" t="s">
        <v>1148</v>
      </c>
      <c r="G114" s="196"/>
      <c r="H114" s="197" t="s">
        <v>38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153</v>
      </c>
      <c r="AU114" s="204" t="s">
        <v>86</v>
      </c>
      <c r="AV114" s="13" t="s">
        <v>84</v>
      </c>
      <c r="AW114" s="13" t="s">
        <v>36</v>
      </c>
      <c r="AX114" s="13" t="s">
        <v>76</v>
      </c>
      <c r="AY114" s="204" t="s">
        <v>144</v>
      </c>
    </row>
    <row r="115" spans="1:65" s="14" customFormat="1" ht="10.199999999999999">
      <c r="B115" s="205"/>
      <c r="C115" s="206"/>
      <c r="D115" s="190" t="s">
        <v>153</v>
      </c>
      <c r="E115" s="207" t="s">
        <v>38</v>
      </c>
      <c r="F115" s="208" t="s">
        <v>84</v>
      </c>
      <c r="G115" s="206"/>
      <c r="H115" s="209">
        <v>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153</v>
      </c>
      <c r="AU115" s="215" t="s">
        <v>86</v>
      </c>
      <c r="AV115" s="14" t="s">
        <v>86</v>
      </c>
      <c r="AW115" s="14" t="s">
        <v>36</v>
      </c>
      <c r="AX115" s="14" t="s">
        <v>76</v>
      </c>
      <c r="AY115" s="215" t="s">
        <v>144</v>
      </c>
    </row>
    <row r="116" spans="1:65" s="15" customFormat="1" ht="10.199999999999999">
      <c r="B116" s="232"/>
      <c r="C116" s="233"/>
      <c r="D116" s="190" t="s">
        <v>153</v>
      </c>
      <c r="E116" s="234" t="s">
        <v>38</v>
      </c>
      <c r="F116" s="235" t="s">
        <v>421</v>
      </c>
      <c r="G116" s="233"/>
      <c r="H116" s="236">
        <v>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153</v>
      </c>
      <c r="AU116" s="242" t="s">
        <v>86</v>
      </c>
      <c r="AV116" s="15" t="s">
        <v>145</v>
      </c>
      <c r="AW116" s="15" t="s">
        <v>36</v>
      </c>
      <c r="AX116" s="15" t="s">
        <v>84</v>
      </c>
      <c r="AY116" s="242" t="s">
        <v>144</v>
      </c>
    </row>
    <row r="117" spans="1:65" s="2" customFormat="1" ht="21.75" customHeight="1">
      <c r="A117" s="37"/>
      <c r="B117" s="38"/>
      <c r="C117" s="177" t="s">
        <v>169</v>
      </c>
      <c r="D117" s="177" t="s">
        <v>147</v>
      </c>
      <c r="E117" s="178" t="s">
        <v>1149</v>
      </c>
      <c r="F117" s="179" t="s">
        <v>1150</v>
      </c>
      <c r="G117" s="180" t="s">
        <v>159</v>
      </c>
      <c r="H117" s="181">
        <v>1</v>
      </c>
      <c r="I117" s="182"/>
      <c r="J117" s="183">
        <f>ROUND(I117*H117,2)</f>
        <v>0</v>
      </c>
      <c r="K117" s="179" t="s">
        <v>160</v>
      </c>
      <c r="L117" s="42"/>
      <c r="M117" s="184" t="s">
        <v>38</v>
      </c>
      <c r="N117" s="185" t="s">
        <v>49</v>
      </c>
      <c r="O117" s="68"/>
      <c r="P117" s="186">
        <f>O117*H117</f>
        <v>0</v>
      </c>
      <c r="Q117" s="186">
        <v>6.1969999999999997E-2</v>
      </c>
      <c r="R117" s="186">
        <f>Q117*H117</f>
        <v>6.1969999999999997E-2</v>
      </c>
      <c r="S117" s="186">
        <v>0</v>
      </c>
      <c r="T117" s="18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8" t="s">
        <v>145</v>
      </c>
      <c r="AT117" s="188" t="s">
        <v>147</v>
      </c>
      <c r="AU117" s="188" t="s">
        <v>86</v>
      </c>
      <c r="AY117" s="20" t="s">
        <v>144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20" t="s">
        <v>145</v>
      </c>
      <c r="BK117" s="189">
        <f>ROUND(I117*H117,2)</f>
        <v>0</v>
      </c>
      <c r="BL117" s="20" t="s">
        <v>145</v>
      </c>
      <c r="BM117" s="188" t="s">
        <v>1151</v>
      </c>
    </row>
    <row r="118" spans="1:65" s="2" customFormat="1" ht="19.2">
      <c r="A118" s="37"/>
      <c r="B118" s="38"/>
      <c r="C118" s="39"/>
      <c r="D118" s="190" t="s">
        <v>152</v>
      </c>
      <c r="E118" s="39"/>
      <c r="F118" s="191" t="s">
        <v>1152</v>
      </c>
      <c r="G118" s="39"/>
      <c r="H118" s="39"/>
      <c r="I118" s="192"/>
      <c r="J118" s="39"/>
      <c r="K118" s="39"/>
      <c r="L118" s="42"/>
      <c r="M118" s="193"/>
      <c r="N118" s="194"/>
      <c r="O118" s="68"/>
      <c r="P118" s="68"/>
      <c r="Q118" s="68"/>
      <c r="R118" s="68"/>
      <c r="S118" s="68"/>
      <c r="T118" s="6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152</v>
      </c>
      <c r="AU118" s="20" t="s">
        <v>86</v>
      </c>
    </row>
    <row r="119" spans="1:65" s="2" customFormat="1" ht="10.199999999999999">
      <c r="A119" s="37"/>
      <c r="B119" s="38"/>
      <c r="C119" s="39"/>
      <c r="D119" s="216" t="s">
        <v>163</v>
      </c>
      <c r="E119" s="39"/>
      <c r="F119" s="217" t="s">
        <v>1153</v>
      </c>
      <c r="G119" s="39"/>
      <c r="H119" s="39"/>
      <c r="I119" s="192"/>
      <c r="J119" s="39"/>
      <c r="K119" s="39"/>
      <c r="L119" s="42"/>
      <c r="M119" s="193"/>
      <c r="N119" s="194"/>
      <c r="O119" s="68"/>
      <c r="P119" s="68"/>
      <c r="Q119" s="68"/>
      <c r="R119" s="68"/>
      <c r="S119" s="68"/>
      <c r="T119" s="69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163</v>
      </c>
      <c r="AU119" s="20" t="s">
        <v>86</v>
      </c>
    </row>
    <row r="120" spans="1:65" s="13" customFormat="1" ht="10.199999999999999">
      <c r="B120" s="195"/>
      <c r="C120" s="196"/>
      <c r="D120" s="190" t="s">
        <v>153</v>
      </c>
      <c r="E120" s="197" t="s">
        <v>38</v>
      </c>
      <c r="F120" s="198" t="s">
        <v>1154</v>
      </c>
      <c r="G120" s="196"/>
      <c r="H120" s="197" t="s">
        <v>38</v>
      </c>
      <c r="I120" s="199"/>
      <c r="J120" s="196"/>
      <c r="K120" s="196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153</v>
      </c>
      <c r="AU120" s="204" t="s">
        <v>86</v>
      </c>
      <c r="AV120" s="13" t="s">
        <v>84</v>
      </c>
      <c r="AW120" s="13" t="s">
        <v>36</v>
      </c>
      <c r="AX120" s="13" t="s">
        <v>76</v>
      </c>
      <c r="AY120" s="204" t="s">
        <v>144</v>
      </c>
    </row>
    <row r="121" spans="1:65" s="14" customFormat="1" ht="10.199999999999999">
      <c r="B121" s="205"/>
      <c r="C121" s="206"/>
      <c r="D121" s="190" t="s">
        <v>153</v>
      </c>
      <c r="E121" s="207" t="s">
        <v>38</v>
      </c>
      <c r="F121" s="208" t="s">
        <v>1155</v>
      </c>
      <c r="G121" s="206"/>
      <c r="H121" s="209">
        <v>1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153</v>
      </c>
      <c r="AU121" s="215" t="s">
        <v>86</v>
      </c>
      <c r="AV121" s="14" t="s">
        <v>86</v>
      </c>
      <c r="AW121" s="14" t="s">
        <v>36</v>
      </c>
      <c r="AX121" s="14" t="s">
        <v>84</v>
      </c>
      <c r="AY121" s="215" t="s">
        <v>144</v>
      </c>
    </row>
    <row r="122" spans="1:65" s="2" customFormat="1" ht="16.5" customHeight="1">
      <c r="A122" s="37"/>
      <c r="B122" s="38"/>
      <c r="C122" s="177" t="s">
        <v>145</v>
      </c>
      <c r="D122" s="177" t="s">
        <v>147</v>
      </c>
      <c r="E122" s="178" t="s">
        <v>1156</v>
      </c>
      <c r="F122" s="179" t="s">
        <v>1157</v>
      </c>
      <c r="G122" s="180" t="s">
        <v>159</v>
      </c>
      <c r="H122" s="181">
        <v>6.1</v>
      </c>
      <c r="I122" s="182"/>
      <c r="J122" s="183">
        <f>ROUND(I122*H122,2)</f>
        <v>0</v>
      </c>
      <c r="K122" s="179" t="s">
        <v>160</v>
      </c>
      <c r="L122" s="42"/>
      <c r="M122" s="184" t="s">
        <v>38</v>
      </c>
      <c r="N122" s="185" t="s">
        <v>49</v>
      </c>
      <c r="O122" s="68"/>
      <c r="P122" s="186">
        <f>O122*H122</f>
        <v>0</v>
      </c>
      <c r="Q122" s="186">
        <v>6.1719999999999997E-2</v>
      </c>
      <c r="R122" s="186">
        <f>Q122*H122</f>
        <v>0.37649199999999994</v>
      </c>
      <c r="S122" s="186">
        <v>0</v>
      </c>
      <c r="T122" s="18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8" t="s">
        <v>145</v>
      </c>
      <c r="AT122" s="188" t="s">
        <v>147</v>
      </c>
      <c r="AU122" s="188" t="s">
        <v>86</v>
      </c>
      <c r="AY122" s="20" t="s">
        <v>144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20" t="s">
        <v>145</v>
      </c>
      <c r="BK122" s="189">
        <f>ROUND(I122*H122,2)</f>
        <v>0</v>
      </c>
      <c r="BL122" s="20" t="s">
        <v>145</v>
      </c>
      <c r="BM122" s="188" t="s">
        <v>1158</v>
      </c>
    </row>
    <row r="123" spans="1:65" s="2" customFormat="1" ht="10.199999999999999">
      <c r="A123" s="37"/>
      <c r="B123" s="38"/>
      <c r="C123" s="39"/>
      <c r="D123" s="190" t="s">
        <v>152</v>
      </c>
      <c r="E123" s="39"/>
      <c r="F123" s="191" t="s">
        <v>1159</v>
      </c>
      <c r="G123" s="39"/>
      <c r="H123" s="39"/>
      <c r="I123" s="192"/>
      <c r="J123" s="39"/>
      <c r="K123" s="39"/>
      <c r="L123" s="42"/>
      <c r="M123" s="193"/>
      <c r="N123" s="194"/>
      <c r="O123" s="68"/>
      <c r="P123" s="68"/>
      <c r="Q123" s="68"/>
      <c r="R123" s="68"/>
      <c r="S123" s="68"/>
      <c r="T123" s="69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152</v>
      </c>
      <c r="AU123" s="20" t="s">
        <v>86</v>
      </c>
    </row>
    <row r="124" spans="1:65" s="2" customFormat="1" ht="10.199999999999999">
      <c r="A124" s="37"/>
      <c r="B124" s="38"/>
      <c r="C124" s="39"/>
      <c r="D124" s="216" t="s">
        <v>163</v>
      </c>
      <c r="E124" s="39"/>
      <c r="F124" s="217" t="s">
        <v>1160</v>
      </c>
      <c r="G124" s="39"/>
      <c r="H124" s="39"/>
      <c r="I124" s="192"/>
      <c r="J124" s="39"/>
      <c r="K124" s="39"/>
      <c r="L124" s="42"/>
      <c r="M124" s="193"/>
      <c r="N124" s="194"/>
      <c r="O124" s="68"/>
      <c r="P124" s="68"/>
      <c r="Q124" s="68"/>
      <c r="R124" s="68"/>
      <c r="S124" s="68"/>
      <c r="T124" s="69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86</v>
      </c>
    </row>
    <row r="125" spans="1:65" s="13" customFormat="1" ht="10.199999999999999">
      <c r="B125" s="195"/>
      <c r="C125" s="196"/>
      <c r="D125" s="190" t="s">
        <v>153</v>
      </c>
      <c r="E125" s="197" t="s">
        <v>38</v>
      </c>
      <c r="F125" s="198" t="s">
        <v>1161</v>
      </c>
      <c r="G125" s="196"/>
      <c r="H125" s="197" t="s">
        <v>38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153</v>
      </c>
      <c r="AU125" s="204" t="s">
        <v>86</v>
      </c>
      <c r="AV125" s="13" t="s">
        <v>84</v>
      </c>
      <c r="AW125" s="13" t="s">
        <v>36</v>
      </c>
      <c r="AX125" s="13" t="s">
        <v>76</v>
      </c>
      <c r="AY125" s="204" t="s">
        <v>144</v>
      </c>
    </row>
    <row r="126" spans="1:65" s="14" customFormat="1" ht="10.199999999999999">
      <c r="B126" s="205"/>
      <c r="C126" s="206"/>
      <c r="D126" s="190" t="s">
        <v>153</v>
      </c>
      <c r="E126" s="207" t="s">
        <v>38</v>
      </c>
      <c r="F126" s="208" t="s">
        <v>1162</v>
      </c>
      <c r="G126" s="206"/>
      <c r="H126" s="209">
        <v>3.4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153</v>
      </c>
      <c r="AU126" s="215" t="s">
        <v>86</v>
      </c>
      <c r="AV126" s="14" t="s">
        <v>86</v>
      </c>
      <c r="AW126" s="14" t="s">
        <v>36</v>
      </c>
      <c r="AX126" s="14" t="s">
        <v>76</v>
      </c>
      <c r="AY126" s="215" t="s">
        <v>144</v>
      </c>
    </row>
    <row r="127" spans="1:65" s="13" customFormat="1" ht="10.199999999999999">
      <c r="B127" s="195"/>
      <c r="C127" s="196"/>
      <c r="D127" s="190" t="s">
        <v>153</v>
      </c>
      <c r="E127" s="197" t="s">
        <v>38</v>
      </c>
      <c r="F127" s="198" t="s">
        <v>1163</v>
      </c>
      <c r="G127" s="196"/>
      <c r="H127" s="197" t="s">
        <v>38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153</v>
      </c>
      <c r="AU127" s="204" t="s">
        <v>86</v>
      </c>
      <c r="AV127" s="13" t="s">
        <v>84</v>
      </c>
      <c r="AW127" s="13" t="s">
        <v>36</v>
      </c>
      <c r="AX127" s="13" t="s">
        <v>76</v>
      </c>
      <c r="AY127" s="204" t="s">
        <v>144</v>
      </c>
    </row>
    <row r="128" spans="1:65" s="14" customFormat="1" ht="10.199999999999999">
      <c r="B128" s="205"/>
      <c r="C128" s="206"/>
      <c r="D128" s="190" t="s">
        <v>153</v>
      </c>
      <c r="E128" s="207" t="s">
        <v>38</v>
      </c>
      <c r="F128" s="208" t="s">
        <v>1164</v>
      </c>
      <c r="G128" s="206"/>
      <c r="H128" s="209">
        <v>2.7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153</v>
      </c>
      <c r="AU128" s="215" t="s">
        <v>86</v>
      </c>
      <c r="AV128" s="14" t="s">
        <v>86</v>
      </c>
      <c r="AW128" s="14" t="s">
        <v>36</v>
      </c>
      <c r="AX128" s="14" t="s">
        <v>76</v>
      </c>
      <c r="AY128" s="215" t="s">
        <v>144</v>
      </c>
    </row>
    <row r="129" spans="1:65" s="15" customFormat="1" ht="10.199999999999999">
      <c r="B129" s="232"/>
      <c r="C129" s="233"/>
      <c r="D129" s="190" t="s">
        <v>153</v>
      </c>
      <c r="E129" s="234" t="s">
        <v>38</v>
      </c>
      <c r="F129" s="235" t="s">
        <v>421</v>
      </c>
      <c r="G129" s="233"/>
      <c r="H129" s="236">
        <v>6.1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153</v>
      </c>
      <c r="AU129" s="242" t="s">
        <v>86</v>
      </c>
      <c r="AV129" s="15" t="s">
        <v>145</v>
      </c>
      <c r="AW129" s="15" t="s">
        <v>36</v>
      </c>
      <c r="AX129" s="15" t="s">
        <v>84</v>
      </c>
      <c r="AY129" s="242" t="s">
        <v>144</v>
      </c>
    </row>
    <row r="130" spans="1:65" s="2" customFormat="1" ht="16.5" customHeight="1">
      <c r="A130" s="37"/>
      <c r="B130" s="38"/>
      <c r="C130" s="177" t="s">
        <v>184</v>
      </c>
      <c r="D130" s="177" t="s">
        <v>147</v>
      </c>
      <c r="E130" s="178" t="s">
        <v>1165</v>
      </c>
      <c r="F130" s="179" t="s">
        <v>1166</v>
      </c>
      <c r="G130" s="180" t="s">
        <v>197</v>
      </c>
      <c r="H130" s="181">
        <v>12.5</v>
      </c>
      <c r="I130" s="182"/>
      <c r="J130" s="183">
        <f>ROUND(I130*H130,2)</f>
        <v>0</v>
      </c>
      <c r="K130" s="179" t="s">
        <v>160</v>
      </c>
      <c r="L130" s="42"/>
      <c r="M130" s="184" t="s">
        <v>38</v>
      </c>
      <c r="N130" s="185" t="s">
        <v>49</v>
      </c>
      <c r="O130" s="68"/>
      <c r="P130" s="186">
        <f>O130*H130</f>
        <v>0</v>
      </c>
      <c r="Q130" s="186">
        <v>1.2999999999999999E-4</v>
      </c>
      <c r="R130" s="186">
        <f>Q130*H130</f>
        <v>1.6249999999999999E-3</v>
      </c>
      <c r="S130" s="186">
        <v>0</v>
      </c>
      <c r="T130" s="18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145</v>
      </c>
      <c r="AT130" s="188" t="s">
        <v>147</v>
      </c>
      <c r="AU130" s="188" t="s">
        <v>86</v>
      </c>
      <c r="AY130" s="20" t="s">
        <v>144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0" t="s">
        <v>145</v>
      </c>
      <c r="BK130" s="189">
        <f>ROUND(I130*H130,2)</f>
        <v>0</v>
      </c>
      <c r="BL130" s="20" t="s">
        <v>145</v>
      </c>
      <c r="BM130" s="188" t="s">
        <v>1167</v>
      </c>
    </row>
    <row r="131" spans="1:65" s="2" customFormat="1" ht="10.199999999999999">
      <c r="A131" s="37"/>
      <c r="B131" s="38"/>
      <c r="C131" s="39"/>
      <c r="D131" s="190" t="s">
        <v>152</v>
      </c>
      <c r="E131" s="39"/>
      <c r="F131" s="191" t="s">
        <v>1168</v>
      </c>
      <c r="G131" s="39"/>
      <c r="H131" s="39"/>
      <c r="I131" s="192"/>
      <c r="J131" s="39"/>
      <c r="K131" s="39"/>
      <c r="L131" s="42"/>
      <c r="M131" s="193"/>
      <c r="N131" s="194"/>
      <c r="O131" s="68"/>
      <c r="P131" s="68"/>
      <c r="Q131" s="68"/>
      <c r="R131" s="68"/>
      <c r="S131" s="68"/>
      <c r="T131" s="69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152</v>
      </c>
      <c r="AU131" s="20" t="s">
        <v>86</v>
      </c>
    </row>
    <row r="132" spans="1:65" s="2" customFormat="1" ht="10.199999999999999">
      <c r="A132" s="37"/>
      <c r="B132" s="38"/>
      <c r="C132" s="39"/>
      <c r="D132" s="216" t="s">
        <v>163</v>
      </c>
      <c r="E132" s="39"/>
      <c r="F132" s="217" t="s">
        <v>1169</v>
      </c>
      <c r="G132" s="39"/>
      <c r="H132" s="39"/>
      <c r="I132" s="192"/>
      <c r="J132" s="39"/>
      <c r="K132" s="39"/>
      <c r="L132" s="42"/>
      <c r="M132" s="193"/>
      <c r="N132" s="194"/>
      <c r="O132" s="68"/>
      <c r="P132" s="68"/>
      <c r="Q132" s="68"/>
      <c r="R132" s="68"/>
      <c r="S132" s="68"/>
      <c r="T132" s="69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163</v>
      </c>
      <c r="AU132" s="20" t="s">
        <v>86</v>
      </c>
    </row>
    <row r="133" spans="1:65" s="13" customFormat="1" ht="10.199999999999999">
      <c r="B133" s="195"/>
      <c r="C133" s="196"/>
      <c r="D133" s="190" t="s">
        <v>153</v>
      </c>
      <c r="E133" s="197" t="s">
        <v>38</v>
      </c>
      <c r="F133" s="198" t="s">
        <v>1170</v>
      </c>
      <c r="G133" s="196"/>
      <c r="H133" s="197" t="s">
        <v>38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153</v>
      </c>
      <c r="AU133" s="204" t="s">
        <v>86</v>
      </c>
      <c r="AV133" s="13" t="s">
        <v>84</v>
      </c>
      <c r="AW133" s="13" t="s">
        <v>36</v>
      </c>
      <c r="AX133" s="13" t="s">
        <v>76</v>
      </c>
      <c r="AY133" s="204" t="s">
        <v>144</v>
      </c>
    </row>
    <row r="134" spans="1:65" s="13" customFormat="1" ht="10.199999999999999">
      <c r="B134" s="195"/>
      <c r="C134" s="196"/>
      <c r="D134" s="190" t="s">
        <v>153</v>
      </c>
      <c r="E134" s="197" t="s">
        <v>38</v>
      </c>
      <c r="F134" s="198" t="s">
        <v>1171</v>
      </c>
      <c r="G134" s="196"/>
      <c r="H134" s="197" t="s">
        <v>38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153</v>
      </c>
      <c r="AU134" s="204" t="s">
        <v>86</v>
      </c>
      <c r="AV134" s="13" t="s">
        <v>84</v>
      </c>
      <c r="AW134" s="13" t="s">
        <v>36</v>
      </c>
      <c r="AX134" s="13" t="s">
        <v>76</v>
      </c>
      <c r="AY134" s="204" t="s">
        <v>144</v>
      </c>
    </row>
    <row r="135" spans="1:65" s="14" customFormat="1" ht="10.199999999999999">
      <c r="B135" s="205"/>
      <c r="C135" s="206"/>
      <c r="D135" s="190" t="s">
        <v>153</v>
      </c>
      <c r="E135" s="207" t="s">
        <v>38</v>
      </c>
      <c r="F135" s="208" t="s">
        <v>1172</v>
      </c>
      <c r="G135" s="206"/>
      <c r="H135" s="209">
        <v>2.2000000000000002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153</v>
      </c>
      <c r="AU135" s="215" t="s">
        <v>86</v>
      </c>
      <c r="AV135" s="14" t="s">
        <v>86</v>
      </c>
      <c r="AW135" s="14" t="s">
        <v>36</v>
      </c>
      <c r="AX135" s="14" t="s">
        <v>76</v>
      </c>
      <c r="AY135" s="215" t="s">
        <v>144</v>
      </c>
    </row>
    <row r="136" spans="1:65" s="13" customFormat="1" ht="10.199999999999999">
      <c r="B136" s="195"/>
      <c r="C136" s="196"/>
      <c r="D136" s="190" t="s">
        <v>153</v>
      </c>
      <c r="E136" s="197" t="s">
        <v>38</v>
      </c>
      <c r="F136" s="198" t="s">
        <v>1173</v>
      </c>
      <c r="G136" s="196"/>
      <c r="H136" s="197" t="s">
        <v>38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153</v>
      </c>
      <c r="AU136" s="204" t="s">
        <v>86</v>
      </c>
      <c r="AV136" s="13" t="s">
        <v>84</v>
      </c>
      <c r="AW136" s="13" t="s">
        <v>36</v>
      </c>
      <c r="AX136" s="13" t="s">
        <v>76</v>
      </c>
      <c r="AY136" s="204" t="s">
        <v>144</v>
      </c>
    </row>
    <row r="137" spans="1:65" s="14" customFormat="1" ht="10.199999999999999">
      <c r="B137" s="205"/>
      <c r="C137" s="206"/>
      <c r="D137" s="190" t="s">
        <v>153</v>
      </c>
      <c r="E137" s="207" t="s">
        <v>38</v>
      </c>
      <c r="F137" s="208" t="s">
        <v>1172</v>
      </c>
      <c r="G137" s="206"/>
      <c r="H137" s="209">
        <v>2.2000000000000002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153</v>
      </c>
      <c r="AU137" s="215" t="s">
        <v>86</v>
      </c>
      <c r="AV137" s="14" t="s">
        <v>86</v>
      </c>
      <c r="AW137" s="14" t="s">
        <v>36</v>
      </c>
      <c r="AX137" s="14" t="s">
        <v>76</v>
      </c>
      <c r="AY137" s="215" t="s">
        <v>144</v>
      </c>
    </row>
    <row r="138" spans="1:65" s="16" customFormat="1" ht="10.199999999999999">
      <c r="B138" s="243"/>
      <c r="C138" s="244"/>
      <c r="D138" s="190" t="s">
        <v>153</v>
      </c>
      <c r="E138" s="245" t="s">
        <v>38</v>
      </c>
      <c r="F138" s="246" t="s">
        <v>1174</v>
      </c>
      <c r="G138" s="244"/>
      <c r="H138" s="247">
        <v>4.4000000000000004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153</v>
      </c>
      <c r="AU138" s="253" t="s">
        <v>86</v>
      </c>
      <c r="AV138" s="16" t="s">
        <v>169</v>
      </c>
      <c r="AW138" s="16" t="s">
        <v>36</v>
      </c>
      <c r="AX138" s="16" t="s">
        <v>76</v>
      </c>
      <c r="AY138" s="253" t="s">
        <v>144</v>
      </c>
    </row>
    <row r="139" spans="1:65" s="13" customFormat="1" ht="10.199999999999999">
      <c r="B139" s="195"/>
      <c r="C139" s="196"/>
      <c r="D139" s="190" t="s">
        <v>153</v>
      </c>
      <c r="E139" s="197" t="s">
        <v>38</v>
      </c>
      <c r="F139" s="198" t="s">
        <v>1175</v>
      </c>
      <c r="G139" s="196"/>
      <c r="H139" s="197" t="s">
        <v>38</v>
      </c>
      <c r="I139" s="199"/>
      <c r="J139" s="196"/>
      <c r="K139" s="196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153</v>
      </c>
      <c r="AU139" s="204" t="s">
        <v>86</v>
      </c>
      <c r="AV139" s="13" t="s">
        <v>84</v>
      </c>
      <c r="AW139" s="13" t="s">
        <v>36</v>
      </c>
      <c r="AX139" s="13" t="s">
        <v>76</v>
      </c>
      <c r="AY139" s="204" t="s">
        <v>144</v>
      </c>
    </row>
    <row r="140" spans="1:65" s="13" customFormat="1" ht="10.199999999999999">
      <c r="B140" s="195"/>
      <c r="C140" s="196"/>
      <c r="D140" s="190" t="s">
        <v>153</v>
      </c>
      <c r="E140" s="197" t="s">
        <v>38</v>
      </c>
      <c r="F140" s="198" t="s">
        <v>1161</v>
      </c>
      <c r="G140" s="196"/>
      <c r="H140" s="197" t="s">
        <v>38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153</v>
      </c>
      <c r="AU140" s="204" t="s">
        <v>86</v>
      </c>
      <c r="AV140" s="13" t="s">
        <v>84</v>
      </c>
      <c r="AW140" s="13" t="s">
        <v>36</v>
      </c>
      <c r="AX140" s="13" t="s">
        <v>76</v>
      </c>
      <c r="AY140" s="204" t="s">
        <v>144</v>
      </c>
    </row>
    <row r="141" spans="1:65" s="14" customFormat="1" ht="10.199999999999999">
      <c r="B141" s="205"/>
      <c r="C141" s="206"/>
      <c r="D141" s="190" t="s">
        <v>153</v>
      </c>
      <c r="E141" s="207" t="s">
        <v>38</v>
      </c>
      <c r="F141" s="208" t="s">
        <v>1176</v>
      </c>
      <c r="G141" s="206"/>
      <c r="H141" s="209">
        <v>6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153</v>
      </c>
      <c r="AU141" s="215" t="s">
        <v>86</v>
      </c>
      <c r="AV141" s="14" t="s">
        <v>86</v>
      </c>
      <c r="AW141" s="14" t="s">
        <v>36</v>
      </c>
      <c r="AX141" s="14" t="s">
        <v>76</v>
      </c>
      <c r="AY141" s="215" t="s">
        <v>144</v>
      </c>
    </row>
    <row r="142" spans="1:65" s="13" customFormat="1" ht="10.199999999999999">
      <c r="B142" s="195"/>
      <c r="C142" s="196"/>
      <c r="D142" s="190" t="s">
        <v>153</v>
      </c>
      <c r="E142" s="197" t="s">
        <v>38</v>
      </c>
      <c r="F142" s="198" t="s">
        <v>1163</v>
      </c>
      <c r="G142" s="196"/>
      <c r="H142" s="197" t="s">
        <v>38</v>
      </c>
      <c r="I142" s="199"/>
      <c r="J142" s="196"/>
      <c r="K142" s="196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153</v>
      </c>
      <c r="AU142" s="204" t="s">
        <v>86</v>
      </c>
      <c r="AV142" s="13" t="s">
        <v>84</v>
      </c>
      <c r="AW142" s="13" t="s">
        <v>36</v>
      </c>
      <c r="AX142" s="13" t="s">
        <v>76</v>
      </c>
      <c r="AY142" s="204" t="s">
        <v>144</v>
      </c>
    </row>
    <row r="143" spans="1:65" s="14" customFormat="1" ht="10.199999999999999">
      <c r="B143" s="205"/>
      <c r="C143" s="206"/>
      <c r="D143" s="190" t="s">
        <v>153</v>
      </c>
      <c r="E143" s="207" t="s">
        <v>38</v>
      </c>
      <c r="F143" s="208" t="s">
        <v>1177</v>
      </c>
      <c r="G143" s="206"/>
      <c r="H143" s="209">
        <v>2.1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153</v>
      </c>
      <c r="AU143" s="215" t="s">
        <v>86</v>
      </c>
      <c r="AV143" s="14" t="s">
        <v>86</v>
      </c>
      <c r="AW143" s="14" t="s">
        <v>36</v>
      </c>
      <c r="AX143" s="14" t="s">
        <v>76</v>
      </c>
      <c r="AY143" s="215" t="s">
        <v>144</v>
      </c>
    </row>
    <row r="144" spans="1:65" s="15" customFormat="1" ht="10.199999999999999">
      <c r="B144" s="232"/>
      <c r="C144" s="233"/>
      <c r="D144" s="190" t="s">
        <v>153</v>
      </c>
      <c r="E144" s="234" t="s">
        <v>38</v>
      </c>
      <c r="F144" s="235" t="s">
        <v>421</v>
      </c>
      <c r="G144" s="233"/>
      <c r="H144" s="236">
        <v>12.5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153</v>
      </c>
      <c r="AU144" s="242" t="s">
        <v>86</v>
      </c>
      <c r="AV144" s="15" t="s">
        <v>145</v>
      </c>
      <c r="AW144" s="15" t="s">
        <v>36</v>
      </c>
      <c r="AX144" s="15" t="s">
        <v>84</v>
      </c>
      <c r="AY144" s="242" t="s">
        <v>144</v>
      </c>
    </row>
    <row r="145" spans="1:65" s="2" customFormat="1" ht="16.5" customHeight="1">
      <c r="A145" s="37"/>
      <c r="B145" s="38"/>
      <c r="C145" s="177" t="s">
        <v>194</v>
      </c>
      <c r="D145" s="177" t="s">
        <v>147</v>
      </c>
      <c r="E145" s="178" t="s">
        <v>1178</v>
      </c>
      <c r="F145" s="179" t="s">
        <v>1179</v>
      </c>
      <c r="G145" s="180" t="s">
        <v>159</v>
      </c>
      <c r="H145" s="181">
        <v>0.8</v>
      </c>
      <c r="I145" s="182"/>
      <c r="J145" s="183">
        <f>ROUND(I145*H145,2)</f>
        <v>0</v>
      </c>
      <c r="K145" s="179" t="s">
        <v>160</v>
      </c>
      <c r="L145" s="42"/>
      <c r="M145" s="184" t="s">
        <v>38</v>
      </c>
      <c r="N145" s="185" t="s">
        <v>49</v>
      </c>
      <c r="O145" s="68"/>
      <c r="P145" s="186">
        <f>O145*H145</f>
        <v>0</v>
      </c>
      <c r="Q145" s="186">
        <v>6.4519999999999994E-2</v>
      </c>
      <c r="R145" s="186">
        <f>Q145*H145</f>
        <v>5.1615999999999995E-2</v>
      </c>
      <c r="S145" s="186">
        <v>0</v>
      </c>
      <c r="T145" s="18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145</v>
      </c>
      <c r="AT145" s="188" t="s">
        <v>147</v>
      </c>
      <c r="AU145" s="188" t="s">
        <v>86</v>
      </c>
      <c r="AY145" s="20" t="s">
        <v>144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145</v>
      </c>
      <c r="BK145" s="189">
        <f>ROUND(I145*H145,2)</f>
        <v>0</v>
      </c>
      <c r="BL145" s="20" t="s">
        <v>145</v>
      </c>
      <c r="BM145" s="188" t="s">
        <v>1180</v>
      </c>
    </row>
    <row r="146" spans="1:65" s="2" customFormat="1" ht="10.199999999999999">
      <c r="A146" s="37"/>
      <c r="B146" s="38"/>
      <c r="C146" s="39"/>
      <c r="D146" s="190" t="s">
        <v>152</v>
      </c>
      <c r="E146" s="39"/>
      <c r="F146" s="191" t="s">
        <v>1181</v>
      </c>
      <c r="G146" s="39"/>
      <c r="H146" s="39"/>
      <c r="I146" s="192"/>
      <c r="J146" s="39"/>
      <c r="K146" s="39"/>
      <c r="L146" s="42"/>
      <c r="M146" s="193"/>
      <c r="N146" s="194"/>
      <c r="O146" s="68"/>
      <c r="P146" s="68"/>
      <c r="Q146" s="68"/>
      <c r="R146" s="68"/>
      <c r="S146" s="68"/>
      <c r="T146" s="69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152</v>
      </c>
      <c r="AU146" s="20" t="s">
        <v>86</v>
      </c>
    </row>
    <row r="147" spans="1:65" s="2" customFormat="1" ht="10.199999999999999">
      <c r="A147" s="37"/>
      <c r="B147" s="38"/>
      <c r="C147" s="39"/>
      <c r="D147" s="216" t="s">
        <v>163</v>
      </c>
      <c r="E147" s="39"/>
      <c r="F147" s="217" t="s">
        <v>1182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163</v>
      </c>
      <c r="AU147" s="20" t="s">
        <v>86</v>
      </c>
    </row>
    <row r="148" spans="1:65" s="13" customFormat="1" ht="10.199999999999999">
      <c r="B148" s="195"/>
      <c r="C148" s="196"/>
      <c r="D148" s="190" t="s">
        <v>153</v>
      </c>
      <c r="E148" s="197" t="s">
        <v>38</v>
      </c>
      <c r="F148" s="198" t="s">
        <v>1171</v>
      </c>
      <c r="G148" s="196"/>
      <c r="H148" s="197" t="s">
        <v>38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153</v>
      </c>
      <c r="AU148" s="204" t="s">
        <v>86</v>
      </c>
      <c r="AV148" s="13" t="s">
        <v>84</v>
      </c>
      <c r="AW148" s="13" t="s">
        <v>36</v>
      </c>
      <c r="AX148" s="13" t="s">
        <v>76</v>
      </c>
      <c r="AY148" s="204" t="s">
        <v>144</v>
      </c>
    </row>
    <row r="149" spans="1:65" s="14" customFormat="1" ht="10.199999999999999">
      <c r="B149" s="205"/>
      <c r="C149" s="206"/>
      <c r="D149" s="190" t="s">
        <v>153</v>
      </c>
      <c r="E149" s="207" t="s">
        <v>38</v>
      </c>
      <c r="F149" s="208" t="s">
        <v>1183</v>
      </c>
      <c r="G149" s="206"/>
      <c r="H149" s="209">
        <v>0.35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153</v>
      </c>
      <c r="AU149" s="215" t="s">
        <v>86</v>
      </c>
      <c r="AV149" s="14" t="s">
        <v>86</v>
      </c>
      <c r="AW149" s="14" t="s">
        <v>36</v>
      </c>
      <c r="AX149" s="14" t="s">
        <v>76</v>
      </c>
      <c r="AY149" s="215" t="s">
        <v>144</v>
      </c>
    </row>
    <row r="150" spans="1:65" s="13" customFormat="1" ht="10.199999999999999">
      <c r="B150" s="195"/>
      <c r="C150" s="196"/>
      <c r="D150" s="190" t="s">
        <v>153</v>
      </c>
      <c r="E150" s="197" t="s">
        <v>38</v>
      </c>
      <c r="F150" s="198" t="s">
        <v>1173</v>
      </c>
      <c r="G150" s="196"/>
      <c r="H150" s="197" t="s">
        <v>38</v>
      </c>
      <c r="I150" s="199"/>
      <c r="J150" s="196"/>
      <c r="K150" s="196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153</v>
      </c>
      <c r="AU150" s="204" t="s">
        <v>86</v>
      </c>
      <c r="AV150" s="13" t="s">
        <v>84</v>
      </c>
      <c r="AW150" s="13" t="s">
        <v>36</v>
      </c>
      <c r="AX150" s="13" t="s">
        <v>76</v>
      </c>
      <c r="AY150" s="204" t="s">
        <v>144</v>
      </c>
    </row>
    <row r="151" spans="1:65" s="14" customFormat="1" ht="10.199999999999999">
      <c r="B151" s="205"/>
      <c r="C151" s="206"/>
      <c r="D151" s="190" t="s">
        <v>153</v>
      </c>
      <c r="E151" s="207" t="s">
        <v>38</v>
      </c>
      <c r="F151" s="208" t="s">
        <v>1184</v>
      </c>
      <c r="G151" s="206"/>
      <c r="H151" s="209">
        <v>0.45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153</v>
      </c>
      <c r="AU151" s="215" t="s">
        <v>86</v>
      </c>
      <c r="AV151" s="14" t="s">
        <v>86</v>
      </c>
      <c r="AW151" s="14" t="s">
        <v>36</v>
      </c>
      <c r="AX151" s="14" t="s">
        <v>76</v>
      </c>
      <c r="AY151" s="215" t="s">
        <v>144</v>
      </c>
    </row>
    <row r="152" spans="1:65" s="15" customFormat="1" ht="10.199999999999999">
      <c r="B152" s="232"/>
      <c r="C152" s="233"/>
      <c r="D152" s="190" t="s">
        <v>153</v>
      </c>
      <c r="E152" s="234" t="s">
        <v>38</v>
      </c>
      <c r="F152" s="235" t="s">
        <v>421</v>
      </c>
      <c r="G152" s="233"/>
      <c r="H152" s="236">
        <v>0.8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153</v>
      </c>
      <c r="AU152" s="242" t="s">
        <v>86</v>
      </c>
      <c r="AV152" s="15" t="s">
        <v>145</v>
      </c>
      <c r="AW152" s="15" t="s">
        <v>36</v>
      </c>
      <c r="AX152" s="15" t="s">
        <v>84</v>
      </c>
      <c r="AY152" s="242" t="s">
        <v>144</v>
      </c>
    </row>
    <row r="153" spans="1:65" s="2" customFormat="1" ht="16.5" customHeight="1">
      <c r="A153" s="37"/>
      <c r="B153" s="38"/>
      <c r="C153" s="177" t="s">
        <v>204</v>
      </c>
      <c r="D153" s="177" t="s">
        <v>147</v>
      </c>
      <c r="E153" s="178" t="s">
        <v>343</v>
      </c>
      <c r="F153" s="179" t="s">
        <v>344</v>
      </c>
      <c r="G153" s="180" t="s">
        <v>159</v>
      </c>
      <c r="H153" s="181">
        <v>3</v>
      </c>
      <c r="I153" s="182"/>
      <c r="J153" s="183">
        <f>ROUND(I153*H153,2)</f>
        <v>0</v>
      </c>
      <c r="K153" s="179" t="s">
        <v>160</v>
      </c>
      <c r="L153" s="42"/>
      <c r="M153" s="184" t="s">
        <v>38</v>
      </c>
      <c r="N153" s="185" t="s">
        <v>49</v>
      </c>
      <c r="O153" s="68"/>
      <c r="P153" s="186">
        <f>O153*H153</f>
        <v>0</v>
      </c>
      <c r="Q153" s="186">
        <v>5.6809999999999999E-2</v>
      </c>
      <c r="R153" s="186">
        <f>Q153*H153</f>
        <v>0.17043</v>
      </c>
      <c r="S153" s="186">
        <v>0</v>
      </c>
      <c r="T153" s="18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8" t="s">
        <v>145</v>
      </c>
      <c r="AT153" s="188" t="s">
        <v>147</v>
      </c>
      <c r="AU153" s="188" t="s">
        <v>86</v>
      </c>
      <c r="AY153" s="20" t="s">
        <v>144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20" t="s">
        <v>145</v>
      </c>
      <c r="BK153" s="189">
        <f>ROUND(I153*H153,2)</f>
        <v>0</v>
      </c>
      <c r="BL153" s="20" t="s">
        <v>145</v>
      </c>
      <c r="BM153" s="188" t="s">
        <v>345</v>
      </c>
    </row>
    <row r="154" spans="1:65" s="2" customFormat="1" ht="10.199999999999999">
      <c r="A154" s="37"/>
      <c r="B154" s="38"/>
      <c r="C154" s="39"/>
      <c r="D154" s="190" t="s">
        <v>152</v>
      </c>
      <c r="E154" s="39"/>
      <c r="F154" s="191" t="s">
        <v>346</v>
      </c>
      <c r="G154" s="39"/>
      <c r="H154" s="39"/>
      <c r="I154" s="192"/>
      <c r="J154" s="39"/>
      <c r="K154" s="39"/>
      <c r="L154" s="42"/>
      <c r="M154" s="193"/>
      <c r="N154" s="194"/>
      <c r="O154" s="68"/>
      <c r="P154" s="68"/>
      <c r="Q154" s="68"/>
      <c r="R154" s="68"/>
      <c r="S154" s="68"/>
      <c r="T154" s="69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152</v>
      </c>
      <c r="AU154" s="20" t="s">
        <v>86</v>
      </c>
    </row>
    <row r="155" spans="1:65" s="2" customFormat="1" ht="10.199999999999999">
      <c r="A155" s="37"/>
      <c r="B155" s="38"/>
      <c r="C155" s="39"/>
      <c r="D155" s="216" t="s">
        <v>163</v>
      </c>
      <c r="E155" s="39"/>
      <c r="F155" s="217" t="s">
        <v>347</v>
      </c>
      <c r="G155" s="39"/>
      <c r="H155" s="39"/>
      <c r="I155" s="192"/>
      <c r="J155" s="39"/>
      <c r="K155" s="39"/>
      <c r="L155" s="42"/>
      <c r="M155" s="193"/>
      <c r="N155" s="194"/>
      <c r="O155" s="68"/>
      <c r="P155" s="68"/>
      <c r="Q155" s="68"/>
      <c r="R155" s="68"/>
      <c r="S155" s="68"/>
      <c r="T155" s="69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163</v>
      </c>
      <c r="AU155" s="20" t="s">
        <v>86</v>
      </c>
    </row>
    <row r="156" spans="1:65" s="13" customFormat="1" ht="10.199999999999999">
      <c r="B156" s="195"/>
      <c r="C156" s="196"/>
      <c r="D156" s="190" t="s">
        <v>153</v>
      </c>
      <c r="E156" s="197" t="s">
        <v>38</v>
      </c>
      <c r="F156" s="198" t="s">
        <v>348</v>
      </c>
      <c r="G156" s="196"/>
      <c r="H156" s="197" t="s">
        <v>38</v>
      </c>
      <c r="I156" s="199"/>
      <c r="J156" s="196"/>
      <c r="K156" s="196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153</v>
      </c>
      <c r="AU156" s="204" t="s">
        <v>86</v>
      </c>
      <c r="AV156" s="13" t="s">
        <v>84</v>
      </c>
      <c r="AW156" s="13" t="s">
        <v>36</v>
      </c>
      <c r="AX156" s="13" t="s">
        <v>76</v>
      </c>
      <c r="AY156" s="204" t="s">
        <v>144</v>
      </c>
    </row>
    <row r="157" spans="1:65" s="14" customFormat="1" ht="10.199999999999999">
      <c r="B157" s="205"/>
      <c r="C157" s="206"/>
      <c r="D157" s="190" t="s">
        <v>153</v>
      </c>
      <c r="E157" s="207" t="s">
        <v>38</v>
      </c>
      <c r="F157" s="208" t="s">
        <v>1185</v>
      </c>
      <c r="G157" s="206"/>
      <c r="H157" s="209">
        <v>3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153</v>
      </c>
      <c r="AU157" s="215" t="s">
        <v>86</v>
      </c>
      <c r="AV157" s="14" t="s">
        <v>86</v>
      </c>
      <c r="AW157" s="14" t="s">
        <v>36</v>
      </c>
      <c r="AX157" s="14" t="s">
        <v>84</v>
      </c>
      <c r="AY157" s="215" t="s">
        <v>144</v>
      </c>
    </row>
    <row r="158" spans="1:65" s="12" customFormat="1" ht="22.8" customHeight="1">
      <c r="B158" s="161"/>
      <c r="C158" s="162"/>
      <c r="D158" s="163" t="s">
        <v>75</v>
      </c>
      <c r="E158" s="175" t="s">
        <v>145</v>
      </c>
      <c r="F158" s="175" t="s">
        <v>146</v>
      </c>
      <c r="G158" s="162"/>
      <c r="H158" s="162"/>
      <c r="I158" s="165"/>
      <c r="J158" s="176">
        <f>BK158</f>
        <v>0</v>
      </c>
      <c r="K158" s="162"/>
      <c r="L158" s="167"/>
      <c r="M158" s="168"/>
      <c r="N158" s="169"/>
      <c r="O158" s="169"/>
      <c r="P158" s="170">
        <f>SUM(P159:P162)</f>
        <v>0</v>
      </c>
      <c r="Q158" s="169"/>
      <c r="R158" s="170">
        <f>SUM(R159:R162)</f>
        <v>1.9699999999999999E-2</v>
      </c>
      <c r="S158" s="169"/>
      <c r="T158" s="171">
        <f>SUM(T159:T162)</f>
        <v>0</v>
      </c>
      <c r="AR158" s="172" t="s">
        <v>84</v>
      </c>
      <c r="AT158" s="173" t="s">
        <v>75</v>
      </c>
      <c r="AU158" s="173" t="s">
        <v>84</v>
      </c>
      <c r="AY158" s="172" t="s">
        <v>144</v>
      </c>
      <c r="BK158" s="174">
        <f>SUM(BK159:BK162)</f>
        <v>0</v>
      </c>
    </row>
    <row r="159" spans="1:65" s="2" customFormat="1" ht="16.5" customHeight="1">
      <c r="A159" s="37"/>
      <c r="B159" s="38"/>
      <c r="C159" s="177" t="s">
        <v>210</v>
      </c>
      <c r="D159" s="177" t="s">
        <v>147</v>
      </c>
      <c r="E159" s="178" t="s">
        <v>148</v>
      </c>
      <c r="F159" s="179" t="s">
        <v>149</v>
      </c>
      <c r="G159" s="180" t="s">
        <v>150</v>
      </c>
      <c r="H159" s="181">
        <v>1</v>
      </c>
      <c r="I159" s="182"/>
      <c r="J159" s="183">
        <f>ROUND(I159*H159,2)</f>
        <v>0</v>
      </c>
      <c r="K159" s="179" t="s">
        <v>38</v>
      </c>
      <c r="L159" s="42"/>
      <c r="M159" s="184" t="s">
        <v>38</v>
      </c>
      <c r="N159" s="185" t="s">
        <v>49</v>
      </c>
      <c r="O159" s="68"/>
      <c r="P159" s="186">
        <f>O159*H159</f>
        <v>0</v>
      </c>
      <c r="Q159" s="186">
        <v>1.9699999999999999E-2</v>
      </c>
      <c r="R159" s="186">
        <f>Q159*H159</f>
        <v>1.9699999999999999E-2</v>
      </c>
      <c r="S159" s="186">
        <v>0</v>
      </c>
      <c r="T159" s="18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8" t="s">
        <v>145</v>
      </c>
      <c r="AT159" s="188" t="s">
        <v>147</v>
      </c>
      <c r="AU159" s="188" t="s">
        <v>86</v>
      </c>
      <c r="AY159" s="20" t="s">
        <v>144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145</v>
      </c>
      <c r="BK159" s="189">
        <f>ROUND(I159*H159,2)</f>
        <v>0</v>
      </c>
      <c r="BL159" s="20" t="s">
        <v>145</v>
      </c>
      <c r="BM159" s="188" t="s">
        <v>350</v>
      </c>
    </row>
    <row r="160" spans="1:65" s="2" customFormat="1" ht="10.199999999999999">
      <c r="A160" s="37"/>
      <c r="B160" s="38"/>
      <c r="C160" s="39"/>
      <c r="D160" s="190" t="s">
        <v>152</v>
      </c>
      <c r="E160" s="39"/>
      <c r="F160" s="191" t="s">
        <v>149</v>
      </c>
      <c r="G160" s="39"/>
      <c r="H160" s="39"/>
      <c r="I160" s="192"/>
      <c r="J160" s="39"/>
      <c r="K160" s="39"/>
      <c r="L160" s="42"/>
      <c r="M160" s="193"/>
      <c r="N160" s="194"/>
      <c r="O160" s="68"/>
      <c r="P160" s="68"/>
      <c r="Q160" s="68"/>
      <c r="R160" s="68"/>
      <c r="S160" s="68"/>
      <c r="T160" s="69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152</v>
      </c>
      <c r="AU160" s="20" t="s">
        <v>86</v>
      </c>
    </row>
    <row r="161" spans="1:65" s="13" customFormat="1" ht="10.199999999999999">
      <c r="B161" s="195"/>
      <c r="C161" s="196"/>
      <c r="D161" s="190" t="s">
        <v>153</v>
      </c>
      <c r="E161" s="197" t="s">
        <v>38</v>
      </c>
      <c r="F161" s="198" t="s">
        <v>351</v>
      </c>
      <c r="G161" s="196"/>
      <c r="H161" s="197" t="s">
        <v>38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153</v>
      </c>
      <c r="AU161" s="204" t="s">
        <v>86</v>
      </c>
      <c r="AV161" s="13" t="s">
        <v>84</v>
      </c>
      <c r="AW161" s="13" t="s">
        <v>36</v>
      </c>
      <c r="AX161" s="13" t="s">
        <v>76</v>
      </c>
      <c r="AY161" s="204" t="s">
        <v>144</v>
      </c>
    </row>
    <row r="162" spans="1:65" s="14" customFormat="1" ht="10.199999999999999">
      <c r="B162" s="205"/>
      <c r="C162" s="206"/>
      <c r="D162" s="190" t="s">
        <v>153</v>
      </c>
      <c r="E162" s="207" t="s">
        <v>38</v>
      </c>
      <c r="F162" s="208" t="s">
        <v>84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153</v>
      </c>
      <c r="AU162" s="215" t="s">
        <v>86</v>
      </c>
      <c r="AV162" s="14" t="s">
        <v>86</v>
      </c>
      <c r="AW162" s="14" t="s">
        <v>36</v>
      </c>
      <c r="AX162" s="14" t="s">
        <v>84</v>
      </c>
      <c r="AY162" s="215" t="s">
        <v>144</v>
      </c>
    </row>
    <row r="163" spans="1:65" s="12" customFormat="1" ht="22.8" customHeight="1">
      <c r="B163" s="161"/>
      <c r="C163" s="162"/>
      <c r="D163" s="163" t="s">
        <v>75</v>
      </c>
      <c r="E163" s="175" t="s">
        <v>194</v>
      </c>
      <c r="F163" s="175" t="s">
        <v>1186</v>
      </c>
      <c r="G163" s="162"/>
      <c r="H163" s="162"/>
      <c r="I163" s="165"/>
      <c r="J163" s="176">
        <f>BK163</f>
        <v>0</v>
      </c>
      <c r="K163" s="162"/>
      <c r="L163" s="167"/>
      <c r="M163" s="168"/>
      <c r="N163" s="169"/>
      <c r="O163" s="169"/>
      <c r="P163" s="170">
        <f>SUM(P164:P183)</f>
        <v>0</v>
      </c>
      <c r="Q163" s="169"/>
      <c r="R163" s="170">
        <f>SUM(R164:R183)</f>
        <v>0.394368</v>
      </c>
      <c r="S163" s="169"/>
      <c r="T163" s="171">
        <f>SUM(T164:T183)</f>
        <v>0</v>
      </c>
      <c r="AR163" s="172" t="s">
        <v>84</v>
      </c>
      <c r="AT163" s="173" t="s">
        <v>75</v>
      </c>
      <c r="AU163" s="173" t="s">
        <v>84</v>
      </c>
      <c r="AY163" s="172" t="s">
        <v>144</v>
      </c>
      <c r="BK163" s="174">
        <f>SUM(BK164:BK183)</f>
        <v>0</v>
      </c>
    </row>
    <row r="164" spans="1:65" s="2" customFormat="1" ht="16.5" customHeight="1">
      <c r="A164" s="37"/>
      <c r="B164" s="38"/>
      <c r="C164" s="177" t="s">
        <v>155</v>
      </c>
      <c r="D164" s="177" t="s">
        <v>147</v>
      </c>
      <c r="E164" s="178" t="s">
        <v>1187</v>
      </c>
      <c r="F164" s="179" t="s">
        <v>1188</v>
      </c>
      <c r="G164" s="180" t="s">
        <v>159</v>
      </c>
      <c r="H164" s="181">
        <v>15.8</v>
      </c>
      <c r="I164" s="182"/>
      <c r="J164" s="183">
        <f>ROUND(I164*H164,2)</f>
        <v>0</v>
      </c>
      <c r="K164" s="179" t="s">
        <v>160</v>
      </c>
      <c r="L164" s="42"/>
      <c r="M164" s="184" t="s">
        <v>38</v>
      </c>
      <c r="N164" s="185" t="s">
        <v>49</v>
      </c>
      <c r="O164" s="68"/>
      <c r="P164" s="186">
        <f>O164*H164</f>
        <v>0</v>
      </c>
      <c r="Q164" s="186">
        <v>2.5999999999999998E-4</v>
      </c>
      <c r="R164" s="186">
        <f>Q164*H164</f>
        <v>4.1079999999999997E-3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145</v>
      </c>
      <c r="AT164" s="188" t="s">
        <v>147</v>
      </c>
      <c r="AU164" s="188" t="s">
        <v>86</v>
      </c>
      <c r="AY164" s="20" t="s">
        <v>144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145</v>
      </c>
      <c r="BK164" s="189">
        <f>ROUND(I164*H164,2)</f>
        <v>0</v>
      </c>
      <c r="BL164" s="20" t="s">
        <v>145</v>
      </c>
      <c r="BM164" s="188" t="s">
        <v>1189</v>
      </c>
    </row>
    <row r="165" spans="1:65" s="2" customFormat="1" ht="10.199999999999999">
      <c r="A165" s="37"/>
      <c r="B165" s="38"/>
      <c r="C165" s="39"/>
      <c r="D165" s="190" t="s">
        <v>152</v>
      </c>
      <c r="E165" s="39"/>
      <c r="F165" s="191" t="s">
        <v>1190</v>
      </c>
      <c r="G165" s="39"/>
      <c r="H165" s="39"/>
      <c r="I165" s="192"/>
      <c r="J165" s="39"/>
      <c r="K165" s="39"/>
      <c r="L165" s="42"/>
      <c r="M165" s="193"/>
      <c r="N165" s="194"/>
      <c r="O165" s="68"/>
      <c r="P165" s="68"/>
      <c r="Q165" s="68"/>
      <c r="R165" s="68"/>
      <c r="S165" s="68"/>
      <c r="T165" s="69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152</v>
      </c>
      <c r="AU165" s="20" t="s">
        <v>86</v>
      </c>
    </row>
    <row r="166" spans="1:65" s="2" customFormat="1" ht="10.199999999999999">
      <c r="A166" s="37"/>
      <c r="B166" s="38"/>
      <c r="C166" s="39"/>
      <c r="D166" s="216" t="s">
        <v>163</v>
      </c>
      <c r="E166" s="39"/>
      <c r="F166" s="217" t="s">
        <v>1191</v>
      </c>
      <c r="G166" s="39"/>
      <c r="H166" s="39"/>
      <c r="I166" s="192"/>
      <c r="J166" s="39"/>
      <c r="K166" s="39"/>
      <c r="L166" s="42"/>
      <c r="M166" s="193"/>
      <c r="N166" s="194"/>
      <c r="O166" s="68"/>
      <c r="P166" s="68"/>
      <c r="Q166" s="68"/>
      <c r="R166" s="68"/>
      <c r="S166" s="68"/>
      <c r="T166" s="69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86</v>
      </c>
    </row>
    <row r="167" spans="1:65" s="13" customFormat="1" ht="10.199999999999999">
      <c r="B167" s="195"/>
      <c r="C167" s="196"/>
      <c r="D167" s="190" t="s">
        <v>153</v>
      </c>
      <c r="E167" s="197" t="s">
        <v>38</v>
      </c>
      <c r="F167" s="198" t="s">
        <v>1192</v>
      </c>
      <c r="G167" s="196"/>
      <c r="H167" s="197" t="s">
        <v>38</v>
      </c>
      <c r="I167" s="199"/>
      <c r="J167" s="196"/>
      <c r="K167" s="196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153</v>
      </c>
      <c r="AU167" s="204" t="s">
        <v>86</v>
      </c>
      <c r="AV167" s="13" t="s">
        <v>84</v>
      </c>
      <c r="AW167" s="13" t="s">
        <v>36</v>
      </c>
      <c r="AX167" s="13" t="s">
        <v>76</v>
      </c>
      <c r="AY167" s="204" t="s">
        <v>144</v>
      </c>
    </row>
    <row r="168" spans="1:65" s="14" customFormat="1" ht="10.199999999999999">
      <c r="B168" s="205"/>
      <c r="C168" s="206"/>
      <c r="D168" s="190" t="s">
        <v>153</v>
      </c>
      <c r="E168" s="207" t="s">
        <v>38</v>
      </c>
      <c r="F168" s="208" t="s">
        <v>1193</v>
      </c>
      <c r="G168" s="206"/>
      <c r="H168" s="209">
        <v>7.8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153</v>
      </c>
      <c r="AU168" s="215" t="s">
        <v>86</v>
      </c>
      <c r="AV168" s="14" t="s">
        <v>86</v>
      </c>
      <c r="AW168" s="14" t="s">
        <v>36</v>
      </c>
      <c r="AX168" s="14" t="s">
        <v>76</v>
      </c>
      <c r="AY168" s="215" t="s">
        <v>144</v>
      </c>
    </row>
    <row r="169" spans="1:65" s="13" customFormat="1" ht="10.199999999999999">
      <c r="B169" s="195"/>
      <c r="C169" s="196"/>
      <c r="D169" s="190" t="s">
        <v>153</v>
      </c>
      <c r="E169" s="197" t="s">
        <v>38</v>
      </c>
      <c r="F169" s="198" t="s">
        <v>1171</v>
      </c>
      <c r="G169" s="196"/>
      <c r="H169" s="197" t="s">
        <v>38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153</v>
      </c>
      <c r="AU169" s="204" t="s">
        <v>86</v>
      </c>
      <c r="AV169" s="13" t="s">
        <v>84</v>
      </c>
      <c r="AW169" s="13" t="s">
        <v>36</v>
      </c>
      <c r="AX169" s="13" t="s">
        <v>76</v>
      </c>
      <c r="AY169" s="204" t="s">
        <v>144</v>
      </c>
    </row>
    <row r="170" spans="1:65" s="14" customFormat="1" ht="10.199999999999999">
      <c r="B170" s="205"/>
      <c r="C170" s="206"/>
      <c r="D170" s="190" t="s">
        <v>153</v>
      </c>
      <c r="E170" s="207" t="s">
        <v>38</v>
      </c>
      <c r="F170" s="208" t="s">
        <v>1194</v>
      </c>
      <c r="G170" s="206"/>
      <c r="H170" s="209">
        <v>6.5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153</v>
      </c>
      <c r="AU170" s="215" t="s">
        <v>86</v>
      </c>
      <c r="AV170" s="14" t="s">
        <v>86</v>
      </c>
      <c r="AW170" s="14" t="s">
        <v>36</v>
      </c>
      <c r="AX170" s="14" t="s">
        <v>76</v>
      </c>
      <c r="AY170" s="215" t="s">
        <v>144</v>
      </c>
    </row>
    <row r="171" spans="1:65" s="13" customFormat="1" ht="10.199999999999999">
      <c r="B171" s="195"/>
      <c r="C171" s="196"/>
      <c r="D171" s="190" t="s">
        <v>153</v>
      </c>
      <c r="E171" s="197" t="s">
        <v>38</v>
      </c>
      <c r="F171" s="198" t="s">
        <v>1173</v>
      </c>
      <c r="G171" s="196"/>
      <c r="H171" s="197" t="s">
        <v>38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153</v>
      </c>
      <c r="AU171" s="204" t="s">
        <v>86</v>
      </c>
      <c r="AV171" s="13" t="s">
        <v>84</v>
      </c>
      <c r="AW171" s="13" t="s">
        <v>36</v>
      </c>
      <c r="AX171" s="13" t="s">
        <v>76</v>
      </c>
      <c r="AY171" s="204" t="s">
        <v>144</v>
      </c>
    </row>
    <row r="172" spans="1:65" s="14" customFormat="1" ht="10.199999999999999">
      <c r="B172" s="205"/>
      <c r="C172" s="206"/>
      <c r="D172" s="190" t="s">
        <v>153</v>
      </c>
      <c r="E172" s="207" t="s">
        <v>38</v>
      </c>
      <c r="F172" s="208" t="s">
        <v>1195</v>
      </c>
      <c r="G172" s="206"/>
      <c r="H172" s="209">
        <v>1.5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153</v>
      </c>
      <c r="AU172" s="215" t="s">
        <v>86</v>
      </c>
      <c r="AV172" s="14" t="s">
        <v>86</v>
      </c>
      <c r="AW172" s="14" t="s">
        <v>36</v>
      </c>
      <c r="AX172" s="14" t="s">
        <v>76</v>
      </c>
      <c r="AY172" s="215" t="s">
        <v>144</v>
      </c>
    </row>
    <row r="173" spans="1:65" s="15" customFormat="1" ht="10.199999999999999">
      <c r="B173" s="232"/>
      <c r="C173" s="233"/>
      <c r="D173" s="190" t="s">
        <v>153</v>
      </c>
      <c r="E173" s="234" t="s">
        <v>38</v>
      </c>
      <c r="F173" s="235" t="s">
        <v>421</v>
      </c>
      <c r="G173" s="233"/>
      <c r="H173" s="236">
        <v>15.8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153</v>
      </c>
      <c r="AU173" s="242" t="s">
        <v>86</v>
      </c>
      <c r="AV173" s="15" t="s">
        <v>145</v>
      </c>
      <c r="AW173" s="15" t="s">
        <v>36</v>
      </c>
      <c r="AX173" s="15" t="s">
        <v>84</v>
      </c>
      <c r="AY173" s="242" t="s">
        <v>144</v>
      </c>
    </row>
    <row r="174" spans="1:65" s="2" customFormat="1" ht="16.5" customHeight="1">
      <c r="A174" s="37"/>
      <c r="B174" s="38"/>
      <c r="C174" s="177" t="s">
        <v>222</v>
      </c>
      <c r="D174" s="177" t="s">
        <v>147</v>
      </c>
      <c r="E174" s="178" t="s">
        <v>1196</v>
      </c>
      <c r="F174" s="179" t="s">
        <v>1197</v>
      </c>
      <c r="G174" s="180" t="s">
        <v>159</v>
      </c>
      <c r="H174" s="181">
        <v>15.8</v>
      </c>
      <c r="I174" s="182"/>
      <c r="J174" s="183">
        <f>ROUND(I174*H174,2)</f>
        <v>0</v>
      </c>
      <c r="K174" s="179" t="s">
        <v>160</v>
      </c>
      <c r="L174" s="42"/>
      <c r="M174" s="184" t="s">
        <v>38</v>
      </c>
      <c r="N174" s="185" t="s">
        <v>49</v>
      </c>
      <c r="O174" s="68"/>
      <c r="P174" s="186">
        <f>O174*H174</f>
        <v>0</v>
      </c>
      <c r="Q174" s="186">
        <v>2.47E-2</v>
      </c>
      <c r="R174" s="186">
        <f>Q174*H174</f>
        <v>0.39026</v>
      </c>
      <c r="S174" s="186">
        <v>0</v>
      </c>
      <c r="T174" s="18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8" t="s">
        <v>145</v>
      </c>
      <c r="AT174" s="188" t="s">
        <v>147</v>
      </c>
      <c r="AU174" s="188" t="s">
        <v>86</v>
      </c>
      <c r="AY174" s="20" t="s">
        <v>144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20" t="s">
        <v>145</v>
      </c>
      <c r="BK174" s="189">
        <f>ROUND(I174*H174,2)</f>
        <v>0</v>
      </c>
      <c r="BL174" s="20" t="s">
        <v>145</v>
      </c>
      <c r="BM174" s="188" t="s">
        <v>1198</v>
      </c>
    </row>
    <row r="175" spans="1:65" s="2" customFormat="1" ht="19.2">
      <c r="A175" s="37"/>
      <c r="B175" s="38"/>
      <c r="C175" s="39"/>
      <c r="D175" s="190" t="s">
        <v>152</v>
      </c>
      <c r="E175" s="39"/>
      <c r="F175" s="191" t="s">
        <v>1199</v>
      </c>
      <c r="G175" s="39"/>
      <c r="H175" s="39"/>
      <c r="I175" s="192"/>
      <c r="J175" s="39"/>
      <c r="K175" s="39"/>
      <c r="L175" s="42"/>
      <c r="M175" s="193"/>
      <c r="N175" s="194"/>
      <c r="O175" s="68"/>
      <c r="P175" s="68"/>
      <c r="Q175" s="68"/>
      <c r="R175" s="68"/>
      <c r="S175" s="68"/>
      <c r="T175" s="69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152</v>
      </c>
      <c r="AU175" s="20" t="s">
        <v>86</v>
      </c>
    </row>
    <row r="176" spans="1:65" s="2" customFormat="1" ht="10.199999999999999">
      <c r="A176" s="37"/>
      <c r="B176" s="38"/>
      <c r="C176" s="39"/>
      <c r="D176" s="216" t="s">
        <v>163</v>
      </c>
      <c r="E176" s="39"/>
      <c r="F176" s="217" t="s">
        <v>1200</v>
      </c>
      <c r="G176" s="39"/>
      <c r="H176" s="39"/>
      <c r="I176" s="192"/>
      <c r="J176" s="39"/>
      <c r="K176" s="39"/>
      <c r="L176" s="42"/>
      <c r="M176" s="193"/>
      <c r="N176" s="194"/>
      <c r="O176" s="68"/>
      <c r="P176" s="68"/>
      <c r="Q176" s="68"/>
      <c r="R176" s="68"/>
      <c r="S176" s="68"/>
      <c r="T176" s="69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163</v>
      </c>
      <c r="AU176" s="20" t="s">
        <v>86</v>
      </c>
    </row>
    <row r="177" spans="1:65" s="13" customFormat="1" ht="10.199999999999999">
      <c r="B177" s="195"/>
      <c r="C177" s="196"/>
      <c r="D177" s="190" t="s">
        <v>153</v>
      </c>
      <c r="E177" s="197" t="s">
        <v>38</v>
      </c>
      <c r="F177" s="198" t="s">
        <v>1192</v>
      </c>
      <c r="G177" s="196"/>
      <c r="H177" s="197" t="s">
        <v>38</v>
      </c>
      <c r="I177" s="199"/>
      <c r="J177" s="196"/>
      <c r="K177" s="196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153</v>
      </c>
      <c r="AU177" s="204" t="s">
        <v>86</v>
      </c>
      <c r="AV177" s="13" t="s">
        <v>84</v>
      </c>
      <c r="AW177" s="13" t="s">
        <v>36</v>
      </c>
      <c r="AX177" s="13" t="s">
        <v>76</v>
      </c>
      <c r="AY177" s="204" t="s">
        <v>144</v>
      </c>
    </row>
    <row r="178" spans="1:65" s="14" customFormat="1" ht="10.199999999999999">
      <c r="B178" s="205"/>
      <c r="C178" s="206"/>
      <c r="D178" s="190" t="s">
        <v>153</v>
      </c>
      <c r="E178" s="207" t="s">
        <v>38</v>
      </c>
      <c r="F178" s="208" t="s">
        <v>1193</v>
      </c>
      <c r="G178" s="206"/>
      <c r="H178" s="209">
        <v>7.8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153</v>
      </c>
      <c r="AU178" s="215" t="s">
        <v>86</v>
      </c>
      <c r="AV178" s="14" t="s">
        <v>86</v>
      </c>
      <c r="AW178" s="14" t="s">
        <v>36</v>
      </c>
      <c r="AX178" s="14" t="s">
        <v>76</v>
      </c>
      <c r="AY178" s="215" t="s">
        <v>144</v>
      </c>
    </row>
    <row r="179" spans="1:65" s="13" customFormat="1" ht="10.199999999999999">
      <c r="B179" s="195"/>
      <c r="C179" s="196"/>
      <c r="D179" s="190" t="s">
        <v>153</v>
      </c>
      <c r="E179" s="197" t="s">
        <v>38</v>
      </c>
      <c r="F179" s="198" t="s">
        <v>1171</v>
      </c>
      <c r="G179" s="196"/>
      <c r="H179" s="197" t="s">
        <v>38</v>
      </c>
      <c r="I179" s="199"/>
      <c r="J179" s="196"/>
      <c r="K179" s="196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153</v>
      </c>
      <c r="AU179" s="204" t="s">
        <v>86</v>
      </c>
      <c r="AV179" s="13" t="s">
        <v>84</v>
      </c>
      <c r="AW179" s="13" t="s">
        <v>36</v>
      </c>
      <c r="AX179" s="13" t="s">
        <v>76</v>
      </c>
      <c r="AY179" s="204" t="s">
        <v>144</v>
      </c>
    </row>
    <row r="180" spans="1:65" s="14" customFormat="1" ht="10.199999999999999">
      <c r="B180" s="205"/>
      <c r="C180" s="206"/>
      <c r="D180" s="190" t="s">
        <v>153</v>
      </c>
      <c r="E180" s="207" t="s">
        <v>38</v>
      </c>
      <c r="F180" s="208" t="s">
        <v>1194</v>
      </c>
      <c r="G180" s="206"/>
      <c r="H180" s="209">
        <v>6.5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153</v>
      </c>
      <c r="AU180" s="215" t="s">
        <v>86</v>
      </c>
      <c r="AV180" s="14" t="s">
        <v>86</v>
      </c>
      <c r="AW180" s="14" t="s">
        <v>36</v>
      </c>
      <c r="AX180" s="14" t="s">
        <v>76</v>
      </c>
      <c r="AY180" s="215" t="s">
        <v>144</v>
      </c>
    </row>
    <row r="181" spans="1:65" s="13" customFormat="1" ht="10.199999999999999">
      <c r="B181" s="195"/>
      <c r="C181" s="196"/>
      <c r="D181" s="190" t="s">
        <v>153</v>
      </c>
      <c r="E181" s="197" t="s">
        <v>38</v>
      </c>
      <c r="F181" s="198" t="s">
        <v>1173</v>
      </c>
      <c r="G181" s="196"/>
      <c r="H181" s="197" t="s">
        <v>38</v>
      </c>
      <c r="I181" s="199"/>
      <c r="J181" s="196"/>
      <c r="K181" s="196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153</v>
      </c>
      <c r="AU181" s="204" t="s">
        <v>86</v>
      </c>
      <c r="AV181" s="13" t="s">
        <v>84</v>
      </c>
      <c r="AW181" s="13" t="s">
        <v>36</v>
      </c>
      <c r="AX181" s="13" t="s">
        <v>76</v>
      </c>
      <c r="AY181" s="204" t="s">
        <v>144</v>
      </c>
    </row>
    <row r="182" spans="1:65" s="14" customFormat="1" ht="10.199999999999999">
      <c r="B182" s="205"/>
      <c r="C182" s="206"/>
      <c r="D182" s="190" t="s">
        <v>153</v>
      </c>
      <c r="E182" s="207" t="s">
        <v>38</v>
      </c>
      <c r="F182" s="208" t="s">
        <v>1195</v>
      </c>
      <c r="G182" s="206"/>
      <c r="H182" s="209">
        <v>1.5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153</v>
      </c>
      <c r="AU182" s="215" t="s">
        <v>86</v>
      </c>
      <c r="AV182" s="14" t="s">
        <v>86</v>
      </c>
      <c r="AW182" s="14" t="s">
        <v>36</v>
      </c>
      <c r="AX182" s="14" t="s">
        <v>76</v>
      </c>
      <c r="AY182" s="215" t="s">
        <v>144</v>
      </c>
    </row>
    <row r="183" spans="1:65" s="15" customFormat="1" ht="10.199999999999999">
      <c r="B183" s="232"/>
      <c r="C183" s="233"/>
      <c r="D183" s="190" t="s">
        <v>153</v>
      </c>
      <c r="E183" s="234" t="s">
        <v>38</v>
      </c>
      <c r="F183" s="235" t="s">
        <v>421</v>
      </c>
      <c r="G183" s="233"/>
      <c r="H183" s="236">
        <v>15.8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153</v>
      </c>
      <c r="AU183" s="242" t="s">
        <v>86</v>
      </c>
      <c r="AV183" s="15" t="s">
        <v>145</v>
      </c>
      <c r="AW183" s="15" t="s">
        <v>36</v>
      </c>
      <c r="AX183" s="15" t="s">
        <v>84</v>
      </c>
      <c r="AY183" s="242" t="s">
        <v>144</v>
      </c>
    </row>
    <row r="184" spans="1:65" s="12" customFormat="1" ht="22.8" customHeight="1">
      <c r="B184" s="161"/>
      <c r="C184" s="162"/>
      <c r="D184" s="163" t="s">
        <v>75</v>
      </c>
      <c r="E184" s="175" t="s">
        <v>155</v>
      </c>
      <c r="F184" s="175" t="s">
        <v>156</v>
      </c>
      <c r="G184" s="162"/>
      <c r="H184" s="162"/>
      <c r="I184" s="165"/>
      <c r="J184" s="176">
        <f>BK184</f>
        <v>0</v>
      </c>
      <c r="K184" s="162"/>
      <c r="L184" s="167"/>
      <c r="M184" s="168"/>
      <c r="N184" s="169"/>
      <c r="O184" s="169"/>
      <c r="P184" s="170">
        <f>SUM(P185:P251)</f>
        <v>0</v>
      </c>
      <c r="Q184" s="169"/>
      <c r="R184" s="170">
        <f>SUM(R185:R251)</f>
        <v>0</v>
      </c>
      <c r="S184" s="169"/>
      <c r="T184" s="171">
        <f>SUM(T185:T251)</f>
        <v>2.2454844499999997</v>
      </c>
      <c r="AR184" s="172" t="s">
        <v>84</v>
      </c>
      <c r="AT184" s="173" t="s">
        <v>75</v>
      </c>
      <c r="AU184" s="173" t="s">
        <v>84</v>
      </c>
      <c r="AY184" s="172" t="s">
        <v>144</v>
      </c>
      <c r="BK184" s="174">
        <f>SUM(BK185:BK251)</f>
        <v>0</v>
      </c>
    </row>
    <row r="185" spans="1:65" s="2" customFormat="1" ht="16.5" customHeight="1">
      <c r="A185" s="37"/>
      <c r="B185" s="38"/>
      <c r="C185" s="177" t="s">
        <v>230</v>
      </c>
      <c r="D185" s="177" t="s">
        <v>147</v>
      </c>
      <c r="E185" s="178" t="s">
        <v>360</v>
      </c>
      <c r="F185" s="179" t="s">
        <v>361</v>
      </c>
      <c r="G185" s="180" t="s">
        <v>226</v>
      </c>
      <c r="H185" s="181">
        <v>3</v>
      </c>
      <c r="I185" s="182"/>
      <c r="J185" s="183">
        <f>ROUND(I185*H185,2)</f>
        <v>0</v>
      </c>
      <c r="K185" s="179" t="s">
        <v>160</v>
      </c>
      <c r="L185" s="42"/>
      <c r="M185" s="184" t="s">
        <v>38</v>
      </c>
      <c r="N185" s="185" t="s">
        <v>49</v>
      </c>
      <c r="O185" s="68"/>
      <c r="P185" s="186">
        <f>O185*H185</f>
        <v>0</v>
      </c>
      <c r="Q185" s="186">
        <v>0</v>
      </c>
      <c r="R185" s="186">
        <f>Q185*H185</f>
        <v>0</v>
      </c>
      <c r="S185" s="186">
        <v>1.2999999999999999E-2</v>
      </c>
      <c r="T185" s="187">
        <f>S185*H185</f>
        <v>3.9E-2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8" t="s">
        <v>145</v>
      </c>
      <c r="AT185" s="188" t="s">
        <v>147</v>
      </c>
      <c r="AU185" s="188" t="s">
        <v>86</v>
      </c>
      <c r="AY185" s="20" t="s">
        <v>144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20" t="s">
        <v>145</v>
      </c>
      <c r="BK185" s="189">
        <f>ROUND(I185*H185,2)</f>
        <v>0</v>
      </c>
      <c r="BL185" s="20" t="s">
        <v>145</v>
      </c>
      <c r="BM185" s="188" t="s">
        <v>362</v>
      </c>
    </row>
    <row r="186" spans="1:65" s="2" customFormat="1" ht="10.199999999999999">
      <c r="A186" s="37"/>
      <c r="B186" s="38"/>
      <c r="C186" s="39"/>
      <c r="D186" s="190" t="s">
        <v>152</v>
      </c>
      <c r="E186" s="39"/>
      <c r="F186" s="191" t="s">
        <v>363</v>
      </c>
      <c r="G186" s="39"/>
      <c r="H186" s="39"/>
      <c r="I186" s="192"/>
      <c r="J186" s="39"/>
      <c r="K186" s="39"/>
      <c r="L186" s="42"/>
      <c r="M186" s="193"/>
      <c r="N186" s="194"/>
      <c r="O186" s="68"/>
      <c r="P186" s="68"/>
      <c r="Q186" s="68"/>
      <c r="R186" s="68"/>
      <c r="S186" s="68"/>
      <c r="T186" s="69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152</v>
      </c>
      <c r="AU186" s="20" t="s">
        <v>86</v>
      </c>
    </row>
    <row r="187" spans="1:65" s="2" customFormat="1" ht="10.199999999999999">
      <c r="A187" s="37"/>
      <c r="B187" s="38"/>
      <c r="C187" s="39"/>
      <c r="D187" s="216" t="s">
        <v>163</v>
      </c>
      <c r="E187" s="39"/>
      <c r="F187" s="217" t="s">
        <v>364</v>
      </c>
      <c r="G187" s="39"/>
      <c r="H187" s="39"/>
      <c r="I187" s="192"/>
      <c r="J187" s="39"/>
      <c r="K187" s="39"/>
      <c r="L187" s="42"/>
      <c r="M187" s="193"/>
      <c r="N187" s="194"/>
      <c r="O187" s="68"/>
      <c r="P187" s="68"/>
      <c r="Q187" s="68"/>
      <c r="R187" s="68"/>
      <c r="S187" s="68"/>
      <c r="T187" s="69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163</v>
      </c>
      <c r="AU187" s="20" t="s">
        <v>86</v>
      </c>
    </row>
    <row r="188" spans="1:65" s="13" customFormat="1" ht="10.199999999999999">
      <c r="B188" s="195"/>
      <c r="C188" s="196"/>
      <c r="D188" s="190" t="s">
        <v>153</v>
      </c>
      <c r="E188" s="197" t="s">
        <v>38</v>
      </c>
      <c r="F188" s="198" t="s">
        <v>1201</v>
      </c>
      <c r="G188" s="196"/>
      <c r="H188" s="197" t="s">
        <v>38</v>
      </c>
      <c r="I188" s="199"/>
      <c r="J188" s="196"/>
      <c r="K188" s="196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153</v>
      </c>
      <c r="AU188" s="204" t="s">
        <v>86</v>
      </c>
      <c r="AV188" s="13" t="s">
        <v>84</v>
      </c>
      <c r="AW188" s="13" t="s">
        <v>36</v>
      </c>
      <c r="AX188" s="13" t="s">
        <v>76</v>
      </c>
      <c r="AY188" s="204" t="s">
        <v>144</v>
      </c>
    </row>
    <row r="189" spans="1:65" s="14" customFormat="1" ht="10.199999999999999">
      <c r="B189" s="205"/>
      <c r="C189" s="206"/>
      <c r="D189" s="190" t="s">
        <v>153</v>
      </c>
      <c r="E189" s="207" t="s">
        <v>38</v>
      </c>
      <c r="F189" s="208" t="s">
        <v>169</v>
      </c>
      <c r="G189" s="206"/>
      <c r="H189" s="209">
        <v>3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153</v>
      </c>
      <c r="AU189" s="215" t="s">
        <v>86</v>
      </c>
      <c r="AV189" s="14" t="s">
        <v>86</v>
      </c>
      <c r="AW189" s="14" t="s">
        <v>36</v>
      </c>
      <c r="AX189" s="14" t="s">
        <v>84</v>
      </c>
      <c r="AY189" s="215" t="s">
        <v>144</v>
      </c>
    </row>
    <row r="190" spans="1:65" s="2" customFormat="1" ht="21.75" customHeight="1">
      <c r="A190" s="37"/>
      <c r="B190" s="38"/>
      <c r="C190" s="177" t="s">
        <v>8</v>
      </c>
      <c r="D190" s="177" t="s">
        <v>147</v>
      </c>
      <c r="E190" s="178" t="s">
        <v>367</v>
      </c>
      <c r="F190" s="179" t="s">
        <v>368</v>
      </c>
      <c r="G190" s="180" t="s">
        <v>159</v>
      </c>
      <c r="H190" s="181">
        <v>9</v>
      </c>
      <c r="I190" s="182"/>
      <c r="J190" s="183">
        <f>ROUND(I190*H190,2)</f>
        <v>0</v>
      </c>
      <c r="K190" s="179" t="s">
        <v>160</v>
      </c>
      <c r="L190" s="42"/>
      <c r="M190" s="184" t="s">
        <v>38</v>
      </c>
      <c r="N190" s="185" t="s">
        <v>49</v>
      </c>
      <c r="O190" s="68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8" t="s">
        <v>145</v>
      </c>
      <c r="AT190" s="188" t="s">
        <v>147</v>
      </c>
      <c r="AU190" s="188" t="s">
        <v>86</v>
      </c>
      <c r="AY190" s="20" t="s">
        <v>144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20" t="s">
        <v>145</v>
      </c>
      <c r="BK190" s="189">
        <f>ROUND(I190*H190,2)</f>
        <v>0</v>
      </c>
      <c r="BL190" s="20" t="s">
        <v>145</v>
      </c>
      <c r="BM190" s="188" t="s">
        <v>369</v>
      </c>
    </row>
    <row r="191" spans="1:65" s="2" customFormat="1" ht="19.2">
      <c r="A191" s="37"/>
      <c r="B191" s="38"/>
      <c r="C191" s="39"/>
      <c r="D191" s="190" t="s">
        <v>152</v>
      </c>
      <c r="E191" s="39"/>
      <c r="F191" s="191" t="s">
        <v>370</v>
      </c>
      <c r="G191" s="39"/>
      <c r="H191" s="39"/>
      <c r="I191" s="192"/>
      <c r="J191" s="39"/>
      <c r="K191" s="39"/>
      <c r="L191" s="42"/>
      <c r="M191" s="193"/>
      <c r="N191" s="194"/>
      <c r="O191" s="68"/>
      <c r="P191" s="68"/>
      <c r="Q191" s="68"/>
      <c r="R191" s="68"/>
      <c r="S191" s="68"/>
      <c r="T191" s="69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152</v>
      </c>
      <c r="AU191" s="20" t="s">
        <v>86</v>
      </c>
    </row>
    <row r="192" spans="1:65" s="2" customFormat="1" ht="10.199999999999999">
      <c r="A192" s="37"/>
      <c r="B192" s="38"/>
      <c r="C192" s="39"/>
      <c r="D192" s="216" t="s">
        <v>163</v>
      </c>
      <c r="E192" s="39"/>
      <c r="F192" s="217" t="s">
        <v>371</v>
      </c>
      <c r="G192" s="39"/>
      <c r="H192" s="39"/>
      <c r="I192" s="192"/>
      <c r="J192" s="39"/>
      <c r="K192" s="39"/>
      <c r="L192" s="42"/>
      <c r="M192" s="193"/>
      <c r="N192" s="194"/>
      <c r="O192" s="68"/>
      <c r="P192" s="68"/>
      <c r="Q192" s="68"/>
      <c r="R192" s="68"/>
      <c r="S192" s="68"/>
      <c r="T192" s="69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163</v>
      </c>
      <c r="AU192" s="20" t="s">
        <v>86</v>
      </c>
    </row>
    <row r="193" spans="1:65" s="13" customFormat="1" ht="10.199999999999999">
      <c r="B193" s="195"/>
      <c r="C193" s="196"/>
      <c r="D193" s="190" t="s">
        <v>153</v>
      </c>
      <c r="E193" s="197" t="s">
        <v>38</v>
      </c>
      <c r="F193" s="198" t="s">
        <v>1202</v>
      </c>
      <c r="G193" s="196"/>
      <c r="H193" s="197" t="s">
        <v>38</v>
      </c>
      <c r="I193" s="199"/>
      <c r="J193" s="196"/>
      <c r="K193" s="196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153</v>
      </c>
      <c r="AU193" s="204" t="s">
        <v>86</v>
      </c>
      <c r="AV193" s="13" t="s">
        <v>84</v>
      </c>
      <c r="AW193" s="13" t="s">
        <v>36</v>
      </c>
      <c r="AX193" s="13" t="s">
        <v>76</v>
      </c>
      <c r="AY193" s="204" t="s">
        <v>144</v>
      </c>
    </row>
    <row r="194" spans="1:65" s="14" customFormat="1" ht="10.199999999999999">
      <c r="B194" s="205"/>
      <c r="C194" s="206"/>
      <c r="D194" s="190" t="s">
        <v>153</v>
      </c>
      <c r="E194" s="207" t="s">
        <v>38</v>
      </c>
      <c r="F194" s="208" t="s">
        <v>1203</v>
      </c>
      <c r="G194" s="206"/>
      <c r="H194" s="209">
        <v>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153</v>
      </c>
      <c r="AU194" s="215" t="s">
        <v>86</v>
      </c>
      <c r="AV194" s="14" t="s">
        <v>86</v>
      </c>
      <c r="AW194" s="14" t="s">
        <v>36</v>
      </c>
      <c r="AX194" s="14" t="s">
        <v>84</v>
      </c>
      <c r="AY194" s="215" t="s">
        <v>144</v>
      </c>
    </row>
    <row r="195" spans="1:65" s="2" customFormat="1" ht="24.15" customHeight="1">
      <c r="A195" s="37"/>
      <c r="B195" s="38"/>
      <c r="C195" s="177" t="s">
        <v>241</v>
      </c>
      <c r="D195" s="177" t="s">
        <v>147</v>
      </c>
      <c r="E195" s="178" t="s">
        <v>374</v>
      </c>
      <c r="F195" s="179" t="s">
        <v>375</v>
      </c>
      <c r="G195" s="180" t="s">
        <v>159</v>
      </c>
      <c r="H195" s="181">
        <v>90</v>
      </c>
      <c r="I195" s="182"/>
      <c r="J195" s="183">
        <f>ROUND(I195*H195,2)</f>
        <v>0</v>
      </c>
      <c r="K195" s="179" t="s">
        <v>160</v>
      </c>
      <c r="L195" s="42"/>
      <c r="M195" s="184" t="s">
        <v>38</v>
      </c>
      <c r="N195" s="185" t="s">
        <v>49</v>
      </c>
      <c r="O195" s="68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8" t="s">
        <v>145</v>
      </c>
      <c r="AT195" s="188" t="s">
        <v>147</v>
      </c>
      <c r="AU195" s="188" t="s">
        <v>86</v>
      </c>
      <c r="AY195" s="20" t="s">
        <v>144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0" t="s">
        <v>145</v>
      </c>
      <c r="BK195" s="189">
        <f>ROUND(I195*H195,2)</f>
        <v>0</v>
      </c>
      <c r="BL195" s="20" t="s">
        <v>145</v>
      </c>
      <c r="BM195" s="188" t="s">
        <v>376</v>
      </c>
    </row>
    <row r="196" spans="1:65" s="2" customFormat="1" ht="19.2">
      <c r="A196" s="37"/>
      <c r="B196" s="38"/>
      <c r="C196" s="39"/>
      <c r="D196" s="190" t="s">
        <v>152</v>
      </c>
      <c r="E196" s="39"/>
      <c r="F196" s="191" t="s">
        <v>377</v>
      </c>
      <c r="G196" s="39"/>
      <c r="H196" s="39"/>
      <c r="I196" s="192"/>
      <c r="J196" s="39"/>
      <c r="K196" s="39"/>
      <c r="L196" s="42"/>
      <c r="M196" s="193"/>
      <c r="N196" s="194"/>
      <c r="O196" s="68"/>
      <c r="P196" s="68"/>
      <c r="Q196" s="68"/>
      <c r="R196" s="68"/>
      <c r="S196" s="68"/>
      <c r="T196" s="69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86</v>
      </c>
    </row>
    <row r="197" spans="1:65" s="2" customFormat="1" ht="10.199999999999999">
      <c r="A197" s="37"/>
      <c r="B197" s="38"/>
      <c r="C197" s="39"/>
      <c r="D197" s="216" t="s">
        <v>163</v>
      </c>
      <c r="E197" s="39"/>
      <c r="F197" s="217" t="s">
        <v>378</v>
      </c>
      <c r="G197" s="39"/>
      <c r="H197" s="39"/>
      <c r="I197" s="192"/>
      <c r="J197" s="39"/>
      <c r="K197" s="39"/>
      <c r="L197" s="42"/>
      <c r="M197" s="193"/>
      <c r="N197" s="194"/>
      <c r="O197" s="68"/>
      <c r="P197" s="68"/>
      <c r="Q197" s="68"/>
      <c r="R197" s="68"/>
      <c r="S197" s="68"/>
      <c r="T197" s="69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163</v>
      </c>
      <c r="AU197" s="20" t="s">
        <v>86</v>
      </c>
    </row>
    <row r="198" spans="1:65" s="13" customFormat="1" ht="10.199999999999999">
      <c r="B198" s="195"/>
      <c r="C198" s="196"/>
      <c r="D198" s="190" t="s">
        <v>153</v>
      </c>
      <c r="E198" s="197" t="s">
        <v>38</v>
      </c>
      <c r="F198" s="198" t="s">
        <v>379</v>
      </c>
      <c r="G198" s="196"/>
      <c r="H198" s="197" t="s">
        <v>38</v>
      </c>
      <c r="I198" s="199"/>
      <c r="J198" s="196"/>
      <c r="K198" s="196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153</v>
      </c>
      <c r="AU198" s="204" t="s">
        <v>86</v>
      </c>
      <c r="AV198" s="13" t="s">
        <v>84</v>
      </c>
      <c r="AW198" s="13" t="s">
        <v>36</v>
      </c>
      <c r="AX198" s="13" t="s">
        <v>76</v>
      </c>
      <c r="AY198" s="204" t="s">
        <v>144</v>
      </c>
    </row>
    <row r="199" spans="1:65" s="14" customFormat="1" ht="10.199999999999999">
      <c r="B199" s="205"/>
      <c r="C199" s="206"/>
      <c r="D199" s="190" t="s">
        <v>153</v>
      </c>
      <c r="E199" s="207" t="s">
        <v>38</v>
      </c>
      <c r="F199" s="208" t="s">
        <v>1204</v>
      </c>
      <c r="G199" s="206"/>
      <c r="H199" s="209">
        <v>90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153</v>
      </c>
      <c r="AU199" s="215" t="s">
        <v>86</v>
      </c>
      <c r="AV199" s="14" t="s">
        <v>86</v>
      </c>
      <c r="AW199" s="14" t="s">
        <v>36</v>
      </c>
      <c r="AX199" s="14" t="s">
        <v>84</v>
      </c>
      <c r="AY199" s="215" t="s">
        <v>144</v>
      </c>
    </row>
    <row r="200" spans="1:65" s="2" customFormat="1" ht="24.15" customHeight="1">
      <c r="A200" s="37"/>
      <c r="B200" s="38"/>
      <c r="C200" s="177" t="s">
        <v>249</v>
      </c>
      <c r="D200" s="177" t="s">
        <v>147</v>
      </c>
      <c r="E200" s="178" t="s">
        <v>381</v>
      </c>
      <c r="F200" s="179" t="s">
        <v>382</v>
      </c>
      <c r="G200" s="180" t="s">
        <v>159</v>
      </c>
      <c r="H200" s="181">
        <v>9</v>
      </c>
      <c r="I200" s="182"/>
      <c r="J200" s="183">
        <f>ROUND(I200*H200,2)</f>
        <v>0</v>
      </c>
      <c r="K200" s="179" t="s">
        <v>160</v>
      </c>
      <c r="L200" s="42"/>
      <c r="M200" s="184" t="s">
        <v>38</v>
      </c>
      <c r="N200" s="185" t="s">
        <v>49</v>
      </c>
      <c r="O200" s="68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8" t="s">
        <v>145</v>
      </c>
      <c r="AT200" s="188" t="s">
        <v>147</v>
      </c>
      <c r="AU200" s="188" t="s">
        <v>86</v>
      </c>
      <c r="AY200" s="20" t="s">
        <v>144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20" t="s">
        <v>145</v>
      </c>
      <c r="BK200" s="189">
        <f>ROUND(I200*H200,2)</f>
        <v>0</v>
      </c>
      <c r="BL200" s="20" t="s">
        <v>145</v>
      </c>
      <c r="BM200" s="188" t="s">
        <v>383</v>
      </c>
    </row>
    <row r="201" spans="1:65" s="2" customFormat="1" ht="19.2">
      <c r="A201" s="37"/>
      <c r="B201" s="38"/>
      <c r="C201" s="39"/>
      <c r="D201" s="190" t="s">
        <v>152</v>
      </c>
      <c r="E201" s="39"/>
      <c r="F201" s="191" t="s">
        <v>384</v>
      </c>
      <c r="G201" s="39"/>
      <c r="H201" s="39"/>
      <c r="I201" s="192"/>
      <c r="J201" s="39"/>
      <c r="K201" s="39"/>
      <c r="L201" s="42"/>
      <c r="M201" s="193"/>
      <c r="N201" s="194"/>
      <c r="O201" s="68"/>
      <c r="P201" s="68"/>
      <c r="Q201" s="68"/>
      <c r="R201" s="68"/>
      <c r="S201" s="68"/>
      <c r="T201" s="69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152</v>
      </c>
      <c r="AU201" s="20" t="s">
        <v>86</v>
      </c>
    </row>
    <row r="202" spans="1:65" s="2" customFormat="1" ht="10.199999999999999">
      <c r="A202" s="37"/>
      <c r="B202" s="38"/>
      <c r="C202" s="39"/>
      <c r="D202" s="216" t="s">
        <v>163</v>
      </c>
      <c r="E202" s="39"/>
      <c r="F202" s="217" t="s">
        <v>385</v>
      </c>
      <c r="G202" s="39"/>
      <c r="H202" s="39"/>
      <c r="I202" s="192"/>
      <c r="J202" s="39"/>
      <c r="K202" s="39"/>
      <c r="L202" s="42"/>
      <c r="M202" s="193"/>
      <c r="N202" s="194"/>
      <c r="O202" s="68"/>
      <c r="P202" s="68"/>
      <c r="Q202" s="68"/>
      <c r="R202" s="68"/>
      <c r="S202" s="68"/>
      <c r="T202" s="69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163</v>
      </c>
      <c r="AU202" s="20" t="s">
        <v>86</v>
      </c>
    </row>
    <row r="203" spans="1:65" s="14" customFormat="1" ht="10.199999999999999">
      <c r="B203" s="205"/>
      <c r="C203" s="206"/>
      <c r="D203" s="190" t="s">
        <v>153</v>
      </c>
      <c r="E203" s="207" t="s">
        <v>38</v>
      </c>
      <c r="F203" s="208" t="s">
        <v>1203</v>
      </c>
      <c r="G203" s="206"/>
      <c r="H203" s="209">
        <v>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153</v>
      </c>
      <c r="AU203" s="215" t="s">
        <v>86</v>
      </c>
      <c r="AV203" s="14" t="s">
        <v>86</v>
      </c>
      <c r="AW203" s="14" t="s">
        <v>36</v>
      </c>
      <c r="AX203" s="14" t="s">
        <v>84</v>
      </c>
      <c r="AY203" s="215" t="s">
        <v>144</v>
      </c>
    </row>
    <row r="204" spans="1:65" s="2" customFormat="1" ht="16.5" customHeight="1">
      <c r="A204" s="37"/>
      <c r="B204" s="38"/>
      <c r="C204" s="177" t="s">
        <v>257</v>
      </c>
      <c r="D204" s="177" t="s">
        <v>147</v>
      </c>
      <c r="E204" s="178" t="s">
        <v>1205</v>
      </c>
      <c r="F204" s="179" t="s">
        <v>1206</v>
      </c>
      <c r="G204" s="180" t="s">
        <v>159</v>
      </c>
      <c r="H204" s="181">
        <v>4.5999999999999996</v>
      </c>
      <c r="I204" s="182"/>
      <c r="J204" s="183">
        <f>ROUND(I204*H204,2)</f>
        <v>0</v>
      </c>
      <c r="K204" s="179" t="s">
        <v>160</v>
      </c>
      <c r="L204" s="42"/>
      <c r="M204" s="184" t="s">
        <v>38</v>
      </c>
      <c r="N204" s="185" t="s">
        <v>49</v>
      </c>
      <c r="O204" s="68"/>
      <c r="P204" s="186">
        <f>O204*H204</f>
        <v>0</v>
      </c>
      <c r="Q204" s="186">
        <v>0</v>
      </c>
      <c r="R204" s="186">
        <f>Q204*H204</f>
        <v>0</v>
      </c>
      <c r="S204" s="186">
        <v>0.26100000000000001</v>
      </c>
      <c r="T204" s="187">
        <f>S204*H204</f>
        <v>1.2005999999999999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8" t="s">
        <v>145</v>
      </c>
      <c r="AT204" s="188" t="s">
        <v>147</v>
      </c>
      <c r="AU204" s="188" t="s">
        <v>86</v>
      </c>
      <c r="AY204" s="20" t="s">
        <v>144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20" t="s">
        <v>145</v>
      </c>
      <c r="BK204" s="189">
        <f>ROUND(I204*H204,2)</f>
        <v>0</v>
      </c>
      <c r="BL204" s="20" t="s">
        <v>145</v>
      </c>
      <c r="BM204" s="188" t="s">
        <v>1207</v>
      </c>
    </row>
    <row r="205" spans="1:65" s="2" customFormat="1" ht="10.199999999999999">
      <c r="A205" s="37"/>
      <c r="B205" s="38"/>
      <c r="C205" s="39"/>
      <c r="D205" s="190" t="s">
        <v>152</v>
      </c>
      <c r="E205" s="39"/>
      <c r="F205" s="191" t="s">
        <v>1208</v>
      </c>
      <c r="G205" s="39"/>
      <c r="H205" s="39"/>
      <c r="I205" s="192"/>
      <c r="J205" s="39"/>
      <c r="K205" s="39"/>
      <c r="L205" s="42"/>
      <c r="M205" s="193"/>
      <c r="N205" s="194"/>
      <c r="O205" s="68"/>
      <c r="P205" s="68"/>
      <c r="Q205" s="68"/>
      <c r="R205" s="68"/>
      <c r="S205" s="68"/>
      <c r="T205" s="69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152</v>
      </c>
      <c r="AU205" s="20" t="s">
        <v>86</v>
      </c>
    </row>
    <row r="206" spans="1:65" s="2" customFormat="1" ht="10.199999999999999">
      <c r="A206" s="37"/>
      <c r="B206" s="38"/>
      <c r="C206" s="39"/>
      <c r="D206" s="216" t="s">
        <v>163</v>
      </c>
      <c r="E206" s="39"/>
      <c r="F206" s="217" t="s">
        <v>1209</v>
      </c>
      <c r="G206" s="39"/>
      <c r="H206" s="39"/>
      <c r="I206" s="192"/>
      <c r="J206" s="39"/>
      <c r="K206" s="39"/>
      <c r="L206" s="42"/>
      <c r="M206" s="193"/>
      <c r="N206" s="194"/>
      <c r="O206" s="68"/>
      <c r="P206" s="68"/>
      <c r="Q206" s="68"/>
      <c r="R206" s="68"/>
      <c r="S206" s="68"/>
      <c r="T206" s="69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163</v>
      </c>
      <c r="AU206" s="20" t="s">
        <v>86</v>
      </c>
    </row>
    <row r="207" spans="1:65" s="13" customFormat="1" ht="10.199999999999999">
      <c r="B207" s="195"/>
      <c r="C207" s="196"/>
      <c r="D207" s="190" t="s">
        <v>153</v>
      </c>
      <c r="E207" s="197" t="s">
        <v>38</v>
      </c>
      <c r="F207" s="198" t="s">
        <v>1210</v>
      </c>
      <c r="G207" s="196"/>
      <c r="H207" s="197" t="s">
        <v>38</v>
      </c>
      <c r="I207" s="199"/>
      <c r="J207" s="196"/>
      <c r="K207" s="196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153</v>
      </c>
      <c r="AU207" s="204" t="s">
        <v>86</v>
      </c>
      <c r="AV207" s="13" t="s">
        <v>84</v>
      </c>
      <c r="AW207" s="13" t="s">
        <v>36</v>
      </c>
      <c r="AX207" s="13" t="s">
        <v>76</v>
      </c>
      <c r="AY207" s="204" t="s">
        <v>144</v>
      </c>
    </row>
    <row r="208" spans="1:65" s="14" customFormat="1" ht="10.199999999999999">
      <c r="B208" s="205"/>
      <c r="C208" s="206"/>
      <c r="D208" s="190" t="s">
        <v>153</v>
      </c>
      <c r="E208" s="207" t="s">
        <v>38</v>
      </c>
      <c r="F208" s="208" t="s">
        <v>1211</v>
      </c>
      <c r="G208" s="206"/>
      <c r="H208" s="209">
        <v>4.5999999999999996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153</v>
      </c>
      <c r="AU208" s="215" t="s">
        <v>86</v>
      </c>
      <c r="AV208" s="14" t="s">
        <v>86</v>
      </c>
      <c r="AW208" s="14" t="s">
        <v>36</v>
      </c>
      <c r="AX208" s="14" t="s">
        <v>84</v>
      </c>
      <c r="AY208" s="215" t="s">
        <v>144</v>
      </c>
    </row>
    <row r="209" spans="1:65" s="2" customFormat="1" ht="16.5" customHeight="1">
      <c r="A209" s="37"/>
      <c r="B209" s="38"/>
      <c r="C209" s="177" t="s">
        <v>198</v>
      </c>
      <c r="D209" s="177" t="s">
        <v>147</v>
      </c>
      <c r="E209" s="178" t="s">
        <v>1212</v>
      </c>
      <c r="F209" s="179" t="s">
        <v>1213</v>
      </c>
      <c r="G209" s="180" t="s">
        <v>159</v>
      </c>
      <c r="H209" s="181">
        <v>1</v>
      </c>
      <c r="I209" s="182"/>
      <c r="J209" s="183">
        <f>ROUND(I209*H209,2)</f>
        <v>0</v>
      </c>
      <c r="K209" s="179" t="s">
        <v>160</v>
      </c>
      <c r="L209" s="42"/>
      <c r="M209" s="184" t="s">
        <v>38</v>
      </c>
      <c r="N209" s="185" t="s">
        <v>49</v>
      </c>
      <c r="O209" s="68"/>
      <c r="P209" s="186">
        <f>O209*H209</f>
        <v>0</v>
      </c>
      <c r="Q209" s="186">
        <v>0</v>
      </c>
      <c r="R209" s="186">
        <f>Q209*H209</f>
        <v>0</v>
      </c>
      <c r="S209" s="186">
        <v>0.1</v>
      </c>
      <c r="T209" s="187">
        <f>S209*H209</f>
        <v>0.1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8" t="s">
        <v>145</v>
      </c>
      <c r="AT209" s="188" t="s">
        <v>147</v>
      </c>
      <c r="AU209" s="188" t="s">
        <v>86</v>
      </c>
      <c r="AY209" s="20" t="s">
        <v>144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0" t="s">
        <v>145</v>
      </c>
      <c r="BK209" s="189">
        <f>ROUND(I209*H209,2)</f>
        <v>0</v>
      </c>
      <c r="BL209" s="20" t="s">
        <v>145</v>
      </c>
      <c r="BM209" s="188" t="s">
        <v>1214</v>
      </c>
    </row>
    <row r="210" spans="1:65" s="2" customFormat="1" ht="10.199999999999999">
      <c r="A210" s="37"/>
      <c r="B210" s="38"/>
      <c r="C210" s="39"/>
      <c r="D210" s="190" t="s">
        <v>152</v>
      </c>
      <c r="E210" s="39"/>
      <c r="F210" s="191" t="s">
        <v>1215</v>
      </c>
      <c r="G210" s="39"/>
      <c r="H210" s="39"/>
      <c r="I210" s="192"/>
      <c r="J210" s="39"/>
      <c r="K210" s="39"/>
      <c r="L210" s="42"/>
      <c r="M210" s="193"/>
      <c r="N210" s="194"/>
      <c r="O210" s="68"/>
      <c r="P210" s="68"/>
      <c r="Q210" s="68"/>
      <c r="R210" s="68"/>
      <c r="S210" s="68"/>
      <c r="T210" s="69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152</v>
      </c>
      <c r="AU210" s="20" t="s">
        <v>86</v>
      </c>
    </row>
    <row r="211" spans="1:65" s="2" customFormat="1" ht="10.199999999999999">
      <c r="A211" s="37"/>
      <c r="B211" s="38"/>
      <c r="C211" s="39"/>
      <c r="D211" s="216" t="s">
        <v>163</v>
      </c>
      <c r="E211" s="39"/>
      <c r="F211" s="217" t="s">
        <v>1216</v>
      </c>
      <c r="G211" s="39"/>
      <c r="H211" s="39"/>
      <c r="I211" s="192"/>
      <c r="J211" s="39"/>
      <c r="K211" s="39"/>
      <c r="L211" s="42"/>
      <c r="M211" s="193"/>
      <c r="N211" s="194"/>
      <c r="O211" s="68"/>
      <c r="P211" s="68"/>
      <c r="Q211" s="68"/>
      <c r="R211" s="68"/>
      <c r="S211" s="68"/>
      <c r="T211" s="69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163</v>
      </c>
      <c r="AU211" s="20" t="s">
        <v>86</v>
      </c>
    </row>
    <row r="212" spans="1:65" s="13" customFormat="1" ht="10.199999999999999">
      <c r="B212" s="195"/>
      <c r="C212" s="196"/>
      <c r="D212" s="190" t="s">
        <v>153</v>
      </c>
      <c r="E212" s="197" t="s">
        <v>38</v>
      </c>
      <c r="F212" s="198" t="s">
        <v>1217</v>
      </c>
      <c r="G212" s="196"/>
      <c r="H212" s="197" t="s">
        <v>38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153</v>
      </c>
      <c r="AU212" s="204" t="s">
        <v>86</v>
      </c>
      <c r="AV212" s="13" t="s">
        <v>84</v>
      </c>
      <c r="AW212" s="13" t="s">
        <v>36</v>
      </c>
      <c r="AX212" s="13" t="s">
        <v>76</v>
      </c>
      <c r="AY212" s="204" t="s">
        <v>144</v>
      </c>
    </row>
    <row r="213" spans="1:65" s="14" customFormat="1" ht="10.199999999999999">
      <c r="B213" s="205"/>
      <c r="C213" s="206"/>
      <c r="D213" s="190" t="s">
        <v>153</v>
      </c>
      <c r="E213" s="207" t="s">
        <v>38</v>
      </c>
      <c r="F213" s="208" t="s">
        <v>1155</v>
      </c>
      <c r="G213" s="206"/>
      <c r="H213" s="209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153</v>
      </c>
      <c r="AU213" s="215" t="s">
        <v>86</v>
      </c>
      <c r="AV213" s="14" t="s">
        <v>86</v>
      </c>
      <c r="AW213" s="14" t="s">
        <v>36</v>
      </c>
      <c r="AX213" s="14" t="s">
        <v>84</v>
      </c>
      <c r="AY213" s="215" t="s">
        <v>144</v>
      </c>
    </row>
    <row r="214" spans="1:65" s="2" customFormat="1" ht="16.5" customHeight="1">
      <c r="A214" s="37"/>
      <c r="B214" s="38"/>
      <c r="C214" s="177" t="s">
        <v>411</v>
      </c>
      <c r="D214" s="177" t="s">
        <v>147</v>
      </c>
      <c r="E214" s="178" t="s">
        <v>157</v>
      </c>
      <c r="F214" s="179" t="s">
        <v>158</v>
      </c>
      <c r="G214" s="180" t="s">
        <v>159</v>
      </c>
      <c r="H214" s="181">
        <v>1.5</v>
      </c>
      <c r="I214" s="182"/>
      <c r="J214" s="183">
        <f>ROUND(I214*H214,2)</f>
        <v>0</v>
      </c>
      <c r="K214" s="179" t="s">
        <v>160</v>
      </c>
      <c r="L214" s="42"/>
      <c r="M214" s="184" t="s">
        <v>38</v>
      </c>
      <c r="N214" s="185" t="s">
        <v>49</v>
      </c>
      <c r="O214" s="68"/>
      <c r="P214" s="186">
        <f>O214*H214</f>
        <v>0</v>
      </c>
      <c r="Q214" s="186">
        <v>0</v>
      </c>
      <c r="R214" s="186">
        <f>Q214*H214</f>
        <v>0</v>
      </c>
      <c r="S214" s="186">
        <v>0.27</v>
      </c>
      <c r="T214" s="187">
        <f>S214*H214</f>
        <v>0.40500000000000003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8" t="s">
        <v>145</v>
      </c>
      <c r="AT214" s="188" t="s">
        <v>147</v>
      </c>
      <c r="AU214" s="188" t="s">
        <v>86</v>
      </c>
      <c r="AY214" s="20" t="s">
        <v>144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20" t="s">
        <v>145</v>
      </c>
      <c r="BK214" s="189">
        <f>ROUND(I214*H214,2)</f>
        <v>0</v>
      </c>
      <c r="BL214" s="20" t="s">
        <v>145</v>
      </c>
      <c r="BM214" s="188" t="s">
        <v>386</v>
      </c>
    </row>
    <row r="215" spans="1:65" s="2" customFormat="1" ht="19.2">
      <c r="A215" s="37"/>
      <c r="B215" s="38"/>
      <c r="C215" s="39"/>
      <c r="D215" s="190" t="s">
        <v>152</v>
      </c>
      <c r="E215" s="39"/>
      <c r="F215" s="191" t="s">
        <v>162</v>
      </c>
      <c r="G215" s="39"/>
      <c r="H215" s="39"/>
      <c r="I215" s="192"/>
      <c r="J215" s="39"/>
      <c r="K215" s="39"/>
      <c r="L215" s="42"/>
      <c r="M215" s="193"/>
      <c r="N215" s="194"/>
      <c r="O215" s="68"/>
      <c r="P215" s="68"/>
      <c r="Q215" s="68"/>
      <c r="R215" s="68"/>
      <c r="S215" s="68"/>
      <c r="T215" s="69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152</v>
      </c>
      <c r="AU215" s="20" t="s">
        <v>86</v>
      </c>
    </row>
    <row r="216" spans="1:65" s="2" customFormat="1" ht="10.199999999999999">
      <c r="A216" s="37"/>
      <c r="B216" s="38"/>
      <c r="C216" s="39"/>
      <c r="D216" s="216" t="s">
        <v>163</v>
      </c>
      <c r="E216" s="39"/>
      <c r="F216" s="217" t="s">
        <v>164</v>
      </c>
      <c r="G216" s="39"/>
      <c r="H216" s="39"/>
      <c r="I216" s="192"/>
      <c r="J216" s="39"/>
      <c r="K216" s="39"/>
      <c r="L216" s="42"/>
      <c r="M216" s="193"/>
      <c r="N216" s="194"/>
      <c r="O216" s="68"/>
      <c r="P216" s="68"/>
      <c r="Q216" s="68"/>
      <c r="R216" s="68"/>
      <c r="S216" s="68"/>
      <c r="T216" s="69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163</v>
      </c>
      <c r="AU216" s="20" t="s">
        <v>86</v>
      </c>
    </row>
    <row r="217" spans="1:65" s="13" customFormat="1" ht="10.199999999999999">
      <c r="B217" s="195"/>
      <c r="C217" s="196"/>
      <c r="D217" s="190" t="s">
        <v>153</v>
      </c>
      <c r="E217" s="197" t="s">
        <v>38</v>
      </c>
      <c r="F217" s="198" t="s">
        <v>387</v>
      </c>
      <c r="G217" s="196"/>
      <c r="H217" s="197" t="s">
        <v>38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153</v>
      </c>
      <c r="AU217" s="204" t="s">
        <v>86</v>
      </c>
      <c r="AV217" s="13" t="s">
        <v>84</v>
      </c>
      <c r="AW217" s="13" t="s">
        <v>36</v>
      </c>
      <c r="AX217" s="13" t="s">
        <v>76</v>
      </c>
      <c r="AY217" s="204" t="s">
        <v>144</v>
      </c>
    </row>
    <row r="218" spans="1:65" s="14" customFormat="1" ht="10.199999999999999">
      <c r="B218" s="205"/>
      <c r="C218" s="206"/>
      <c r="D218" s="190" t="s">
        <v>153</v>
      </c>
      <c r="E218" s="207" t="s">
        <v>38</v>
      </c>
      <c r="F218" s="208" t="s">
        <v>1218</v>
      </c>
      <c r="G218" s="206"/>
      <c r="H218" s="209">
        <v>1.5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153</v>
      </c>
      <c r="AU218" s="215" t="s">
        <v>86</v>
      </c>
      <c r="AV218" s="14" t="s">
        <v>86</v>
      </c>
      <c r="AW218" s="14" t="s">
        <v>36</v>
      </c>
      <c r="AX218" s="14" t="s">
        <v>84</v>
      </c>
      <c r="AY218" s="215" t="s">
        <v>144</v>
      </c>
    </row>
    <row r="219" spans="1:65" s="2" customFormat="1" ht="16.5" customHeight="1">
      <c r="A219" s="37"/>
      <c r="B219" s="38"/>
      <c r="C219" s="177" t="s">
        <v>422</v>
      </c>
      <c r="D219" s="177" t="s">
        <v>147</v>
      </c>
      <c r="E219" s="178" t="s">
        <v>1219</v>
      </c>
      <c r="F219" s="179" t="s">
        <v>1220</v>
      </c>
      <c r="G219" s="180" t="s">
        <v>159</v>
      </c>
      <c r="H219" s="181">
        <v>1.55</v>
      </c>
      <c r="I219" s="182"/>
      <c r="J219" s="183">
        <f>ROUND(I219*H219,2)</f>
        <v>0</v>
      </c>
      <c r="K219" s="179" t="s">
        <v>160</v>
      </c>
      <c r="L219" s="42"/>
      <c r="M219" s="184" t="s">
        <v>38</v>
      </c>
      <c r="N219" s="185" t="s">
        <v>49</v>
      </c>
      <c r="O219" s="68"/>
      <c r="P219" s="186">
        <f>O219*H219</f>
        <v>0</v>
      </c>
      <c r="Q219" s="186">
        <v>0</v>
      </c>
      <c r="R219" s="186">
        <f>Q219*H219</f>
        <v>0</v>
      </c>
      <c r="S219" s="186">
        <v>0.27</v>
      </c>
      <c r="T219" s="187">
        <f>S219*H219</f>
        <v>0.41850000000000004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8" t="s">
        <v>145</v>
      </c>
      <c r="AT219" s="188" t="s">
        <v>147</v>
      </c>
      <c r="AU219" s="188" t="s">
        <v>86</v>
      </c>
      <c r="AY219" s="20" t="s">
        <v>144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20" t="s">
        <v>145</v>
      </c>
      <c r="BK219" s="189">
        <f>ROUND(I219*H219,2)</f>
        <v>0</v>
      </c>
      <c r="BL219" s="20" t="s">
        <v>145</v>
      </c>
      <c r="BM219" s="188" t="s">
        <v>1221</v>
      </c>
    </row>
    <row r="220" spans="1:65" s="2" customFormat="1" ht="19.2">
      <c r="A220" s="37"/>
      <c r="B220" s="38"/>
      <c r="C220" s="39"/>
      <c r="D220" s="190" t="s">
        <v>152</v>
      </c>
      <c r="E220" s="39"/>
      <c r="F220" s="191" t="s">
        <v>1222</v>
      </c>
      <c r="G220" s="39"/>
      <c r="H220" s="39"/>
      <c r="I220" s="192"/>
      <c r="J220" s="39"/>
      <c r="K220" s="39"/>
      <c r="L220" s="42"/>
      <c r="M220" s="193"/>
      <c r="N220" s="194"/>
      <c r="O220" s="68"/>
      <c r="P220" s="68"/>
      <c r="Q220" s="68"/>
      <c r="R220" s="68"/>
      <c r="S220" s="68"/>
      <c r="T220" s="69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152</v>
      </c>
      <c r="AU220" s="20" t="s">
        <v>86</v>
      </c>
    </row>
    <row r="221" spans="1:65" s="2" customFormat="1" ht="10.199999999999999">
      <c r="A221" s="37"/>
      <c r="B221" s="38"/>
      <c r="C221" s="39"/>
      <c r="D221" s="216" t="s">
        <v>163</v>
      </c>
      <c r="E221" s="39"/>
      <c r="F221" s="217" t="s">
        <v>1223</v>
      </c>
      <c r="G221" s="39"/>
      <c r="H221" s="39"/>
      <c r="I221" s="192"/>
      <c r="J221" s="39"/>
      <c r="K221" s="39"/>
      <c r="L221" s="42"/>
      <c r="M221" s="193"/>
      <c r="N221" s="194"/>
      <c r="O221" s="68"/>
      <c r="P221" s="68"/>
      <c r="Q221" s="68"/>
      <c r="R221" s="68"/>
      <c r="S221" s="68"/>
      <c r="T221" s="69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163</v>
      </c>
      <c r="AU221" s="20" t="s">
        <v>86</v>
      </c>
    </row>
    <row r="222" spans="1:65" s="13" customFormat="1" ht="10.199999999999999">
      <c r="B222" s="195"/>
      <c r="C222" s="196"/>
      <c r="D222" s="190" t="s">
        <v>153</v>
      </c>
      <c r="E222" s="197" t="s">
        <v>38</v>
      </c>
      <c r="F222" s="198" t="s">
        <v>1224</v>
      </c>
      <c r="G222" s="196"/>
      <c r="H222" s="197" t="s">
        <v>38</v>
      </c>
      <c r="I222" s="199"/>
      <c r="J222" s="196"/>
      <c r="K222" s="196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153</v>
      </c>
      <c r="AU222" s="204" t="s">
        <v>86</v>
      </c>
      <c r="AV222" s="13" t="s">
        <v>84</v>
      </c>
      <c r="AW222" s="13" t="s">
        <v>36</v>
      </c>
      <c r="AX222" s="13" t="s">
        <v>76</v>
      </c>
      <c r="AY222" s="204" t="s">
        <v>144</v>
      </c>
    </row>
    <row r="223" spans="1:65" s="14" customFormat="1" ht="10.199999999999999">
      <c r="B223" s="205"/>
      <c r="C223" s="206"/>
      <c r="D223" s="190" t="s">
        <v>153</v>
      </c>
      <c r="E223" s="207" t="s">
        <v>38</v>
      </c>
      <c r="F223" s="208" t="s">
        <v>1225</v>
      </c>
      <c r="G223" s="206"/>
      <c r="H223" s="209">
        <v>1.55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153</v>
      </c>
      <c r="AU223" s="215" t="s">
        <v>86</v>
      </c>
      <c r="AV223" s="14" t="s">
        <v>86</v>
      </c>
      <c r="AW223" s="14" t="s">
        <v>36</v>
      </c>
      <c r="AX223" s="14" t="s">
        <v>84</v>
      </c>
      <c r="AY223" s="215" t="s">
        <v>144</v>
      </c>
    </row>
    <row r="224" spans="1:65" s="2" customFormat="1" ht="16.5" customHeight="1">
      <c r="A224" s="37"/>
      <c r="B224" s="38"/>
      <c r="C224" s="177" t="s">
        <v>430</v>
      </c>
      <c r="D224" s="177" t="s">
        <v>147</v>
      </c>
      <c r="E224" s="178" t="s">
        <v>389</v>
      </c>
      <c r="F224" s="179" t="s">
        <v>390</v>
      </c>
      <c r="G224" s="180" t="s">
        <v>150</v>
      </c>
      <c r="H224" s="181">
        <v>1</v>
      </c>
      <c r="I224" s="182"/>
      <c r="J224" s="183">
        <f>ROUND(I224*H224,2)</f>
        <v>0</v>
      </c>
      <c r="K224" s="179" t="s">
        <v>38</v>
      </c>
      <c r="L224" s="42"/>
      <c r="M224" s="184" t="s">
        <v>38</v>
      </c>
      <c r="N224" s="185" t="s">
        <v>49</v>
      </c>
      <c r="O224" s="68"/>
      <c r="P224" s="186">
        <f>O224*H224</f>
        <v>0</v>
      </c>
      <c r="Q224" s="186">
        <v>0</v>
      </c>
      <c r="R224" s="186">
        <f>Q224*H224</f>
        <v>0</v>
      </c>
      <c r="S224" s="186">
        <v>5.0000000000000001E-3</v>
      </c>
      <c r="T224" s="187">
        <f>S224*H224</f>
        <v>5.0000000000000001E-3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8" t="s">
        <v>145</v>
      </c>
      <c r="AT224" s="188" t="s">
        <v>147</v>
      </c>
      <c r="AU224" s="188" t="s">
        <v>86</v>
      </c>
      <c r="AY224" s="20" t="s">
        <v>144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20" t="s">
        <v>145</v>
      </c>
      <c r="BK224" s="189">
        <f>ROUND(I224*H224,2)</f>
        <v>0</v>
      </c>
      <c r="BL224" s="20" t="s">
        <v>145</v>
      </c>
      <c r="BM224" s="188" t="s">
        <v>391</v>
      </c>
    </row>
    <row r="225" spans="1:65" s="2" customFormat="1" ht="10.199999999999999">
      <c r="A225" s="37"/>
      <c r="B225" s="38"/>
      <c r="C225" s="39"/>
      <c r="D225" s="190" t="s">
        <v>152</v>
      </c>
      <c r="E225" s="39"/>
      <c r="F225" s="191" t="s">
        <v>390</v>
      </c>
      <c r="G225" s="39"/>
      <c r="H225" s="39"/>
      <c r="I225" s="192"/>
      <c r="J225" s="39"/>
      <c r="K225" s="39"/>
      <c r="L225" s="42"/>
      <c r="M225" s="193"/>
      <c r="N225" s="194"/>
      <c r="O225" s="68"/>
      <c r="P225" s="68"/>
      <c r="Q225" s="68"/>
      <c r="R225" s="68"/>
      <c r="S225" s="68"/>
      <c r="T225" s="69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152</v>
      </c>
      <c r="AU225" s="20" t="s">
        <v>86</v>
      </c>
    </row>
    <row r="226" spans="1:65" s="13" customFormat="1" ht="10.199999999999999">
      <c r="B226" s="195"/>
      <c r="C226" s="196"/>
      <c r="D226" s="190" t="s">
        <v>153</v>
      </c>
      <c r="E226" s="197" t="s">
        <v>38</v>
      </c>
      <c r="F226" s="198" t="s">
        <v>392</v>
      </c>
      <c r="G226" s="196"/>
      <c r="H226" s="197" t="s">
        <v>38</v>
      </c>
      <c r="I226" s="199"/>
      <c r="J226" s="196"/>
      <c r="K226" s="196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153</v>
      </c>
      <c r="AU226" s="204" t="s">
        <v>86</v>
      </c>
      <c r="AV226" s="13" t="s">
        <v>84</v>
      </c>
      <c r="AW226" s="13" t="s">
        <v>36</v>
      </c>
      <c r="AX226" s="13" t="s">
        <v>76</v>
      </c>
      <c r="AY226" s="204" t="s">
        <v>144</v>
      </c>
    </row>
    <row r="227" spans="1:65" s="14" customFormat="1" ht="10.199999999999999">
      <c r="B227" s="205"/>
      <c r="C227" s="206"/>
      <c r="D227" s="190" t="s">
        <v>153</v>
      </c>
      <c r="E227" s="207" t="s">
        <v>38</v>
      </c>
      <c r="F227" s="208" t="s">
        <v>84</v>
      </c>
      <c r="G227" s="206"/>
      <c r="H227" s="209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153</v>
      </c>
      <c r="AU227" s="215" t="s">
        <v>86</v>
      </c>
      <c r="AV227" s="14" t="s">
        <v>86</v>
      </c>
      <c r="AW227" s="14" t="s">
        <v>36</v>
      </c>
      <c r="AX227" s="14" t="s">
        <v>84</v>
      </c>
      <c r="AY227" s="215" t="s">
        <v>144</v>
      </c>
    </row>
    <row r="228" spans="1:65" s="2" customFormat="1" ht="16.5" customHeight="1">
      <c r="A228" s="37"/>
      <c r="B228" s="38"/>
      <c r="C228" s="177" t="s">
        <v>437</v>
      </c>
      <c r="D228" s="177" t="s">
        <v>147</v>
      </c>
      <c r="E228" s="178" t="s">
        <v>393</v>
      </c>
      <c r="F228" s="179" t="s">
        <v>394</v>
      </c>
      <c r="G228" s="180" t="s">
        <v>159</v>
      </c>
      <c r="H228" s="181">
        <v>54.115000000000002</v>
      </c>
      <c r="I228" s="182"/>
      <c r="J228" s="183">
        <f>ROUND(I228*H228,2)</f>
        <v>0</v>
      </c>
      <c r="K228" s="179" t="s">
        <v>160</v>
      </c>
      <c r="L228" s="42"/>
      <c r="M228" s="184" t="s">
        <v>38</v>
      </c>
      <c r="N228" s="185" t="s">
        <v>49</v>
      </c>
      <c r="O228" s="68"/>
      <c r="P228" s="186">
        <f>O228*H228</f>
        <v>0</v>
      </c>
      <c r="Q228" s="186">
        <v>0</v>
      </c>
      <c r="R228" s="186">
        <f>Q228*H228</f>
        <v>0</v>
      </c>
      <c r="S228" s="186">
        <v>1.4300000000000001E-3</v>
      </c>
      <c r="T228" s="187">
        <f>S228*H228</f>
        <v>7.7384450000000007E-2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8" t="s">
        <v>145</v>
      </c>
      <c r="AT228" s="188" t="s">
        <v>147</v>
      </c>
      <c r="AU228" s="188" t="s">
        <v>86</v>
      </c>
      <c r="AY228" s="20" t="s">
        <v>144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20" t="s">
        <v>145</v>
      </c>
      <c r="BK228" s="189">
        <f>ROUND(I228*H228,2)</f>
        <v>0</v>
      </c>
      <c r="BL228" s="20" t="s">
        <v>145</v>
      </c>
      <c r="BM228" s="188" t="s">
        <v>1226</v>
      </c>
    </row>
    <row r="229" spans="1:65" s="2" customFormat="1" ht="10.199999999999999">
      <c r="A229" s="37"/>
      <c r="B229" s="38"/>
      <c r="C229" s="39"/>
      <c r="D229" s="190" t="s">
        <v>152</v>
      </c>
      <c r="E229" s="39"/>
      <c r="F229" s="191" t="s">
        <v>396</v>
      </c>
      <c r="G229" s="39"/>
      <c r="H229" s="39"/>
      <c r="I229" s="192"/>
      <c r="J229" s="39"/>
      <c r="K229" s="39"/>
      <c r="L229" s="42"/>
      <c r="M229" s="193"/>
      <c r="N229" s="194"/>
      <c r="O229" s="68"/>
      <c r="P229" s="68"/>
      <c r="Q229" s="68"/>
      <c r="R229" s="68"/>
      <c r="S229" s="68"/>
      <c r="T229" s="69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152</v>
      </c>
      <c r="AU229" s="20" t="s">
        <v>86</v>
      </c>
    </row>
    <row r="230" spans="1:65" s="2" customFormat="1" ht="10.199999999999999">
      <c r="A230" s="37"/>
      <c r="B230" s="38"/>
      <c r="C230" s="39"/>
      <c r="D230" s="216" t="s">
        <v>163</v>
      </c>
      <c r="E230" s="39"/>
      <c r="F230" s="217" t="s">
        <v>397</v>
      </c>
      <c r="G230" s="39"/>
      <c r="H230" s="39"/>
      <c r="I230" s="192"/>
      <c r="J230" s="39"/>
      <c r="K230" s="39"/>
      <c r="L230" s="42"/>
      <c r="M230" s="193"/>
      <c r="N230" s="194"/>
      <c r="O230" s="68"/>
      <c r="P230" s="68"/>
      <c r="Q230" s="68"/>
      <c r="R230" s="68"/>
      <c r="S230" s="68"/>
      <c r="T230" s="69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163</v>
      </c>
      <c r="AU230" s="20" t="s">
        <v>86</v>
      </c>
    </row>
    <row r="231" spans="1:65" s="13" customFormat="1" ht="10.199999999999999">
      <c r="B231" s="195"/>
      <c r="C231" s="196"/>
      <c r="D231" s="190" t="s">
        <v>153</v>
      </c>
      <c r="E231" s="197" t="s">
        <v>38</v>
      </c>
      <c r="F231" s="198" t="s">
        <v>398</v>
      </c>
      <c r="G231" s="196"/>
      <c r="H231" s="197" t="s">
        <v>38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153</v>
      </c>
      <c r="AU231" s="204" t="s">
        <v>86</v>
      </c>
      <c r="AV231" s="13" t="s">
        <v>84</v>
      </c>
      <c r="AW231" s="13" t="s">
        <v>36</v>
      </c>
      <c r="AX231" s="13" t="s">
        <v>76</v>
      </c>
      <c r="AY231" s="204" t="s">
        <v>144</v>
      </c>
    </row>
    <row r="232" spans="1:65" s="13" customFormat="1" ht="10.199999999999999">
      <c r="B232" s="195"/>
      <c r="C232" s="196"/>
      <c r="D232" s="190" t="s">
        <v>153</v>
      </c>
      <c r="E232" s="197" t="s">
        <v>38</v>
      </c>
      <c r="F232" s="198" t="s">
        <v>1227</v>
      </c>
      <c r="G232" s="196"/>
      <c r="H232" s="197" t="s">
        <v>38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153</v>
      </c>
      <c r="AU232" s="204" t="s">
        <v>86</v>
      </c>
      <c r="AV232" s="13" t="s">
        <v>84</v>
      </c>
      <c r="AW232" s="13" t="s">
        <v>36</v>
      </c>
      <c r="AX232" s="13" t="s">
        <v>76</v>
      </c>
      <c r="AY232" s="204" t="s">
        <v>144</v>
      </c>
    </row>
    <row r="233" spans="1:65" s="14" customFormat="1" ht="10.199999999999999">
      <c r="B233" s="205"/>
      <c r="C233" s="206"/>
      <c r="D233" s="190" t="s">
        <v>153</v>
      </c>
      <c r="E233" s="207" t="s">
        <v>38</v>
      </c>
      <c r="F233" s="208" t="s">
        <v>1228</v>
      </c>
      <c r="G233" s="206"/>
      <c r="H233" s="209">
        <v>14.6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153</v>
      </c>
      <c r="AU233" s="215" t="s">
        <v>86</v>
      </c>
      <c r="AV233" s="14" t="s">
        <v>86</v>
      </c>
      <c r="AW233" s="14" t="s">
        <v>36</v>
      </c>
      <c r="AX233" s="14" t="s">
        <v>76</v>
      </c>
      <c r="AY233" s="215" t="s">
        <v>144</v>
      </c>
    </row>
    <row r="234" spans="1:65" s="13" customFormat="1" ht="10.199999999999999">
      <c r="B234" s="195"/>
      <c r="C234" s="196"/>
      <c r="D234" s="190" t="s">
        <v>153</v>
      </c>
      <c r="E234" s="197" t="s">
        <v>38</v>
      </c>
      <c r="F234" s="198" t="s">
        <v>1229</v>
      </c>
      <c r="G234" s="196"/>
      <c r="H234" s="197" t="s">
        <v>38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153</v>
      </c>
      <c r="AU234" s="204" t="s">
        <v>86</v>
      </c>
      <c r="AV234" s="13" t="s">
        <v>84</v>
      </c>
      <c r="AW234" s="13" t="s">
        <v>36</v>
      </c>
      <c r="AX234" s="13" t="s">
        <v>76</v>
      </c>
      <c r="AY234" s="204" t="s">
        <v>144</v>
      </c>
    </row>
    <row r="235" spans="1:65" s="14" customFormat="1" ht="10.199999999999999">
      <c r="B235" s="205"/>
      <c r="C235" s="206"/>
      <c r="D235" s="190" t="s">
        <v>153</v>
      </c>
      <c r="E235" s="207" t="s">
        <v>38</v>
      </c>
      <c r="F235" s="208" t="s">
        <v>1230</v>
      </c>
      <c r="G235" s="206"/>
      <c r="H235" s="209">
        <v>21.5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153</v>
      </c>
      <c r="AU235" s="215" t="s">
        <v>86</v>
      </c>
      <c r="AV235" s="14" t="s">
        <v>86</v>
      </c>
      <c r="AW235" s="14" t="s">
        <v>36</v>
      </c>
      <c r="AX235" s="14" t="s">
        <v>76</v>
      </c>
      <c r="AY235" s="215" t="s">
        <v>144</v>
      </c>
    </row>
    <row r="236" spans="1:65" s="13" customFormat="1" ht="10.199999999999999">
      <c r="B236" s="195"/>
      <c r="C236" s="196"/>
      <c r="D236" s="190" t="s">
        <v>153</v>
      </c>
      <c r="E236" s="197" t="s">
        <v>38</v>
      </c>
      <c r="F236" s="198" t="s">
        <v>1231</v>
      </c>
      <c r="G236" s="196"/>
      <c r="H236" s="197" t="s">
        <v>38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153</v>
      </c>
      <c r="AU236" s="204" t="s">
        <v>86</v>
      </c>
      <c r="AV236" s="13" t="s">
        <v>84</v>
      </c>
      <c r="AW236" s="13" t="s">
        <v>36</v>
      </c>
      <c r="AX236" s="13" t="s">
        <v>76</v>
      </c>
      <c r="AY236" s="204" t="s">
        <v>144</v>
      </c>
    </row>
    <row r="237" spans="1:65" s="14" customFormat="1" ht="10.199999999999999">
      <c r="B237" s="205"/>
      <c r="C237" s="206"/>
      <c r="D237" s="190" t="s">
        <v>153</v>
      </c>
      <c r="E237" s="207" t="s">
        <v>38</v>
      </c>
      <c r="F237" s="208" t="s">
        <v>1232</v>
      </c>
      <c r="G237" s="206"/>
      <c r="H237" s="209">
        <v>15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153</v>
      </c>
      <c r="AU237" s="215" t="s">
        <v>86</v>
      </c>
      <c r="AV237" s="14" t="s">
        <v>86</v>
      </c>
      <c r="AW237" s="14" t="s">
        <v>36</v>
      </c>
      <c r="AX237" s="14" t="s">
        <v>76</v>
      </c>
      <c r="AY237" s="215" t="s">
        <v>144</v>
      </c>
    </row>
    <row r="238" spans="1:65" s="16" customFormat="1" ht="10.199999999999999">
      <c r="B238" s="243"/>
      <c r="C238" s="244"/>
      <c r="D238" s="190" t="s">
        <v>153</v>
      </c>
      <c r="E238" s="245" t="s">
        <v>38</v>
      </c>
      <c r="F238" s="246" t="s">
        <v>1174</v>
      </c>
      <c r="G238" s="244"/>
      <c r="H238" s="247">
        <v>51.1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153</v>
      </c>
      <c r="AU238" s="253" t="s">
        <v>86</v>
      </c>
      <c r="AV238" s="16" t="s">
        <v>169</v>
      </c>
      <c r="AW238" s="16" t="s">
        <v>36</v>
      </c>
      <c r="AX238" s="16" t="s">
        <v>76</v>
      </c>
      <c r="AY238" s="253" t="s">
        <v>144</v>
      </c>
    </row>
    <row r="239" spans="1:65" s="13" customFormat="1" ht="10.199999999999999">
      <c r="B239" s="195"/>
      <c r="C239" s="196"/>
      <c r="D239" s="190" t="s">
        <v>153</v>
      </c>
      <c r="E239" s="197" t="s">
        <v>38</v>
      </c>
      <c r="F239" s="198" t="s">
        <v>1233</v>
      </c>
      <c r="G239" s="196"/>
      <c r="H239" s="197" t="s">
        <v>38</v>
      </c>
      <c r="I239" s="199"/>
      <c r="J239" s="196"/>
      <c r="K239" s="196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153</v>
      </c>
      <c r="AU239" s="204" t="s">
        <v>86</v>
      </c>
      <c r="AV239" s="13" t="s">
        <v>84</v>
      </c>
      <c r="AW239" s="13" t="s">
        <v>36</v>
      </c>
      <c r="AX239" s="13" t="s">
        <v>76</v>
      </c>
      <c r="AY239" s="204" t="s">
        <v>144</v>
      </c>
    </row>
    <row r="240" spans="1:65" s="13" customFormat="1" ht="10.199999999999999">
      <c r="B240" s="195"/>
      <c r="C240" s="196"/>
      <c r="D240" s="190" t="s">
        <v>153</v>
      </c>
      <c r="E240" s="197" t="s">
        <v>38</v>
      </c>
      <c r="F240" s="198" t="s">
        <v>1170</v>
      </c>
      <c r="G240" s="196"/>
      <c r="H240" s="197" t="s">
        <v>38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153</v>
      </c>
      <c r="AU240" s="204" t="s">
        <v>86</v>
      </c>
      <c r="AV240" s="13" t="s">
        <v>84</v>
      </c>
      <c r="AW240" s="13" t="s">
        <v>36</v>
      </c>
      <c r="AX240" s="13" t="s">
        <v>76</v>
      </c>
      <c r="AY240" s="204" t="s">
        <v>144</v>
      </c>
    </row>
    <row r="241" spans="1:65" s="13" customFormat="1" ht="10.199999999999999">
      <c r="B241" s="195"/>
      <c r="C241" s="196"/>
      <c r="D241" s="190" t="s">
        <v>153</v>
      </c>
      <c r="E241" s="197" t="s">
        <v>38</v>
      </c>
      <c r="F241" s="198" t="s">
        <v>1171</v>
      </c>
      <c r="G241" s="196"/>
      <c r="H241" s="197" t="s">
        <v>38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153</v>
      </c>
      <c r="AU241" s="204" t="s">
        <v>86</v>
      </c>
      <c r="AV241" s="13" t="s">
        <v>84</v>
      </c>
      <c r="AW241" s="13" t="s">
        <v>36</v>
      </c>
      <c r="AX241" s="13" t="s">
        <v>76</v>
      </c>
      <c r="AY241" s="204" t="s">
        <v>144</v>
      </c>
    </row>
    <row r="242" spans="1:65" s="14" customFormat="1" ht="10.199999999999999">
      <c r="B242" s="205"/>
      <c r="C242" s="206"/>
      <c r="D242" s="190" t="s">
        <v>153</v>
      </c>
      <c r="E242" s="207" t="s">
        <v>38</v>
      </c>
      <c r="F242" s="208" t="s">
        <v>1234</v>
      </c>
      <c r="G242" s="206"/>
      <c r="H242" s="209">
        <v>0.33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153</v>
      </c>
      <c r="AU242" s="215" t="s">
        <v>86</v>
      </c>
      <c r="AV242" s="14" t="s">
        <v>86</v>
      </c>
      <c r="AW242" s="14" t="s">
        <v>36</v>
      </c>
      <c r="AX242" s="14" t="s">
        <v>76</v>
      </c>
      <c r="AY242" s="215" t="s">
        <v>144</v>
      </c>
    </row>
    <row r="243" spans="1:65" s="13" customFormat="1" ht="10.199999999999999">
      <c r="B243" s="195"/>
      <c r="C243" s="196"/>
      <c r="D243" s="190" t="s">
        <v>153</v>
      </c>
      <c r="E243" s="197" t="s">
        <v>38</v>
      </c>
      <c r="F243" s="198" t="s">
        <v>1173</v>
      </c>
      <c r="G243" s="196"/>
      <c r="H243" s="197" t="s">
        <v>38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153</v>
      </c>
      <c r="AU243" s="204" t="s">
        <v>86</v>
      </c>
      <c r="AV243" s="13" t="s">
        <v>84</v>
      </c>
      <c r="AW243" s="13" t="s">
        <v>36</v>
      </c>
      <c r="AX243" s="13" t="s">
        <v>76</v>
      </c>
      <c r="AY243" s="204" t="s">
        <v>144</v>
      </c>
    </row>
    <row r="244" spans="1:65" s="14" customFormat="1" ht="10.199999999999999">
      <c r="B244" s="205"/>
      <c r="C244" s="206"/>
      <c r="D244" s="190" t="s">
        <v>153</v>
      </c>
      <c r="E244" s="207" t="s">
        <v>38</v>
      </c>
      <c r="F244" s="208" t="s">
        <v>1234</v>
      </c>
      <c r="G244" s="206"/>
      <c r="H244" s="209">
        <v>0.33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153</v>
      </c>
      <c r="AU244" s="215" t="s">
        <v>86</v>
      </c>
      <c r="AV244" s="14" t="s">
        <v>86</v>
      </c>
      <c r="AW244" s="14" t="s">
        <v>36</v>
      </c>
      <c r="AX244" s="14" t="s">
        <v>76</v>
      </c>
      <c r="AY244" s="215" t="s">
        <v>144</v>
      </c>
    </row>
    <row r="245" spans="1:65" s="16" customFormat="1" ht="10.199999999999999">
      <c r="B245" s="243"/>
      <c r="C245" s="244"/>
      <c r="D245" s="190" t="s">
        <v>153</v>
      </c>
      <c r="E245" s="245" t="s">
        <v>38</v>
      </c>
      <c r="F245" s="246" t="s">
        <v>1174</v>
      </c>
      <c r="G245" s="244"/>
      <c r="H245" s="247">
        <v>0.66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153</v>
      </c>
      <c r="AU245" s="253" t="s">
        <v>86</v>
      </c>
      <c r="AV245" s="16" t="s">
        <v>169</v>
      </c>
      <c r="AW245" s="16" t="s">
        <v>36</v>
      </c>
      <c r="AX245" s="16" t="s">
        <v>76</v>
      </c>
      <c r="AY245" s="253" t="s">
        <v>144</v>
      </c>
    </row>
    <row r="246" spans="1:65" s="13" customFormat="1" ht="10.199999999999999">
      <c r="B246" s="195"/>
      <c r="C246" s="196"/>
      <c r="D246" s="190" t="s">
        <v>153</v>
      </c>
      <c r="E246" s="197" t="s">
        <v>38</v>
      </c>
      <c r="F246" s="198" t="s">
        <v>1175</v>
      </c>
      <c r="G246" s="196"/>
      <c r="H246" s="197" t="s">
        <v>38</v>
      </c>
      <c r="I246" s="199"/>
      <c r="J246" s="196"/>
      <c r="K246" s="196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153</v>
      </c>
      <c r="AU246" s="204" t="s">
        <v>86</v>
      </c>
      <c r="AV246" s="13" t="s">
        <v>84</v>
      </c>
      <c r="AW246" s="13" t="s">
        <v>36</v>
      </c>
      <c r="AX246" s="13" t="s">
        <v>76</v>
      </c>
      <c r="AY246" s="204" t="s">
        <v>144</v>
      </c>
    </row>
    <row r="247" spans="1:65" s="13" customFormat="1" ht="10.199999999999999">
      <c r="B247" s="195"/>
      <c r="C247" s="196"/>
      <c r="D247" s="190" t="s">
        <v>153</v>
      </c>
      <c r="E247" s="197" t="s">
        <v>38</v>
      </c>
      <c r="F247" s="198" t="s">
        <v>1161</v>
      </c>
      <c r="G247" s="196"/>
      <c r="H247" s="197" t="s">
        <v>38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153</v>
      </c>
      <c r="AU247" s="204" t="s">
        <v>86</v>
      </c>
      <c r="AV247" s="13" t="s">
        <v>84</v>
      </c>
      <c r="AW247" s="13" t="s">
        <v>36</v>
      </c>
      <c r="AX247" s="13" t="s">
        <v>76</v>
      </c>
      <c r="AY247" s="204" t="s">
        <v>144</v>
      </c>
    </row>
    <row r="248" spans="1:65" s="14" customFormat="1" ht="10.199999999999999">
      <c r="B248" s="205"/>
      <c r="C248" s="206"/>
      <c r="D248" s="190" t="s">
        <v>153</v>
      </c>
      <c r="E248" s="207" t="s">
        <v>38</v>
      </c>
      <c r="F248" s="208" t="s">
        <v>1235</v>
      </c>
      <c r="G248" s="206"/>
      <c r="H248" s="209">
        <v>0.9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153</v>
      </c>
      <c r="AU248" s="215" t="s">
        <v>86</v>
      </c>
      <c r="AV248" s="14" t="s">
        <v>86</v>
      </c>
      <c r="AW248" s="14" t="s">
        <v>36</v>
      </c>
      <c r="AX248" s="14" t="s">
        <v>76</v>
      </c>
      <c r="AY248" s="215" t="s">
        <v>144</v>
      </c>
    </row>
    <row r="249" spans="1:65" s="13" customFormat="1" ht="10.199999999999999">
      <c r="B249" s="195"/>
      <c r="C249" s="196"/>
      <c r="D249" s="190" t="s">
        <v>153</v>
      </c>
      <c r="E249" s="197" t="s">
        <v>38</v>
      </c>
      <c r="F249" s="198" t="s">
        <v>1163</v>
      </c>
      <c r="G249" s="196"/>
      <c r="H249" s="197" t="s">
        <v>38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153</v>
      </c>
      <c r="AU249" s="204" t="s">
        <v>86</v>
      </c>
      <c r="AV249" s="13" t="s">
        <v>84</v>
      </c>
      <c r="AW249" s="13" t="s">
        <v>36</v>
      </c>
      <c r="AX249" s="13" t="s">
        <v>76</v>
      </c>
      <c r="AY249" s="204" t="s">
        <v>144</v>
      </c>
    </row>
    <row r="250" spans="1:65" s="14" customFormat="1" ht="10.199999999999999">
      <c r="B250" s="205"/>
      <c r="C250" s="206"/>
      <c r="D250" s="190" t="s">
        <v>153</v>
      </c>
      <c r="E250" s="207" t="s">
        <v>38</v>
      </c>
      <c r="F250" s="208" t="s">
        <v>1236</v>
      </c>
      <c r="G250" s="206"/>
      <c r="H250" s="209">
        <v>1.4550000000000001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153</v>
      </c>
      <c r="AU250" s="215" t="s">
        <v>86</v>
      </c>
      <c r="AV250" s="14" t="s">
        <v>86</v>
      </c>
      <c r="AW250" s="14" t="s">
        <v>36</v>
      </c>
      <c r="AX250" s="14" t="s">
        <v>76</v>
      </c>
      <c r="AY250" s="215" t="s">
        <v>144</v>
      </c>
    </row>
    <row r="251" spans="1:65" s="15" customFormat="1" ht="10.199999999999999">
      <c r="B251" s="232"/>
      <c r="C251" s="233"/>
      <c r="D251" s="190" t="s">
        <v>153</v>
      </c>
      <c r="E251" s="234" t="s">
        <v>38</v>
      </c>
      <c r="F251" s="235" t="s">
        <v>421</v>
      </c>
      <c r="G251" s="233"/>
      <c r="H251" s="236">
        <v>54.115000000000002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153</v>
      </c>
      <c r="AU251" s="242" t="s">
        <v>86</v>
      </c>
      <c r="AV251" s="15" t="s">
        <v>145</v>
      </c>
      <c r="AW251" s="15" t="s">
        <v>36</v>
      </c>
      <c r="AX251" s="15" t="s">
        <v>84</v>
      </c>
      <c r="AY251" s="242" t="s">
        <v>144</v>
      </c>
    </row>
    <row r="252" spans="1:65" s="12" customFormat="1" ht="22.8" customHeight="1">
      <c r="B252" s="161"/>
      <c r="C252" s="162"/>
      <c r="D252" s="163" t="s">
        <v>75</v>
      </c>
      <c r="E252" s="175" t="s">
        <v>167</v>
      </c>
      <c r="F252" s="175" t="s">
        <v>168</v>
      </c>
      <c r="G252" s="162"/>
      <c r="H252" s="162"/>
      <c r="I252" s="165"/>
      <c r="J252" s="176">
        <f>BK252</f>
        <v>0</v>
      </c>
      <c r="K252" s="162"/>
      <c r="L252" s="167"/>
      <c r="M252" s="168"/>
      <c r="N252" s="169"/>
      <c r="O252" s="169"/>
      <c r="P252" s="170">
        <f>SUM(P253:P266)</f>
        <v>0</v>
      </c>
      <c r="Q252" s="169"/>
      <c r="R252" s="170">
        <f>SUM(R253:R266)</f>
        <v>0</v>
      </c>
      <c r="S252" s="169"/>
      <c r="T252" s="171">
        <f>SUM(T253:T266)</f>
        <v>0</v>
      </c>
      <c r="AR252" s="172" t="s">
        <v>84</v>
      </c>
      <c r="AT252" s="173" t="s">
        <v>75</v>
      </c>
      <c r="AU252" s="173" t="s">
        <v>84</v>
      </c>
      <c r="AY252" s="172" t="s">
        <v>144</v>
      </c>
      <c r="BK252" s="174">
        <f>SUM(BK253:BK266)</f>
        <v>0</v>
      </c>
    </row>
    <row r="253" spans="1:65" s="2" customFormat="1" ht="16.5" customHeight="1">
      <c r="A253" s="37"/>
      <c r="B253" s="38"/>
      <c r="C253" s="177" t="s">
        <v>7</v>
      </c>
      <c r="D253" s="177" t="s">
        <v>147</v>
      </c>
      <c r="E253" s="178" t="s">
        <v>170</v>
      </c>
      <c r="F253" s="179" t="s">
        <v>171</v>
      </c>
      <c r="G253" s="180" t="s">
        <v>172</v>
      </c>
      <c r="H253" s="181">
        <v>6.3620000000000001</v>
      </c>
      <c r="I253" s="182"/>
      <c r="J253" s="183">
        <f>ROUND(I253*H253,2)</f>
        <v>0</v>
      </c>
      <c r="K253" s="179" t="s">
        <v>160</v>
      </c>
      <c r="L253" s="42"/>
      <c r="M253" s="184" t="s">
        <v>38</v>
      </c>
      <c r="N253" s="185" t="s">
        <v>49</v>
      </c>
      <c r="O253" s="68"/>
      <c r="P253" s="186">
        <f>O253*H253</f>
        <v>0</v>
      </c>
      <c r="Q253" s="186">
        <v>0</v>
      </c>
      <c r="R253" s="186">
        <f>Q253*H253</f>
        <v>0</v>
      </c>
      <c r="S253" s="186">
        <v>0</v>
      </c>
      <c r="T253" s="18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8" t="s">
        <v>145</v>
      </c>
      <c r="AT253" s="188" t="s">
        <v>147</v>
      </c>
      <c r="AU253" s="188" t="s">
        <v>86</v>
      </c>
      <c r="AY253" s="20" t="s">
        <v>144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20" t="s">
        <v>145</v>
      </c>
      <c r="BK253" s="189">
        <f>ROUND(I253*H253,2)</f>
        <v>0</v>
      </c>
      <c r="BL253" s="20" t="s">
        <v>145</v>
      </c>
      <c r="BM253" s="188" t="s">
        <v>400</v>
      </c>
    </row>
    <row r="254" spans="1:65" s="2" customFormat="1" ht="10.199999999999999">
      <c r="A254" s="37"/>
      <c r="B254" s="38"/>
      <c r="C254" s="39"/>
      <c r="D254" s="190" t="s">
        <v>152</v>
      </c>
      <c r="E254" s="39"/>
      <c r="F254" s="191" t="s">
        <v>174</v>
      </c>
      <c r="G254" s="39"/>
      <c r="H254" s="39"/>
      <c r="I254" s="192"/>
      <c r="J254" s="39"/>
      <c r="K254" s="39"/>
      <c r="L254" s="42"/>
      <c r="M254" s="193"/>
      <c r="N254" s="194"/>
      <c r="O254" s="68"/>
      <c r="P254" s="68"/>
      <c r="Q254" s="68"/>
      <c r="R254" s="68"/>
      <c r="S254" s="68"/>
      <c r="T254" s="69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152</v>
      </c>
      <c r="AU254" s="20" t="s">
        <v>86</v>
      </c>
    </row>
    <row r="255" spans="1:65" s="2" customFormat="1" ht="10.199999999999999">
      <c r="A255" s="37"/>
      <c r="B255" s="38"/>
      <c r="C255" s="39"/>
      <c r="D255" s="216" t="s">
        <v>163</v>
      </c>
      <c r="E255" s="39"/>
      <c r="F255" s="217" t="s">
        <v>175</v>
      </c>
      <c r="G255" s="39"/>
      <c r="H255" s="39"/>
      <c r="I255" s="192"/>
      <c r="J255" s="39"/>
      <c r="K255" s="39"/>
      <c r="L255" s="42"/>
      <c r="M255" s="193"/>
      <c r="N255" s="194"/>
      <c r="O255" s="68"/>
      <c r="P255" s="68"/>
      <c r="Q255" s="68"/>
      <c r="R255" s="68"/>
      <c r="S255" s="68"/>
      <c r="T255" s="69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163</v>
      </c>
      <c r="AU255" s="20" t="s">
        <v>86</v>
      </c>
    </row>
    <row r="256" spans="1:65" s="2" customFormat="1" ht="16.5" customHeight="1">
      <c r="A256" s="37"/>
      <c r="B256" s="38"/>
      <c r="C256" s="177" t="s">
        <v>451</v>
      </c>
      <c r="D256" s="177" t="s">
        <v>147</v>
      </c>
      <c r="E256" s="178" t="s">
        <v>176</v>
      </c>
      <c r="F256" s="179" t="s">
        <v>177</v>
      </c>
      <c r="G256" s="180" t="s">
        <v>172</v>
      </c>
      <c r="H256" s="181">
        <v>6.29</v>
      </c>
      <c r="I256" s="182"/>
      <c r="J256" s="183">
        <f>ROUND(I256*H256,2)</f>
        <v>0</v>
      </c>
      <c r="K256" s="179" t="s">
        <v>38</v>
      </c>
      <c r="L256" s="42"/>
      <c r="M256" s="184" t="s">
        <v>38</v>
      </c>
      <c r="N256" s="185" t="s">
        <v>49</v>
      </c>
      <c r="O256" s="68"/>
      <c r="P256" s="186">
        <f>O256*H256</f>
        <v>0</v>
      </c>
      <c r="Q256" s="186">
        <v>0</v>
      </c>
      <c r="R256" s="186">
        <f>Q256*H256</f>
        <v>0</v>
      </c>
      <c r="S256" s="186">
        <v>0</v>
      </c>
      <c r="T256" s="18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8" t="s">
        <v>145</v>
      </c>
      <c r="AT256" s="188" t="s">
        <v>147</v>
      </c>
      <c r="AU256" s="188" t="s">
        <v>86</v>
      </c>
      <c r="AY256" s="20" t="s">
        <v>144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20" t="s">
        <v>145</v>
      </c>
      <c r="BK256" s="189">
        <f>ROUND(I256*H256,2)</f>
        <v>0</v>
      </c>
      <c r="BL256" s="20" t="s">
        <v>145</v>
      </c>
      <c r="BM256" s="188" t="s">
        <v>1237</v>
      </c>
    </row>
    <row r="257" spans="1:65" s="2" customFormat="1" ht="19.2">
      <c r="A257" s="37"/>
      <c r="B257" s="38"/>
      <c r="C257" s="39"/>
      <c r="D257" s="190" t="s">
        <v>152</v>
      </c>
      <c r="E257" s="39"/>
      <c r="F257" s="191" t="s">
        <v>179</v>
      </c>
      <c r="G257" s="39"/>
      <c r="H257" s="39"/>
      <c r="I257" s="192"/>
      <c r="J257" s="39"/>
      <c r="K257" s="39"/>
      <c r="L257" s="42"/>
      <c r="M257" s="193"/>
      <c r="N257" s="194"/>
      <c r="O257" s="68"/>
      <c r="P257" s="68"/>
      <c r="Q257" s="68"/>
      <c r="R257" s="68"/>
      <c r="S257" s="68"/>
      <c r="T257" s="69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152</v>
      </c>
      <c r="AU257" s="20" t="s">
        <v>86</v>
      </c>
    </row>
    <row r="258" spans="1:65" s="13" customFormat="1" ht="10.199999999999999">
      <c r="B258" s="195"/>
      <c r="C258" s="196"/>
      <c r="D258" s="190" t="s">
        <v>153</v>
      </c>
      <c r="E258" s="197" t="s">
        <v>38</v>
      </c>
      <c r="F258" s="198" t="s">
        <v>180</v>
      </c>
      <c r="G258" s="196"/>
      <c r="H258" s="197" t="s">
        <v>38</v>
      </c>
      <c r="I258" s="199"/>
      <c r="J258" s="196"/>
      <c r="K258" s="196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153</v>
      </c>
      <c r="AU258" s="204" t="s">
        <v>86</v>
      </c>
      <c r="AV258" s="13" t="s">
        <v>84</v>
      </c>
      <c r="AW258" s="13" t="s">
        <v>36</v>
      </c>
      <c r="AX258" s="13" t="s">
        <v>76</v>
      </c>
      <c r="AY258" s="204" t="s">
        <v>144</v>
      </c>
    </row>
    <row r="259" spans="1:65" s="14" customFormat="1" ht="10.199999999999999">
      <c r="B259" s="205"/>
      <c r="C259" s="206"/>
      <c r="D259" s="190" t="s">
        <v>153</v>
      </c>
      <c r="E259" s="207" t="s">
        <v>38</v>
      </c>
      <c r="F259" s="208" t="s">
        <v>1238</v>
      </c>
      <c r="G259" s="206"/>
      <c r="H259" s="209">
        <v>6.3620000000000001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153</v>
      </c>
      <c r="AU259" s="215" t="s">
        <v>86</v>
      </c>
      <c r="AV259" s="14" t="s">
        <v>86</v>
      </c>
      <c r="AW259" s="14" t="s">
        <v>36</v>
      </c>
      <c r="AX259" s="14" t="s">
        <v>76</v>
      </c>
      <c r="AY259" s="215" t="s">
        <v>144</v>
      </c>
    </row>
    <row r="260" spans="1:65" s="13" customFormat="1" ht="10.199999999999999">
      <c r="B260" s="195"/>
      <c r="C260" s="196"/>
      <c r="D260" s="190" t="s">
        <v>153</v>
      </c>
      <c r="E260" s="197" t="s">
        <v>38</v>
      </c>
      <c r="F260" s="198" t="s">
        <v>1086</v>
      </c>
      <c r="G260" s="196"/>
      <c r="H260" s="197" t="s">
        <v>38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153</v>
      </c>
      <c r="AU260" s="204" t="s">
        <v>86</v>
      </c>
      <c r="AV260" s="13" t="s">
        <v>84</v>
      </c>
      <c r="AW260" s="13" t="s">
        <v>36</v>
      </c>
      <c r="AX260" s="13" t="s">
        <v>76</v>
      </c>
      <c r="AY260" s="204" t="s">
        <v>144</v>
      </c>
    </row>
    <row r="261" spans="1:65" s="14" customFormat="1" ht="10.199999999999999">
      <c r="B261" s="205"/>
      <c r="C261" s="206"/>
      <c r="D261" s="190" t="s">
        <v>153</v>
      </c>
      <c r="E261" s="207" t="s">
        <v>38</v>
      </c>
      <c r="F261" s="208" t="s">
        <v>1239</v>
      </c>
      <c r="G261" s="206"/>
      <c r="H261" s="209">
        <v>-7.1999999999999995E-2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153</v>
      </c>
      <c r="AU261" s="215" t="s">
        <v>86</v>
      </c>
      <c r="AV261" s="14" t="s">
        <v>86</v>
      </c>
      <c r="AW261" s="14" t="s">
        <v>36</v>
      </c>
      <c r="AX261" s="14" t="s">
        <v>76</v>
      </c>
      <c r="AY261" s="215" t="s">
        <v>144</v>
      </c>
    </row>
    <row r="262" spans="1:65" s="15" customFormat="1" ht="10.199999999999999">
      <c r="B262" s="232"/>
      <c r="C262" s="233"/>
      <c r="D262" s="190" t="s">
        <v>153</v>
      </c>
      <c r="E262" s="234" t="s">
        <v>38</v>
      </c>
      <c r="F262" s="235" t="s">
        <v>421</v>
      </c>
      <c r="G262" s="233"/>
      <c r="H262" s="236">
        <v>6.29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153</v>
      </c>
      <c r="AU262" s="242" t="s">
        <v>86</v>
      </c>
      <c r="AV262" s="15" t="s">
        <v>145</v>
      </c>
      <c r="AW262" s="15" t="s">
        <v>36</v>
      </c>
      <c r="AX262" s="15" t="s">
        <v>84</v>
      </c>
      <c r="AY262" s="242" t="s">
        <v>144</v>
      </c>
    </row>
    <row r="263" spans="1:65" s="2" customFormat="1" ht="16.5" customHeight="1">
      <c r="A263" s="37"/>
      <c r="B263" s="38"/>
      <c r="C263" s="177" t="s">
        <v>453</v>
      </c>
      <c r="D263" s="177" t="s">
        <v>147</v>
      </c>
      <c r="E263" s="178" t="s">
        <v>402</v>
      </c>
      <c r="F263" s="179" t="s">
        <v>403</v>
      </c>
      <c r="G263" s="180" t="s">
        <v>226</v>
      </c>
      <c r="H263" s="181">
        <v>3</v>
      </c>
      <c r="I263" s="182"/>
      <c r="J263" s="183">
        <f>ROUND(I263*H263,2)</f>
        <v>0</v>
      </c>
      <c r="K263" s="179" t="s">
        <v>38</v>
      </c>
      <c r="L263" s="42"/>
      <c r="M263" s="184" t="s">
        <v>38</v>
      </c>
      <c r="N263" s="185" t="s">
        <v>49</v>
      </c>
      <c r="O263" s="68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8" t="s">
        <v>145</v>
      </c>
      <c r="AT263" s="188" t="s">
        <v>147</v>
      </c>
      <c r="AU263" s="188" t="s">
        <v>86</v>
      </c>
      <c r="AY263" s="20" t="s">
        <v>144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20" t="s">
        <v>145</v>
      </c>
      <c r="BK263" s="189">
        <f>ROUND(I263*H263,2)</f>
        <v>0</v>
      </c>
      <c r="BL263" s="20" t="s">
        <v>145</v>
      </c>
      <c r="BM263" s="188" t="s">
        <v>1240</v>
      </c>
    </row>
    <row r="264" spans="1:65" s="2" customFormat="1" ht="10.199999999999999">
      <c r="A264" s="37"/>
      <c r="B264" s="38"/>
      <c r="C264" s="39"/>
      <c r="D264" s="190" t="s">
        <v>152</v>
      </c>
      <c r="E264" s="39"/>
      <c r="F264" s="191" t="s">
        <v>405</v>
      </c>
      <c r="G264" s="39"/>
      <c r="H264" s="39"/>
      <c r="I264" s="192"/>
      <c r="J264" s="39"/>
      <c r="K264" s="39"/>
      <c r="L264" s="42"/>
      <c r="M264" s="193"/>
      <c r="N264" s="194"/>
      <c r="O264" s="68"/>
      <c r="P264" s="68"/>
      <c r="Q264" s="68"/>
      <c r="R264" s="68"/>
      <c r="S264" s="68"/>
      <c r="T264" s="69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152</v>
      </c>
      <c r="AU264" s="20" t="s">
        <v>86</v>
      </c>
    </row>
    <row r="265" spans="1:65" s="13" customFormat="1" ht="10.199999999999999">
      <c r="B265" s="195"/>
      <c r="C265" s="196"/>
      <c r="D265" s="190" t="s">
        <v>153</v>
      </c>
      <c r="E265" s="197" t="s">
        <v>38</v>
      </c>
      <c r="F265" s="198" t="s">
        <v>406</v>
      </c>
      <c r="G265" s="196"/>
      <c r="H265" s="197" t="s">
        <v>38</v>
      </c>
      <c r="I265" s="199"/>
      <c r="J265" s="196"/>
      <c r="K265" s="196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153</v>
      </c>
      <c r="AU265" s="204" t="s">
        <v>86</v>
      </c>
      <c r="AV265" s="13" t="s">
        <v>84</v>
      </c>
      <c r="AW265" s="13" t="s">
        <v>36</v>
      </c>
      <c r="AX265" s="13" t="s">
        <v>76</v>
      </c>
      <c r="AY265" s="204" t="s">
        <v>144</v>
      </c>
    </row>
    <row r="266" spans="1:65" s="14" customFormat="1" ht="10.199999999999999">
      <c r="B266" s="205"/>
      <c r="C266" s="206"/>
      <c r="D266" s="190" t="s">
        <v>153</v>
      </c>
      <c r="E266" s="207" t="s">
        <v>38</v>
      </c>
      <c r="F266" s="208" t="s">
        <v>169</v>
      </c>
      <c r="G266" s="206"/>
      <c r="H266" s="209">
        <v>3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153</v>
      </c>
      <c r="AU266" s="215" t="s">
        <v>86</v>
      </c>
      <c r="AV266" s="14" t="s">
        <v>86</v>
      </c>
      <c r="AW266" s="14" t="s">
        <v>36</v>
      </c>
      <c r="AX266" s="14" t="s">
        <v>84</v>
      </c>
      <c r="AY266" s="215" t="s">
        <v>144</v>
      </c>
    </row>
    <row r="267" spans="1:65" s="12" customFormat="1" ht="22.8" customHeight="1">
      <c r="B267" s="161"/>
      <c r="C267" s="162"/>
      <c r="D267" s="163" t="s">
        <v>75</v>
      </c>
      <c r="E267" s="175" t="s">
        <v>182</v>
      </c>
      <c r="F267" s="175" t="s">
        <v>183</v>
      </c>
      <c r="G267" s="162"/>
      <c r="H267" s="162"/>
      <c r="I267" s="165"/>
      <c r="J267" s="176">
        <f>BK267</f>
        <v>0</v>
      </c>
      <c r="K267" s="162"/>
      <c r="L267" s="167"/>
      <c r="M267" s="168"/>
      <c r="N267" s="169"/>
      <c r="O267" s="169"/>
      <c r="P267" s="170">
        <f>SUM(P268:P270)</f>
        <v>0</v>
      </c>
      <c r="Q267" s="169"/>
      <c r="R267" s="170">
        <f>SUM(R268:R270)</f>
        <v>0</v>
      </c>
      <c r="S267" s="169"/>
      <c r="T267" s="171">
        <f>SUM(T268:T270)</f>
        <v>0</v>
      </c>
      <c r="AR267" s="172" t="s">
        <v>84</v>
      </c>
      <c r="AT267" s="173" t="s">
        <v>75</v>
      </c>
      <c r="AU267" s="173" t="s">
        <v>84</v>
      </c>
      <c r="AY267" s="172" t="s">
        <v>144</v>
      </c>
      <c r="BK267" s="174">
        <f>SUM(BK268:BK270)</f>
        <v>0</v>
      </c>
    </row>
    <row r="268" spans="1:65" s="2" customFormat="1" ht="16.5" customHeight="1">
      <c r="A268" s="37"/>
      <c r="B268" s="38"/>
      <c r="C268" s="177" t="s">
        <v>464</v>
      </c>
      <c r="D268" s="177" t="s">
        <v>147</v>
      </c>
      <c r="E268" s="178" t="s">
        <v>185</v>
      </c>
      <c r="F268" s="179" t="s">
        <v>186</v>
      </c>
      <c r="G268" s="180" t="s">
        <v>172</v>
      </c>
      <c r="H268" s="181">
        <v>1.196</v>
      </c>
      <c r="I268" s="182"/>
      <c r="J268" s="183">
        <f>ROUND(I268*H268,2)</f>
        <v>0</v>
      </c>
      <c r="K268" s="179" t="s">
        <v>160</v>
      </c>
      <c r="L268" s="42"/>
      <c r="M268" s="184" t="s">
        <v>38</v>
      </c>
      <c r="N268" s="185" t="s">
        <v>49</v>
      </c>
      <c r="O268" s="68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145</v>
      </c>
      <c r="AT268" s="188" t="s">
        <v>147</v>
      </c>
      <c r="AU268" s="188" t="s">
        <v>86</v>
      </c>
      <c r="AY268" s="20" t="s">
        <v>144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145</v>
      </c>
      <c r="BK268" s="189">
        <f>ROUND(I268*H268,2)</f>
        <v>0</v>
      </c>
      <c r="BL268" s="20" t="s">
        <v>145</v>
      </c>
      <c r="BM268" s="188" t="s">
        <v>407</v>
      </c>
    </row>
    <row r="269" spans="1:65" s="2" customFormat="1" ht="19.2">
      <c r="A269" s="37"/>
      <c r="B269" s="38"/>
      <c r="C269" s="39"/>
      <c r="D269" s="190" t="s">
        <v>152</v>
      </c>
      <c r="E269" s="39"/>
      <c r="F269" s="191" t="s">
        <v>188</v>
      </c>
      <c r="G269" s="39"/>
      <c r="H269" s="39"/>
      <c r="I269" s="192"/>
      <c r="J269" s="39"/>
      <c r="K269" s="39"/>
      <c r="L269" s="42"/>
      <c r="M269" s="193"/>
      <c r="N269" s="194"/>
      <c r="O269" s="68"/>
      <c r="P269" s="68"/>
      <c r="Q269" s="68"/>
      <c r="R269" s="68"/>
      <c r="S269" s="68"/>
      <c r="T269" s="69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152</v>
      </c>
      <c r="AU269" s="20" t="s">
        <v>86</v>
      </c>
    </row>
    <row r="270" spans="1:65" s="2" customFormat="1" ht="10.199999999999999">
      <c r="A270" s="37"/>
      <c r="B270" s="38"/>
      <c r="C270" s="39"/>
      <c r="D270" s="216" t="s">
        <v>163</v>
      </c>
      <c r="E270" s="39"/>
      <c r="F270" s="217" t="s">
        <v>189</v>
      </c>
      <c r="G270" s="39"/>
      <c r="H270" s="39"/>
      <c r="I270" s="192"/>
      <c r="J270" s="39"/>
      <c r="K270" s="39"/>
      <c r="L270" s="42"/>
      <c r="M270" s="193"/>
      <c r="N270" s="194"/>
      <c r="O270" s="68"/>
      <c r="P270" s="68"/>
      <c r="Q270" s="68"/>
      <c r="R270" s="68"/>
      <c r="S270" s="68"/>
      <c r="T270" s="6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163</v>
      </c>
      <c r="AU270" s="20" t="s">
        <v>86</v>
      </c>
    </row>
    <row r="271" spans="1:65" s="12" customFormat="1" ht="25.95" customHeight="1">
      <c r="B271" s="161"/>
      <c r="C271" s="162"/>
      <c r="D271" s="163" t="s">
        <v>75</v>
      </c>
      <c r="E271" s="164" t="s">
        <v>190</v>
      </c>
      <c r="F271" s="164" t="s">
        <v>191</v>
      </c>
      <c r="G271" s="162"/>
      <c r="H271" s="162"/>
      <c r="I271" s="165"/>
      <c r="J271" s="166">
        <f>BK271</f>
        <v>0</v>
      </c>
      <c r="K271" s="162"/>
      <c r="L271" s="167"/>
      <c r="M271" s="168"/>
      <c r="N271" s="169"/>
      <c r="O271" s="169"/>
      <c r="P271" s="170">
        <f>P272+P302+P334+P383+P492+P525+P538+P568+P689+P761+P842</f>
        <v>0</v>
      </c>
      <c r="Q271" s="169"/>
      <c r="R271" s="170">
        <f>R272+R302+R334+R383+R492+R525+R538+R568+R689+R761+R842</f>
        <v>3.2933765000000004</v>
      </c>
      <c r="S271" s="169"/>
      <c r="T271" s="171">
        <f>T272+T302+T334+T383+T492+T525+T538+T568+T689+T761+T842</f>
        <v>4.1167474999999998</v>
      </c>
      <c r="AR271" s="172" t="s">
        <v>86</v>
      </c>
      <c r="AT271" s="173" t="s">
        <v>75</v>
      </c>
      <c r="AU271" s="173" t="s">
        <v>76</v>
      </c>
      <c r="AY271" s="172" t="s">
        <v>144</v>
      </c>
      <c r="BK271" s="174">
        <f>BK272+BK302+BK334+BK383+BK492+BK525+BK538+BK568+BK689+BK761+BK842</f>
        <v>0</v>
      </c>
    </row>
    <row r="272" spans="1:65" s="12" customFormat="1" ht="22.8" customHeight="1">
      <c r="B272" s="161"/>
      <c r="C272" s="162"/>
      <c r="D272" s="163" t="s">
        <v>75</v>
      </c>
      <c r="E272" s="175" t="s">
        <v>1241</v>
      </c>
      <c r="F272" s="175" t="s">
        <v>1242</v>
      </c>
      <c r="G272" s="162"/>
      <c r="H272" s="162"/>
      <c r="I272" s="165"/>
      <c r="J272" s="176">
        <f>BK272</f>
        <v>0</v>
      </c>
      <c r="K272" s="162"/>
      <c r="L272" s="167"/>
      <c r="M272" s="168"/>
      <c r="N272" s="169"/>
      <c r="O272" s="169"/>
      <c r="P272" s="170">
        <f>SUM(P273:P301)</f>
        <v>0</v>
      </c>
      <c r="Q272" s="169"/>
      <c r="R272" s="170">
        <f>SUM(R273:R301)</f>
        <v>2.8750000000000001E-2</v>
      </c>
      <c r="S272" s="169"/>
      <c r="T272" s="171">
        <f>SUM(T273:T301)</f>
        <v>0</v>
      </c>
      <c r="AR272" s="172" t="s">
        <v>86</v>
      </c>
      <c r="AT272" s="173" t="s">
        <v>75</v>
      </c>
      <c r="AU272" s="173" t="s">
        <v>84</v>
      </c>
      <c r="AY272" s="172" t="s">
        <v>144</v>
      </c>
      <c r="BK272" s="174">
        <f>SUM(BK273:BK301)</f>
        <v>0</v>
      </c>
    </row>
    <row r="273" spans="1:65" s="2" customFormat="1" ht="21.75" customHeight="1">
      <c r="A273" s="37"/>
      <c r="B273" s="38"/>
      <c r="C273" s="177" t="s">
        <v>472</v>
      </c>
      <c r="D273" s="177" t="s">
        <v>147</v>
      </c>
      <c r="E273" s="178" t="s">
        <v>1243</v>
      </c>
      <c r="F273" s="179" t="s">
        <v>1244</v>
      </c>
      <c r="G273" s="180" t="s">
        <v>159</v>
      </c>
      <c r="H273" s="181">
        <v>4.55</v>
      </c>
      <c r="I273" s="182"/>
      <c r="J273" s="183">
        <f>ROUND(I273*H273,2)</f>
        <v>0</v>
      </c>
      <c r="K273" s="179" t="s">
        <v>160</v>
      </c>
      <c r="L273" s="42"/>
      <c r="M273" s="184" t="s">
        <v>38</v>
      </c>
      <c r="N273" s="185" t="s">
        <v>49</v>
      </c>
      <c r="O273" s="68"/>
      <c r="P273" s="186">
        <f>O273*H273</f>
        <v>0</v>
      </c>
      <c r="Q273" s="186">
        <v>0</v>
      </c>
      <c r="R273" s="186">
        <f>Q273*H273</f>
        <v>0</v>
      </c>
      <c r="S273" s="186">
        <v>0</v>
      </c>
      <c r="T273" s="18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8" t="s">
        <v>198</v>
      </c>
      <c r="AT273" s="188" t="s">
        <v>147</v>
      </c>
      <c r="AU273" s="188" t="s">
        <v>86</v>
      </c>
      <c r="AY273" s="20" t="s">
        <v>144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20" t="s">
        <v>145</v>
      </c>
      <c r="BK273" s="189">
        <f>ROUND(I273*H273,2)</f>
        <v>0</v>
      </c>
      <c r="BL273" s="20" t="s">
        <v>198</v>
      </c>
      <c r="BM273" s="188" t="s">
        <v>1245</v>
      </c>
    </row>
    <row r="274" spans="1:65" s="2" customFormat="1" ht="19.2">
      <c r="A274" s="37"/>
      <c r="B274" s="38"/>
      <c r="C274" s="39"/>
      <c r="D274" s="190" t="s">
        <v>152</v>
      </c>
      <c r="E274" s="39"/>
      <c r="F274" s="191" t="s">
        <v>1246</v>
      </c>
      <c r="G274" s="39"/>
      <c r="H274" s="39"/>
      <c r="I274" s="192"/>
      <c r="J274" s="39"/>
      <c r="K274" s="39"/>
      <c r="L274" s="42"/>
      <c r="M274" s="193"/>
      <c r="N274" s="194"/>
      <c r="O274" s="68"/>
      <c r="P274" s="68"/>
      <c r="Q274" s="68"/>
      <c r="R274" s="68"/>
      <c r="S274" s="68"/>
      <c r="T274" s="69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152</v>
      </c>
      <c r="AU274" s="20" t="s">
        <v>86</v>
      </c>
    </row>
    <row r="275" spans="1:65" s="2" customFormat="1" ht="10.199999999999999">
      <c r="A275" s="37"/>
      <c r="B275" s="38"/>
      <c r="C275" s="39"/>
      <c r="D275" s="216" t="s">
        <v>163</v>
      </c>
      <c r="E275" s="39"/>
      <c r="F275" s="217" t="s">
        <v>1247</v>
      </c>
      <c r="G275" s="39"/>
      <c r="H275" s="39"/>
      <c r="I275" s="192"/>
      <c r="J275" s="39"/>
      <c r="K275" s="39"/>
      <c r="L275" s="42"/>
      <c r="M275" s="193"/>
      <c r="N275" s="194"/>
      <c r="O275" s="68"/>
      <c r="P275" s="68"/>
      <c r="Q275" s="68"/>
      <c r="R275" s="68"/>
      <c r="S275" s="68"/>
      <c r="T275" s="69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163</v>
      </c>
      <c r="AU275" s="20" t="s">
        <v>86</v>
      </c>
    </row>
    <row r="276" spans="1:65" s="13" customFormat="1" ht="10.199999999999999">
      <c r="B276" s="195"/>
      <c r="C276" s="196"/>
      <c r="D276" s="190" t="s">
        <v>153</v>
      </c>
      <c r="E276" s="197" t="s">
        <v>38</v>
      </c>
      <c r="F276" s="198" t="s">
        <v>1248</v>
      </c>
      <c r="G276" s="196"/>
      <c r="H276" s="197" t="s">
        <v>38</v>
      </c>
      <c r="I276" s="199"/>
      <c r="J276" s="196"/>
      <c r="K276" s="196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153</v>
      </c>
      <c r="AU276" s="204" t="s">
        <v>86</v>
      </c>
      <c r="AV276" s="13" t="s">
        <v>84</v>
      </c>
      <c r="AW276" s="13" t="s">
        <v>36</v>
      </c>
      <c r="AX276" s="13" t="s">
        <v>76</v>
      </c>
      <c r="AY276" s="204" t="s">
        <v>144</v>
      </c>
    </row>
    <row r="277" spans="1:65" s="13" customFormat="1" ht="10.199999999999999">
      <c r="B277" s="195"/>
      <c r="C277" s="196"/>
      <c r="D277" s="190" t="s">
        <v>153</v>
      </c>
      <c r="E277" s="197" t="s">
        <v>38</v>
      </c>
      <c r="F277" s="198" t="s">
        <v>1192</v>
      </c>
      <c r="G277" s="196"/>
      <c r="H277" s="197" t="s">
        <v>38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153</v>
      </c>
      <c r="AU277" s="204" t="s">
        <v>86</v>
      </c>
      <c r="AV277" s="13" t="s">
        <v>84</v>
      </c>
      <c r="AW277" s="13" t="s">
        <v>36</v>
      </c>
      <c r="AX277" s="13" t="s">
        <v>76</v>
      </c>
      <c r="AY277" s="204" t="s">
        <v>144</v>
      </c>
    </row>
    <row r="278" spans="1:65" s="14" customFormat="1" ht="10.199999999999999">
      <c r="B278" s="205"/>
      <c r="C278" s="206"/>
      <c r="D278" s="190" t="s">
        <v>153</v>
      </c>
      <c r="E278" s="207" t="s">
        <v>38</v>
      </c>
      <c r="F278" s="208" t="s">
        <v>1249</v>
      </c>
      <c r="G278" s="206"/>
      <c r="H278" s="209">
        <v>1.4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153</v>
      </c>
      <c r="AU278" s="215" t="s">
        <v>86</v>
      </c>
      <c r="AV278" s="14" t="s">
        <v>86</v>
      </c>
      <c r="AW278" s="14" t="s">
        <v>36</v>
      </c>
      <c r="AX278" s="14" t="s">
        <v>76</v>
      </c>
      <c r="AY278" s="215" t="s">
        <v>144</v>
      </c>
    </row>
    <row r="279" spans="1:65" s="13" customFormat="1" ht="10.199999999999999">
      <c r="B279" s="195"/>
      <c r="C279" s="196"/>
      <c r="D279" s="190" t="s">
        <v>153</v>
      </c>
      <c r="E279" s="197" t="s">
        <v>38</v>
      </c>
      <c r="F279" s="198" t="s">
        <v>1173</v>
      </c>
      <c r="G279" s="196"/>
      <c r="H279" s="197" t="s">
        <v>38</v>
      </c>
      <c r="I279" s="199"/>
      <c r="J279" s="196"/>
      <c r="K279" s="196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153</v>
      </c>
      <c r="AU279" s="204" t="s">
        <v>86</v>
      </c>
      <c r="AV279" s="13" t="s">
        <v>84</v>
      </c>
      <c r="AW279" s="13" t="s">
        <v>36</v>
      </c>
      <c r="AX279" s="13" t="s">
        <v>76</v>
      </c>
      <c r="AY279" s="204" t="s">
        <v>144</v>
      </c>
    </row>
    <row r="280" spans="1:65" s="14" customFormat="1" ht="10.199999999999999">
      <c r="B280" s="205"/>
      <c r="C280" s="206"/>
      <c r="D280" s="190" t="s">
        <v>153</v>
      </c>
      <c r="E280" s="207" t="s">
        <v>38</v>
      </c>
      <c r="F280" s="208" t="s">
        <v>1250</v>
      </c>
      <c r="G280" s="206"/>
      <c r="H280" s="209">
        <v>1.6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153</v>
      </c>
      <c r="AU280" s="215" t="s">
        <v>86</v>
      </c>
      <c r="AV280" s="14" t="s">
        <v>86</v>
      </c>
      <c r="AW280" s="14" t="s">
        <v>36</v>
      </c>
      <c r="AX280" s="14" t="s">
        <v>76</v>
      </c>
      <c r="AY280" s="215" t="s">
        <v>144</v>
      </c>
    </row>
    <row r="281" spans="1:65" s="13" customFormat="1" ht="10.199999999999999">
      <c r="B281" s="195"/>
      <c r="C281" s="196"/>
      <c r="D281" s="190" t="s">
        <v>153</v>
      </c>
      <c r="E281" s="197" t="s">
        <v>38</v>
      </c>
      <c r="F281" s="198" t="s">
        <v>1171</v>
      </c>
      <c r="G281" s="196"/>
      <c r="H281" s="197" t="s">
        <v>38</v>
      </c>
      <c r="I281" s="199"/>
      <c r="J281" s="196"/>
      <c r="K281" s="196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153</v>
      </c>
      <c r="AU281" s="204" t="s">
        <v>86</v>
      </c>
      <c r="AV281" s="13" t="s">
        <v>84</v>
      </c>
      <c r="AW281" s="13" t="s">
        <v>36</v>
      </c>
      <c r="AX281" s="13" t="s">
        <v>76</v>
      </c>
      <c r="AY281" s="204" t="s">
        <v>144</v>
      </c>
    </row>
    <row r="282" spans="1:65" s="14" customFormat="1" ht="10.199999999999999">
      <c r="B282" s="205"/>
      <c r="C282" s="206"/>
      <c r="D282" s="190" t="s">
        <v>153</v>
      </c>
      <c r="E282" s="207" t="s">
        <v>38</v>
      </c>
      <c r="F282" s="208" t="s">
        <v>1251</v>
      </c>
      <c r="G282" s="206"/>
      <c r="H282" s="209">
        <v>1.55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153</v>
      </c>
      <c r="AU282" s="215" t="s">
        <v>86</v>
      </c>
      <c r="AV282" s="14" t="s">
        <v>86</v>
      </c>
      <c r="AW282" s="14" t="s">
        <v>36</v>
      </c>
      <c r="AX282" s="14" t="s">
        <v>76</v>
      </c>
      <c r="AY282" s="215" t="s">
        <v>144</v>
      </c>
    </row>
    <row r="283" spans="1:65" s="15" customFormat="1" ht="10.199999999999999">
      <c r="B283" s="232"/>
      <c r="C283" s="233"/>
      <c r="D283" s="190" t="s">
        <v>153</v>
      </c>
      <c r="E283" s="234" t="s">
        <v>38</v>
      </c>
      <c r="F283" s="235" t="s">
        <v>421</v>
      </c>
      <c r="G283" s="233"/>
      <c r="H283" s="236">
        <v>4.55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153</v>
      </c>
      <c r="AU283" s="242" t="s">
        <v>86</v>
      </c>
      <c r="AV283" s="15" t="s">
        <v>145</v>
      </c>
      <c r="AW283" s="15" t="s">
        <v>36</v>
      </c>
      <c r="AX283" s="15" t="s">
        <v>84</v>
      </c>
      <c r="AY283" s="242" t="s">
        <v>144</v>
      </c>
    </row>
    <row r="284" spans="1:65" s="2" customFormat="1" ht="16.5" customHeight="1">
      <c r="A284" s="37"/>
      <c r="B284" s="38"/>
      <c r="C284" s="177" t="s">
        <v>479</v>
      </c>
      <c r="D284" s="177" t="s">
        <v>147</v>
      </c>
      <c r="E284" s="178" t="s">
        <v>1252</v>
      </c>
      <c r="F284" s="179" t="s">
        <v>1253</v>
      </c>
      <c r="G284" s="180" t="s">
        <v>159</v>
      </c>
      <c r="H284" s="181">
        <v>24.2</v>
      </c>
      <c r="I284" s="182"/>
      <c r="J284" s="183">
        <f>ROUND(I284*H284,2)</f>
        <v>0</v>
      </c>
      <c r="K284" s="179" t="s">
        <v>160</v>
      </c>
      <c r="L284" s="42"/>
      <c r="M284" s="184" t="s">
        <v>38</v>
      </c>
      <c r="N284" s="185" t="s">
        <v>49</v>
      </c>
      <c r="O284" s="68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8" t="s">
        <v>198</v>
      </c>
      <c r="AT284" s="188" t="s">
        <v>147</v>
      </c>
      <c r="AU284" s="188" t="s">
        <v>86</v>
      </c>
      <c r="AY284" s="20" t="s">
        <v>144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20" t="s">
        <v>145</v>
      </c>
      <c r="BK284" s="189">
        <f>ROUND(I284*H284,2)</f>
        <v>0</v>
      </c>
      <c r="BL284" s="20" t="s">
        <v>198</v>
      </c>
      <c r="BM284" s="188" t="s">
        <v>1254</v>
      </c>
    </row>
    <row r="285" spans="1:65" s="2" customFormat="1" ht="19.2">
      <c r="A285" s="37"/>
      <c r="B285" s="38"/>
      <c r="C285" s="39"/>
      <c r="D285" s="190" t="s">
        <v>152</v>
      </c>
      <c r="E285" s="39"/>
      <c r="F285" s="191" t="s">
        <v>1255</v>
      </c>
      <c r="G285" s="39"/>
      <c r="H285" s="39"/>
      <c r="I285" s="192"/>
      <c r="J285" s="39"/>
      <c r="K285" s="39"/>
      <c r="L285" s="42"/>
      <c r="M285" s="193"/>
      <c r="N285" s="194"/>
      <c r="O285" s="68"/>
      <c r="P285" s="68"/>
      <c r="Q285" s="68"/>
      <c r="R285" s="68"/>
      <c r="S285" s="68"/>
      <c r="T285" s="69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152</v>
      </c>
      <c r="AU285" s="20" t="s">
        <v>86</v>
      </c>
    </row>
    <row r="286" spans="1:65" s="2" customFormat="1" ht="10.199999999999999">
      <c r="A286" s="37"/>
      <c r="B286" s="38"/>
      <c r="C286" s="39"/>
      <c r="D286" s="216" t="s">
        <v>163</v>
      </c>
      <c r="E286" s="39"/>
      <c r="F286" s="217" t="s">
        <v>1256</v>
      </c>
      <c r="G286" s="39"/>
      <c r="H286" s="39"/>
      <c r="I286" s="192"/>
      <c r="J286" s="39"/>
      <c r="K286" s="39"/>
      <c r="L286" s="42"/>
      <c r="M286" s="193"/>
      <c r="N286" s="194"/>
      <c r="O286" s="68"/>
      <c r="P286" s="68"/>
      <c r="Q286" s="68"/>
      <c r="R286" s="68"/>
      <c r="S286" s="68"/>
      <c r="T286" s="69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163</v>
      </c>
      <c r="AU286" s="20" t="s">
        <v>86</v>
      </c>
    </row>
    <row r="287" spans="1:65" s="13" customFormat="1" ht="10.199999999999999">
      <c r="B287" s="195"/>
      <c r="C287" s="196"/>
      <c r="D287" s="190" t="s">
        <v>153</v>
      </c>
      <c r="E287" s="197" t="s">
        <v>38</v>
      </c>
      <c r="F287" s="198" t="s">
        <v>1257</v>
      </c>
      <c r="G287" s="196"/>
      <c r="H287" s="197" t="s">
        <v>38</v>
      </c>
      <c r="I287" s="199"/>
      <c r="J287" s="196"/>
      <c r="K287" s="196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153</v>
      </c>
      <c r="AU287" s="204" t="s">
        <v>86</v>
      </c>
      <c r="AV287" s="13" t="s">
        <v>84</v>
      </c>
      <c r="AW287" s="13" t="s">
        <v>36</v>
      </c>
      <c r="AX287" s="13" t="s">
        <v>76</v>
      </c>
      <c r="AY287" s="204" t="s">
        <v>144</v>
      </c>
    </row>
    <row r="288" spans="1:65" s="13" customFormat="1" ht="10.199999999999999">
      <c r="B288" s="195"/>
      <c r="C288" s="196"/>
      <c r="D288" s="190" t="s">
        <v>153</v>
      </c>
      <c r="E288" s="197" t="s">
        <v>38</v>
      </c>
      <c r="F288" s="198" t="s">
        <v>1192</v>
      </c>
      <c r="G288" s="196"/>
      <c r="H288" s="197" t="s">
        <v>38</v>
      </c>
      <c r="I288" s="199"/>
      <c r="J288" s="196"/>
      <c r="K288" s="196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153</v>
      </c>
      <c r="AU288" s="204" t="s">
        <v>86</v>
      </c>
      <c r="AV288" s="13" t="s">
        <v>84</v>
      </c>
      <c r="AW288" s="13" t="s">
        <v>36</v>
      </c>
      <c r="AX288" s="13" t="s">
        <v>76</v>
      </c>
      <c r="AY288" s="204" t="s">
        <v>144</v>
      </c>
    </row>
    <row r="289" spans="1:65" s="14" customFormat="1" ht="10.199999999999999">
      <c r="B289" s="205"/>
      <c r="C289" s="206"/>
      <c r="D289" s="190" t="s">
        <v>153</v>
      </c>
      <c r="E289" s="207" t="s">
        <v>38</v>
      </c>
      <c r="F289" s="208" t="s">
        <v>1258</v>
      </c>
      <c r="G289" s="206"/>
      <c r="H289" s="209">
        <v>7.6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153</v>
      </c>
      <c r="AU289" s="215" t="s">
        <v>86</v>
      </c>
      <c r="AV289" s="14" t="s">
        <v>86</v>
      </c>
      <c r="AW289" s="14" t="s">
        <v>36</v>
      </c>
      <c r="AX289" s="14" t="s">
        <v>76</v>
      </c>
      <c r="AY289" s="215" t="s">
        <v>144</v>
      </c>
    </row>
    <row r="290" spans="1:65" s="13" customFormat="1" ht="10.199999999999999">
      <c r="B290" s="195"/>
      <c r="C290" s="196"/>
      <c r="D290" s="190" t="s">
        <v>153</v>
      </c>
      <c r="E290" s="197" t="s">
        <v>38</v>
      </c>
      <c r="F290" s="198" t="s">
        <v>1173</v>
      </c>
      <c r="G290" s="196"/>
      <c r="H290" s="197" t="s">
        <v>38</v>
      </c>
      <c r="I290" s="199"/>
      <c r="J290" s="196"/>
      <c r="K290" s="196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153</v>
      </c>
      <c r="AU290" s="204" t="s">
        <v>86</v>
      </c>
      <c r="AV290" s="13" t="s">
        <v>84</v>
      </c>
      <c r="AW290" s="13" t="s">
        <v>36</v>
      </c>
      <c r="AX290" s="13" t="s">
        <v>76</v>
      </c>
      <c r="AY290" s="204" t="s">
        <v>144</v>
      </c>
    </row>
    <row r="291" spans="1:65" s="14" customFormat="1" ht="10.199999999999999">
      <c r="B291" s="205"/>
      <c r="C291" s="206"/>
      <c r="D291" s="190" t="s">
        <v>153</v>
      </c>
      <c r="E291" s="207" t="s">
        <v>38</v>
      </c>
      <c r="F291" s="208" t="s">
        <v>1259</v>
      </c>
      <c r="G291" s="206"/>
      <c r="H291" s="209">
        <v>8.4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153</v>
      </c>
      <c r="AU291" s="215" t="s">
        <v>86</v>
      </c>
      <c r="AV291" s="14" t="s">
        <v>86</v>
      </c>
      <c r="AW291" s="14" t="s">
        <v>36</v>
      </c>
      <c r="AX291" s="14" t="s">
        <v>76</v>
      </c>
      <c r="AY291" s="215" t="s">
        <v>144</v>
      </c>
    </row>
    <row r="292" spans="1:65" s="13" customFormat="1" ht="10.199999999999999">
      <c r="B292" s="195"/>
      <c r="C292" s="196"/>
      <c r="D292" s="190" t="s">
        <v>153</v>
      </c>
      <c r="E292" s="197" t="s">
        <v>38</v>
      </c>
      <c r="F292" s="198" t="s">
        <v>1171</v>
      </c>
      <c r="G292" s="196"/>
      <c r="H292" s="197" t="s">
        <v>38</v>
      </c>
      <c r="I292" s="199"/>
      <c r="J292" s="196"/>
      <c r="K292" s="196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153</v>
      </c>
      <c r="AU292" s="204" t="s">
        <v>86</v>
      </c>
      <c r="AV292" s="13" t="s">
        <v>84</v>
      </c>
      <c r="AW292" s="13" t="s">
        <v>36</v>
      </c>
      <c r="AX292" s="13" t="s">
        <v>76</v>
      </c>
      <c r="AY292" s="204" t="s">
        <v>144</v>
      </c>
    </row>
    <row r="293" spans="1:65" s="14" customFormat="1" ht="10.199999999999999">
      <c r="B293" s="205"/>
      <c r="C293" s="206"/>
      <c r="D293" s="190" t="s">
        <v>153</v>
      </c>
      <c r="E293" s="207" t="s">
        <v>38</v>
      </c>
      <c r="F293" s="208" t="s">
        <v>1260</v>
      </c>
      <c r="G293" s="206"/>
      <c r="H293" s="209">
        <v>8.1999999999999993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153</v>
      </c>
      <c r="AU293" s="215" t="s">
        <v>86</v>
      </c>
      <c r="AV293" s="14" t="s">
        <v>86</v>
      </c>
      <c r="AW293" s="14" t="s">
        <v>36</v>
      </c>
      <c r="AX293" s="14" t="s">
        <v>76</v>
      </c>
      <c r="AY293" s="215" t="s">
        <v>144</v>
      </c>
    </row>
    <row r="294" spans="1:65" s="15" customFormat="1" ht="10.199999999999999">
      <c r="B294" s="232"/>
      <c r="C294" s="233"/>
      <c r="D294" s="190" t="s">
        <v>153</v>
      </c>
      <c r="E294" s="234" t="s">
        <v>38</v>
      </c>
      <c r="F294" s="235" t="s">
        <v>421</v>
      </c>
      <c r="G294" s="233"/>
      <c r="H294" s="236">
        <v>24.2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153</v>
      </c>
      <c r="AU294" s="242" t="s">
        <v>86</v>
      </c>
      <c r="AV294" s="15" t="s">
        <v>145</v>
      </c>
      <c r="AW294" s="15" t="s">
        <v>36</v>
      </c>
      <c r="AX294" s="15" t="s">
        <v>84</v>
      </c>
      <c r="AY294" s="242" t="s">
        <v>144</v>
      </c>
    </row>
    <row r="295" spans="1:65" s="2" customFormat="1" ht="16.5" customHeight="1">
      <c r="A295" s="37"/>
      <c r="B295" s="38"/>
      <c r="C295" s="218" t="s">
        <v>486</v>
      </c>
      <c r="D295" s="218" t="s">
        <v>223</v>
      </c>
      <c r="E295" s="219" t="s">
        <v>1261</v>
      </c>
      <c r="F295" s="220" t="s">
        <v>1262</v>
      </c>
      <c r="G295" s="221" t="s">
        <v>1263</v>
      </c>
      <c r="H295" s="222">
        <v>28.75</v>
      </c>
      <c r="I295" s="223"/>
      <c r="J295" s="224">
        <f>ROUND(I295*H295,2)</f>
        <v>0</v>
      </c>
      <c r="K295" s="220" t="s">
        <v>160</v>
      </c>
      <c r="L295" s="225"/>
      <c r="M295" s="226" t="s">
        <v>38</v>
      </c>
      <c r="N295" s="227" t="s">
        <v>49</v>
      </c>
      <c r="O295" s="68"/>
      <c r="P295" s="186">
        <f>O295*H295</f>
        <v>0</v>
      </c>
      <c r="Q295" s="186">
        <v>1E-3</v>
      </c>
      <c r="R295" s="186">
        <f>Q295*H295</f>
        <v>2.8750000000000001E-2</v>
      </c>
      <c r="S295" s="186">
        <v>0</v>
      </c>
      <c r="T295" s="18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8" t="s">
        <v>227</v>
      </c>
      <c r="AT295" s="188" t="s">
        <v>223</v>
      </c>
      <c r="AU295" s="188" t="s">
        <v>86</v>
      </c>
      <c r="AY295" s="20" t="s">
        <v>144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20" t="s">
        <v>145</v>
      </c>
      <c r="BK295" s="189">
        <f>ROUND(I295*H295,2)</f>
        <v>0</v>
      </c>
      <c r="BL295" s="20" t="s">
        <v>198</v>
      </c>
      <c r="BM295" s="188" t="s">
        <v>1264</v>
      </c>
    </row>
    <row r="296" spans="1:65" s="2" customFormat="1" ht="10.199999999999999">
      <c r="A296" s="37"/>
      <c r="B296" s="38"/>
      <c r="C296" s="39"/>
      <c r="D296" s="190" t="s">
        <v>152</v>
      </c>
      <c r="E296" s="39"/>
      <c r="F296" s="191" t="s">
        <v>1262</v>
      </c>
      <c r="G296" s="39"/>
      <c r="H296" s="39"/>
      <c r="I296" s="192"/>
      <c r="J296" s="39"/>
      <c r="K296" s="39"/>
      <c r="L296" s="42"/>
      <c r="M296" s="193"/>
      <c r="N296" s="194"/>
      <c r="O296" s="68"/>
      <c r="P296" s="68"/>
      <c r="Q296" s="68"/>
      <c r="R296" s="68"/>
      <c r="S296" s="68"/>
      <c r="T296" s="69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152</v>
      </c>
      <c r="AU296" s="20" t="s">
        <v>86</v>
      </c>
    </row>
    <row r="297" spans="1:65" s="13" customFormat="1" ht="10.199999999999999">
      <c r="B297" s="195"/>
      <c r="C297" s="196"/>
      <c r="D297" s="190" t="s">
        <v>153</v>
      </c>
      <c r="E297" s="197" t="s">
        <v>38</v>
      </c>
      <c r="F297" s="198" t="s">
        <v>1265</v>
      </c>
      <c r="G297" s="196"/>
      <c r="H297" s="197" t="s">
        <v>38</v>
      </c>
      <c r="I297" s="199"/>
      <c r="J297" s="196"/>
      <c r="K297" s="196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153</v>
      </c>
      <c r="AU297" s="204" t="s">
        <v>86</v>
      </c>
      <c r="AV297" s="13" t="s">
        <v>84</v>
      </c>
      <c r="AW297" s="13" t="s">
        <v>36</v>
      </c>
      <c r="AX297" s="13" t="s">
        <v>76</v>
      </c>
      <c r="AY297" s="204" t="s">
        <v>144</v>
      </c>
    </row>
    <row r="298" spans="1:65" s="14" customFormat="1" ht="10.199999999999999">
      <c r="B298" s="205"/>
      <c r="C298" s="206"/>
      <c r="D298" s="190" t="s">
        <v>153</v>
      </c>
      <c r="E298" s="207" t="s">
        <v>38</v>
      </c>
      <c r="F298" s="208" t="s">
        <v>1266</v>
      </c>
      <c r="G298" s="206"/>
      <c r="H298" s="209">
        <v>28.75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153</v>
      </c>
      <c r="AU298" s="215" t="s">
        <v>86</v>
      </c>
      <c r="AV298" s="14" t="s">
        <v>86</v>
      </c>
      <c r="AW298" s="14" t="s">
        <v>36</v>
      </c>
      <c r="AX298" s="14" t="s">
        <v>84</v>
      </c>
      <c r="AY298" s="215" t="s">
        <v>144</v>
      </c>
    </row>
    <row r="299" spans="1:65" s="2" customFormat="1" ht="16.5" customHeight="1">
      <c r="A299" s="37"/>
      <c r="B299" s="38"/>
      <c r="C299" s="177" t="s">
        <v>491</v>
      </c>
      <c r="D299" s="177" t="s">
        <v>147</v>
      </c>
      <c r="E299" s="178" t="s">
        <v>1267</v>
      </c>
      <c r="F299" s="179" t="s">
        <v>1268</v>
      </c>
      <c r="G299" s="180" t="s">
        <v>172</v>
      </c>
      <c r="H299" s="181">
        <v>2.9000000000000001E-2</v>
      </c>
      <c r="I299" s="182"/>
      <c r="J299" s="183">
        <f>ROUND(I299*H299,2)</f>
        <v>0</v>
      </c>
      <c r="K299" s="179" t="s">
        <v>160</v>
      </c>
      <c r="L299" s="42"/>
      <c r="M299" s="184" t="s">
        <v>38</v>
      </c>
      <c r="N299" s="185" t="s">
        <v>49</v>
      </c>
      <c r="O299" s="68"/>
      <c r="P299" s="186">
        <f>O299*H299</f>
        <v>0</v>
      </c>
      <c r="Q299" s="186">
        <v>0</v>
      </c>
      <c r="R299" s="186">
        <f>Q299*H299</f>
        <v>0</v>
      </c>
      <c r="S299" s="186">
        <v>0</v>
      </c>
      <c r="T299" s="18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8" t="s">
        <v>198</v>
      </c>
      <c r="AT299" s="188" t="s">
        <v>147</v>
      </c>
      <c r="AU299" s="188" t="s">
        <v>86</v>
      </c>
      <c r="AY299" s="20" t="s">
        <v>144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20" t="s">
        <v>145</v>
      </c>
      <c r="BK299" s="189">
        <f>ROUND(I299*H299,2)</f>
        <v>0</v>
      </c>
      <c r="BL299" s="20" t="s">
        <v>198</v>
      </c>
      <c r="BM299" s="188" t="s">
        <v>1269</v>
      </c>
    </row>
    <row r="300" spans="1:65" s="2" customFormat="1" ht="19.2">
      <c r="A300" s="37"/>
      <c r="B300" s="38"/>
      <c r="C300" s="39"/>
      <c r="D300" s="190" t="s">
        <v>152</v>
      </c>
      <c r="E300" s="39"/>
      <c r="F300" s="191" t="s">
        <v>1270</v>
      </c>
      <c r="G300" s="39"/>
      <c r="H300" s="39"/>
      <c r="I300" s="192"/>
      <c r="J300" s="39"/>
      <c r="K300" s="39"/>
      <c r="L300" s="42"/>
      <c r="M300" s="193"/>
      <c r="N300" s="194"/>
      <c r="O300" s="68"/>
      <c r="P300" s="68"/>
      <c r="Q300" s="68"/>
      <c r="R300" s="68"/>
      <c r="S300" s="68"/>
      <c r="T300" s="69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152</v>
      </c>
      <c r="AU300" s="20" t="s">
        <v>86</v>
      </c>
    </row>
    <row r="301" spans="1:65" s="2" customFormat="1" ht="10.199999999999999">
      <c r="A301" s="37"/>
      <c r="B301" s="38"/>
      <c r="C301" s="39"/>
      <c r="D301" s="216" t="s">
        <v>163</v>
      </c>
      <c r="E301" s="39"/>
      <c r="F301" s="217" t="s">
        <v>1271</v>
      </c>
      <c r="G301" s="39"/>
      <c r="H301" s="39"/>
      <c r="I301" s="192"/>
      <c r="J301" s="39"/>
      <c r="K301" s="39"/>
      <c r="L301" s="42"/>
      <c r="M301" s="193"/>
      <c r="N301" s="194"/>
      <c r="O301" s="68"/>
      <c r="P301" s="68"/>
      <c r="Q301" s="68"/>
      <c r="R301" s="68"/>
      <c r="S301" s="68"/>
      <c r="T301" s="69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163</v>
      </c>
      <c r="AU301" s="20" t="s">
        <v>86</v>
      </c>
    </row>
    <row r="302" spans="1:65" s="12" customFormat="1" ht="22.8" customHeight="1">
      <c r="B302" s="161"/>
      <c r="C302" s="162"/>
      <c r="D302" s="163" t="s">
        <v>75</v>
      </c>
      <c r="E302" s="175" t="s">
        <v>192</v>
      </c>
      <c r="F302" s="175" t="s">
        <v>193</v>
      </c>
      <c r="G302" s="162"/>
      <c r="H302" s="162"/>
      <c r="I302" s="165"/>
      <c r="J302" s="176">
        <f>BK302</f>
        <v>0</v>
      </c>
      <c r="K302" s="162"/>
      <c r="L302" s="167"/>
      <c r="M302" s="168"/>
      <c r="N302" s="169"/>
      <c r="O302" s="169"/>
      <c r="P302" s="170">
        <f>SUM(P303:P333)</f>
        <v>0</v>
      </c>
      <c r="Q302" s="169"/>
      <c r="R302" s="170">
        <f>SUM(R303:R333)</f>
        <v>2.4716000000000002E-2</v>
      </c>
      <c r="S302" s="169"/>
      <c r="T302" s="171">
        <f>SUM(T303:T333)</f>
        <v>2.7009999999999999E-2</v>
      </c>
      <c r="AR302" s="172" t="s">
        <v>86</v>
      </c>
      <c r="AT302" s="173" t="s">
        <v>75</v>
      </c>
      <c r="AU302" s="173" t="s">
        <v>84</v>
      </c>
      <c r="AY302" s="172" t="s">
        <v>144</v>
      </c>
      <c r="BK302" s="174">
        <f>SUM(BK303:BK333)</f>
        <v>0</v>
      </c>
    </row>
    <row r="303" spans="1:65" s="2" customFormat="1" ht="16.5" customHeight="1">
      <c r="A303" s="37"/>
      <c r="B303" s="38"/>
      <c r="C303" s="177" t="s">
        <v>499</v>
      </c>
      <c r="D303" s="177" t="s">
        <v>147</v>
      </c>
      <c r="E303" s="178" t="s">
        <v>1272</v>
      </c>
      <c r="F303" s="179" t="s">
        <v>1273</v>
      </c>
      <c r="G303" s="180" t="s">
        <v>197</v>
      </c>
      <c r="H303" s="181">
        <v>1</v>
      </c>
      <c r="I303" s="182"/>
      <c r="J303" s="183">
        <f>ROUND(I303*H303,2)</f>
        <v>0</v>
      </c>
      <c r="K303" s="179" t="s">
        <v>160</v>
      </c>
      <c r="L303" s="42"/>
      <c r="M303" s="184" t="s">
        <v>38</v>
      </c>
      <c r="N303" s="185" t="s">
        <v>49</v>
      </c>
      <c r="O303" s="68"/>
      <c r="P303" s="186">
        <f>O303*H303</f>
        <v>0</v>
      </c>
      <c r="Q303" s="186">
        <v>0</v>
      </c>
      <c r="R303" s="186">
        <f>Q303*H303</f>
        <v>0</v>
      </c>
      <c r="S303" s="186">
        <v>1.4919999999999999E-2</v>
      </c>
      <c r="T303" s="187">
        <f>S303*H303</f>
        <v>1.4919999999999999E-2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8" t="s">
        <v>198</v>
      </c>
      <c r="AT303" s="188" t="s">
        <v>147</v>
      </c>
      <c r="AU303" s="188" t="s">
        <v>86</v>
      </c>
      <c r="AY303" s="20" t="s">
        <v>144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145</v>
      </c>
      <c r="BK303" s="189">
        <f>ROUND(I303*H303,2)</f>
        <v>0</v>
      </c>
      <c r="BL303" s="20" t="s">
        <v>198</v>
      </c>
      <c r="BM303" s="188" t="s">
        <v>408</v>
      </c>
    </row>
    <row r="304" spans="1:65" s="2" customFormat="1" ht="10.199999999999999">
      <c r="A304" s="37"/>
      <c r="B304" s="38"/>
      <c r="C304" s="39"/>
      <c r="D304" s="190" t="s">
        <v>152</v>
      </c>
      <c r="E304" s="39"/>
      <c r="F304" s="191" t="s">
        <v>1274</v>
      </c>
      <c r="G304" s="39"/>
      <c r="H304" s="39"/>
      <c r="I304" s="192"/>
      <c r="J304" s="39"/>
      <c r="K304" s="39"/>
      <c r="L304" s="42"/>
      <c r="M304" s="193"/>
      <c r="N304" s="194"/>
      <c r="O304" s="68"/>
      <c r="P304" s="68"/>
      <c r="Q304" s="68"/>
      <c r="R304" s="68"/>
      <c r="S304" s="68"/>
      <c r="T304" s="69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152</v>
      </c>
      <c r="AU304" s="20" t="s">
        <v>86</v>
      </c>
    </row>
    <row r="305" spans="1:65" s="2" customFormat="1" ht="10.199999999999999">
      <c r="A305" s="37"/>
      <c r="B305" s="38"/>
      <c r="C305" s="39"/>
      <c r="D305" s="216" t="s">
        <v>163</v>
      </c>
      <c r="E305" s="39"/>
      <c r="F305" s="217" t="s">
        <v>1275</v>
      </c>
      <c r="G305" s="39"/>
      <c r="H305" s="39"/>
      <c r="I305" s="192"/>
      <c r="J305" s="39"/>
      <c r="K305" s="39"/>
      <c r="L305" s="42"/>
      <c r="M305" s="193"/>
      <c r="N305" s="194"/>
      <c r="O305" s="68"/>
      <c r="P305" s="68"/>
      <c r="Q305" s="68"/>
      <c r="R305" s="68"/>
      <c r="S305" s="68"/>
      <c r="T305" s="69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163</v>
      </c>
      <c r="AU305" s="20" t="s">
        <v>86</v>
      </c>
    </row>
    <row r="306" spans="1:65" s="13" customFormat="1" ht="10.199999999999999">
      <c r="B306" s="195"/>
      <c r="C306" s="196"/>
      <c r="D306" s="190" t="s">
        <v>153</v>
      </c>
      <c r="E306" s="197" t="s">
        <v>38</v>
      </c>
      <c r="F306" s="198" t="s">
        <v>1276</v>
      </c>
      <c r="G306" s="196"/>
      <c r="H306" s="197" t="s">
        <v>38</v>
      </c>
      <c r="I306" s="199"/>
      <c r="J306" s="196"/>
      <c r="K306" s="196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153</v>
      </c>
      <c r="AU306" s="204" t="s">
        <v>86</v>
      </c>
      <c r="AV306" s="13" t="s">
        <v>84</v>
      </c>
      <c r="AW306" s="13" t="s">
        <v>36</v>
      </c>
      <c r="AX306" s="13" t="s">
        <v>76</v>
      </c>
      <c r="AY306" s="204" t="s">
        <v>144</v>
      </c>
    </row>
    <row r="307" spans="1:65" s="14" customFormat="1" ht="10.199999999999999">
      <c r="B307" s="205"/>
      <c r="C307" s="206"/>
      <c r="D307" s="190" t="s">
        <v>153</v>
      </c>
      <c r="E307" s="207" t="s">
        <v>38</v>
      </c>
      <c r="F307" s="208" t="s">
        <v>1155</v>
      </c>
      <c r="G307" s="206"/>
      <c r="H307" s="209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153</v>
      </c>
      <c r="AU307" s="215" t="s">
        <v>86</v>
      </c>
      <c r="AV307" s="14" t="s">
        <v>86</v>
      </c>
      <c r="AW307" s="14" t="s">
        <v>36</v>
      </c>
      <c r="AX307" s="14" t="s">
        <v>84</v>
      </c>
      <c r="AY307" s="215" t="s">
        <v>144</v>
      </c>
    </row>
    <row r="308" spans="1:65" s="2" customFormat="1" ht="16.5" customHeight="1">
      <c r="A308" s="37"/>
      <c r="B308" s="38"/>
      <c r="C308" s="177" t="s">
        <v>507</v>
      </c>
      <c r="D308" s="177" t="s">
        <v>147</v>
      </c>
      <c r="E308" s="178" t="s">
        <v>412</v>
      </c>
      <c r="F308" s="179" t="s">
        <v>413</v>
      </c>
      <c r="G308" s="180" t="s">
        <v>197</v>
      </c>
      <c r="H308" s="181">
        <v>2</v>
      </c>
      <c r="I308" s="182"/>
      <c r="J308" s="183">
        <f>ROUND(I308*H308,2)</f>
        <v>0</v>
      </c>
      <c r="K308" s="179" t="s">
        <v>160</v>
      </c>
      <c r="L308" s="42"/>
      <c r="M308" s="184" t="s">
        <v>38</v>
      </c>
      <c r="N308" s="185" t="s">
        <v>49</v>
      </c>
      <c r="O308" s="68"/>
      <c r="P308" s="186">
        <f>O308*H308</f>
        <v>0</v>
      </c>
      <c r="Q308" s="186">
        <v>0</v>
      </c>
      <c r="R308" s="186">
        <f>Q308*H308</f>
        <v>0</v>
      </c>
      <c r="S308" s="186">
        <v>2.0999999999999999E-3</v>
      </c>
      <c r="T308" s="187">
        <f>S308*H308</f>
        <v>4.1999999999999997E-3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8" t="s">
        <v>198</v>
      </c>
      <c r="AT308" s="188" t="s">
        <v>147</v>
      </c>
      <c r="AU308" s="188" t="s">
        <v>86</v>
      </c>
      <c r="AY308" s="20" t="s">
        <v>144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20" t="s">
        <v>145</v>
      </c>
      <c r="BK308" s="189">
        <f>ROUND(I308*H308,2)</f>
        <v>0</v>
      </c>
      <c r="BL308" s="20" t="s">
        <v>198</v>
      </c>
      <c r="BM308" s="188" t="s">
        <v>414</v>
      </c>
    </row>
    <row r="309" spans="1:65" s="2" customFormat="1" ht="10.199999999999999">
      <c r="A309" s="37"/>
      <c r="B309" s="38"/>
      <c r="C309" s="39"/>
      <c r="D309" s="190" t="s">
        <v>152</v>
      </c>
      <c r="E309" s="39"/>
      <c r="F309" s="191" t="s">
        <v>415</v>
      </c>
      <c r="G309" s="39"/>
      <c r="H309" s="39"/>
      <c r="I309" s="192"/>
      <c r="J309" s="39"/>
      <c r="K309" s="39"/>
      <c r="L309" s="42"/>
      <c r="M309" s="193"/>
      <c r="N309" s="194"/>
      <c r="O309" s="68"/>
      <c r="P309" s="68"/>
      <c r="Q309" s="68"/>
      <c r="R309" s="68"/>
      <c r="S309" s="68"/>
      <c r="T309" s="69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152</v>
      </c>
      <c r="AU309" s="20" t="s">
        <v>86</v>
      </c>
    </row>
    <row r="310" spans="1:65" s="2" customFormat="1" ht="10.199999999999999">
      <c r="A310" s="37"/>
      <c r="B310" s="38"/>
      <c r="C310" s="39"/>
      <c r="D310" s="216" t="s">
        <v>163</v>
      </c>
      <c r="E310" s="39"/>
      <c r="F310" s="217" t="s">
        <v>416</v>
      </c>
      <c r="G310" s="39"/>
      <c r="H310" s="39"/>
      <c r="I310" s="192"/>
      <c r="J310" s="39"/>
      <c r="K310" s="39"/>
      <c r="L310" s="42"/>
      <c r="M310" s="193"/>
      <c r="N310" s="194"/>
      <c r="O310" s="68"/>
      <c r="P310" s="68"/>
      <c r="Q310" s="68"/>
      <c r="R310" s="68"/>
      <c r="S310" s="68"/>
      <c r="T310" s="69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163</v>
      </c>
      <c r="AU310" s="20" t="s">
        <v>86</v>
      </c>
    </row>
    <row r="311" spans="1:65" s="13" customFormat="1" ht="10.199999999999999">
      <c r="B311" s="195"/>
      <c r="C311" s="196"/>
      <c r="D311" s="190" t="s">
        <v>153</v>
      </c>
      <c r="E311" s="197" t="s">
        <v>38</v>
      </c>
      <c r="F311" s="198" t="s">
        <v>1277</v>
      </c>
      <c r="G311" s="196"/>
      <c r="H311" s="197" t="s">
        <v>38</v>
      </c>
      <c r="I311" s="199"/>
      <c r="J311" s="196"/>
      <c r="K311" s="196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153</v>
      </c>
      <c r="AU311" s="204" t="s">
        <v>86</v>
      </c>
      <c r="AV311" s="13" t="s">
        <v>84</v>
      </c>
      <c r="AW311" s="13" t="s">
        <v>36</v>
      </c>
      <c r="AX311" s="13" t="s">
        <v>76</v>
      </c>
      <c r="AY311" s="204" t="s">
        <v>144</v>
      </c>
    </row>
    <row r="312" spans="1:65" s="14" customFormat="1" ht="10.199999999999999">
      <c r="B312" s="205"/>
      <c r="C312" s="206"/>
      <c r="D312" s="190" t="s">
        <v>153</v>
      </c>
      <c r="E312" s="207" t="s">
        <v>38</v>
      </c>
      <c r="F312" s="208" t="s">
        <v>1278</v>
      </c>
      <c r="G312" s="206"/>
      <c r="H312" s="209">
        <v>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153</v>
      </c>
      <c r="AU312" s="215" t="s">
        <v>86</v>
      </c>
      <c r="AV312" s="14" t="s">
        <v>86</v>
      </c>
      <c r="AW312" s="14" t="s">
        <v>36</v>
      </c>
      <c r="AX312" s="14" t="s">
        <v>84</v>
      </c>
      <c r="AY312" s="215" t="s">
        <v>144</v>
      </c>
    </row>
    <row r="313" spans="1:65" s="2" customFormat="1" ht="16.5" customHeight="1">
      <c r="A313" s="37"/>
      <c r="B313" s="38"/>
      <c r="C313" s="177" t="s">
        <v>513</v>
      </c>
      <c r="D313" s="177" t="s">
        <v>147</v>
      </c>
      <c r="E313" s="178" t="s">
        <v>423</v>
      </c>
      <c r="F313" s="179" t="s">
        <v>424</v>
      </c>
      <c r="G313" s="180" t="s">
        <v>197</v>
      </c>
      <c r="H313" s="181">
        <v>3</v>
      </c>
      <c r="I313" s="182"/>
      <c r="J313" s="183">
        <f>ROUND(I313*H313,2)</f>
        <v>0</v>
      </c>
      <c r="K313" s="179" t="s">
        <v>160</v>
      </c>
      <c r="L313" s="42"/>
      <c r="M313" s="184" t="s">
        <v>38</v>
      </c>
      <c r="N313" s="185" t="s">
        <v>49</v>
      </c>
      <c r="O313" s="68"/>
      <c r="P313" s="186">
        <f>O313*H313</f>
        <v>0</v>
      </c>
      <c r="Q313" s="186">
        <v>0</v>
      </c>
      <c r="R313" s="186">
        <f>Q313*H313</f>
        <v>0</v>
      </c>
      <c r="S313" s="186">
        <v>2.63E-3</v>
      </c>
      <c r="T313" s="187">
        <f>S313*H313</f>
        <v>7.8899999999999994E-3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8" t="s">
        <v>198</v>
      </c>
      <c r="AT313" s="188" t="s">
        <v>147</v>
      </c>
      <c r="AU313" s="188" t="s">
        <v>86</v>
      </c>
      <c r="AY313" s="20" t="s">
        <v>144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20" t="s">
        <v>145</v>
      </c>
      <c r="BK313" s="189">
        <f>ROUND(I313*H313,2)</f>
        <v>0</v>
      </c>
      <c r="BL313" s="20" t="s">
        <v>198</v>
      </c>
      <c r="BM313" s="188" t="s">
        <v>425</v>
      </c>
    </row>
    <row r="314" spans="1:65" s="2" customFormat="1" ht="10.199999999999999">
      <c r="A314" s="37"/>
      <c r="B314" s="38"/>
      <c r="C314" s="39"/>
      <c r="D314" s="190" t="s">
        <v>152</v>
      </c>
      <c r="E314" s="39"/>
      <c r="F314" s="191" t="s">
        <v>426</v>
      </c>
      <c r="G314" s="39"/>
      <c r="H314" s="39"/>
      <c r="I314" s="192"/>
      <c r="J314" s="39"/>
      <c r="K314" s="39"/>
      <c r="L314" s="42"/>
      <c r="M314" s="193"/>
      <c r="N314" s="194"/>
      <c r="O314" s="68"/>
      <c r="P314" s="68"/>
      <c r="Q314" s="68"/>
      <c r="R314" s="68"/>
      <c r="S314" s="68"/>
      <c r="T314" s="69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152</v>
      </c>
      <c r="AU314" s="20" t="s">
        <v>86</v>
      </c>
    </row>
    <row r="315" spans="1:65" s="2" customFormat="1" ht="10.199999999999999">
      <c r="A315" s="37"/>
      <c r="B315" s="38"/>
      <c r="C315" s="39"/>
      <c r="D315" s="216" t="s">
        <v>163</v>
      </c>
      <c r="E315" s="39"/>
      <c r="F315" s="217" t="s">
        <v>427</v>
      </c>
      <c r="G315" s="39"/>
      <c r="H315" s="39"/>
      <c r="I315" s="192"/>
      <c r="J315" s="39"/>
      <c r="K315" s="39"/>
      <c r="L315" s="42"/>
      <c r="M315" s="193"/>
      <c r="N315" s="194"/>
      <c r="O315" s="68"/>
      <c r="P315" s="68"/>
      <c r="Q315" s="68"/>
      <c r="R315" s="68"/>
      <c r="S315" s="68"/>
      <c r="T315" s="69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163</v>
      </c>
      <c r="AU315" s="20" t="s">
        <v>86</v>
      </c>
    </row>
    <row r="316" spans="1:65" s="13" customFormat="1" ht="10.199999999999999">
      <c r="B316" s="195"/>
      <c r="C316" s="196"/>
      <c r="D316" s="190" t="s">
        <v>153</v>
      </c>
      <c r="E316" s="197" t="s">
        <v>38</v>
      </c>
      <c r="F316" s="198" t="s">
        <v>1279</v>
      </c>
      <c r="G316" s="196"/>
      <c r="H316" s="197" t="s">
        <v>38</v>
      </c>
      <c r="I316" s="199"/>
      <c r="J316" s="196"/>
      <c r="K316" s="196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153</v>
      </c>
      <c r="AU316" s="204" t="s">
        <v>86</v>
      </c>
      <c r="AV316" s="13" t="s">
        <v>84</v>
      </c>
      <c r="AW316" s="13" t="s">
        <v>36</v>
      </c>
      <c r="AX316" s="13" t="s">
        <v>76</v>
      </c>
      <c r="AY316" s="204" t="s">
        <v>144</v>
      </c>
    </row>
    <row r="317" spans="1:65" s="14" customFormat="1" ht="10.199999999999999">
      <c r="B317" s="205"/>
      <c r="C317" s="206"/>
      <c r="D317" s="190" t="s">
        <v>153</v>
      </c>
      <c r="E317" s="207" t="s">
        <v>38</v>
      </c>
      <c r="F317" s="208" t="s">
        <v>1280</v>
      </c>
      <c r="G317" s="206"/>
      <c r="H317" s="209">
        <v>3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153</v>
      </c>
      <c r="AU317" s="215" t="s">
        <v>86</v>
      </c>
      <c r="AV317" s="14" t="s">
        <v>86</v>
      </c>
      <c r="AW317" s="14" t="s">
        <v>36</v>
      </c>
      <c r="AX317" s="14" t="s">
        <v>84</v>
      </c>
      <c r="AY317" s="215" t="s">
        <v>144</v>
      </c>
    </row>
    <row r="318" spans="1:65" s="2" customFormat="1" ht="16.5" customHeight="1">
      <c r="A318" s="37"/>
      <c r="B318" s="38"/>
      <c r="C318" s="177" t="s">
        <v>227</v>
      </c>
      <c r="D318" s="177" t="s">
        <v>147</v>
      </c>
      <c r="E318" s="178" t="s">
        <v>431</v>
      </c>
      <c r="F318" s="179" t="s">
        <v>432</v>
      </c>
      <c r="G318" s="180" t="s">
        <v>197</v>
      </c>
      <c r="H318" s="181">
        <v>6.6</v>
      </c>
      <c r="I318" s="182"/>
      <c r="J318" s="183">
        <f>ROUND(I318*H318,2)</f>
        <v>0</v>
      </c>
      <c r="K318" s="179" t="s">
        <v>160</v>
      </c>
      <c r="L318" s="42"/>
      <c r="M318" s="184" t="s">
        <v>38</v>
      </c>
      <c r="N318" s="185" t="s">
        <v>49</v>
      </c>
      <c r="O318" s="68"/>
      <c r="P318" s="186">
        <f>O318*H318</f>
        <v>0</v>
      </c>
      <c r="Q318" s="186">
        <v>8.5999999999999998E-4</v>
      </c>
      <c r="R318" s="186">
        <f>Q318*H318</f>
        <v>5.6759999999999996E-3</v>
      </c>
      <c r="S318" s="186">
        <v>0</v>
      </c>
      <c r="T318" s="18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8" t="s">
        <v>198</v>
      </c>
      <c r="AT318" s="188" t="s">
        <v>147</v>
      </c>
      <c r="AU318" s="188" t="s">
        <v>86</v>
      </c>
      <c r="AY318" s="20" t="s">
        <v>144</v>
      </c>
      <c r="BE318" s="189">
        <f>IF(N318="základní",J318,0)</f>
        <v>0</v>
      </c>
      <c r="BF318" s="189">
        <f>IF(N318="snížená",J318,0)</f>
        <v>0</v>
      </c>
      <c r="BG318" s="189">
        <f>IF(N318="zákl. přenesená",J318,0)</f>
        <v>0</v>
      </c>
      <c r="BH318" s="189">
        <f>IF(N318="sníž. přenesená",J318,0)</f>
        <v>0</v>
      </c>
      <c r="BI318" s="189">
        <f>IF(N318="nulová",J318,0)</f>
        <v>0</v>
      </c>
      <c r="BJ318" s="20" t="s">
        <v>145</v>
      </c>
      <c r="BK318" s="189">
        <f>ROUND(I318*H318,2)</f>
        <v>0</v>
      </c>
      <c r="BL318" s="20" t="s">
        <v>198</v>
      </c>
      <c r="BM318" s="188" t="s">
        <v>433</v>
      </c>
    </row>
    <row r="319" spans="1:65" s="2" customFormat="1" ht="10.199999999999999">
      <c r="A319" s="37"/>
      <c r="B319" s="38"/>
      <c r="C319" s="39"/>
      <c r="D319" s="190" t="s">
        <v>152</v>
      </c>
      <c r="E319" s="39"/>
      <c r="F319" s="191" t="s">
        <v>434</v>
      </c>
      <c r="G319" s="39"/>
      <c r="H319" s="39"/>
      <c r="I319" s="192"/>
      <c r="J319" s="39"/>
      <c r="K319" s="39"/>
      <c r="L319" s="42"/>
      <c r="M319" s="193"/>
      <c r="N319" s="194"/>
      <c r="O319" s="68"/>
      <c r="P319" s="68"/>
      <c r="Q319" s="68"/>
      <c r="R319" s="68"/>
      <c r="S319" s="68"/>
      <c r="T319" s="69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152</v>
      </c>
      <c r="AU319" s="20" t="s">
        <v>86</v>
      </c>
    </row>
    <row r="320" spans="1:65" s="2" customFormat="1" ht="10.199999999999999">
      <c r="A320" s="37"/>
      <c r="B320" s="38"/>
      <c r="C320" s="39"/>
      <c r="D320" s="216" t="s">
        <v>163</v>
      </c>
      <c r="E320" s="39"/>
      <c r="F320" s="217" t="s">
        <v>435</v>
      </c>
      <c r="G320" s="39"/>
      <c r="H320" s="39"/>
      <c r="I320" s="192"/>
      <c r="J320" s="39"/>
      <c r="K320" s="39"/>
      <c r="L320" s="42"/>
      <c r="M320" s="193"/>
      <c r="N320" s="194"/>
      <c r="O320" s="68"/>
      <c r="P320" s="68"/>
      <c r="Q320" s="68"/>
      <c r="R320" s="68"/>
      <c r="S320" s="68"/>
      <c r="T320" s="69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163</v>
      </c>
      <c r="AU320" s="20" t="s">
        <v>86</v>
      </c>
    </row>
    <row r="321" spans="1:65" s="13" customFormat="1" ht="10.199999999999999">
      <c r="B321" s="195"/>
      <c r="C321" s="196"/>
      <c r="D321" s="190" t="s">
        <v>153</v>
      </c>
      <c r="E321" s="197" t="s">
        <v>38</v>
      </c>
      <c r="F321" s="198" t="s">
        <v>1281</v>
      </c>
      <c r="G321" s="196"/>
      <c r="H321" s="197" t="s">
        <v>38</v>
      </c>
      <c r="I321" s="199"/>
      <c r="J321" s="196"/>
      <c r="K321" s="196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153</v>
      </c>
      <c r="AU321" s="204" t="s">
        <v>86</v>
      </c>
      <c r="AV321" s="13" t="s">
        <v>84</v>
      </c>
      <c r="AW321" s="13" t="s">
        <v>36</v>
      </c>
      <c r="AX321" s="13" t="s">
        <v>76</v>
      </c>
      <c r="AY321" s="204" t="s">
        <v>144</v>
      </c>
    </row>
    <row r="322" spans="1:65" s="14" customFormat="1" ht="10.199999999999999">
      <c r="B322" s="205"/>
      <c r="C322" s="206"/>
      <c r="D322" s="190" t="s">
        <v>153</v>
      </c>
      <c r="E322" s="207" t="s">
        <v>38</v>
      </c>
      <c r="F322" s="208" t="s">
        <v>1282</v>
      </c>
      <c r="G322" s="206"/>
      <c r="H322" s="209">
        <v>2.6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153</v>
      </c>
      <c r="AU322" s="215" t="s">
        <v>86</v>
      </c>
      <c r="AV322" s="14" t="s">
        <v>86</v>
      </c>
      <c r="AW322" s="14" t="s">
        <v>36</v>
      </c>
      <c r="AX322" s="14" t="s">
        <v>76</v>
      </c>
      <c r="AY322" s="215" t="s">
        <v>144</v>
      </c>
    </row>
    <row r="323" spans="1:65" s="13" customFormat="1" ht="10.199999999999999">
      <c r="B323" s="195"/>
      <c r="C323" s="196"/>
      <c r="D323" s="190" t="s">
        <v>153</v>
      </c>
      <c r="E323" s="197" t="s">
        <v>38</v>
      </c>
      <c r="F323" s="198" t="s">
        <v>1283</v>
      </c>
      <c r="G323" s="196"/>
      <c r="H323" s="197" t="s">
        <v>38</v>
      </c>
      <c r="I323" s="199"/>
      <c r="J323" s="196"/>
      <c r="K323" s="196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153</v>
      </c>
      <c r="AU323" s="204" t="s">
        <v>86</v>
      </c>
      <c r="AV323" s="13" t="s">
        <v>84</v>
      </c>
      <c r="AW323" s="13" t="s">
        <v>36</v>
      </c>
      <c r="AX323" s="13" t="s">
        <v>76</v>
      </c>
      <c r="AY323" s="204" t="s">
        <v>144</v>
      </c>
    </row>
    <row r="324" spans="1:65" s="14" customFormat="1" ht="10.199999999999999">
      <c r="B324" s="205"/>
      <c r="C324" s="206"/>
      <c r="D324" s="190" t="s">
        <v>153</v>
      </c>
      <c r="E324" s="207" t="s">
        <v>38</v>
      </c>
      <c r="F324" s="208" t="s">
        <v>1284</v>
      </c>
      <c r="G324" s="206"/>
      <c r="H324" s="209">
        <v>4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153</v>
      </c>
      <c r="AU324" s="215" t="s">
        <v>86</v>
      </c>
      <c r="AV324" s="14" t="s">
        <v>86</v>
      </c>
      <c r="AW324" s="14" t="s">
        <v>36</v>
      </c>
      <c r="AX324" s="14" t="s">
        <v>76</v>
      </c>
      <c r="AY324" s="215" t="s">
        <v>144</v>
      </c>
    </row>
    <row r="325" spans="1:65" s="15" customFormat="1" ht="10.199999999999999">
      <c r="B325" s="232"/>
      <c r="C325" s="233"/>
      <c r="D325" s="190" t="s">
        <v>153</v>
      </c>
      <c r="E325" s="234" t="s">
        <v>38</v>
      </c>
      <c r="F325" s="235" t="s">
        <v>421</v>
      </c>
      <c r="G325" s="233"/>
      <c r="H325" s="236">
        <v>6.6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153</v>
      </c>
      <c r="AU325" s="242" t="s">
        <v>86</v>
      </c>
      <c r="AV325" s="15" t="s">
        <v>145</v>
      </c>
      <c r="AW325" s="15" t="s">
        <v>36</v>
      </c>
      <c r="AX325" s="15" t="s">
        <v>84</v>
      </c>
      <c r="AY325" s="242" t="s">
        <v>144</v>
      </c>
    </row>
    <row r="326" spans="1:65" s="2" customFormat="1" ht="16.5" customHeight="1">
      <c r="A326" s="37"/>
      <c r="B326" s="38"/>
      <c r="C326" s="177" t="s">
        <v>522</v>
      </c>
      <c r="D326" s="177" t="s">
        <v>147</v>
      </c>
      <c r="E326" s="178" t="s">
        <v>444</v>
      </c>
      <c r="F326" s="179" t="s">
        <v>445</v>
      </c>
      <c r="G326" s="180" t="s">
        <v>197</v>
      </c>
      <c r="H326" s="181">
        <v>4</v>
      </c>
      <c r="I326" s="182"/>
      <c r="J326" s="183">
        <f>ROUND(I326*H326,2)</f>
        <v>0</v>
      </c>
      <c r="K326" s="179" t="s">
        <v>160</v>
      </c>
      <c r="L326" s="42"/>
      <c r="M326" s="184" t="s">
        <v>38</v>
      </c>
      <c r="N326" s="185" t="s">
        <v>49</v>
      </c>
      <c r="O326" s="68"/>
      <c r="P326" s="186">
        <f>O326*H326</f>
        <v>0</v>
      </c>
      <c r="Q326" s="186">
        <v>4.7600000000000003E-3</v>
      </c>
      <c r="R326" s="186">
        <f>Q326*H326</f>
        <v>1.9040000000000001E-2</v>
      </c>
      <c r="S326" s="186">
        <v>0</v>
      </c>
      <c r="T326" s="18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8" t="s">
        <v>198</v>
      </c>
      <c r="AT326" s="188" t="s">
        <v>147</v>
      </c>
      <c r="AU326" s="188" t="s">
        <v>86</v>
      </c>
      <c r="AY326" s="20" t="s">
        <v>144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20" t="s">
        <v>145</v>
      </c>
      <c r="BK326" s="189">
        <f>ROUND(I326*H326,2)</f>
        <v>0</v>
      </c>
      <c r="BL326" s="20" t="s">
        <v>198</v>
      </c>
      <c r="BM326" s="188" t="s">
        <v>446</v>
      </c>
    </row>
    <row r="327" spans="1:65" s="2" customFormat="1" ht="10.199999999999999">
      <c r="A327" s="37"/>
      <c r="B327" s="38"/>
      <c r="C327" s="39"/>
      <c r="D327" s="190" t="s">
        <v>152</v>
      </c>
      <c r="E327" s="39"/>
      <c r="F327" s="191" t="s">
        <v>447</v>
      </c>
      <c r="G327" s="39"/>
      <c r="H327" s="39"/>
      <c r="I327" s="192"/>
      <c r="J327" s="39"/>
      <c r="K327" s="39"/>
      <c r="L327" s="42"/>
      <c r="M327" s="193"/>
      <c r="N327" s="194"/>
      <c r="O327" s="68"/>
      <c r="P327" s="68"/>
      <c r="Q327" s="68"/>
      <c r="R327" s="68"/>
      <c r="S327" s="68"/>
      <c r="T327" s="69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152</v>
      </c>
      <c r="AU327" s="20" t="s">
        <v>86</v>
      </c>
    </row>
    <row r="328" spans="1:65" s="2" customFormat="1" ht="10.199999999999999">
      <c r="A328" s="37"/>
      <c r="B328" s="38"/>
      <c r="C328" s="39"/>
      <c r="D328" s="216" t="s">
        <v>163</v>
      </c>
      <c r="E328" s="39"/>
      <c r="F328" s="217" t="s">
        <v>448</v>
      </c>
      <c r="G328" s="39"/>
      <c r="H328" s="39"/>
      <c r="I328" s="192"/>
      <c r="J328" s="39"/>
      <c r="K328" s="39"/>
      <c r="L328" s="42"/>
      <c r="M328" s="193"/>
      <c r="N328" s="194"/>
      <c r="O328" s="68"/>
      <c r="P328" s="68"/>
      <c r="Q328" s="68"/>
      <c r="R328" s="68"/>
      <c r="S328" s="68"/>
      <c r="T328" s="69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163</v>
      </c>
      <c r="AU328" s="20" t="s">
        <v>86</v>
      </c>
    </row>
    <row r="329" spans="1:65" s="13" customFormat="1" ht="10.199999999999999">
      <c r="B329" s="195"/>
      <c r="C329" s="196"/>
      <c r="D329" s="190" t="s">
        <v>153</v>
      </c>
      <c r="E329" s="197" t="s">
        <v>38</v>
      </c>
      <c r="F329" s="198" t="s">
        <v>1285</v>
      </c>
      <c r="G329" s="196"/>
      <c r="H329" s="197" t="s">
        <v>38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153</v>
      </c>
      <c r="AU329" s="204" t="s">
        <v>86</v>
      </c>
      <c r="AV329" s="13" t="s">
        <v>84</v>
      </c>
      <c r="AW329" s="13" t="s">
        <v>36</v>
      </c>
      <c r="AX329" s="13" t="s">
        <v>76</v>
      </c>
      <c r="AY329" s="204" t="s">
        <v>144</v>
      </c>
    </row>
    <row r="330" spans="1:65" s="14" customFormat="1" ht="10.199999999999999">
      <c r="B330" s="205"/>
      <c r="C330" s="206"/>
      <c r="D330" s="190" t="s">
        <v>153</v>
      </c>
      <c r="E330" s="207" t="s">
        <v>38</v>
      </c>
      <c r="F330" s="208" t="s">
        <v>1286</v>
      </c>
      <c r="G330" s="206"/>
      <c r="H330" s="209">
        <v>4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153</v>
      </c>
      <c r="AU330" s="215" t="s">
        <v>86</v>
      </c>
      <c r="AV330" s="14" t="s">
        <v>86</v>
      </c>
      <c r="AW330" s="14" t="s">
        <v>36</v>
      </c>
      <c r="AX330" s="14" t="s">
        <v>84</v>
      </c>
      <c r="AY330" s="215" t="s">
        <v>144</v>
      </c>
    </row>
    <row r="331" spans="1:65" s="2" customFormat="1" ht="16.5" customHeight="1">
      <c r="A331" s="37"/>
      <c r="B331" s="38"/>
      <c r="C331" s="177" t="s">
        <v>528</v>
      </c>
      <c r="D331" s="177" t="s">
        <v>147</v>
      </c>
      <c r="E331" s="178" t="s">
        <v>242</v>
      </c>
      <c r="F331" s="179" t="s">
        <v>243</v>
      </c>
      <c r="G331" s="180" t="s">
        <v>172</v>
      </c>
      <c r="H331" s="181">
        <v>2.5000000000000001E-2</v>
      </c>
      <c r="I331" s="182"/>
      <c r="J331" s="183">
        <f>ROUND(I331*H331,2)</f>
        <v>0</v>
      </c>
      <c r="K331" s="179" t="s">
        <v>160</v>
      </c>
      <c r="L331" s="42"/>
      <c r="M331" s="184" t="s">
        <v>38</v>
      </c>
      <c r="N331" s="185" t="s">
        <v>49</v>
      </c>
      <c r="O331" s="68"/>
      <c r="P331" s="186">
        <f>O331*H331</f>
        <v>0</v>
      </c>
      <c r="Q331" s="186">
        <v>0</v>
      </c>
      <c r="R331" s="186">
        <f>Q331*H331</f>
        <v>0</v>
      </c>
      <c r="S331" s="186">
        <v>0</v>
      </c>
      <c r="T331" s="18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8" t="s">
        <v>198</v>
      </c>
      <c r="AT331" s="188" t="s">
        <v>147</v>
      </c>
      <c r="AU331" s="188" t="s">
        <v>86</v>
      </c>
      <c r="AY331" s="20" t="s">
        <v>144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20" t="s">
        <v>145</v>
      </c>
      <c r="BK331" s="189">
        <f>ROUND(I331*H331,2)</f>
        <v>0</v>
      </c>
      <c r="BL331" s="20" t="s">
        <v>198</v>
      </c>
      <c r="BM331" s="188" t="s">
        <v>452</v>
      </c>
    </row>
    <row r="332" spans="1:65" s="2" customFormat="1" ht="19.2">
      <c r="A332" s="37"/>
      <c r="B332" s="38"/>
      <c r="C332" s="39"/>
      <c r="D332" s="190" t="s">
        <v>152</v>
      </c>
      <c r="E332" s="39"/>
      <c r="F332" s="191" t="s">
        <v>245</v>
      </c>
      <c r="G332" s="39"/>
      <c r="H332" s="39"/>
      <c r="I332" s="192"/>
      <c r="J332" s="39"/>
      <c r="K332" s="39"/>
      <c r="L332" s="42"/>
      <c r="M332" s="193"/>
      <c r="N332" s="194"/>
      <c r="O332" s="68"/>
      <c r="P332" s="68"/>
      <c r="Q332" s="68"/>
      <c r="R332" s="68"/>
      <c r="S332" s="68"/>
      <c r="T332" s="69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152</v>
      </c>
      <c r="AU332" s="20" t="s">
        <v>86</v>
      </c>
    </row>
    <row r="333" spans="1:65" s="2" customFormat="1" ht="10.199999999999999">
      <c r="A333" s="37"/>
      <c r="B333" s="38"/>
      <c r="C333" s="39"/>
      <c r="D333" s="216" t="s">
        <v>163</v>
      </c>
      <c r="E333" s="39"/>
      <c r="F333" s="217" t="s">
        <v>246</v>
      </c>
      <c r="G333" s="39"/>
      <c r="H333" s="39"/>
      <c r="I333" s="192"/>
      <c r="J333" s="39"/>
      <c r="K333" s="39"/>
      <c r="L333" s="42"/>
      <c r="M333" s="193"/>
      <c r="N333" s="194"/>
      <c r="O333" s="68"/>
      <c r="P333" s="68"/>
      <c r="Q333" s="68"/>
      <c r="R333" s="68"/>
      <c r="S333" s="68"/>
      <c r="T333" s="69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163</v>
      </c>
      <c r="AU333" s="20" t="s">
        <v>86</v>
      </c>
    </row>
    <row r="334" spans="1:65" s="12" customFormat="1" ht="22.8" customHeight="1">
      <c r="B334" s="161"/>
      <c r="C334" s="162"/>
      <c r="D334" s="163" t="s">
        <v>75</v>
      </c>
      <c r="E334" s="175" t="s">
        <v>270</v>
      </c>
      <c r="F334" s="175" t="s">
        <v>271</v>
      </c>
      <c r="G334" s="162"/>
      <c r="H334" s="162"/>
      <c r="I334" s="165"/>
      <c r="J334" s="176">
        <f>BK334</f>
        <v>0</v>
      </c>
      <c r="K334" s="162"/>
      <c r="L334" s="167"/>
      <c r="M334" s="168"/>
      <c r="N334" s="169"/>
      <c r="O334" s="169"/>
      <c r="P334" s="170">
        <f>SUM(P335:P382)</f>
        <v>0</v>
      </c>
      <c r="Q334" s="169"/>
      <c r="R334" s="170">
        <f>SUM(R335:R382)</f>
        <v>5.6941900000000011E-2</v>
      </c>
      <c r="S334" s="169"/>
      <c r="T334" s="171">
        <f>SUM(T335:T382)</f>
        <v>9.8055000000000003E-2</v>
      </c>
      <c r="AR334" s="172" t="s">
        <v>86</v>
      </c>
      <c r="AT334" s="173" t="s">
        <v>75</v>
      </c>
      <c r="AU334" s="173" t="s">
        <v>84</v>
      </c>
      <c r="AY334" s="172" t="s">
        <v>144</v>
      </c>
      <c r="BK334" s="174">
        <f>SUM(BK335:BK382)</f>
        <v>0</v>
      </c>
    </row>
    <row r="335" spans="1:65" s="2" customFormat="1" ht="16.5" customHeight="1">
      <c r="A335" s="37"/>
      <c r="B335" s="38"/>
      <c r="C335" s="177" t="s">
        <v>535</v>
      </c>
      <c r="D335" s="177" t="s">
        <v>147</v>
      </c>
      <c r="E335" s="178" t="s">
        <v>454</v>
      </c>
      <c r="F335" s="179" t="s">
        <v>455</v>
      </c>
      <c r="G335" s="180" t="s">
        <v>197</v>
      </c>
      <c r="H335" s="181">
        <v>19.5</v>
      </c>
      <c r="I335" s="182"/>
      <c r="J335" s="183">
        <f>ROUND(I335*H335,2)</f>
        <v>0</v>
      </c>
      <c r="K335" s="179" t="s">
        <v>160</v>
      </c>
      <c r="L335" s="42"/>
      <c r="M335" s="184" t="s">
        <v>38</v>
      </c>
      <c r="N335" s="185" t="s">
        <v>49</v>
      </c>
      <c r="O335" s="68"/>
      <c r="P335" s="186">
        <f>O335*H335</f>
        <v>0</v>
      </c>
      <c r="Q335" s="186">
        <v>0</v>
      </c>
      <c r="R335" s="186">
        <f>Q335*H335</f>
        <v>0</v>
      </c>
      <c r="S335" s="186">
        <v>2.1299999999999999E-3</v>
      </c>
      <c r="T335" s="187">
        <f>S335*H335</f>
        <v>4.1535000000000002E-2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8" t="s">
        <v>198</v>
      </c>
      <c r="AT335" s="188" t="s">
        <v>147</v>
      </c>
      <c r="AU335" s="188" t="s">
        <v>86</v>
      </c>
      <c r="AY335" s="20" t="s">
        <v>144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20" t="s">
        <v>145</v>
      </c>
      <c r="BK335" s="189">
        <f>ROUND(I335*H335,2)</f>
        <v>0</v>
      </c>
      <c r="BL335" s="20" t="s">
        <v>198</v>
      </c>
      <c r="BM335" s="188" t="s">
        <v>456</v>
      </c>
    </row>
    <row r="336" spans="1:65" s="2" customFormat="1" ht="10.199999999999999">
      <c r="A336" s="37"/>
      <c r="B336" s="38"/>
      <c r="C336" s="39"/>
      <c r="D336" s="190" t="s">
        <v>152</v>
      </c>
      <c r="E336" s="39"/>
      <c r="F336" s="191" t="s">
        <v>457</v>
      </c>
      <c r="G336" s="39"/>
      <c r="H336" s="39"/>
      <c r="I336" s="192"/>
      <c r="J336" s="39"/>
      <c r="K336" s="39"/>
      <c r="L336" s="42"/>
      <c r="M336" s="193"/>
      <c r="N336" s="194"/>
      <c r="O336" s="68"/>
      <c r="P336" s="68"/>
      <c r="Q336" s="68"/>
      <c r="R336" s="68"/>
      <c r="S336" s="68"/>
      <c r="T336" s="69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152</v>
      </c>
      <c r="AU336" s="20" t="s">
        <v>86</v>
      </c>
    </row>
    <row r="337" spans="1:65" s="2" customFormat="1" ht="10.199999999999999">
      <c r="A337" s="37"/>
      <c r="B337" s="38"/>
      <c r="C337" s="39"/>
      <c r="D337" s="216" t="s">
        <v>163</v>
      </c>
      <c r="E337" s="39"/>
      <c r="F337" s="217" t="s">
        <v>458</v>
      </c>
      <c r="G337" s="39"/>
      <c r="H337" s="39"/>
      <c r="I337" s="192"/>
      <c r="J337" s="39"/>
      <c r="K337" s="39"/>
      <c r="L337" s="42"/>
      <c r="M337" s="193"/>
      <c r="N337" s="194"/>
      <c r="O337" s="68"/>
      <c r="P337" s="68"/>
      <c r="Q337" s="68"/>
      <c r="R337" s="68"/>
      <c r="S337" s="68"/>
      <c r="T337" s="69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163</v>
      </c>
      <c r="AU337" s="20" t="s">
        <v>86</v>
      </c>
    </row>
    <row r="338" spans="1:65" s="13" customFormat="1" ht="10.199999999999999">
      <c r="B338" s="195"/>
      <c r="C338" s="196"/>
      <c r="D338" s="190" t="s">
        <v>153</v>
      </c>
      <c r="E338" s="197" t="s">
        <v>38</v>
      </c>
      <c r="F338" s="198" t="s">
        <v>459</v>
      </c>
      <c r="G338" s="196"/>
      <c r="H338" s="197" t="s">
        <v>38</v>
      </c>
      <c r="I338" s="199"/>
      <c r="J338" s="196"/>
      <c r="K338" s="196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153</v>
      </c>
      <c r="AU338" s="204" t="s">
        <v>86</v>
      </c>
      <c r="AV338" s="13" t="s">
        <v>84</v>
      </c>
      <c r="AW338" s="13" t="s">
        <v>36</v>
      </c>
      <c r="AX338" s="13" t="s">
        <v>76</v>
      </c>
      <c r="AY338" s="204" t="s">
        <v>144</v>
      </c>
    </row>
    <row r="339" spans="1:65" s="13" customFormat="1" ht="10.199999999999999">
      <c r="B339" s="195"/>
      <c r="C339" s="196"/>
      <c r="D339" s="190" t="s">
        <v>153</v>
      </c>
      <c r="E339" s="197" t="s">
        <v>38</v>
      </c>
      <c r="F339" s="198" t="s">
        <v>460</v>
      </c>
      <c r="G339" s="196"/>
      <c r="H339" s="197" t="s">
        <v>38</v>
      </c>
      <c r="I339" s="199"/>
      <c r="J339" s="196"/>
      <c r="K339" s="196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153</v>
      </c>
      <c r="AU339" s="204" t="s">
        <v>86</v>
      </c>
      <c r="AV339" s="13" t="s">
        <v>84</v>
      </c>
      <c r="AW339" s="13" t="s">
        <v>36</v>
      </c>
      <c r="AX339" s="13" t="s">
        <v>76</v>
      </c>
      <c r="AY339" s="204" t="s">
        <v>144</v>
      </c>
    </row>
    <row r="340" spans="1:65" s="14" customFormat="1" ht="10.199999999999999">
      <c r="B340" s="205"/>
      <c r="C340" s="206"/>
      <c r="D340" s="190" t="s">
        <v>153</v>
      </c>
      <c r="E340" s="207" t="s">
        <v>38</v>
      </c>
      <c r="F340" s="208" t="s">
        <v>1287</v>
      </c>
      <c r="G340" s="206"/>
      <c r="H340" s="209">
        <v>2.5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153</v>
      </c>
      <c r="AU340" s="215" t="s">
        <v>86</v>
      </c>
      <c r="AV340" s="14" t="s">
        <v>86</v>
      </c>
      <c r="AW340" s="14" t="s">
        <v>36</v>
      </c>
      <c r="AX340" s="14" t="s">
        <v>76</v>
      </c>
      <c r="AY340" s="215" t="s">
        <v>144</v>
      </c>
    </row>
    <row r="341" spans="1:65" s="13" customFormat="1" ht="10.199999999999999">
      <c r="B341" s="195"/>
      <c r="C341" s="196"/>
      <c r="D341" s="190" t="s">
        <v>153</v>
      </c>
      <c r="E341" s="197" t="s">
        <v>38</v>
      </c>
      <c r="F341" s="198" t="s">
        <v>463</v>
      </c>
      <c r="G341" s="196"/>
      <c r="H341" s="197" t="s">
        <v>38</v>
      </c>
      <c r="I341" s="199"/>
      <c r="J341" s="196"/>
      <c r="K341" s="196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153</v>
      </c>
      <c r="AU341" s="204" t="s">
        <v>86</v>
      </c>
      <c r="AV341" s="13" t="s">
        <v>84</v>
      </c>
      <c r="AW341" s="13" t="s">
        <v>36</v>
      </c>
      <c r="AX341" s="13" t="s">
        <v>76</v>
      </c>
      <c r="AY341" s="204" t="s">
        <v>144</v>
      </c>
    </row>
    <row r="342" spans="1:65" s="14" customFormat="1" ht="10.199999999999999">
      <c r="B342" s="205"/>
      <c r="C342" s="206"/>
      <c r="D342" s="190" t="s">
        <v>153</v>
      </c>
      <c r="E342" s="207" t="s">
        <v>38</v>
      </c>
      <c r="F342" s="208" t="s">
        <v>1288</v>
      </c>
      <c r="G342" s="206"/>
      <c r="H342" s="209">
        <v>4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153</v>
      </c>
      <c r="AU342" s="215" t="s">
        <v>86</v>
      </c>
      <c r="AV342" s="14" t="s">
        <v>86</v>
      </c>
      <c r="AW342" s="14" t="s">
        <v>36</v>
      </c>
      <c r="AX342" s="14" t="s">
        <v>76</v>
      </c>
      <c r="AY342" s="215" t="s">
        <v>144</v>
      </c>
    </row>
    <row r="343" spans="1:65" s="13" customFormat="1" ht="10.199999999999999">
      <c r="B343" s="195"/>
      <c r="C343" s="196"/>
      <c r="D343" s="190" t="s">
        <v>153</v>
      </c>
      <c r="E343" s="197" t="s">
        <v>38</v>
      </c>
      <c r="F343" s="198" t="s">
        <v>1289</v>
      </c>
      <c r="G343" s="196"/>
      <c r="H343" s="197" t="s">
        <v>38</v>
      </c>
      <c r="I343" s="199"/>
      <c r="J343" s="196"/>
      <c r="K343" s="196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153</v>
      </c>
      <c r="AU343" s="204" t="s">
        <v>86</v>
      </c>
      <c r="AV343" s="13" t="s">
        <v>84</v>
      </c>
      <c r="AW343" s="13" t="s">
        <v>36</v>
      </c>
      <c r="AX343" s="13" t="s">
        <v>76</v>
      </c>
      <c r="AY343" s="204" t="s">
        <v>144</v>
      </c>
    </row>
    <row r="344" spans="1:65" s="14" customFormat="1" ht="10.199999999999999">
      <c r="B344" s="205"/>
      <c r="C344" s="206"/>
      <c r="D344" s="190" t="s">
        <v>153</v>
      </c>
      <c r="E344" s="207" t="s">
        <v>38</v>
      </c>
      <c r="F344" s="208" t="s">
        <v>1290</v>
      </c>
      <c r="G344" s="206"/>
      <c r="H344" s="209">
        <v>13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153</v>
      </c>
      <c r="AU344" s="215" t="s">
        <v>86</v>
      </c>
      <c r="AV344" s="14" t="s">
        <v>86</v>
      </c>
      <c r="AW344" s="14" t="s">
        <v>36</v>
      </c>
      <c r="AX344" s="14" t="s">
        <v>76</v>
      </c>
      <c r="AY344" s="215" t="s">
        <v>144</v>
      </c>
    </row>
    <row r="345" spans="1:65" s="15" customFormat="1" ht="10.199999999999999">
      <c r="B345" s="232"/>
      <c r="C345" s="233"/>
      <c r="D345" s="190" t="s">
        <v>153</v>
      </c>
      <c r="E345" s="234" t="s">
        <v>38</v>
      </c>
      <c r="F345" s="235" t="s">
        <v>421</v>
      </c>
      <c r="G345" s="233"/>
      <c r="H345" s="236">
        <v>19.5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153</v>
      </c>
      <c r="AU345" s="242" t="s">
        <v>86</v>
      </c>
      <c r="AV345" s="15" t="s">
        <v>145</v>
      </c>
      <c r="AW345" s="15" t="s">
        <v>36</v>
      </c>
      <c r="AX345" s="15" t="s">
        <v>84</v>
      </c>
      <c r="AY345" s="242" t="s">
        <v>144</v>
      </c>
    </row>
    <row r="346" spans="1:65" s="2" customFormat="1" ht="16.5" customHeight="1">
      <c r="A346" s="37"/>
      <c r="B346" s="38"/>
      <c r="C346" s="177" t="s">
        <v>540</v>
      </c>
      <c r="D346" s="177" t="s">
        <v>147</v>
      </c>
      <c r="E346" s="178" t="s">
        <v>465</v>
      </c>
      <c r="F346" s="179" t="s">
        <v>466</v>
      </c>
      <c r="G346" s="180" t="s">
        <v>226</v>
      </c>
      <c r="H346" s="181">
        <v>2</v>
      </c>
      <c r="I346" s="182"/>
      <c r="J346" s="183">
        <f>ROUND(I346*H346,2)</f>
        <v>0</v>
      </c>
      <c r="K346" s="179" t="s">
        <v>160</v>
      </c>
      <c r="L346" s="42"/>
      <c r="M346" s="184" t="s">
        <v>38</v>
      </c>
      <c r="N346" s="185" t="s">
        <v>49</v>
      </c>
      <c r="O346" s="68"/>
      <c r="P346" s="186">
        <f>O346*H346</f>
        <v>0</v>
      </c>
      <c r="Q346" s="186">
        <v>0</v>
      </c>
      <c r="R346" s="186">
        <f>Q346*H346</f>
        <v>0</v>
      </c>
      <c r="S346" s="186">
        <v>2.826E-2</v>
      </c>
      <c r="T346" s="187">
        <f>S346*H346</f>
        <v>5.6520000000000001E-2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8" t="s">
        <v>198</v>
      </c>
      <c r="AT346" s="188" t="s">
        <v>147</v>
      </c>
      <c r="AU346" s="188" t="s">
        <v>86</v>
      </c>
      <c r="AY346" s="20" t="s">
        <v>144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20" t="s">
        <v>145</v>
      </c>
      <c r="BK346" s="189">
        <f>ROUND(I346*H346,2)</f>
        <v>0</v>
      </c>
      <c r="BL346" s="20" t="s">
        <v>198</v>
      </c>
      <c r="BM346" s="188" t="s">
        <v>467</v>
      </c>
    </row>
    <row r="347" spans="1:65" s="2" customFormat="1" ht="10.199999999999999">
      <c r="A347" s="37"/>
      <c r="B347" s="38"/>
      <c r="C347" s="39"/>
      <c r="D347" s="190" t="s">
        <v>152</v>
      </c>
      <c r="E347" s="39"/>
      <c r="F347" s="191" t="s">
        <v>468</v>
      </c>
      <c r="G347" s="39"/>
      <c r="H347" s="39"/>
      <c r="I347" s="192"/>
      <c r="J347" s="39"/>
      <c r="K347" s="39"/>
      <c r="L347" s="42"/>
      <c r="M347" s="193"/>
      <c r="N347" s="194"/>
      <c r="O347" s="68"/>
      <c r="P347" s="68"/>
      <c r="Q347" s="68"/>
      <c r="R347" s="68"/>
      <c r="S347" s="68"/>
      <c r="T347" s="69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152</v>
      </c>
      <c r="AU347" s="20" t="s">
        <v>86</v>
      </c>
    </row>
    <row r="348" spans="1:65" s="2" customFormat="1" ht="10.199999999999999">
      <c r="A348" s="37"/>
      <c r="B348" s="38"/>
      <c r="C348" s="39"/>
      <c r="D348" s="216" t="s">
        <v>163</v>
      </c>
      <c r="E348" s="39"/>
      <c r="F348" s="217" t="s">
        <v>469</v>
      </c>
      <c r="G348" s="39"/>
      <c r="H348" s="39"/>
      <c r="I348" s="192"/>
      <c r="J348" s="39"/>
      <c r="K348" s="39"/>
      <c r="L348" s="42"/>
      <c r="M348" s="193"/>
      <c r="N348" s="194"/>
      <c r="O348" s="68"/>
      <c r="P348" s="68"/>
      <c r="Q348" s="68"/>
      <c r="R348" s="68"/>
      <c r="S348" s="68"/>
      <c r="T348" s="69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163</v>
      </c>
      <c r="AU348" s="20" t="s">
        <v>86</v>
      </c>
    </row>
    <row r="349" spans="1:65" s="13" customFormat="1" ht="10.199999999999999">
      <c r="B349" s="195"/>
      <c r="C349" s="196"/>
      <c r="D349" s="190" t="s">
        <v>153</v>
      </c>
      <c r="E349" s="197" t="s">
        <v>38</v>
      </c>
      <c r="F349" s="198" t="s">
        <v>470</v>
      </c>
      <c r="G349" s="196"/>
      <c r="H349" s="197" t="s">
        <v>38</v>
      </c>
      <c r="I349" s="199"/>
      <c r="J349" s="196"/>
      <c r="K349" s="196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153</v>
      </c>
      <c r="AU349" s="204" t="s">
        <v>86</v>
      </c>
      <c r="AV349" s="13" t="s">
        <v>84</v>
      </c>
      <c r="AW349" s="13" t="s">
        <v>36</v>
      </c>
      <c r="AX349" s="13" t="s">
        <v>76</v>
      </c>
      <c r="AY349" s="204" t="s">
        <v>144</v>
      </c>
    </row>
    <row r="350" spans="1:65" s="14" customFormat="1" ht="10.199999999999999">
      <c r="B350" s="205"/>
      <c r="C350" s="206"/>
      <c r="D350" s="190" t="s">
        <v>153</v>
      </c>
      <c r="E350" s="207" t="s">
        <v>38</v>
      </c>
      <c r="F350" s="208" t="s">
        <v>1291</v>
      </c>
      <c r="G350" s="206"/>
      <c r="H350" s="209">
        <v>2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153</v>
      </c>
      <c r="AU350" s="215" t="s">
        <v>86</v>
      </c>
      <c r="AV350" s="14" t="s">
        <v>86</v>
      </c>
      <c r="AW350" s="14" t="s">
        <v>36</v>
      </c>
      <c r="AX350" s="14" t="s">
        <v>84</v>
      </c>
      <c r="AY350" s="215" t="s">
        <v>144</v>
      </c>
    </row>
    <row r="351" spans="1:65" s="2" customFormat="1" ht="16.5" customHeight="1">
      <c r="A351" s="37"/>
      <c r="B351" s="38"/>
      <c r="C351" s="177" t="s">
        <v>547</v>
      </c>
      <c r="D351" s="177" t="s">
        <v>147</v>
      </c>
      <c r="E351" s="178" t="s">
        <v>473</v>
      </c>
      <c r="F351" s="179" t="s">
        <v>474</v>
      </c>
      <c r="G351" s="180" t="s">
        <v>197</v>
      </c>
      <c r="H351" s="181">
        <v>59</v>
      </c>
      <c r="I351" s="182"/>
      <c r="J351" s="183">
        <f>ROUND(I351*H351,2)</f>
        <v>0</v>
      </c>
      <c r="K351" s="179" t="s">
        <v>160</v>
      </c>
      <c r="L351" s="42"/>
      <c r="M351" s="184" t="s">
        <v>38</v>
      </c>
      <c r="N351" s="185" t="s">
        <v>49</v>
      </c>
      <c r="O351" s="68"/>
      <c r="P351" s="186">
        <f>O351*H351</f>
        <v>0</v>
      </c>
      <c r="Q351" s="186">
        <v>4.2999999999999999E-4</v>
      </c>
      <c r="R351" s="186">
        <f>Q351*H351</f>
        <v>2.537E-2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198</v>
      </c>
      <c r="AT351" s="188" t="s">
        <v>147</v>
      </c>
      <c r="AU351" s="188" t="s">
        <v>86</v>
      </c>
      <c r="AY351" s="20" t="s">
        <v>144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145</v>
      </c>
      <c r="BK351" s="189">
        <f>ROUND(I351*H351,2)</f>
        <v>0</v>
      </c>
      <c r="BL351" s="20" t="s">
        <v>198</v>
      </c>
      <c r="BM351" s="188" t="s">
        <v>475</v>
      </c>
    </row>
    <row r="352" spans="1:65" s="2" customFormat="1" ht="10.199999999999999">
      <c r="A352" s="37"/>
      <c r="B352" s="38"/>
      <c r="C352" s="39"/>
      <c r="D352" s="190" t="s">
        <v>152</v>
      </c>
      <c r="E352" s="39"/>
      <c r="F352" s="191" t="s">
        <v>476</v>
      </c>
      <c r="G352" s="39"/>
      <c r="H352" s="39"/>
      <c r="I352" s="192"/>
      <c r="J352" s="39"/>
      <c r="K352" s="39"/>
      <c r="L352" s="42"/>
      <c r="M352" s="193"/>
      <c r="N352" s="194"/>
      <c r="O352" s="68"/>
      <c r="P352" s="68"/>
      <c r="Q352" s="68"/>
      <c r="R352" s="68"/>
      <c r="S352" s="68"/>
      <c r="T352" s="69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152</v>
      </c>
      <c r="AU352" s="20" t="s">
        <v>86</v>
      </c>
    </row>
    <row r="353" spans="1:65" s="2" customFormat="1" ht="10.199999999999999">
      <c r="A353" s="37"/>
      <c r="B353" s="38"/>
      <c r="C353" s="39"/>
      <c r="D353" s="216" t="s">
        <v>163</v>
      </c>
      <c r="E353" s="39"/>
      <c r="F353" s="217" t="s">
        <v>477</v>
      </c>
      <c r="G353" s="39"/>
      <c r="H353" s="39"/>
      <c r="I353" s="192"/>
      <c r="J353" s="39"/>
      <c r="K353" s="39"/>
      <c r="L353" s="42"/>
      <c r="M353" s="193"/>
      <c r="N353" s="194"/>
      <c r="O353" s="68"/>
      <c r="P353" s="68"/>
      <c r="Q353" s="68"/>
      <c r="R353" s="68"/>
      <c r="S353" s="68"/>
      <c r="T353" s="69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163</v>
      </c>
      <c r="AU353" s="20" t="s">
        <v>86</v>
      </c>
    </row>
    <row r="354" spans="1:65" s="13" customFormat="1" ht="10.199999999999999">
      <c r="B354" s="195"/>
      <c r="C354" s="196"/>
      <c r="D354" s="190" t="s">
        <v>153</v>
      </c>
      <c r="E354" s="197" t="s">
        <v>38</v>
      </c>
      <c r="F354" s="198" t="s">
        <v>478</v>
      </c>
      <c r="G354" s="196"/>
      <c r="H354" s="197" t="s">
        <v>38</v>
      </c>
      <c r="I354" s="199"/>
      <c r="J354" s="196"/>
      <c r="K354" s="196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153</v>
      </c>
      <c r="AU354" s="204" t="s">
        <v>86</v>
      </c>
      <c r="AV354" s="13" t="s">
        <v>84</v>
      </c>
      <c r="AW354" s="13" t="s">
        <v>36</v>
      </c>
      <c r="AX354" s="13" t="s">
        <v>76</v>
      </c>
      <c r="AY354" s="204" t="s">
        <v>144</v>
      </c>
    </row>
    <row r="355" spans="1:65" s="13" customFormat="1" ht="10.199999999999999">
      <c r="B355" s="195"/>
      <c r="C355" s="196"/>
      <c r="D355" s="190" t="s">
        <v>153</v>
      </c>
      <c r="E355" s="197" t="s">
        <v>38</v>
      </c>
      <c r="F355" s="198" t="s">
        <v>1292</v>
      </c>
      <c r="G355" s="196"/>
      <c r="H355" s="197" t="s">
        <v>38</v>
      </c>
      <c r="I355" s="199"/>
      <c r="J355" s="196"/>
      <c r="K355" s="196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153</v>
      </c>
      <c r="AU355" s="204" t="s">
        <v>86</v>
      </c>
      <c r="AV355" s="13" t="s">
        <v>84</v>
      </c>
      <c r="AW355" s="13" t="s">
        <v>36</v>
      </c>
      <c r="AX355" s="13" t="s">
        <v>76</v>
      </c>
      <c r="AY355" s="204" t="s">
        <v>144</v>
      </c>
    </row>
    <row r="356" spans="1:65" s="14" customFormat="1" ht="10.199999999999999">
      <c r="B356" s="205"/>
      <c r="C356" s="206"/>
      <c r="D356" s="190" t="s">
        <v>153</v>
      </c>
      <c r="E356" s="207" t="s">
        <v>38</v>
      </c>
      <c r="F356" s="208" t="s">
        <v>1293</v>
      </c>
      <c r="G356" s="206"/>
      <c r="H356" s="209">
        <v>9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153</v>
      </c>
      <c r="AU356" s="215" t="s">
        <v>86</v>
      </c>
      <c r="AV356" s="14" t="s">
        <v>86</v>
      </c>
      <c r="AW356" s="14" t="s">
        <v>36</v>
      </c>
      <c r="AX356" s="14" t="s">
        <v>76</v>
      </c>
      <c r="AY356" s="215" t="s">
        <v>144</v>
      </c>
    </row>
    <row r="357" spans="1:65" s="13" customFormat="1" ht="10.199999999999999">
      <c r="B357" s="195"/>
      <c r="C357" s="196"/>
      <c r="D357" s="190" t="s">
        <v>153</v>
      </c>
      <c r="E357" s="197" t="s">
        <v>38</v>
      </c>
      <c r="F357" s="198" t="s">
        <v>1294</v>
      </c>
      <c r="G357" s="196"/>
      <c r="H357" s="197" t="s">
        <v>38</v>
      </c>
      <c r="I357" s="199"/>
      <c r="J357" s="196"/>
      <c r="K357" s="196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153</v>
      </c>
      <c r="AU357" s="204" t="s">
        <v>86</v>
      </c>
      <c r="AV357" s="13" t="s">
        <v>84</v>
      </c>
      <c r="AW357" s="13" t="s">
        <v>36</v>
      </c>
      <c r="AX357" s="13" t="s">
        <v>76</v>
      </c>
      <c r="AY357" s="204" t="s">
        <v>144</v>
      </c>
    </row>
    <row r="358" spans="1:65" s="14" customFormat="1" ht="10.199999999999999">
      <c r="B358" s="205"/>
      <c r="C358" s="206"/>
      <c r="D358" s="190" t="s">
        <v>153</v>
      </c>
      <c r="E358" s="207" t="s">
        <v>38</v>
      </c>
      <c r="F358" s="208" t="s">
        <v>1295</v>
      </c>
      <c r="G358" s="206"/>
      <c r="H358" s="209">
        <v>33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153</v>
      </c>
      <c r="AU358" s="215" t="s">
        <v>86</v>
      </c>
      <c r="AV358" s="14" t="s">
        <v>86</v>
      </c>
      <c r="AW358" s="14" t="s">
        <v>36</v>
      </c>
      <c r="AX358" s="14" t="s">
        <v>76</v>
      </c>
      <c r="AY358" s="215" t="s">
        <v>144</v>
      </c>
    </row>
    <row r="359" spans="1:65" s="13" customFormat="1" ht="10.199999999999999">
      <c r="B359" s="195"/>
      <c r="C359" s="196"/>
      <c r="D359" s="190" t="s">
        <v>153</v>
      </c>
      <c r="E359" s="197" t="s">
        <v>38</v>
      </c>
      <c r="F359" s="198" t="s">
        <v>1296</v>
      </c>
      <c r="G359" s="196"/>
      <c r="H359" s="197" t="s">
        <v>38</v>
      </c>
      <c r="I359" s="199"/>
      <c r="J359" s="196"/>
      <c r="K359" s="196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153</v>
      </c>
      <c r="AU359" s="204" t="s">
        <v>86</v>
      </c>
      <c r="AV359" s="13" t="s">
        <v>84</v>
      </c>
      <c r="AW359" s="13" t="s">
        <v>36</v>
      </c>
      <c r="AX359" s="13" t="s">
        <v>76</v>
      </c>
      <c r="AY359" s="204" t="s">
        <v>144</v>
      </c>
    </row>
    <row r="360" spans="1:65" s="14" customFormat="1" ht="10.199999999999999">
      <c r="B360" s="205"/>
      <c r="C360" s="206"/>
      <c r="D360" s="190" t="s">
        <v>153</v>
      </c>
      <c r="E360" s="207" t="s">
        <v>38</v>
      </c>
      <c r="F360" s="208" t="s">
        <v>1297</v>
      </c>
      <c r="G360" s="206"/>
      <c r="H360" s="209">
        <v>17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153</v>
      </c>
      <c r="AU360" s="215" t="s">
        <v>86</v>
      </c>
      <c r="AV360" s="14" t="s">
        <v>86</v>
      </c>
      <c r="AW360" s="14" t="s">
        <v>36</v>
      </c>
      <c r="AX360" s="14" t="s">
        <v>76</v>
      </c>
      <c r="AY360" s="215" t="s">
        <v>144</v>
      </c>
    </row>
    <row r="361" spans="1:65" s="15" customFormat="1" ht="10.199999999999999">
      <c r="B361" s="232"/>
      <c r="C361" s="233"/>
      <c r="D361" s="190" t="s">
        <v>153</v>
      </c>
      <c r="E361" s="234" t="s">
        <v>38</v>
      </c>
      <c r="F361" s="235" t="s">
        <v>421</v>
      </c>
      <c r="G361" s="233"/>
      <c r="H361" s="236">
        <v>59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153</v>
      </c>
      <c r="AU361" s="242" t="s">
        <v>86</v>
      </c>
      <c r="AV361" s="15" t="s">
        <v>145</v>
      </c>
      <c r="AW361" s="15" t="s">
        <v>36</v>
      </c>
      <c r="AX361" s="15" t="s">
        <v>84</v>
      </c>
      <c r="AY361" s="242" t="s">
        <v>144</v>
      </c>
    </row>
    <row r="362" spans="1:65" s="2" customFormat="1" ht="16.5" customHeight="1">
      <c r="A362" s="37"/>
      <c r="B362" s="38"/>
      <c r="C362" s="218" t="s">
        <v>553</v>
      </c>
      <c r="D362" s="218" t="s">
        <v>223</v>
      </c>
      <c r="E362" s="219" t="s">
        <v>480</v>
      </c>
      <c r="F362" s="220" t="s">
        <v>481</v>
      </c>
      <c r="G362" s="221" t="s">
        <v>197</v>
      </c>
      <c r="H362" s="222">
        <v>60.77</v>
      </c>
      <c r="I362" s="223"/>
      <c r="J362" s="224">
        <f>ROUND(I362*H362,2)</f>
        <v>0</v>
      </c>
      <c r="K362" s="220" t="s">
        <v>38</v>
      </c>
      <c r="L362" s="225"/>
      <c r="M362" s="226" t="s">
        <v>38</v>
      </c>
      <c r="N362" s="227" t="s">
        <v>49</v>
      </c>
      <c r="O362" s="68"/>
      <c r="P362" s="186">
        <f>O362*H362</f>
        <v>0</v>
      </c>
      <c r="Q362" s="186">
        <v>4.6999999999999999E-4</v>
      </c>
      <c r="R362" s="186">
        <f>Q362*H362</f>
        <v>2.8561900000000001E-2</v>
      </c>
      <c r="S362" s="186">
        <v>0</v>
      </c>
      <c r="T362" s="18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8" t="s">
        <v>227</v>
      </c>
      <c r="AT362" s="188" t="s">
        <v>223</v>
      </c>
      <c r="AU362" s="188" t="s">
        <v>86</v>
      </c>
      <c r="AY362" s="20" t="s">
        <v>144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20" t="s">
        <v>145</v>
      </c>
      <c r="BK362" s="189">
        <f>ROUND(I362*H362,2)</f>
        <v>0</v>
      </c>
      <c r="BL362" s="20" t="s">
        <v>198</v>
      </c>
      <c r="BM362" s="188" t="s">
        <v>1298</v>
      </c>
    </row>
    <row r="363" spans="1:65" s="2" customFormat="1" ht="10.199999999999999">
      <c r="A363" s="37"/>
      <c r="B363" s="38"/>
      <c r="C363" s="39"/>
      <c r="D363" s="190" t="s">
        <v>152</v>
      </c>
      <c r="E363" s="39"/>
      <c r="F363" s="191" t="s">
        <v>481</v>
      </c>
      <c r="G363" s="39"/>
      <c r="H363" s="39"/>
      <c r="I363" s="192"/>
      <c r="J363" s="39"/>
      <c r="K363" s="39"/>
      <c r="L363" s="42"/>
      <c r="M363" s="193"/>
      <c r="N363" s="194"/>
      <c r="O363" s="68"/>
      <c r="P363" s="68"/>
      <c r="Q363" s="68"/>
      <c r="R363" s="68"/>
      <c r="S363" s="68"/>
      <c r="T363" s="69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152</v>
      </c>
      <c r="AU363" s="20" t="s">
        <v>86</v>
      </c>
    </row>
    <row r="364" spans="1:65" s="13" customFormat="1" ht="10.199999999999999">
      <c r="B364" s="195"/>
      <c r="C364" s="196"/>
      <c r="D364" s="190" t="s">
        <v>153</v>
      </c>
      <c r="E364" s="197" t="s">
        <v>38</v>
      </c>
      <c r="F364" s="198" t="s">
        <v>483</v>
      </c>
      <c r="G364" s="196"/>
      <c r="H364" s="197" t="s">
        <v>38</v>
      </c>
      <c r="I364" s="199"/>
      <c r="J364" s="196"/>
      <c r="K364" s="196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153</v>
      </c>
      <c r="AU364" s="204" t="s">
        <v>86</v>
      </c>
      <c r="AV364" s="13" t="s">
        <v>84</v>
      </c>
      <c r="AW364" s="13" t="s">
        <v>36</v>
      </c>
      <c r="AX364" s="13" t="s">
        <v>76</v>
      </c>
      <c r="AY364" s="204" t="s">
        <v>144</v>
      </c>
    </row>
    <row r="365" spans="1:65" s="14" customFormat="1" ht="10.199999999999999">
      <c r="B365" s="205"/>
      <c r="C365" s="206"/>
      <c r="D365" s="190" t="s">
        <v>153</v>
      </c>
      <c r="E365" s="207" t="s">
        <v>38</v>
      </c>
      <c r="F365" s="208" t="s">
        <v>1299</v>
      </c>
      <c r="G365" s="206"/>
      <c r="H365" s="209">
        <v>59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153</v>
      </c>
      <c r="AU365" s="215" t="s">
        <v>86</v>
      </c>
      <c r="AV365" s="14" t="s">
        <v>86</v>
      </c>
      <c r="AW365" s="14" t="s">
        <v>36</v>
      </c>
      <c r="AX365" s="14" t="s">
        <v>84</v>
      </c>
      <c r="AY365" s="215" t="s">
        <v>144</v>
      </c>
    </row>
    <row r="366" spans="1:65" s="14" customFormat="1" ht="10.199999999999999">
      <c r="B366" s="205"/>
      <c r="C366" s="206"/>
      <c r="D366" s="190" t="s">
        <v>153</v>
      </c>
      <c r="E366" s="206"/>
      <c r="F366" s="208" t="s">
        <v>1300</v>
      </c>
      <c r="G366" s="206"/>
      <c r="H366" s="209">
        <v>60.77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153</v>
      </c>
      <c r="AU366" s="215" t="s">
        <v>86</v>
      </c>
      <c r="AV366" s="14" t="s">
        <v>86</v>
      </c>
      <c r="AW366" s="14" t="s">
        <v>4</v>
      </c>
      <c r="AX366" s="14" t="s">
        <v>84</v>
      </c>
      <c r="AY366" s="215" t="s">
        <v>144</v>
      </c>
    </row>
    <row r="367" spans="1:65" s="2" customFormat="1" ht="16.5" customHeight="1">
      <c r="A367" s="37"/>
      <c r="B367" s="38"/>
      <c r="C367" s="218" t="s">
        <v>557</v>
      </c>
      <c r="D367" s="218" t="s">
        <v>223</v>
      </c>
      <c r="E367" s="219" t="s">
        <v>487</v>
      </c>
      <c r="F367" s="220" t="s">
        <v>488</v>
      </c>
      <c r="G367" s="221" t="s">
        <v>150</v>
      </c>
      <c r="H367" s="222">
        <v>1</v>
      </c>
      <c r="I367" s="223"/>
      <c r="J367" s="224">
        <f>ROUND(I367*H367,2)</f>
        <v>0</v>
      </c>
      <c r="K367" s="220" t="s">
        <v>38</v>
      </c>
      <c r="L367" s="225"/>
      <c r="M367" s="226" t="s">
        <v>38</v>
      </c>
      <c r="N367" s="227" t="s">
        <v>49</v>
      </c>
      <c r="O367" s="68"/>
      <c r="P367" s="186">
        <f>O367*H367</f>
        <v>0</v>
      </c>
      <c r="Q367" s="186">
        <v>3.0000000000000001E-5</v>
      </c>
      <c r="R367" s="186">
        <f>Q367*H367</f>
        <v>3.0000000000000001E-5</v>
      </c>
      <c r="S367" s="186">
        <v>0</v>
      </c>
      <c r="T367" s="18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8" t="s">
        <v>227</v>
      </c>
      <c r="AT367" s="188" t="s">
        <v>223</v>
      </c>
      <c r="AU367" s="188" t="s">
        <v>86</v>
      </c>
      <c r="AY367" s="20" t="s">
        <v>144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20" t="s">
        <v>145</v>
      </c>
      <c r="BK367" s="189">
        <f>ROUND(I367*H367,2)</f>
        <v>0</v>
      </c>
      <c r="BL367" s="20" t="s">
        <v>198</v>
      </c>
      <c r="BM367" s="188" t="s">
        <v>1301</v>
      </c>
    </row>
    <row r="368" spans="1:65" s="2" customFormat="1" ht="10.199999999999999">
      <c r="A368" s="37"/>
      <c r="B368" s="38"/>
      <c r="C368" s="39"/>
      <c r="D368" s="190" t="s">
        <v>152</v>
      </c>
      <c r="E368" s="39"/>
      <c r="F368" s="191" t="s">
        <v>488</v>
      </c>
      <c r="G368" s="39"/>
      <c r="H368" s="39"/>
      <c r="I368" s="192"/>
      <c r="J368" s="39"/>
      <c r="K368" s="39"/>
      <c r="L368" s="42"/>
      <c r="M368" s="193"/>
      <c r="N368" s="194"/>
      <c r="O368" s="68"/>
      <c r="P368" s="68"/>
      <c r="Q368" s="68"/>
      <c r="R368" s="68"/>
      <c r="S368" s="68"/>
      <c r="T368" s="69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152</v>
      </c>
      <c r="AU368" s="20" t="s">
        <v>86</v>
      </c>
    </row>
    <row r="369" spans="1:65" s="13" customFormat="1" ht="10.199999999999999">
      <c r="B369" s="195"/>
      <c r="C369" s="196"/>
      <c r="D369" s="190" t="s">
        <v>153</v>
      </c>
      <c r="E369" s="197" t="s">
        <v>38</v>
      </c>
      <c r="F369" s="198" t="s">
        <v>490</v>
      </c>
      <c r="G369" s="196"/>
      <c r="H369" s="197" t="s">
        <v>38</v>
      </c>
      <c r="I369" s="199"/>
      <c r="J369" s="196"/>
      <c r="K369" s="196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153</v>
      </c>
      <c r="AU369" s="204" t="s">
        <v>86</v>
      </c>
      <c r="AV369" s="13" t="s">
        <v>84</v>
      </c>
      <c r="AW369" s="13" t="s">
        <v>36</v>
      </c>
      <c r="AX369" s="13" t="s">
        <v>76</v>
      </c>
      <c r="AY369" s="204" t="s">
        <v>144</v>
      </c>
    </row>
    <row r="370" spans="1:65" s="14" customFormat="1" ht="10.199999999999999">
      <c r="B370" s="205"/>
      <c r="C370" s="206"/>
      <c r="D370" s="190" t="s">
        <v>153</v>
      </c>
      <c r="E370" s="207" t="s">
        <v>38</v>
      </c>
      <c r="F370" s="208" t="s">
        <v>84</v>
      </c>
      <c r="G370" s="206"/>
      <c r="H370" s="209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153</v>
      </c>
      <c r="AU370" s="215" t="s">
        <v>86</v>
      </c>
      <c r="AV370" s="14" t="s">
        <v>86</v>
      </c>
      <c r="AW370" s="14" t="s">
        <v>36</v>
      </c>
      <c r="AX370" s="14" t="s">
        <v>84</v>
      </c>
      <c r="AY370" s="215" t="s">
        <v>144</v>
      </c>
    </row>
    <row r="371" spans="1:65" s="2" customFormat="1" ht="16.5" customHeight="1">
      <c r="A371" s="37"/>
      <c r="B371" s="38"/>
      <c r="C371" s="177" t="s">
        <v>562</v>
      </c>
      <c r="D371" s="177" t="s">
        <v>147</v>
      </c>
      <c r="E371" s="178" t="s">
        <v>492</v>
      </c>
      <c r="F371" s="179" t="s">
        <v>493</v>
      </c>
      <c r="G371" s="180" t="s">
        <v>226</v>
      </c>
      <c r="H371" s="181">
        <v>8</v>
      </c>
      <c r="I371" s="182"/>
      <c r="J371" s="183">
        <f>ROUND(I371*H371,2)</f>
        <v>0</v>
      </c>
      <c r="K371" s="179" t="s">
        <v>160</v>
      </c>
      <c r="L371" s="42"/>
      <c r="M371" s="184" t="s">
        <v>38</v>
      </c>
      <c r="N371" s="185" t="s">
        <v>49</v>
      </c>
      <c r="O371" s="68"/>
      <c r="P371" s="186">
        <f>O371*H371</f>
        <v>0</v>
      </c>
      <c r="Q371" s="186">
        <v>2.9E-4</v>
      </c>
      <c r="R371" s="186">
        <f>Q371*H371</f>
        <v>2.32E-3</v>
      </c>
      <c r="S371" s="186">
        <v>0</v>
      </c>
      <c r="T371" s="18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8" t="s">
        <v>198</v>
      </c>
      <c r="AT371" s="188" t="s">
        <v>147</v>
      </c>
      <c r="AU371" s="188" t="s">
        <v>86</v>
      </c>
      <c r="AY371" s="20" t="s">
        <v>144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20" t="s">
        <v>145</v>
      </c>
      <c r="BK371" s="189">
        <f>ROUND(I371*H371,2)</f>
        <v>0</v>
      </c>
      <c r="BL371" s="20" t="s">
        <v>198</v>
      </c>
      <c r="BM371" s="188" t="s">
        <v>494</v>
      </c>
    </row>
    <row r="372" spans="1:65" s="2" customFormat="1" ht="10.199999999999999">
      <c r="A372" s="37"/>
      <c r="B372" s="38"/>
      <c r="C372" s="39"/>
      <c r="D372" s="190" t="s">
        <v>152</v>
      </c>
      <c r="E372" s="39"/>
      <c r="F372" s="191" t="s">
        <v>495</v>
      </c>
      <c r="G372" s="39"/>
      <c r="H372" s="39"/>
      <c r="I372" s="192"/>
      <c r="J372" s="39"/>
      <c r="K372" s="39"/>
      <c r="L372" s="42"/>
      <c r="M372" s="193"/>
      <c r="N372" s="194"/>
      <c r="O372" s="68"/>
      <c r="P372" s="68"/>
      <c r="Q372" s="68"/>
      <c r="R372" s="68"/>
      <c r="S372" s="68"/>
      <c r="T372" s="69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152</v>
      </c>
      <c r="AU372" s="20" t="s">
        <v>86</v>
      </c>
    </row>
    <row r="373" spans="1:65" s="2" customFormat="1" ht="10.199999999999999">
      <c r="A373" s="37"/>
      <c r="B373" s="38"/>
      <c r="C373" s="39"/>
      <c r="D373" s="216" t="s">
        <v>163</v>
      </c>
      <c r="E373" s="39"/>
      <c r="F373" s="217" t="s">
        <v>496</v>
      </c>
      <c r="G373" s="39"/>
      <c r="H373" s="39"/>
      <c r="I373" s="192"/>
      <c r="J373" s="39"/>
      <c r="K373" s="39"/>
      <c r="L373" s="42"/>
      <c r="M373" s="193"/>
      <c r="N373" s="194"/>
      <c r="O373" s="68"/>
      <c r="P373" s="68"/>
      <c r="Q373" s="68"/>
      <c r="R373" s="68"/>
      <c r="S373" s="68"/>
      <c r="T373" s="69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163</v>
      </c>
      <c r="AU373" s="20" t="s">
        <v>86</v>
      </c>
    </row>
    <row r="374" spans="1:65" s="13" customFormat="1" ht="10.199999999999999">
      <c r="B374" s="195"/>
      <c r="C374" s="196"/>
      <c r="D374" s="190" t="s">
        <v>153</v>
      </c>
      <c r="E374" s="197" t="s">
        <v>38</v>
      </c>
      <c r="F374" s="198" t="s">
        <v>1302</v>
      </c>
      <c r="G374" s="196"/>
      <c r="H374" s="197" t="s">
        <v>38</v>
      </c>
      <c r="I374" s="199"/>
      <c r="J374" s="196"/>
      <c r="K374" s="196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153</v>
      </c>
      <c r="AU374" s="204" t="s">
        <v>86</v>
      </c>
      <c r="AV374" s="13" t="s">
        <v>84</v>
      </c>
      <c r="AW374" s="13" t="s">
        <v>36</v>
      </c>
      <c r="AX374" s="13" t="s">
        <v>76</v>
      </c>
      <c r="AY374" s="204" t="s">
        <v>144</v>
      </c>
    </row>
    <row r="375" spans="1:65" s="14" customFormat="1" ht="10.199999999999999">
      <c r="B375" s="205"/>
      <c r="C375" s="206"/>
      <c r="D375" s="190" t="s">
        <v>153</v>
      </c>
      <c r="E375" s="207" t="s">
        <v>38</v>
      </c>
      <c r="F375" s="208" t="s">
        <v>1094</v>
      </c>
      <c r="G375" s="206"/>
      <c r="H375" s="209">
        <v>8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153</v>
      </c>
      <c r="AU375" s="215" t="s">
        <v>86</v>
      </c>
      <c r="AV375" s="14" t="s">
        <v>86</v>
      </c>
      <c r="AW375" s="14" t="s">
        <v>36</v>
      </c>
      <c r="AX375" s="14" t="s">
        <v>84</v>
      </c>
      <c r="AY375" s="215" t="s">
        <v>144</v>
      </c>
    </row>
    <row r="376" spans="1:65" s="2" customFormat="1" ht="16.5" customHeight="1">
      <c r="A376" s="37"/>
      <c r="B376" s="38"/>
      <c r="C376" s="177" t="s">
        <v>568</v>
      </c>
      <c r="D376" s="177" t="s">
        <v>147</v>
      </c>
      <c r="E376" s="178" t="s">
        <v>1099</v>
      </c>
      <c r="F376" s="179" t="s">
        <v>1100</v>
      </c>
      <c r="G376" s="180" t="s">
        <v>226</v>
      </c>
      <c r="H376" s="181">
        <v>2</v>
      </c>
      <c r="I376" s="182"/>
      <c r="J376" s="183">
        <f>ROUND(I376*H376,2)</f>
        <v>0</v>
      </c>
      <c r="K376" s="179" t="s">
        <v>38</v>
      </c>
      <c r="L376" s="42"/>
      <c r="M376" s="184" t="s">
        <v>38</v>
      </c>
      <c r="N376" s="185" t="s">
        <v>49</v>
      </c>
      <c r="O376" s="68"/>
      <c r="P376" s="186">
        <f>O376*H376</f>
        <v>0</v>
      </c>
      <c r="Q376" s="186">
        <v>3.3E-4</v>
      </c>
      <c r="R376" s="186">
        <f>Q376*H376</f>
        <v>6.6E-4</v>
      </c>
      <c r="S376" s="186">
        <v>0</v>
      </c>
      <c r="T376" s="18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8" t="s">
        <v>198</v>
      </c>
      <c r="AT376" s="188" t="s">
        <v>147</v>
      </c>
      <c r="AU376" s="188" t="s">
        <v>86</v>
      </c>
      <c r="AY376" s="20" t="s">
        <v>144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20" t="s">
        <v>145</v>
      </c>
      <c r="BK376" s="189">
        <f>ROUND(I376*H376,2)</f>
        <v>0</v>
      </c>
      <c r="BL376" s="20" t="s">
        <v>198</v>
      </c>
      <c r="BM376" s="188" t="s">
        <v>510</v>
      </c>
    </row>
    <row r="377" spans="1:65" s="2" customFormat="1" ht="10.199999999999999">
      <c r="A377" s="37"/>
      <c r="B377" s="38"/>
      <c r="C377" s="39"/>
      <c r="D377" s="190" t="s">
        <v>152</v>
      </c>
      <c r="E377" s="39"/>
      <c r="F377" s="191" t="s">
        <v>1102</v>
      </c>
      <c r="G377" s="39"/>
      <c r="H377" s="39"/>
      <c r="I377" s="192"/>
      <c r="J377" s="39"/>
      <c r="K377" s="39"/>
      <c r="L377" s="42"/>
      <c r="M377" s="193"/>
      <c r="N377" s="194"/>
      <c r="O377" s="68"/>
      <c r="P377" s="68"/>
      <c r="Q377" s="68"/>
      <c r="R377" s="68"/>
      <c r="S377" s="68"/>
      <c r="T377" s="69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152</v>
      </c>
      <c r="AU377" s="20" t="s">
        <v>86</v>
      </c>
    </row>
    <row r="378" spans="1:65" s="13" customFormat="1" ht="10.199999999999999">
      <c r="B378" s="195"/>
      <c r="C378" s="196"/>
      <c r="D378" s="190" t="s">
        <v>153</v>
      </c>
      <c r="E378" s="197" t="s">
        <v>38</v>
      </c>
      <c r="F378" s="198" t="s">
        <v>1303</v>
      </c>
      <c r="G378" s="196"/>
      <c r="H378" s="197" t="s">
        <v>38</v>
      </c>
      <c r="I378" s="199"/>
      <c r="J378" s="196"/>
      <c r="K378" s="196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153</v>
      </c>
      <c r="AU378" s="204" t="s">
        <v>86</v>
      </c>
      <c r="AV378" s="13" t="s">
        <v>84</v>
      </c>
      <c r="AW378" s="13" t="s">
        <v>36</v>
      </c>
      <c r="AX378" s="13" t="s">
        <v>76</v>
      </c>
      <c r="AY378" s="204" t="s">
        <v>144</v>
      </c>
    </row>
    <row r="379" spans="1:65" s="14" customFormat="1" ht="10.199999999999999">
      <c r="B379" s="205"/>
      <c r="C379" s="206"/>
      <c r="D379" s="190" t="s">
        <v>153</v>
      </c>
      <c r="E379" s="207" t="s">
        <v>38</v>
      </c>
      <c r="F379" s="208" t="s">
        <v>86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153</v>
      </c>
      <c r="AU379" s="215" t="s">
        <v>86</v>
      </c>
      <c r="AV379" s="14" t="s">
        <v>86</v>
      </c>
      <c r="AW379" s="14" t="s">
        <v>36</v>
      </c>
      <c r="AX379" s="14" t="s">
        <v>84</v>
      </c>
      <c r="AY379" s="215" t="s">
        <v>144</v>
      </c>
    </row>
    <row r="380" spans="1:65" s="2" customFormat="1" ht="16.5" customHeight="1">
      <c r="A380" s="37"/>
      <c r="B380" s="38"/>
      <c r="C380" s="177" t="s">
        <v>574</v>
      </c>
      <c r="D380" s="177" t="s">
        <v>147</v>
      </c>
      <c r="E380" s="178" t="s">
        <v>315</v>
      </c>
      <c r="F380" s="179" t="s">
        <v>316</v>
      </c>
      <c r="G380" s="180" t="s">
        <v>172</v>
      </c>
      <c r="H380" s="181">
        <v>5.7000000000000002E-2</v>
      </c>
      <c r="I380" s="182"/>
      <c r="J380" s="183">
        <f>ROUND(I380*H380,2)</f>
        <v>0</v>
      </c>
      <c r="K380" s="179" t="s">
        <v>160</v>
      </c>
      <c r="L380" s="42"/>
      <c r="M380" s="184" t="s">
        <v>38</v>
      </c>
      <c r="N380" s="185" t="s">
        <v>49</v>
      </c>
      <c r="O380" s="68"/>
      <c r="P380" s="186">
        <f>O380*H380</f>
        <v>0</v>
      </c>
      <c r="Q380" s="186">
        <v>0</v>
      </c>
      <c r="R380" s="186">
        <f>Q380*H380</f>
        <v>0</v>
      </c>
      <c r="S380" s="186">
        <v>0</v>
      </c>
      <c r="T380" s="18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8" t="s">
        <v>198</v>
      </c>
      <c r="AT380" s="188" t="s">
        <v>147</v>
      </c>
      <c r="AU380" s="188" t="s">
        <v>86</v>
      </c>
      <c r="AY380" s="20" t="s">
        <v>144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20" t="s">
        <v>145</v>
      </c>
      <c r="BK380" s="189">
        <f>ROUND(I380*H380,2)</f>
        <v>0</v>
      </c>
      <c r="BL380" s="20" t="s">
        <v>198</v>
      </c>
      <c r="BM380" s="188" t="s">
        <v>514</v>
      </c>
    </row>
    <row r="381" spans="1:65" s="2" customFormat="1" ht="19.2">
      <c r="A381" s="37"/>
      <c r="B381" s="38"/>
      <c r="C381" s="39"/>
      <c r="D381" s="190" t="s">
        <v>152</v>
      </c>
      <c r="E381" s="39"/>
      <c r="F381" s="191" t="s">
        <v>318</v>
      </c>
      <c r="G381" s="39"/>
      <c r="H381" s="39"/>
      <c r="I381" s="192"/>
      <c r="J381" s="39"/>
      <c r="K381" s="39"/>
      <c r="L381" s="42"/>
      <c r="M381" s="193"/>
      <c r="N381" s="194"/>
      <c r="O381" s="68"/>
      <c r="P381" s="68"/>
      <c r="Q381" s="68"/>
      <c r="R381" s="68"/>
      <c r="S381" s="68"/>
      <c r="T381" s="69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152</v>
      </c>
      <c r="AU381" s="20" t="s">
        <v>86</v>
      </c>
    </row>
    <row r="382" spans="1:65" s="2" customFormat="1" ht="10.199999999999999">
      <c r="A382" s="37"/>
      <c r="B382" s="38"/>
      <c r="C382" s="39"/>
      <c r="D382" s="216" t="s">
        <v>163</v>
      </c>
      <c r="E382" s="39"/>
      <c r="F382" s="217" t="s">
        <v>319</v>
      </c>
      <c r="G382" s="39"/>
      <c r="H382" s="39"/>
      <c r="I382" s="192"/>
      <c r="J382" s="39"/>
      <c r="K382" s="39"/>
      <c r="L382" s="42"/>
      <c r="M382" s="193"/>
      <c r="N382" s="194"/>
      <c r="O382" s="68"/>
      <c r="P382" s="68"/>
      <c r="Q382" s="68"/>
      <c r="R382" s="68"/>
      <c r="S382" s="68"/>
      <c r="T382" s="69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163</v>
      </c>
      <c r="AU382" s="20" t="s">
        <v>86</v>
      </c>
    </row>
    <row r="383" spans="1:65" s="12" customFormat="1" ht="22.8" customHeight="1">
      <c r="B383" s="161"/>
      <c r="C383" s="162"/>
      <c r="D383" s="163" t="s">
        <v>75</v>
      </c>
      <c r="E383" s="175" t="s">
        <v>515</v>
      </c>
      <c r="F383" s="175" t="s">
        <v>516</v>
      </c>
      <c r="G383" s="162"/>
      <c r="H383" s="162"/>
      <c r="I383" s="165"/>
      <c r="J383" s="176">
        <f>BK383</f>
        <v>0</v>
      </c>
      <c r="K383" s="162"/>
      <c r="L383" s="167"/>
      <c r="M383" s="168"/>
      <c r="N383" s="169"/>
      <c r="O383" s="169"/>
      <c r="P383" s="170">
        <f>SUM(P384:P491)</f>
        <v>0</v>
      </c>
      <c r="Q383" s="169"/>
      <c r="R383" s="170">
        <f>SUM(R384:R491)</f>
        <v>0.3431300000000001</v>
      </c>
      <c r="S383" s="169"/>
      <c r="T383" s="171">
        <f>SUM(T384:T491)</f>
        <v>4.3099999999999999E-2</v>
      </c>
      <c r="AR383" s="172" t="s">
        <v>86</v>
      </c>
      <c r="AT383" s="173" t="s">
        <v>75</v>
      </c>
      <c r="AU383" s="173" t="s">
        <v>84</v>
      </c>
      <c r="AY383" s="172" t="s">
        <v>144</v>
      </c>
      <c r="BK383" s="174">
        <f>SUM(BK384:BK491)</f>
        <v>0</v>
      </c>
    </row>
    <row r="384" spans="1:65" s="2" customFormat="1" ht="16.5" customHeight="1">
      <c r="A384" s="37"/>
      <c r="B384" s="38"/>
      <c r="C384" s="177" t="s">
        <v>578</v>
      </c>
      <c r="D384" s="177" t="s">
        <v>147</v>
      </c>
      <c r="E384" s="178" t="s">
        <v>517</v>
      </c>
      <c r="F384" s="179" t="s">
        <v>518</v>
      </c>
      <c r="G384" s="180" t="s">
        <v>150</v>
      </c>
      <c r="H384" s="181">
        <v>1</v>
      </c>
      <c r="I384" s="182"/>
      <c r="J384" s="183">
        <f>ROUND(I384*H384,2)</f>
        <v>0</v>
      </c>
      <c r="K384" s="179" t="s">
        <v>160</v>
      </c>
      <c r="L384" s="42"/>
      <c r="M384" s="184" t="s">
        <v>38</v>
      </c>
      <c r="N384" s="185" t="s">
        <v>49</v>
      </c>
      <c r="O384" s="68"/>
      <c r="P384" s="186">
        <f>O384*H384</f>
        <v>0</v>
      </c>
      <c r="Q384" s="186">
        <v>0</v>
      </c>
      <c r="R384" s="186">
        <f>Q384*H384</f>
        <v>0</v>
      </c>
      <c r="S384" s="186">
        <v>1.933E-2</v>
      </c>
      <c r="T384" s="187">
        <f>S384*H384</f>
        <v>1.933E-2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8" t="s">
        <v>198</v>
      </c>
      <c r="AT384" s="188" t="s">
        <v>147</v>
      </c>
      <c r="AU384" s="188" t="s">
        <v>86</v>
      </c>
      <c r="AY384" s="20" t="s">
        <v>144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20" t="s">
        <v>145</v>
      </c>
      <c r="BK384" s="189">
        <f>ROUND(I384*H384,2)</f>
        <v>0</v>
      </c>
      <c r="BL384" s="20" t="s">
        <v>198</v>
      </c>
      <c r="BM384" s="188" t="s">
        <v>519</v>
      </c>
    </row>
    <row r="385" spans="1:65" s="2" customFormat="1" ht="10.199999999999999">
      <c r="A385" s="37"/>
      <c r="B385" s="38"/>
      <c r="C385" s="39"/>
      <c r="D385" s="190" t="s">
        <v>152</v>
      </c>
      <c r="E385" s="39"/>
      <c r="F385" s="191" t="s">
        <v>520</v>
      </c>
      <c r="G385" s="39"/>
      <c r="H385" s="39"/>
      <c r="I385" s="192"/>
      <c r="J385" s="39"/>
      <c r="K385" s="39"/>
      <c r="L385" s="42"/>
      <c r="M385" s="193"/>
      <c r="N385" s="194"/>
      <c r="O385" s="68"/>
      <c r="P385" s="68"/>
      <c r="Q385" s="68"/>
      <c r="R385" s="68"/>
      <c r="S385" s="68"/>
      <c r="T385" s="69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152</v>
      </c>
      <c r="AU385" s="20" t="s">
        <v>86</v>
      </c>
    </row>
    <row r="386" spans="1:65" s="2" customFormat="1" ht="10.199999999999999">
      <c r="A386" s="37"/>
      <c r="B386" s="38"/>
      <c r="C386" s="39"/>
      <c r="D386" s="216" t="s">
        <v>163</v>
      </c>
      <c r="E386" s="39"/>
      <c r="F386" s="217" t="s">
        <v>521</v>
      </c>
      <c r="G386" s="39"/>
      <c r="H386" s="39"/>
      <c r="I386" s="192"/>
      <c r="J386" s="39"/>
      <c r="K386" s="39"/>
      <c r="L386" s="42"/>
      <c r="M386" s="193"/>
      <c r="N386" s="194"/>
      <c r="O386" s="68"/>
      <c r="P386" s="68"/>
      <c r="Q386" s="68"/>
      <c r="R386" s="68"/>
      <c r="S386" s="68"/>
      <c r="T386" s="69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163</v>
      </c>
      <c r="AU386" s="20" t="s">
        <v>86</v>
      </c>
    </row>
    <row r="387" spans="1:65" s="2" customFormat="1" ht="16.5" customHeight="1">
      <c r="A387" s="37"/>
      <c r="B387" s="38"/>
      <c r="C387" s="177" t="s">
        <v>582</v>
      </c>
      <c r="D387" s="177" t="s">
        <v>147</v>
      </c>
      <c r="E387" s="178" t="s">
        <v>529</v>
      </c>
      <c r="F387" s="179" t="s">
        <v>530</v>
      </c>
      <c r="G387" s="180" t="s">
        <v>150</v>
      </c>
      <c r="H387" s="181">
        <v>3</v>
      </c>
      <c r="I387" s="182"/>
      <c r="J387" s="183">
        <f>ROUND(I387*H387,2)</f>
        <v>0</v>
      </c>
      <c r="K387" s="179" t="s">
        <v>160</v>
      </c>
      <c r="L387" s="42"/>
      <c r="M387" s="184" t="s">
        <v>38</v>
      </c>
      <c r="N387" s="185" t="s">
        <v>49</v>
      </c>
      <c r="O387" s="68"/>
      <c r="P387" s="186">
        <f>O387*H387</f>
        <v>0</v>
      </c>
      <c r="Q387" s="186">
        <v>1.6969999999999999E-2</v>
      </c>
      <c r="R387" s="186">
        <f>Q387*H387</f>
        <v>5.0909999999999997E-2</v>
      </c>
      <c r="S387" s="186">
        <v>0</v>
      </c>
      <c r="T387" s="18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8" t="s">
        <v>198</v>
      </c>
      <c r="AT387" s="188" t="s">
        <v>147</v>
      </c>
      <c r="AU387" s="188" t="s">
        <v>86</v>
      </c>
      <c r="AY387" s="20" t="s">
        <v>144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20" t="s">
        <v>145</v>
      </c>
      <c r="BK387" s="189">
        <f>ROUND(I387*H387,2)</f>
        <v>0</v>
      </c>
      <c r="BL387" s="20" t="s">
        <v>198</v>
      </c>
      <c r="BM387" s="188" t="s">
        <v>531</v>
      </c>
    </row>
    <row r="388" spans="1:65" s="2" customFormat="1" ht="10.199999999999999">
      <c r="A388" s="37"/>
      <c r="B388" s="38"/>
      <c r="C388" s="39"/>
      <c r="D388" s="190" t="s">
        <v>152</v>
      </c>
      <c r="E388" s="39"/>
      <c r="F388" s="191" t="s">
        <v>532</v>
      </c>
      <c r="G388" s="39"/>
      <c r="H388" s="39"/>
      <c r="I388" s="192"/>
      <c r="J388" s="39"/>
      <c r="K388" s="39"/>
      <c r="L388" s="42"/>
      <c r="M388" s="193"/>
      <c r="N388" s="194"/>
      <c r="O388" s="68"/>
      <c r="P388" s="68"/>
      <c r="Q388" s="68"/>
      <c r="R388" s="68"/>
      <c r="S388" s="68"/>
      <c r="T388" s="69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152</v>
      </c>
      <c r="AU388" s="20" t="s">
        <v>86</v>
      </c>
    </row>
    <row r="389" spans="1:65" s="2" customFormat="1" ht="10.199999999999999">
      <c r="A389" s="37"/>
      <c r="B389" s="38"/>
      <c r="C389" s="39"/>
      <c r="D389" s="216" t="s">
        <v>163</v>
      </c>
      <c r="E389" s="39"/>
      <c r="F389" s="217" t="s">
        <v>533</v>
      </c>
      <c r="G389" s="39"/>
      <c r="H389" s="39"/>
      <c r="I389" s="192"/>
      <c r="J389" s="39"/>
      <c r="K389" s="39"/>
      <c r="L389" s="42"/>
      <c r="M389" s="193"/>
      <c r="N389" s="194"/>
      <c r="O389" s="68"/>
      <c r="P389" s="68"/>
      <c r="Q389" s="68"/>
      <c r="R389" s="68"/>
      <c r="S389" s="68"/>
      <c r="T389" s="69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163</v>
      </c>
      <c r="AU389" s="20" t="s">
        <v>86</v>
      </c>
    </row>
    <row r="390" spans="1:65" s="13" customFormat="1" ht="10.199999999999999">
      <c r="B390" s="195"/>
      <c r="C390" s="196"/>
      <c r="D390" s="190" t="s">
        <v>153</v>
      </c>
      <c r="E390" s="197" t="s">
        <v>38</v>
      </c>
      <c r="F390" s="198" t="s">
        <v>534</v>
      </c>
      <c r="G390" s="196"/>
      <c r="H390" s="197" t="s">
        <v>38</v>
      </c>
      <c r="I390" s="199"/>
      <c r="J390" s="196"/>
      <c r="K390" s="196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153</v>
      </c>
      <c r="AU390" s="204" t="s">
        <v>86</v>
      </c>
      <c r="AV390" s="13" t="s">
        <v>84</v>
      </c>
      <c r="AW390" s="13" t="s">
        <v>36</v>
      </c>
      <c r="AX390" s="13" t="s">
        <v>76</v>
      </c>
      <c r="AY390" s="204" t="s">
        <v>144</v>
      </c>
    </row>
    <row r="391" spans="1:65" s="14" customFormat="1" ht="10.199999999999999">
      <c r="B391" s="205"/>
      <c r="C391" s="206"/>
      <c r="D391" s="190" t="s">
        <v>153</v>
      </c>
      <c r="E391" s="207" t="s">
        <v>38</v>
      </c>
      <c r="F391" s="208" t="s">
        <v>169</v>
      </c>
      <c r="G391" s="206"/>
      <c r="H391" s="209">
        <v>3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153</v>
      </c>
      <c r="AU391" s="215" t="s">
        <v>86</v>
      </c>
      <c r="AV391" s="14" t="s">
        <v>86</v>
      </c>
      <c r="AW391" s="14" t="s">
        <v>36</v>
      </c>
      <c r="AX391" s="14" t="s">
        <v>84</v>
      </c>
      <c r="AY391" s="215" t="s">
        <v>144</v>
      </c>
    </row>
    <row r="392" spans="1:65" s="2" customFormat="1" ht="16.5" customHeight="1">
      <c r="A392" s="37"/>
      <c r="B392" s="38"/>
      <c r="C392" s="177" t="s">
        <v>586</v>
      </c>
      <c r="D392" s="177" t="s">
        <v>147</v>
      </c>
      <c r="E392" s="178" t="s">
        <v>1304</v>
      </c>
      <c r="F392" s="179" t="s">
        <v>1305</v>
      </c>
      <c r="G392" s="180" t="s">
        <v>150</v>
      </c>
      <c r="H392" s="181">
        <v>1</v>
      </c>
      <c r="I392" s="182"/>
      <c r="J392" s="183">
        <f>ROUND(I392*H392,2)</f>
        <v>0</v>
      </c>
      <c r="K392" s="179" t="s">
        <v>160</v>
      </c>
      <c r="L392" s="42"/>
      <c r="M392" s="184" t="s">
        <v>38</v>
      </c>
      <c r="N392" s="185" t="s">
        <v>49</v>
      </c>
      <c r="O392" s="68"/>
      <c r="P392" s="186">
        <f>O392*H392</f>
        <v>0</v>
      </c>
      <c r="Q392" s="186">
        <v>4.2999999999999999E-4</v>
      </c>
      <c r="R392" s="186">
        <f>Q392*H392</f>
        <v>4.2999999999999999E-4</v>
      </c>
      <c r="S392" s="186">
        <v>0</v>
      </c>
      <c r="T392" s="187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8" t="s">
        <v>198</v>
      </c>
      <c r="AT392" s="188" t="s">
        <v>147</v>
      </c>
      <c r="AU392" s="188" t="s">
        <v>86</v>
      </c>
      <c r="AY392" s="20" t="s">
        <v>144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20" t="s">
        <v>145</v>
      </c>
      <c r="BK392" s="189">
        <f>ROUND(I392*H392,2)</f>
        <v>0</v>
      </c>
      <c r="BL392" s="20" t="s">
        <v>198</v>
      </c>
      <c r="BM392" s="188" t="s">
        <v>1306</v>
      </c>
    </row>
    <row r="393" spans="1:65" s="2" customFormat="1" ht="10.199999999999999">
      <c r="A393" s="37"/>
      <c r="B393" s="38"/>
      <c r="C393" s="39"/>
      <c r="D393" s="190" t="s">
        <v>152</v>
      </c>
      <c r="E393" s="39"/>
      <c r="F393" s="191" t="s">
        <v>1307</v>
      </c>
      <c r="G393" s="39"/>
      <c r="H393" s="39"/>
      <c r="I393" s="192"/>
      <c r="J393" s="39"/>
      <c r="K393" s="39"/>
      <c r="L393" s="42"/>
      <c r="M393" s="193"/>
      <c r="N393" s="194"/>
      <c r="O393" s="68"/>
      <c r="P393" s="68"/>
      <c r="Q393" s="68"/>
      <c r="R393" s="68"/>
      <c r="S393" s="68"/>
      <c r="T393" s="69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152</v>
      </c>
      <c r="AU393" s="20" t="s">
        <v>86</v>
      </c>
    </row>
    <row r="394" spans="1:65" s="2" customFormat="1" ht="10.199999999999999">
      <c r="A394" s="37"/>
      <c r="B394" s="38"/>
      <c r="C394" s="39"/>
      <c r="D394" s="216" t="s">
        <v>163</v>
      </c>
      <c r="E394" s="39"/>
      <c r="F394" s="217" t="s">
        <v>1308</v>
      </c>
      <c r="G394" s="39"/>
      <c r="H394" s="39"/>
      <c r="I394" s="192"/>
      <c r="J394" s="39"/>
      <c r="K394" s="39"/>
      <c r="L394" s="42"/>
      <c r="M394" s="193"/>
      <c r="N394" s="194"/>
      <c r="O394" s="68"/>
      <c r="P394" s="68"/>
      <c r="Q394" s="68"/>
      <c r="R394" s="68"/>
      <c r="S394" s="68"/>
      <c r="T394" s="69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163</v>
      </c>
      <c r="AU394" s="20" t="s">
        <v>86</v>
      </c>
    </row>
    <row r="395" spans="1:65" s="2" customFormat="1" ht="16.5" customHeight="1">
      <c r="A395" s="37"/>
      <c r="B395" s="38"/>
      <c r="C395" s="218" t="s">
        <v>591</v>
      </c>
      <c r="D395" s="218" t="s">
        <v>223</v>
      </c>
      <c r="E395" s="219" t="s">
        <v>1309</v>
      </c>
      <c r="F395" s="220" t="s">
        <v>1310</v>
      </c>
      <c r="G395" s="221" t="s">
        <v>226</v>
      </c>
      <c r="H395" s="222">
        <v>1</v>
      </c>
      <c r="I395" s="223"/>
      <c r="J395" s="224">
        <f>ROUND(I395*H395,2)</f>
        <v>0</v>
      </c>
      <c r="K395" s="220" t="s">
        <v>160</v>
      </c>
      <c r="L395" s="225"/>
      <c r="M395" s="226" t="s">
        <v>38</v>
      </c>
      <c r="N395" s="227" t="s">
        <v>49</v>
      </c>
      <c r="O395" s="68"/>
      <c r="P395" s="186">
        <f>O395*H395</f>
        <v>0</v>
      </c>
      <c r="Q395" s="186">
        <v>3.2000000000000002E-3</v>
      </c>
      <c r="R395" s="186">
        <f>Q395*H395</f>
        <v>3.2000000000000002E-3</v>
      </c>
      <c r="S395" s="186">
        <v>0</v>
      </c>
      <c r="T395" s="18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8" t="s">
        <v>227</v>
      </c>
      <c r="AT395" s="188" t="s">
        <v>223</v>
      </c>
      <c r="AU395" s="188" t="s">
        <v>86</v>
      </c>
      <c r="AY395" s="20" t="s">
        <v>144</v>
      </c>
      <c r="BE395" s="189">
        <f>IF(N395="základní",J395,0)</f>
        <v>0</v>
      </c>
      <c r="BF395" s="189">
        <f>IF(N395="snížená",J395,0)</f>
        <v>0</v>
      </c>
      <c r="BG395" s="189">
        <f>IF(N395="zákl. přenesená",J395,0)</f>
        <v>0</v>
      </c>
      <c r="BH395" s="189">
        <f>IF(N395="sníž. přenesená",J395,0)</f>
        <v>0</v>
      </c>
      <c r="BI395" s="189">
        <f>IF(N395="nulová",J395,0)</f>
        <v>0</v>
      </c>
      <c r="BJ395" s="20" t="s">
        <v>145</v>
      </c>
      <c r="BK395" s="189">
        <f>ROUND(I395*H395,2)</f>
        <v>0</v>
      </c>
      <c r="BL395" s="20" t="s">
        <v>198</v>
      </c>
      <c r="BM395" s="188" t="s">
        <v>1311</v>
      </c>
    </row>
    <row r="396" spans="1:65" s="2" customFormat="1" ht="10.199999999999999">
      <c r="A396" s="37"/>
      <c r="B396" s="38"/>
      <c r="C396" s="39"/>
      <c r="D396" s="190" t="s">
        <v>152</v>
      </c>
      <c r="E396" s="39"/>
      <c r="F396" s="191" t="s">
        <v>1310</v>
      </c>
      <c r="G396" s="39"/>
      <c r="H396" s="39"/>
      <c r="I396" s="192"/>
      <c r="J396" s="39"/>
      <c r="K396" s="39"/>
      <c r="L396" s="42"/>
      <c r="M396" s="193"/>
      <c r="N396" s="194"/>
      <c r="O396" s="68"/>
      <c r="P396" s="68"/>
      <c r="Q396" s="68"/>
      <c r="R396" s="68"/>
      <c r="S396" s="68"/>
      <c r="T396" s="69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152</v>
      </c>
      <c r="AU396" s="20" t="s">
        <v>86</v>
      </c>
    </row>
    <row r="397" spans="1:65" s="2" customFormat="1" ht="16.5" customHeight="1">
      <c r="A397" s="37"/>
      <c r="B397" s="38"/>
      <c r="C397" s="177" t="s">
        <v>595</v>
      </c>
      <c r="D397" s="177" t="s">
        <v>147</v>
      </c>
      <c r="E397" s="178" t="s">
        <v>1312</v>
      </c>
      <c r="F397" s="179" t="s">
        <v>1313</v>
      </c>
      <c r="G397" s="180" t="s">
        <v>150</v>
      </c>
      <c r="H397" s="181">
        <v>1</v>
      </c>
      <c r="I397" s="182"/>
      <c r="J397" s="183">
        <f>ROUND(I397*H397,2)</f>
        <v>0</v>
      </c>
      <c r="K397" s="179" t="s">
        <v>160</v>
      </c>
      <c r="L397" s="42"/>
      <c r="M397" s="184" t="s">
        <v>38</v>
      </c>
      <c r="N397" s="185" t="s">
        <v>49</v>
      </c>
      <c r="O397" s="68"/>
      <c r="P397" s="186">
        <f>O397*H397</f>
        <v>0</v>
      </c>
      <c r="Q397" s="186">
        <v>1.8E-3</v>
      </c>
      <c r="R397" s="186">
        <f>Q397*H397</f>
        <v>1.8E-3</v>
      </c>
      <c r="S397" s="186">
        <v>0</v>
      </c>
      <c r="T397" s="18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8" t="s">
        <v>198</v>
      </c>
      <c r="AT397" s="188" t="s">
        <v>147</v>
      </c>
      <c r="AU397" s="188" t="s">
        <v>86</v>
      </c>
      <c r="AY397" s="20" t="s">
        <v>144</v>
      </c>
      <c r="BE397" s="189">
        <f>IF(N397="základní",J397,0)</f>
        <v>0</v>
      </c>
      <c r="BF397" s="189">
        <f>IF(N397="snížená",J397,0)</f>
        <v>0</v>
      </c>
      <c r="BG397" s="189">
        <f>IF(N397="zákl. přenesená",J397,0)</f>
        <v>0</v>
      </c>
      <c r="BH397" s="189">
        <f>IF(N397="sníž. přenesená",J397,0)</f>
        <v>0</v>
      </c>
      <c r="BI397" s="189">
        <f>IF(N397="nulová",J397,0)</f>
        <v>0</v>
      </c>
      <c r="BJ397" s="20" t="s">
        <v>145</v>
      </c>
      <c r="BK397" s="189">
        <f>ROUND(I397*H397,2)</f>
        <v>0</v>
      </c>
      <c r="BL397" s="20" t="s">
        <v>198</v>
      </c>
      <c r="BM397" s="188" t="s">
        <v>1314</v>
      </c>
    </row>
    <row r="398" spans="1:65" s="2" customFormat="1" ht="10.199999999999999">
      <c r="A398" s="37"/>
      <c r="B398" s="38"/>
      <c r="C398" s="39"/>
      <c r="D398" s="190" t="s">
        <v>152</v>
      </c>
      <c r="E398" s="39"/>
      <c r="F398" s="191" t="s">
        <v>1315</v>
      </c>
      <c r="G398" s="39"/>
      <c r="H398" s="39"/>
      <c r="I398" s="192"/>
      <c r="J398" s="39"/>
      <c r="K398" s="39"/>
      <c r="L398" s="42"/>
      <c r="M398" s="193"/>
      <c r="N398" s="194"/>
      <c r="O398" s="68"/>
      <c r="P398" s="68"/>
      <c r="Q398" s="68"/>
      <c r="R398" s="68"/>
      <c r="S398" s="68"/>
      <c r="T398" s="69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152</v>
      </c>
      <c r="AU398" s="20" t="s">
        <v>86</v>
      </c>
    </row>
    <row r="399" spans="1:65" s="2" customFormat="1" ht="10.199999999999999">
      <c r="A399" s="37"/>
      <c r="B399" s="38"/>
      <c r="C399" s="39"/>
      <c r="D399" s="216" t="s">
        <v>163</v>
      </c>
      <c r="E399" s="39"/>
      <c r="F399" s="217" t="s">
        <v>1316</v>
      </c>
      <c r="G399" s="39"/>
      <c r="H399" s="39"/>
      <c r="I399" s="192"/>
      <c r="J399" s="39"/>
      <c r="K399" s="39"/>
      <c r="L399" s="42"/>
      <c r="M399" s="193"/>
      <c r="N399" s="194"/>
      <c r="O399" s="68"/>
      <c r="P399" s="68"/>
      <c r="Q399" s="68"/>
      <c r="R399" s="68"/>
      <c r="S399" s="68"/>
      <c r="T399" s="69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163</v>
      </c>
      <c r="AU399" s="20" t="s">
        <v>86</v>
      </c>
    </row>
    <row r="400" spans="1:65" s="2" customFormat="1" ht="21.75" customHeight="1">
      <c r="A400" s="37"/>
      <c r="B400" s="38"/>
      <c r="C400" s="177" t="s">
        <v>599</v>
      </c>
      <c r="D400" s="177" t="s">
        <v>147</v>
      </c>
      <c r="E400" s="178" t="s">
        <v>1317</v>
      </c>
      <c r="F400" s="179" t="s">
        <v>1318</v>
      </c>
      <c r="G400" s="180" t="s">
        <v>150</v>
      </c>
      <c r="H400" s="181">
        <v>1</v>
      </c>
      <c r="I400" s="182"/>
      <c r="J400" s="183">
        <f>ROUND(I400*H400,2)</f>
        <v>0</v>
      </c>
      <c r="K400" s="179" t="s">
        <v>38</v>
      </c>
      <c r="L400" s="42"/>
      <c r="M400" s="184" t="s">
        <v>38</v>
      </c>
      <c r="N400" s="185" t="s">
        <v>49</v>
      </c>
      <c r="O400" s="68"/>
      <c r="P400" s="186">
        <f>O400*H400</f>
        <v>0</v>
      </c>
      <c r="Q400" s="186">
        <v>2.6429999999999999E-2</v>
      </c>
      <c r="R400" s="186">
        <f>Q400*H400</f>
        <v>2.6429999999999999E-2</v>
      </c>
      <c r="S400" s="186">
        <v>0</v>
      </c>
      <c r="T400" s="18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8" t="s">
        <v>198</v>
      </c>
      <c r="AT400" s="188" t="s">
        <v>147</v>
      </c>
      <c r="AU400" s="188" t="s">
        <v>86</v>
      </c>
      <c r="AY400" s="20" t="s">
        <v>144</v>
      </c>
      <c r="BE400" s="189">
        <f>IF(N400="základní",J400,0)</f>
        <v>0</v>
      </c>
      <c r="BF400" s="189">
        <f>IF(N400="snížená",J400,0)</f>
        <v>0</v>
      </c>
      <c r="BG400" s="189">
        <f>IF(N400="zákl. přenesená",J400,0)</f>
        <v>0</v>
      </c>
      <c r="BH400" s="189">
        <f>IF(N400="sníž. přenesená",J400,0)</f>
        <v>0</v>
      </c>
      <c r="BI400" s="189">
        <f>IF(N400="nulová",J400,0)</f>
        <v>0</v>
      </c>
      <c r="BJ400" s="20" t="s">
        <v>145</v>
      </c>
      <c r="BK400" s="189">
        <f>ROUND(I400*H400,2)</f>
        <v>0</v>
      </c>
      <c r="BL400" s="20" t="s">
        <v>198</v>
      </c>
      <c r="BM400" s="188" t="s">
        <v>1319</v>
      </c>
    </row>
    <row r="401" spans="1:65" s="2" customFormat="1" ht="19.2">
      <c r="A401" s="37"/>
      <c r="B401" s="38"/>
      <c r="C401" s="39"/>
      <c r="D401" s="190" t="s">
        <v>152</v>
      </c>
      <c r="E401" s="39"/>
      <c r="F401" s="191" t="s">
        <v>1320</v>
      </c>
      <c r="G401" s="39"/>
      <c r="H401" s="39"/>
      <c r="I401" s="192"/>
      <c r="J401" s="39"/>
      <c r="K401" s="39"/>
      <c r="L401" s="42"/>
      <c r="M401" s="193"/>
      <c r="N401" s="194"/>
      <c r="O401" s="68"/>
      <c r="P401" s="68"/>
      <c r="Q401" s="68"/>
      <c r="R401" s="68"/>
      <c r="S401" s="68"/>
      <c r="T401" s="69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152</v>
      </c>
      <c r="AU401" s="20" t="s">
        <v>86</v>
      </c>
    </row>
    <row r="402" spans="1:65" s="13" customFormat="1" ht="10.199999999999999">
      <c r="B402" s="195"/>
      <c r="C402" s="196"/>
      <c r="D402" s="190" t="s">
        <v>153</v>
      </c>
      <c r="E402" s="197" t="s">
        <v>38</v>
      </c>
      <c r="F402" s="198" t="s">
        <v>1321</v>
      </c>
      <c r="G402" s="196"/>
      <c r="H402" s="197" t="s">
        <v>38</v>
      </c>
      <c r="I402" s="199"/>
      <c r="J402" s="196"/>
      <c r="K402" s="196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153</v>
      </c>
      <c r="AU402" s="204" t="s">
        <v>86</v>
      </c>
      <c r="AV402" s="13" t="s">
        <v>84</v>
      </c>
      <c r="AW402" s="13" t="s">
        <v>36</v>
      </c>
      <c r="AX402" s="13" t="s">
        <v>76</v>
      </c>
      <c r="AY402" s="204" t="s">
        <v>144</v>
      </c>
    </row>
    <row r="403" spans="1:65" s="14" customFormat="1" ht="10.199999999999999">
      <c r="B403" s="205"/>
      <c r="C403" s="206"/>
      <c r="D403" s="190" t="s">
        <v>153</v>
      </c>
      <c r="E403" s="207" t="s">
        <v>38</v>
      </c>
      <c r="F403" s="208" t="s">
        <v>84</v>
      </c>
      <c r="G403" s="206"/>
      <c r="H403" s="209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153</v>
      </c>
      <c r="AU403" s="215" t="s">
        <v>86</v>
      </c>
      <c r="AV403" s="14" t="s">
        <v>86</v>
      </c>
      <c r="AW403" s="14" t="s">
        <v>36</v>
      </c>
      <c r="AX403" s="14" t="s">
        <v>84</v>
      </c>
      <c r="AY403" s="215" t="s">
        <v>144</v>
      </c>
    </row>
    <row r="404" spans="1:65" s="2" customFormat="1" ht="21.75" customHeight="1">
      <c r="A404" s="37"/>
      <c r="B404" s="38"/>
      <c r="C404" s="177" t="s">
        <v>604</v>
      </c>
      <c r="D404" s="177" t="s">
        <v>147</v>
      </c>
      <c r="E404" s="178" t="s">
        <v>1322</v>
      </c>
      <c r="F404" s="179" t="s">
        <v>1323</v>
      </c>
      <c r="G404" s="180" t="s">
        <v>150</v>
      </c>
      <c r="H404" s="181">
        <v>2</v>
      </c>
      <c r="I404" s="182"/>
      <c r="J404" s="183">
        <f>ROUND(I404*H404,2)</f>
        <v>0</v>
      </c>
      <c r="K404" s="179" t="s">
        <v>38</v>
      </c>
      <c r="L404" s="42"/>
      <c r="M404" s="184" t="s">
        <v>38</v>
      </c>
      <c r="N404" s="185" t="s">
        <v>49</v>
      </c>
      <c r="O404" s="68"/>
      <c r="P404" s="186">
        <f>O404*H404</f>
        <v>0</v>
      </c>
      <c r="Q404" s="186">
        <v>2.945E-2</v>
      </c>
      <c r="R404" s="186">
        <f>Q404*H404</f>
        <v>5.8900000000000001E-2</v>
      </c>
      <c r="S404" s="186">
        <v>0</v>
      </c>
      <c r="T404" s="18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8" t="s">
        <v>198</v>
      </c>
      <c r="AT404" s="188" t="s">
        <v>147</v>
      </c>
      <c r="AU404" s="188" t="s">
        <v>86</v>
      </c>
      <c r="AY404" s="20" t="s">
        <v>144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20" t="s">
        <v>145</v>
      </c>
      <c r="BK404" s="189">
        <f>ROUND(I404*H404,2)</f>
        <v>0</v>
      </c>
      <c r="BL404" s="20" t="s">
        <v>198</v>
      </c>
      <c r="BM404" s="188" t="s">
        <v>1324</v>
      </c>
    </row>
    <row r="405" spans="1:65" s="2" customFormat="1" ht="19.2">
      <c r="A405" s="37"/>
      <c r="B405" s="38"/>
      <c r="C405" s="39"/>
      <c r="D405" s="190" t="s">
        <v>152</v>
      </c>
      <c r="E405" s="39"/>
      <c r="F405" s="191" t="s">
        <v>1325</v>
      </c>
      <c r="G405" s="39"/>
      <c r="H405" s="39"/>
      <c r="I405" s="192"/>
      <c r="J405" s="39"/>
      <c r="K405" s="39"/>
      <c r="L405" s="42"/>
      <c r="M405" s="193"/>
      <c r="N405" s="194"/>
      <c r="O405" s="68"/>
      <c r="P405" s="68"/>
      <c r="Q405" s="68"/>
      <c r="R405" s="68"/>
      <c r="S405" s="68"/>
      <c r="T405" s="69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152</v>
      </c>
      <c r="AU405" s="20" t="s">
        <v>86</v>
      </c>
    </row>
    <row r="406" spans="1:65" s="13" customFormat="1" ht="10.199999999999999">
      <c r="B406" s="195"/>
      <c r="C406" s="196"/>
      <c r="D406" s="190" t="s">
        <v>153</v>
      </c>
      <c r="E406" s="197" t="s">
        <v>38</v>
      </c>
      <c r="F406" s="198" t="s">
        <v>1321</v>
      </c>
      <c r="G406" s="196"/>
      <c r="H406" s="197" t="s">
        <v>38</v>
      </c>
      <c r="I406" s="199"/>
      <c r="J406" s="196"/>
      <c r="K406" s="196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153</v>
      </c>
      <c r="AU406" s="204" t="s">
        <v>86</v>
      </c>
      <c r="AV406" s="13" t="s">
        <v>84</v>
      </c>
      <c r="AW406" s="13" t="s">
        <v>36</v>
      </c>
      <c r="AX406" s="13" t="s">
        <v>76</v>
      </c>
      <c r="AY406" s="204" t="s">
        <v>144</v>
      </c>
    </row>
    <row r="407" spans="1:65" s="14" customFormat="1" ht="10.199999999999999">
      <c r="B407" s="205"/>
      <c r="C407" s="206"/>
      <c r="D407" s="190" t="s">
        <v>153</v>
      </c>
      <c r="E407" s="207" t="s">
        <v>38</v>
      </c>
      <c r="F407" s="208" t="s">
        <v>86</v>
      </c>
      <c r="G407" s="206"/>
      <c r="H407" s="209">
        <v>2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153</v>
      </c>
      <c r="AU407" s="215" t="s">
        <v>86</v>
      </c>
      <c r="AV407" s="14" t="s">
        <v>86</v>
      </c>
      <c r="AW407" s="14" t="s">
        <v>36</v>
      </c>
      <c r="AX407" s="14" t="s">
        <v>84</v>
      </c>
      <c r="AY407" s="215" t="s">
        <v>144</v>
      </c>
    </row>
    <row r="408" spans="1:65" s="2" customFormat="1" ht="16.5" customHeight="1">
      <c r="A408" s="37"/>
      <c r="B408" s="38"/>
      <c r="C408" s="177" t="s">
        <v>608</v>
      </c>
      <c r="D408" s="177" t="s">
        <v>147</v>
      </c>
      <c r="E408" s="178" t="s">
        <v>1326</v>
      </c>
      <c r="F408" s="179" t="s">
        <v>1327</v>
      </c>
      <c r="G408" s="180" t="s">
        <v>226</v>
      </c>
      <c r="H408" s="181">
        <v>1</v>
      </c>
      <c r="I408" s="182"/>
      <c r="J408" s="183">
        <f>ROUND(I408*H408,2)</f>
        <v>0</v>
      </c>
      <c r="K408" s="179" t="s">
        <v>160</v>
      </c>
      <c r="L408" s="42"/>
      <c r="M408" s="184" t="s">
        <v>38</v>
      </c>
      <c r="N408" s="185" t="s">
        <v>49</v>
      </c>
      <c r="O408" s="68"/>
      <c r="P408" s="186">
        <f>O408*H408</f>
        <v>0</v>
      </c>
      <c r="Q408" s="186">
        <v>0</v>
      </c>
      <c r="R408" s="186">
        <f>Q408*H408</f>
        <v>0</v>
      </c>
      <c r="S408" s="186">
        <v>2.2499999999999998E-3</v>
      </c>
      <c r="T408" s="187">
        <f>S408*H408</f>
        <v>2.2499999999999998E-3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8" t="s">
        <v>198</v>
      </c>
      <c r="AT408" s="188" t="s">
        <v>147</v>
      </c>
      <c r="AU408" s="188" t="s">
        <v>86</v>
      </c>
      <c r="AY408" s="20" t="s">
        <v>144</v>
      </c>
      <c r="BE408" s="189">
        <f>IF(N408="základní",J408,0)</f>
        <v>0</v>
      </c>
      <c r="BF408" s="189">
        <f>IF(N408="snížená",J408,0)</f>
        <v>0</v>
      </c>
      <c r="BG408" s="189">
        <f>IF(N408="zákl. přenesená",J408,0)</f>
        <v>0</v>
      </c>
      <c r="BH408" s="189">
        <f>IF(N408="sníž. přenesená",J408,0)</f>
        <v>0</v>
      </c>
      <c r="BI408" s="189">
        <f>IF(N408="nulová",J408,0)</f>
        <v>0</v>
      </c>
      <c r="BJ408" s="20" t="s">
        <v>145</v>
      </c>
      <c r="BK408" s="189">
        <f>ROUND(I408*H408,2)</f>
        <v>0</v>
      </c>
      <c r="BL408" s="20" t="s">
        <v>198</v>
      </c>
      <c r="BM408" s="188" t="s">
        <v>1328</v>
      </c>
    </row>
    <row r="409" spans="1:65" s="2" customFormat="1" ht="10.199999999999999">
      <c r="A409" s="37"/>
      <c r="B409" s="38"/>
      <c r="C409" s="39"/>
      <c r="D409" s="190" t="s">
        <v>152</v>
      </c>
      <c r="E409" s="39"/>
      <c r="F409" s="191" t="s">
        <v>1329</v>
      </c>
      <c r="G409" s="39"/>
      <c r="H409" s="39"/>
      <c r="I409" s="192"/>
      <c r="J409" s="39"/>
      <c r="K409" s="39"/>
      <c r="L409" s="42"/>
      <c r="M409" s="193"/>
      <c r="N409" s="194"/>
      <c r="O409" s="68"/>
      <c r="P409" s="68"/>
      <c r="Q409" s="68"/>
      <c r="R409" s="68"/>
      <c r="S409" s="68"/>
      <c r="T409" s="69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152</v>
      </c>
      <c r="AU409" s="20" t="s">
        <v>86</v>
      </c>
    </row>
    <row r="410" spans="1:65" s="2" customFormat="1" ht="10.199999999999999">
      <c r="A410" s="37"/>
      <c r="B410" s="38"/>
      <c r="C410" s="39"/>
      <c r="D410" s="216" t="s">
        <v>163</v>
      </c>
      <c r="E410" s="39"/>
      <c r="F410" s="217" t="s">
        <v>1330</v>
      </c>
      <c r="G410" s="39"/>
      <c r="H410" s="39"/>
      <c r="I410" s="192"/>
      <c r="J410" s="39"/>
      <c r="K410" s="39"/>
      <c r="L410" s="42"/>
      <c r="M410" s="193"/>
      <c r="N410" s="194"/>
      <c r="O410" s="68"/>
      <c r="P410" s="68"/>
      <c r="Q410" s="68"/>
      <c r="R410" s="68"/>
      <c r="S410" s="68"/>
      <c r="T410" s="69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163</v>
      </c>
      <c r="AU410" s="20" t="s">
        <v>86</v>
      </c>
    </row>
    <row r="411" spans="1:65" s="13" customFormat="1" ht="10.199999999999999">
      <c r="B411" s="195"/>
      <c r="C411" s="196"/>
      <c r="D411" s="190" t="s">
        <v>153</v>
      </c>
      <c r="E411" s="197" t="s">
        <v>38</v>
      </c>
      <c r="F411" s="198" t="s">
        <v>1331</v>
      </c>
      <c r="G411" s="196"/>
      <c r="H411" s="197" t="s">
        <v>38</v>
      </c>
      <c r="I411" s="199"/>
      <c r="J411" s="196"/>
      <c r="K411" s="196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153</v>
      </c>
      <c r="AU411" s="204" t="s">
        <v>86</v>
      </c>
      <c r="AV411" s="13" t="s">
        <v>84</v>
      </c>
      <c r="AW411" s="13" t="s">
        <v>36</v>
      </c>
      <c r="AX411" s="13" t="s">
        <v>76</v>
      </c>
      <c r="AY411" s="204" t="s">
        <v>144</v>
      </c>
    </row>
    <row r="412" spans="1:65" s="14" customFormat="1" ht="10.199999999999999">
      <c r="B412" s="205"/>
      <c r="C412" s="206"/>
      <c r="D412" s="190" t="s">
        <v>153</v>
      </c>
      <c r="E412" s="207" t="s">
        <v>38</v>
      </c>
      <c r="F412" s="208" t="s">
        <v>84</v>
      </c>
      <c r="G412" s="206"/>
      <c r="H412" s="209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153</v>
      </c>
      <c r="AU412" s="215" t="s">
        <v>86</v>
      </c>
      <c r="AV412" s="14" t="s">
        <v>86</v>
      </c>
      <c r="AW412" s="14" t="s">
        <v>36</v>
      </c>
      <c r="AX412" s="14" t="s">
        <v>84</v>
      </c>
      <c r="AY412" s="215" t="s">
        <v>144</v>
      </c>
    </row>
    <row r="413" spans="1:65" s="2" customFormat="1" ht="16.5" customHeight="1">
      <c r="A413" s="37"/>
      <c r="B413" s="38"/>
      <c r="C413" s="177" t="s">
        <v>612</v>
      </c>
      <c r="D413" s="177" t="s">
        <v>147</v>
      </c>
      <c r="E413" s="178" t="s">
        <v>1332</v>
      </c>
      <c r="F413" s="179" t="s">
        <v>1333</v>
      </c>
      <c r="G413" s="180" t="s">
        <v>226</v>
      </c>
      <c r="H413" s="181">
        <v>3</v>
      </c>
      <c r="I413" s="182"/>
      <c r="J413" s="183">
        <f>ROUND(I413*H413,2)</f>
        <v>0</v>
      </c>
      <c r="K413" s="179" t="s">
        <v>160</v>
      </c>
      <c r="L413" s="42"/>
      <c r="M413" s="184" t="s">
        <v>38</v>
      </c>
      <c r="N413" s="185" t="s">
        <v>49</v>
      </c>
      <c r="O413" s="68"/>
      <c r="P413" s="186">
        <f>O413*H413</f>
        <v>0</v>
      </c>
      <c r="Q413" s="186">
        <v>1.2E-4</v>
      </c>
      <c r="R413" s="186">
        <f>Q413*H413</f>
        <v>3.6000000000000002E-4</v>
      </c>
      <c r="S413" s="186">
        <v>0</v>
      </c>
      <c r="T413" s="18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8" t="s">
        <v>198</v>
      </c>
      <c r="AT413" s="188" t="s">
        <v>147</v>
      </c>
      <c r="AU413" s="188" t="s">
        <v>86</v>
      </c>
      <c r="AY413" s="20" t="s">
        <v>144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20" t="s">
        <v>145</v>
      </c>
      <c r="BK413" s="189">
        <f>ROUND(I413*H413,2)</f>
        <v>0</v>
      </c>
      <c r="BL413" s="20" t="s">
        <v>198</v>
      </c>
      <c r="BM413" s="188" t="s">
        <v>1334</v>
      </c>
    </row>
    <row r="414" spans="1:65" s="2" customFormat="1" ht="10.199999999999999">
      <c r="A414" s="37"/>
      <c r="B414" s="38"/>
      <c r="C414" s="39"/>
      <c r="D414" s="190" t="s">
        <v>152</v>
      </c>
      <c r="E414" s="39"/>
      <c r="F414" s="191" t="s">
        <v>1335</v>
      </c>
      <c r="G414" s="39"/>
      <c r="H414" s="39"/>
      <c r="I414" s="192"/>
      <c r="J414" s="39"/>
      <c r="K414" s="39"/>
      <c r="L414" s="42"/>
      <c r="M414" s="193"/>
      <c r="N414" s="194"/>
      <c r="O414" s="68"/>
      <c r="P414" s="68"/>
      <c r="Q414" s="68"/>
      <c r="R414" s="68"/>
      <c r="S414" s="68"/>
      <c r="T414" s="69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152</v>
      </c>
      <c r="AU414" s="20" t="s">
        <v>86</v>
      </c>
    </row>
    <row r="415" spans="1:65" s="2" customFormat="1" ht="10.199999999999999">
      <c r="A415" s="37"/>
      <c r="B415" s="38"/>
      <c r="C415" s="39"/>
      <c r="D415" s="216" t="s">
        <v>163</v>
      </c>
      <c r="E415" s="39"/>
      <c r="F415" s="217" t="s">
        <v>1336</v>
      </c>
      <c r="G415" s="39"/>
      <c r="H415" s="39"/>
      <c r="I415" s="192"/>
      <c r="J415" s="39"/>
      <c r="K415" s="39"/>
      <c r="L415" s="42"/>
      <c r="M415" s="193"/>
      <c r="N415" s="194"/>
      <c r="O415" s="68"/>
      <c r="P415" s="68"/>
      <c r="Q415" s="68"/>
      <c r="R415" s="68"/>
      <c r="S415" s="68"/>
      <c r="T415" s="69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163</v>
      </c>
      <c r="AU415" s="20" t="s">
        <v>86</v>
      </c>
    </row>
    <row r="416" spans="1:65" s="13" customFormat="1" ht="10.199999999999999">
      <c r="B416" s="195"/>
      <c r="C416" s="196"/>
      <c r="D416" s="190" t="s">
        <v>153</v>
      </c>
      <c r="E416" s="197" t="s">
        <v>38</v>
      </c>
      <c r="F416" s="198" t="s">
        <v>1337</v>
      </c>
      <c r="G416" s="196"/>
      <c r="H416" s="197" t="s">
        <v>38</v>
      </c>
      <c r="I416" s="199"/>
      <c r="J416" s="196"/>
      <c r="K416" s="196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153</v>
      </c>
      <c r="AU416" s="204" t="s">
        <v>86</v>
      </c>
      <c r="AV416" s="13" t="s">
        <v>84</v>
      </c>
      <c r="AW416" s="13" t="s">
        <v>36</v>
      </c>
      <c r="AX416" s="13" t="s">
        <v>76</v>
      </c>
      <c r="AY416" s="204" t="s">
        <v>144</v>
      </c>
    </row>
    <row r="417" spans="1:65" s="14" customFormat="1" ht="10.199999999999999">
      <c r="B417" s="205"/>
      <c r="C417" s="206"/>
      <c r="D417" s="190" t="s">
        <v>153</v>
      </c>
      <c r="E417" s="207" t="s">
        <v>38</v>
      </c>
      <c r="F417" s="208" t="s">
        <v>169</v>
      </c>
      <c r="G417" s="206"/>
      <c r="H417" s="209">
        <v>3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153</v>
      </c>
      <c r="AU417" s="215" t="s">
        <v>86</v>
      </c>
      <c r="AV417" s="14" t="s">
        <v>86</v>
      </c>
      <c r="AW417" s="14" t="s">
        <v>36</v>
      </c>
      <c r="AX417" s="14" t="s">
        <v>84</v>
      </c>
      <c r="AY417" s="215" t="s">
        <v>144</v>
      </c>
    </row>
    <row r="418" spans="1:65" s="2" customFormat="1" ht="16.5" customHeight="1">
      <c r="A418" s="37"/>
      <c r="B418" s="38"/>
      <c r="C418" s="218" t="s">
        <v>616</v>
      </c>
      <c r="D418" s="218" t="s">
        <v>223</v>
      </c>
      <c r="E418" s="219" t="s">
        <v>1338</v>
      </c>
      <c r="F418" s="220" t="s">
        <v>1339</v>
      </c>
      <c r="G418" s="221" t="s">
        <v>1340</v>
      </c>
      <c r="H418" s="222">
        <v>3</v>
      </c>
      <c r="I418" s="223"/>
      <c r="J418" s="224">
        <f>ROUND(I418*H418,2)</f>
        <v>0</v>
      </c>
      <c r="K418" s="220" t="s">
        <v>38</v>
      </c>
      <c r="L418" s="225"/>
      <c r="M418" s="226" t="s">
        <v>38</v>
      </c>
      <c r="N418" s="227" t="s">
        <v>49</v>
      </c>
      <c r="O418" s="68"/>
      <c r="P418" s="186">
        <f>O418*H418</f>
        <v>0</v>
      </c>
      <c r="Q418" s="186">
        <v>2.0999999999999999E-3</v>
      </c>
      <c r="R418" s="186">
        <f>Q418*H418</f>
        <v>6.3E-3</v>
      </c>
      <c r="S418" s="186">
        <v>0</v>
      </c>
      <c r="T418" s="18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8" t="s">
        <v>227</v>
      </c>
      <c r="AT418" s="188" t="s">
        <v>223</v>
      </c>
      <c r="AU418" s="188" t="s">
        <v>86</v>
      </c>
      <c r="AY418" s="20" t="s">
        <v>144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20" t="s">
        <v>145</v>
      </c>
      <c r="BK418" s="189">
        <f>ROUND(I418*H418,2)</f>
        <v>0</v>
      </c>
      <c r="BL418" s="20" t="s">
        <v>198</v>
      </c>
      <c r="BM418" s="188" t="s">
        <v>1341</v>
      </c>
    </row>
    <row r="419" spans="1:65" s="2" customFormat="1" ht="10.199999999999999">
      <c r="A419" s="37"/>
      <c r="B419" s="38"/>
      <c r="C419" s="39"/>
      <c r="D419" s="190" t="s">
        <v>152</v>
      </c>
      <c r="E419" s="39"/>
      <c r="F419" s="191" t="s">
        <v>1339</v>
      </c>
      <c r="G419" s="39"/>
      <c r="H419" s="39"/>
      <c r="I419" s="192"/>
      <c r="J419" s="39"/>
      <c r="K419" s="39"/>
      <c r="L419" s="42"/>
      <c r="M419" s="193"/>
      <c r="N419" s="194"/>
      <c r="O419" s="68"/>
      <c r="P419" s="68"/>
      <c r="Q419" s="68"/>
      <c r="R419" s="68"/>
      <c r="S419" s="68"/>
      <c r="T419" s="6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152</v>
      </c>
      <c r="AU419" s="20" t="s">
        <v>86</v>
      </c>
    </row>
    <row r="420" spans="1:65" s="13" customFormat="1" ht="10.199999999999999">
      <c r="B420" s="195"/>
      <c r="C420" s="196"/>
      <c r="D420" s="190" t="s">
        <v>153</v>
      </c>
      <c r="E420" s="197" t="s">
        <v>38</v>
      </c>
      <c r="F420" s="198" t="s">
        <v>1342</v>
      </c>
      <c r="G420" s="196"/>
      <c r="H420" s="197" t="s">
        <v>38</v>
      </c>
      <c r="I420" s="199"/>
      <c r="J420" s="196"/>
      <c r="K420" s="196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153</v>
      </c>
      <c r="AU420" s="204" t="s">
        <v>86</v>
      </c>
      <c r="AV420" s="13" t="s">
        <v>84</v>
      </c>
      <c r="AW420" s="13" t="s">
        <v>36</v>
      </c>
      <c r="AX420" s="13" t="s">
        <v>76</v>
      </c>
      <c r="AY420" s="204" t="s">
        <v>144</v>
      </c>
    </row>
    <row r="421" spans="1:65" s="14" customFormat="1" ht="10.199999999999999">
      <c r="B421" s="205"/>
      <c r="C421" s="206"/>
      <c r="D421" s="190" t="s">
        <v>153</v>
      </c>
      <c r="E421" s="207" t="s">
        <v>38</v>
      </c>
      <c r="F421" s="208" t="s">
        <v>169</v>
      </c>
      <c r="G421" s="206"/>
      <c r="H421" s="209">
        <v>3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153</v>
      </c>
      <c r="AU421" s="215" t="s">
        <v>86</v>
      </c>
      <c r="AV421" s="14" t="s">
        <v>86</v>
      </c>
      <c r="AW421" s="14" t="s">
        <v>36</v>
      </c>
      <c r="AX421" s="14" t="s">
        <v>84</v>
      </c>
      <c r="AY421" s="215" t="s">
        <v>144</v>
      </c>
    </row>
    <row r="422" spans="1:65" s="2" customFormat="1" ht="16.5" customHeight="1">
      <c r="A422" s="37"/>
      <c r="B422" s="38"/>
      <c r="C422" s="177" t="s">
        <v>620</v>
      </c>
      <c r="D422" s="177" t="s">
        <v>147</v>
      </c>
      <c r="E422" s="178" t="s">
        <v>1343</v>
      </c>
      <c r="F422" s="179" t="s">
        <v>1344</v>
      </c>
      <c r="G422" s="180" t="s">
        <v>226</v>
      </c>
      <c r="H422" s="181">
        <v>3</v>
      </c>
      <c r="I422" s="182"/>
      <c r="J422" s="183">
        <f>ROUND(I422*H422,2)</f>
        <v>0</v>
      </c>
      <c r="K422" s="179" t="s">
        <v>160</v>
      </c>
      <c r="L422" s="42"/>
      <c r="M422" s="184" t="s">
        <v>38</v>
      </c>
      <c r="N422" s="185" t="s">
        <v>49</v>
      </c>
      <c r="O422" s="68"/>
      <c r="P422" s="186">
        <f>O422*H422</f>
        <v>0</v>
      </c>
      <c r="Q422" s="186">
        <v>4.7400000000000003E-3</v>
      </c>
      <c r="R422" s="186">
        <f>Q422*H422</f>
        <v>1.422E-2</v>
      </c>
      <c r="S422" s="186">
        <v>0</v>
      </c>
      <c r="T422" s="187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8" t="s">
        <v>198</v>
      </c>
      <c r="AT422" s="188" t="s">
        <v>147</v>
      </c>
      <c r="AU422" s="188" t="s">
        <v>86</v>
      </c>
      <c r="AY422" s="20" t="s">
        <v>144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20" t="s">
        <v>145</v>
      </c>
      <c r="BK422" s="189">
        <f>ROUND(I422*H422,2)</f>
        <v>0</v>
      </c>
      <c r="BL422" s="20" t="s">
        <v>198</v>
      </c>
      <c r="BM422" s="188" t="s">
        <v>1345</v>
      </c>
    </row>
    <row r="423" spans="1:65" s="2" customFormat="1" ht="10.199999999999999">
      <c r="A423" s="37"/>
      <c r="B423" s="38"/>
      <c r="C423" s="39"/>
      <c r="D423" s="190" t="s">
        <v>152</v>
      </c>
      <c r="E423" s="39"/>
      <c r="F423" s="191" t="s">
        <v>1346</v>
      </c>
      <c r="G423" s="39"/>
      <c r="H423" s="39"/>
      <c r="I423" s="192"/>
      <c r="J423" s="39"/>
      <c r="K423" s="39"/>
      <c r="L423" s="42"/>
      <c r="M423" s="193"/>
      <c r="N423" s="194"/>
      <c r="O423" s="68"/>
      <c r="P423" s="68"/>
      <c r="Q423" s="68"/>
      <c r="R423" s="68"/>
      <c r="S423" s="68"/>
      <c r="T423" s="69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152</v>
      </c>
      <c r="AU423" s="20" t="s">
        <v>86</v>
      </c>
    </row>
    <row r="424" spans="1:65" s="2" customFormat="1" ht="10.199999999999999">
      <c r="A424" s="37"/>
      <c r="B424" s="38"/>
      <c r="C424" s="39"/>
      <c r="D424" s="216" t="s">
        <v>163</v>
      </c>
      <c r="E424" s="39"/>
      <c r="F424" s="217" t="s">
        <v>1347</v>
      </c>
      <c r="G424" s="39"/>
      <c r="H424" s="39"/>
      <c r="I424" s="192"/>
      <c r="J424" s="39"/>
      <c r="K424" s="39"/>
      <c r="L424" s="42"/>
      <c r="M424" s="193"/>
      <c r="N424" s="194"/>
      <c r="O424" s="68"/>
      <c r="P424" s="68"/>
      <c r="Q424" s="68"/>
      <c r="R424" s="68"/>
      <c r="S424" s="68"/>
      <c r="T424" s="69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163</v>
      </c>
      <c r="AU424" s="20" t="s">
        <v>86</v>
      </c>
    </row>
    <row r="425" spans="1:65" s="13" customFormat="1" ht="10.199999999999999">
      <c r="B425" s="195"/>
      <c r="C425" s="196"/>
      <c r="D425" s="190" t="s">
        <v>153</v>
      </c>
      <c r="E425" s="197" t="s">
        <v>38</v>
      </c>
      <c r="F425" s="198" t="s">
        <v>1348</v>
      </c>
      <c r="G425" s="196"/>
      <c r="H425" s="197" t="s">
        <v>38</v>
      </c>
      <c r="I425" s="199"/>
      <c r="J425" s="196"/>
      <c r="K425" s="196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153</v>
      </c>
      <c r="AU425" s="204" t="s">
        <v>86</v>
      </c>
      <c r="AV425" s="13" t="s">
        <v>84</v>
      </c>
      <c r="AW425" s="13" t="s">
        <v>36</v>
      </c>
      <c r="AX425" s="13" t="s">
        <v>76</v>
      </c>
      <c r="AY425" s="204" t="s">
        <v>144</v>
      </c>
    </row>
    <row r="426" spans="1:65" s="14" customFormat="1" ht="10.199999999999999">
      <c r="B426" s="205"/>
      <c r="C426" s="206"/>
      <c r="D426" s="190" t="s">
        <v>153</v>
      </c>
      <c r="E426" s="207" t="s">
        <v>38</v>
      </c>
      <c r="F426" s="208" t="s">
        <v>169</v>
      </c>
      <c r="G426" s="206"/>
      <c r="H426" s="209">
        <v>3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153</v>
      </c>
      <c r="AU426" s="215" t="s">
        <v>86</v>
      </c>
      <c r="AV426" s="14" t="s">
        <v>86</v>
      </c>
      <c r="AW426" s="14" t="s">
        <v>36</v>
      </c>
      <c r="AX426" s="14" t="s">
        <v>84</v>
      </c>
      <c r="AY426" s="215" t="s">
        <v>144</v>
      </c>
    </row>
    <row r="427" spans="1:65" s="2" customFormat="1" ht="21.75" customHeight="1">
      <c r="A427" s="37"/>
      <c r="B427" s="38"/>
      <c r="C427" s="177" t="s">
        <v>626</v>
      </c>
      <c r="D427" s="177" t="s">
        <v>147</v>
      </c>
      <c r="E427" s="178" t="s">
        <v>523</v>
      </c>
      <c r="F427" s="179" t="s">
        <v>524</v>
      </c>
      <c r="G427" s="180" t="s">
        <v>150</v>
      </c>
      <c r="H427" s="181">
        <v>3</v>
      </c>
      <c r="I427" s="182"/>
      <c r="J427" s="183">
        <f>ROUND(I427*H427,2)</f>
        <v>0</v>
      </c>
      <c r="K427" s="179" t="s">
        <v>38</v>
      </c>
      <c r="L427" s="42"/>
      <c r="M427" s="184" t="s">
        <v>38</v>
      </c>
      <c r="N427" s="185" t="s">
        <v>49</v>
      </c>
      <c r="O427" s="68"/>
      <c r="P427" s="186">
        <f>O427*H427</f>
        <v>0</v>
      </c>
      <c r="Q427" s="186">
        <v>1.6650000000000002E-2</v>
      </c>
      <c r="R427" s="186">
        <f>Q427*H427</f>
        <v>4.9950000000000008E-2</v>
      </c>
      <c r="S427" s="186">
        <v>0</v>
      </c>
      <c r="T427" s="187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8" t="s">
        <v>198</v>
      </c>
      <c r="AT427" s="188" t="s">
        <v>147</v>
      </c>
      <c r="AU427" s="188" t="s">
        <v>86</v>
      </c>
      <c r="AY427" s="20" t="s">
        <v>144</v>
      </c>
      <c r="BE427" s="189">
        <f>IF(N427="základní",J427,0)</f>
        <v>0</v>
      </c>
      <c r="BF427" s="189">
        <f>IF(N427="snížená",J427,0)</f>
        <v>0</v>
      </c>
      <c r="BG427" s="189">
        <f>IF(N427="zákl. přenesená",J427,0)</f>
        <v>0</v>
      </c>
      <c r="BH427" s="189">
        <f>IF(N427="sníž. přenesená",J427,0)</f>
        <v>0</v>
      </c>
      <c r="BI427" s="189">
        <f>IF(N427="nulová",J427,0)</f>
        <v>0</v>
      </c>
      <c r="BJ427" s="20" t="s">
        <v>145</v>
      </c>
      <c r="BK427" s="189">
        <f>ROUND(I427*H427,2)</f>
        <v>0</v>
      </c>
      <c r="BL427" s="20" t="s">
        <v>198</v>
      </c>
      <c r="BM427" s="188" t="s">
        <v>525</v>
      </c>
    </row>
    <row r="428" spans="1:65" s="2" customFormat="1" ht="19.2">
      <c r="A428" s="37"/>
      <c r="B428" s="38"/>
      <c r="C428" s="39"/>
      <c r="D428" s="190" t="s">
        <v>152</v>
      </c>
      <c r="E428" s="39"/>
      <c r="F428" s="191" t="s">
        <v>526</v>
      </c>
      <c r="G428" s="39"/>
      <c r="H428" s="39"/>
      <c r="I428" s="192"/>
      <c r="J428" s="39"/>
      <c r="K428" s="39"/>
      <c r="L428" s="42"/>
      <c r="M428" s="193"/>
      <c r="N428" s="194"/>
      <c r="O428" s="68"/>
      <c r="P428" s="68"/>
      <c r="Q428" s="68"/>
      <c r="R428" s="68"/>
      <c r="S428" s="68"/>
      <c r="T428" s="69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152</v>
      </c>
      <c r="AU428" s="20" t="s">
        <v>86</v>
      </c>
    </row>
    <row r="429" spans="1:65" s="13" customFormat="1" ht="10.199999999999999">
      <c r="B429" s="195"/>
      <c r="C429" s="196"/>
      <c r="D429" s="190" t="s">
        <v>153</v>
      </c>
      <c r="E429" s="197" t="s">
        <v>38</v>
      </c>
      <c r="F429" s="198" t="s">
        <v>527</v>
      </c>
      <c r="G429" s="196"/>
      <c r="H429" s="197" t="s">
        <v>38</v>
      </c>
      <c r="I429" s="199"/>
      <c r="J429" s="196"/>
      <c r="K429" s="196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153</v>
      </c>
      <c r="AU429" s="204" t="s">
        <v>86</v>
      </c>
      <c r="AV429" s="13" t="s">
        <v>84</v>
      </c>
      <c r="AW429" s="13" t="s">
        <v>36</v>
      </c>
      <c r="AX429" s="13" t="s">
        <v>76</v>
      </c>
      <c r="AY429" s="204" t="s">
        <v>144</v>
      </c>
    </row>
    <row r="430" spans="1:65" s="14" customFormat="1" ht="10.199999999999999">
      <c r="B430" s="205"/>
      <c r="C430" s="206"/>
      <c r="D430" s="190" t="s">
        <v>153</v>
      </c>
      <c r="E430" s="207" t="s">
        <v>38</v>
      </c>
      <c r="F430" s="208" t="s">
        <v>169</v>
      </c>
      <c r="G430" s="206"/>
      <c r="H430" s="209">
        <v>3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153</v>
      </c>
      <c r="AU430" s="215" t="s">
        <v>86</v>
      </c>
      <c r="AV430" s="14" t="s">
        <v>86</v>
      </c>
      <c r="AW430" s="14" t="s">
        <v>36</v>
      </c>
      <c r="AX430" s="14" t="s">
        <v>84</v>
      </c>
      <c r="AY430" s="215" t="s">
        <v>144</v>
      </c>
    </row>
    <row r="431" spans="1:65" s="2" customFormat="1" ht="16.5" customHeight="1">
      <c r="A431" s="37"/>
      <c r="B431" s="38"/>
      <c r="C431" s="177" t="s">
        <v>634</v>
      </c>
      <c r="D431" s="177" t="s">
        <v>147</v>
      </c>
      <c r="E431" s="178" t="s">
        <v>548</v>
      </c>
      <c r="F431" s="179" t="s">
        <v>549</v>
      </c>
      <c r="G431" s="180" t="s">
        <v>150</v>
      </c>
      <c r="H431" s="181">
        <v>1</v>
      </c>
      <c r="I431" s="182"/>
      <c r="J431" s="183">
        <f>ROUND(I431*H431,2)</f>
        <v>0</v>
      </c>
      <c r="K431" s="179" t="s">
        <v>160</v>
      </c>
      <c r="L431" s="42"/>
      <c r="M431" s="184" t="s">
        <v>38</v>
      </c>
      <c r="N431" s="185" t="s">
        <v>49</v>
      </c>
      <c r="O431" s="68"/>
      <c r="P431" s="186">
        <f>O431*H431</f>
        <v>0</v>
      </c>
      <c r="Q431" s="186">
        <v>0</v>
      </c>
      <c r="R431" s="186">
        <f>Q431*H431</f>
        <v>0</v>
      </c>
      <c r="S431" s="186">
        <v>1.9460000000000002E-2</v>
      </c>
      <c r="T431" s="187">
        <f>S431*H431</f>
        <v>1.9460000000000002E-2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8" t="s">
        <v>198</v>
      </c>
      <c r="AT431" s="188" t="s">
        <v>147</v>
      </c>
      <c r="AU431" s="188" t="s">
        <v>86</v>
      </c>
      <c r="AY431" s="20" t="s">
        <v>144</v>
      </c>
      <c r="BE431" s="189">
        <f>IF(N431="základní",J431,0)</f>
        <v>0</v>
      </c>
      <c r="BF431" s="189">
        <f>IF(N431="snížená",J431,0)</f>
        <v>0</v>
      </c>
      <c r="BG431" s="189">
        <f>IF(N431="zákl. přenesená",J431,0)</f>
        <v>0</v>
      </c>
      <c r="BH431" s="189">
        <f>IF(N431="sníž. přenesená",J431,0)</f>
        <v>0</v>
      </c>
      <c r="BI431" s="189">
        <f>IF(N431="nulová",J431,0)</f>
        <v>0</v>
      </c>
      <c r="BJ431" s="20" t="s">
        <v>145</v>
      </c>
      <c r="BK431" s="189">
        <f>ROUND(I431*H431,2)</f>
        <v>0</v>
      </c>
      <c r="BL431" s="20" t="s">
        <v>198</v>
      </c>
      <c r="BM431" s="188" t="s">
        <v>550</v>
      </c>
    </row>
    <row r="432" spans="1:65" s="2" customFormat="1" ht="10.199999999999999">
      <c r="A432" s="37"/>
      <c r="B432" s="38"/>
      <c r="C432" s="39"/>
      <c r="D432" s="190" t="s">
        <v>152</v>
      </c>
      <c r="E432" s="39"/>
      <c r="F432" s="191" t="s">
        <v>551</v>
      </c>
      <c r="G432" s="39"/>
      <c r="H432" s="39"/>
      <c r="I432" s="192"/>
      <c r="J432" s="39"/>
      <c r="K432" s="39"/>
      <c r="L432" s="42"/>
      <c r="M432" s="193"/>
      <c r="N432" s="194"/>
      <c r="O432" s="68"/>
      <c r="P432" s="68"/>
      <c r="Q432" s="68"/>
      <c r="R432" s="68"/>
      <c r="S432" s="68"/>
      <c r="T432" s="69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152</v>
      </c>
      <c r="AU432" s="20" t="s">
        <v>86</v>
      </c>
    </row>
    <row r="433" spans="1:65" s="2" customFormat="1" ht="10.199999999999999">
      <c r="A433" s="37"/>
      <c r="B433" s="38"/>
      <c r="C433" s="39"/>
      <c r="D433" s="216" t="s">
        <v>163</v>
      </c>
      <c r="E433" s="39"/>
      <c r="F433" s="217" t="s">
        <v>552</v>
      </c>
      <c r="G433" s="39"/>
      <c r="H433" s="39"/>
      <c r="I433" s="192"/>
      <c r="J433" s="39"/>
      <c r="K433" s="39"/>
      <c r="L433" s="42"/>
      <c r="M433" s="193"/>
      <c r="N433" s="194"/>
      <c r="O433" s="68"/>
      <c r="P433" s="68"/>
      <c r="Q433" s="68"/>
      <c r="R433" s="68"/>
      <c r="S433" s="68"/>
      <c r="T433" s="69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163</v>
      </c>
      <c r="AU433" s="20" t="s">
        <v>86</v>
      </c>
    </row>
    <row r="434" spans="1:65" s="13" customFormat="1" ht="10.199999999999999">
      <c r="B434" s="195"/>
      <c r="C434" s="196"/>
      <c r="D434" s="190" t="s">
        <v>153</v>
      </c>
      <c r="E434" s="197" t="s">
        <v>38</v>
      </c>
      <c r="F434" s="198" t="s">
        <v>1349</v>
      </c>
      <c r="G434" s="196"/>
      <c r="H434" s="197" t="s">
        <v>38</v>
      </c>
      <c r="I434" s="199"/>
      <c r="J434" s="196"/>
      <c r="K434" s="196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153</v>
      </c>
      <c r="AU434" s="204" t="s">
        <v>86</v>
      </c>
      <c r="AV434" s="13" t="s">
        <v>84</v>
      </c>
      <c r="AW434" s="13" t="s">
        <v>36</v>
      </c>
      <c r="AX434" s="13" t="s">
        <v>76</v>
      </c>
      <c r="AY434" s="204" t="s">
        <v>144</v>
      </c>
    </row>
    <row r="435" spans="1:65" s="14" customFormat="1" ht="10.199999999999999">
      <c r="B435" s="205"/>
      <c r="C435" s="206"/>
      <c r="D435" s="190" t="s">
        <v>153</v>
      </c>
      <c r="E435" s="207" t="s">
        <v>38</v>
      </c>
      <c r="F435" s="208" t="s">
        <v>84</v>
      </c>
      <c r="G435" s="206"/>
      <c r="H435" s="209">
        <v>1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153</v>
      </c>
      <c r="AU435" s="215" t="s">
        <v>86</v>
      </c>
      <c r="AV435" s="14" t="s">
        <v>86</v>
      </c>
      <c r="AW435" s="14" t="s">
        <v>36</v>
      </c>
      <c r="AX435" s="14" t="s">
        <v>84</v>
      </c>
      <c r="AY435" s="215" t="s">
        <v>144</v>
      </c>
    </row>
    <row r="436" spans="1:65" s="2" customFormat="1" ht="16.5" customHeight="1">
      <c r="A436" s="37"/>
      <c r="B436" s="38"/>
      <c r="C436" s="177" t="s">
        <v>641</v>
      </c>
      <c r="D436" s="177" t="s">
        <v>147</v>
      </c>
      <c r="E436" s="178" t="s">
        <v>554</v>
      </c>
      <c r="F436" s="179" t="s">
        <v>555</v>
      </c>
      <c r="G436" s="180" t="s">
        <v>150</v>
      </c>
      <c r="H436" s="181">
        <v>3</v>
      </c>
      <c r="I436" s="182"/>
      <c r="J436" s="183">
        <f>ROUND(I436*H436,2)</f>
        <v>0</v>
      </c>
      <c r="K436" s="179" t="s">
        <v>38</v>
      </c>
      <c r="L436" s="42"/>
      <c r="M436" s="184" t="s">
        <v>38</v>
      </c>
      <c r="N436" s="185" t="s">
        <v>49</v>
      </c>
      <c r="O436" s="68"/>
      <c r="P436" s="186">
        <f>O436*H436</f>
        <v>0</v>
      </c>
      <c r="Q436" s="186">
        <v>2.8729999999999999E-2</v>
      </c>
      <c r="R436" s="186">
        <f>Q436*H436</f>
        <v>8.6189999999999989E-2</v>
      </c>
      <c r="S436" s="186">
        <v>0</v>
      </c>
      <c r="T436" s="187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8" t="s">
        <v>198</v>
      </c>
      <c r="AT436" s="188" t="s">
        <v>147</v>
      </c>
      <c r="AU436" s="188" t="s">
        <v>86</v>
      </c>
      <c r="AY436" s="20" t="s">
        <v>144</v>
      </c>
      <c r="BE436" s="189">
        <f>IF(N436="základní",J436,0)</f>
        <v>0</v>
      </c>
      <c r="BF436" s="189">
        <f>IF(N436="snížená",J436,0)</f>
        <v>0</v>
      </c>
      <c r="BG436" s="189">
        <f>IF(N436="zákl. přenesená",J436,0)</f>
        <v>0</v>
      </c>
      <c r="BH436" s="189">
        <f>IF(N436="sníž. přenesená",J436,0)</f>
        <v>0</v>
      </c>
      <c r="BI436" s="189">
        <f>IF(N436="nulová",J436,0)</f>
        <v>0</v>
      </c>
      <c r="BJ436" s="20" t="s">
        <v>145</v>
      </c>
      <c r="BK436" s="189">
        <f>ROUND(I436*H436,2)</f>
        <v>0</v>
      </c>
      <c r="BL436" s="20" t="s">
        <v>198</v>
      </c>
      <c r="BM436" s="188" t="s">
        <v>556</v>
      </c>
    </row>
    <row r="437" spans="1:65" s="2" customFormat="1" ht="10.199999999999999">
      <c r="A437" s="37"/>
      <c r="B437" s="38"/>
      <c r="C437" s="39"/>
      <c r="D437" s="190" t="s">
        <v>152</v>
      </c>
      <c r="E437" s="39"/>
      <c r="F437" s="191" t="s">
        <v>555</v>
      </c>
      <c r="G437" s="39"/>
      <c r="H437" s="39"/>
      <c r="I437" s="192"/>
      <c r="J437" s="39"/>
      <c r="K437" s="39"/>
      <c r="L437" s="42"/>
      <c r="M437" s="193"/>
      <c r="N437" s="194"/>
      <c r="O437" s="68"/>
      <c r="P437" s="68"/>
      <c r="Q437" s="68"/>
      <c r="R437" s="68"/>
      <c r="S437" s="68"/>
      <c r="T437" s="69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152</v>
      </c>
      <c r="AU437" s="20" t="s">
        <v>86</v>
      </c>
    </row>
    <row r="438" spans="1:65" s="13" customFormat="1" ht="10.199999999999999">
      <c r="B438" s="195"/>
      <c r="C438" s="196"/>
      <c r="D438" s="190" t="s">
        <v>153</v>
      </c>
      <c r="E438" s="197" t="s">
        <v>38</v>
      </c>
      <c r="F438" s="198" t="s">
        <v>1350</v>
      </c>
      <c r="G438" s="196"/>
      <c r="H438" s="197" t="s">
        <v>38</v>
      </c>
      <c r="I438" s="199"/>
      <c r="J438" s="196"/>
      <c r="K438" s="196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153</v>
      </c>
      <c r="AU438" s="204" t="s">
        <v>86</v>
      </c>
      <c r="AV438" s="13" t="s">
        <v>84</v>
      </c>
      <c r="AW438" s="13" t="s">
        <v>36</v>
      </c>
      <c r="AX438" s="13" t="s">
        <v>76</v>
      </c>
      <c r="AY438" s="204" t="s">
        <v>144</v>
      </c>
    </row>
    <row r="439" spans="1:65" s="14" customFormat="1" ht="10.199999999999999">
      <c r="B439" s="205"/>
      <c r="C439" s="206"/>
      <c r="D439" s="190" t="s">
        <v>153</v>
      </c>
      <c r="E439" s="207" t="s">
        <v>38</v>
      </c>
      <c r="F439" s="208" t="s">
        <v>169</v>
      </c>
      <c r="G439" s="206"/>
      <c r="H439" s="209">
        <v>3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153</v>
      </c>
      <c r="AU439" s="215" t="s">
        <v>86</v>
      </c>
      <c r="AV439" s="14" t="s">
        <v>86</v>
      </c>
      <c r="AW439" s="14" t="s">
        <v>36</v>
      </c>
      <c r="AX439" s="14" t="s">
        <v>84</v>
      </c>
      <c r="AY439" s="215" t="s">
        <v>144</v>
      </c>
    </row>
    <row r="440" spans="1:65" s="2" customFormat="1" ht="16.5" customHeight="1">
      <c r="A440" s="37"/>
      <c r="B440" s="38"/>
      <c r="C440" s="218" t="s">
        <v>645</v>
      </c>
      <c r="D440" s="218" t="s">
        <v>223</v>
      </c>
      <c r="E440" s="219" t="s">
        <v>1351</v>
      </c>
      <c r="F440" s="220" t="s">
        <v>1352</v>
      </c>
      <c r="G440" s="221" t="s">
        <v>226</v>
      </c>
      <c r="H440" s="222">
        <v>3</v>
      </c>
      <c r="I440" s="223"/>
      <c r="J440" s="224">
        <f>ROUND(I440*H440,2)</f>
        <v>0</v>
      </c>
      <c r="K440" s="220" t="s">
        <v>38</v>
      </c>
      <c r="L440" s="225"/>
      <c r="M440" s="226" t="s">
        <v>38</v>
      </c>
      <c r="N440" s="227" t="s">
        <v>49</v>
      </c>
      <c r="O440" s="68"/>
      <c r="P440" s="186">
        <f>O440*H440</f>
        <v>0</v>
      </c>
      <c r="Q440" s="186">
        <v>1.2E-2</v>
      </c>
      <c r="R440" s="186">
        <f>Q440*H440</f>
        <v>3.6000000000000004E-2</v>
      </c>
      <c r="S440" s="186">
        <v>0</v>
      </c>
      <c r="T440" s="18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8" t="s">
        <v>227</v>
      </c>
      <c r="AT440" s="188" t="s">
        <v>223</v>
      </c>
      <c r="AU440" s="188" t="s">
        <v>86</v>
      </c>
      <c r="AY440" s="20" t="s">
        <v>144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20" t="s">
        <v>145</v>
      </c>
      <c r="BK440" s="189">
        <f>ROUND(I440*H440,2)</f>
        <v>0</v>
      </c>
      <c r="BL440" s="20" t="s">
        <v>198</v>
      </c>
      <c r="BM440" s="188" t="s">
        <v>1353</v>
      </c>
    </row>
    <row r="441" spans="1:65" s="2" customFormat="1" ht="10.199999999999999">
      <c r="A441" s="37"/>
      <c r="B441" s="38"/>
      <c r="C441" s="39"/>
      <c r="D441" s="190" t="s">
        <v>152</v>
      </c>
      <c r="E441" s="39"/>
      <c r="F441" s="191" t="s">
        <v>1352</v>
      </c>
      <c r="G441" s="39"/>
      <c r="H441" s="39"/>
      <c r="I441" s="192"/>
      <c r="J441" s="39"/>
      <c r="K441" s="39"/>
      <c r="L441" s="42"/>
      <c r="M441" s="193"/>
      <c r="N441" s="194"/>
      <c r="O441" s="68"/>
      <c r="P441" s="68"/>
      <c r="Q441" s="68"/>
      <c r="R441" s="68"/>
      <c r="S441" s="68"/>
      <c r="T441" s="69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152</v>
      </c>
      <c r="AU441" s="20" t="s">
        <v>86</v>
      </c>
    </row>
    <row r="442" spans="1:65" s="13" customFormat="1" ht="10.199999999999999">
      <c r="B442" s="195"/>
      <c r="C442" s="196"/>
      <c r="D442" s="190" t="s">
        <v>153</v>
      </c>
      <c r="E442" s="197" t="s">
        <v>38</v>
      </c>
      <c r="F442" s="198" t="s">
        <v>1354</v>
      </c>
      <c r="G442" s="196"/>
      <c r="H442" s="197" t="s">
        <v>38</v>
      </c>
      <c r="I442" s="199"/>
      <c r="J442" s="196"/>
      <c r="K442" s="196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153</v>
      </c>
      <c r="AU442" s="204" t="s">
        <v>86</v>
      </c>
      <c r="AV442" s="13" t="s">
        <v>84</v>
      </c>
      <c r="AW442" s="13" t="s">
        <v>36</v>
      </c>
      <c r="AX442" s="13" t="s">
        <v>76</v>
      </c>
      <c r="AY442" s="204" t="s">
        <v>144</v>
      </c>
    </row>
    <row r="443" spans="1:65" s="14" customFormat="1" ht="10.199999999999999">
      <c r="B443" s="205"/>
      <c r="C443" s="206"/>
      <c r="D443" s="190" t="s">
        <v>153</v>
      </c>
      <c r="E443" s="207" t="s">
        <v>38</v>
      </c>
      <c r="F443" s="208" t="s">
        <v>169</v>
      </c>
      <c r="G443" s="206"/>
      <c r="H443" s="209">
        <v>3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153</v>
      </c>
      <c r="AU443" s="215" t="s">
        <v>86</v>
      </c>
      <c r="AV443" s="14" t="s">
        <v>86</v>
      </c>
      <c r="AW443" s="14" t="s">
        <v>36</v>
      </c>
      <c r="AX443" s="14" t="s">
        <v>84</v>
      </c>
      <c r="AY443" s="215" t="s">
        <v>144</v>
      </c>
    </row>
    <row r="444" spans="1:65" s="2" customFormat="1" ht="16.5" customHeight="1">
      <c r="A444" s="37"/>
      <c r="B444" s="38"/>
      <c r="C444" s="177" t="s">
        <v>653</v>
      </c>
      <c r="D444" s="177" t="s">
        <v>147</v>
      </c>
      <c r="E444" s="178" t="s">
        <v>563</v>
      </c>
      <c r="F444" s="179" t="s">
        <v>564</v>
      </c>
      <c r="G444" s="180" t="s">
        <v>150</v>
      </c>
      <c r="H444" s="181">
        <v>1</v>
      </c>
      <c r="I444" s="182"/>
      <c r="J444" s="183">
        <f>ROUND(I444*H444,2)</f>
        <v>0</v>
      </c>
      <c r="K444" s="179" t="s">
        <v>160</v>
      </c>
      <c r="L444" s="42"/>
      <c r="M444" s="184" t="s">
        <v>38</v>
      </c>
      <c r="N444" s="185" t="s">
        <v>49</v>
      </c>
      <c r="O444" s="68"/>
      <c r="P444" s="186">
        <f>O444*H444</f>
        <v>0</v>
      </c>
      <c r="Q444" s="186">
        <v>0</v>
      </c>
      <c r="R444" s="186">
        <f>Q444*H444</f>
        <v>0</v>
      </c>
      <c r="S444" s="186">
        <v>8.5999999999999998E-4</v>
      </c>
      <c r="T444" s="187">
        <f>S444*H444</f>
        <v>8.5999999999999998E-4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8" t="s">
        <v>198</v>
      </c>
      <c r="AT444" s="188" t="s">
        <v>147</v>
      </c>
      <c r="AU444" s="188" t="s">
        <v>86</v>
      </c>
      <c r="AY444" s="20" t="s">
        <v>144</v>
      </c>
      <c r="BE444" s="189">
        <f>IF(N444="základní",J444,0)</f>
        <v>0</v>
      </c>
      <c r="BF444" s="189">
        <f>IF(N444="snížená",J444,0)</f>
        <v>0</v>
      </c>
      <c r="BG444" s="189">
        <f>IF(N444="zákl. přenesená",J444,0)</f>
        <v>0</v>
      </c>
      <c r="BH444" s="189">
        <f>IF(N444="sníž. přenesená",J444,0)</f>
        <v>0</v>
      </c>
      <c r="BI444" s="189">
        <f>IF(N444="nulová",J444,0)</f>
        <v>0</v>
      </c>
      <c r="BJ444" s="20" t="s">
        <v>145</v>
      </c>
      <c r="BK444" s="189">
        <f>ROUND(I444*H444,2)</f>
        <v>0</v>
      </c>
      <c r="BL444" s="20" t="s">
        <v>198</v>
      </c>
      <c r="BM444" s="188" t="s">
        <v>565</v>
      </c>
    </row>
    <row r="445" spans="1:65" s="2" customFormat="1" ht="10.199999999999999">
      <c r="A445" s="37"/>
      <c r="B445" s="38"/>
      <c r="C445" s="39"/>
      <c r="D445" s="190" t="s">
        <v>152</v>
      </c>
      <c r="E445" s="39"/>
      <c r="F445" s="191" t="s">
        <v>566</v>
      </c>
      <c r="G445" s="39"/>
      <c r="H445" s="39"/>
      <c r="I445" s="192"/>
      <c r="J445" s="39"/>
      <c r="K445" s="39"/>
      <c r="L445" s="42"/>
      <c r="M445" s="193"/>
      <c r="N445" s="194"/>
      <c r="O445" s="68"/>
      <c r="P445" s="68"/>
      <c r="Q445" s="68"/>
      <c r="R445" s="68"/>
      <c r="S445" s="68"/>
      <c r="T445" s="69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152</v>
      </c>
      <c r="AU445" s="20" t="s">
        <v>86</v>
      </c>
    </row>
    <row r="446" spans="1:65" s="2" customFormat="1" ht="10.199999999999999">
      <c r="A446" s="37"/>
      <c r="B446" s="38"/>
      <c r="C446" s="39"/>
      <c r="D446" s="216" t="s">
        <v>163</v>
      </c>
      <c r="E446" s="39"/>
      <c r="F446" s="217" t="s">
        <v>567</v>
      </c>
      <c r="G446" s="39"/>
      <c r="H446" s="39"/>
      <c r="I446" s="192"/>
      <c r="J446" s="39"/>
      <c r="K446" s="39"/>
      <c r="L446" s="42"/>
      <c r="M446" s="193"/>
      <c r="N446" s="194"/>
      <c r="O446" s="68"/>
      <c r="P446" s="68"/>
      <c r="Q446" s="68"/>
      <c r="R446" s="68"/>
      <c r="S446" s="68"/>
      <c r="T446" s="69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163</v>
      </c>
      <c r="AU446" s="20" t="s">
        <v>86</v>
      </c>
    </row>
    <row r="447" spans="1:65" s="13" customFormat="1" ht="10.199999999999999">
      <c r="B447" s="195"/>
      <c r="C447" s="196"/>
      <c r="D447" s="190" t="s">
        <v>153</v>
      </c>
      <c r="E447" s="197" t="s">
        <v>38</v>
      </c>
      <c r="F447" s="198" t="s">
        <v>1355</v>
      </c>
      <c r="G447" s="196"/>
      <c r="H447" s="197" t="s">
        <v>38</v>
      </c>
      <c r="I447" s="199"/>
      <c r="J447" s="196"/>
      <c r="K447" s="196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153</v>
      </c>
      <c r="AU447" s="204" t="s">
        <v>86</v>
      </c>
      <c r="AV447" s="13" t="s">
        <v>84</v>
      </c>
      <c r="AW447" s="13" t="s">
        <v>36</v>
      </c>
      <c r="AX447" s="13" t="s">
        <v>76</v>
      </c>
      <c r="AY447" s="204" t="s">
        <v>144</v>
      </c>
    </row>
    <row r="448" spans="1:65" s="14" customFormat="1" ht="10.199999999999999">
      <c r="B448" s="205"/>
      <c r="C448" s="206"/>
      <c r="D448" s="190" t="s">
        <v>153</v>
      </c>
      <c r="E448" s="207" t="s">
        <v>38</v>
      </c>
      <c r="F448" s="208" t="s">
        <v>84</v>
      </c>
      <c r="G448" s="206"/>
      <c r="H448" s="209">
        <v>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153</v>
      </c>
      <c r="AU448" s="215" t="s">
        <v>86</v>
      </c>
      <c r="AV448" s="14" t="s">
        <v>86</v>
      </c>
      <c r="AW448" s="14" t="s">
        <v>36</v>
      </c>
      <c r="AX448" s="14" t="s">
        <v>84</v>
      </c>
      <c r="AY448" s="215" t="s">
        <v>144</v>
      </c>
    </row>
    <row r="449" spans="1:65" s="2" customFormat="1" ht="16.5" customHeight="1">
      <c r="A449" s="37"/>
      <c r="B449" s="38"/>
      <c r="C449" s="177" t="s">
        <v>661</v>
      </c>
      <c r="D449" s="177" t="s">
        <v>147</v>
      </c>
      <c r="E449" s="178" t="s">
        <v>569</v>
      </c>
      <c r="F449" s="179" t="s">
        <v>570</v>
      </c>
      <c r="G449" s="180" t="s">
        <v>226</v>
      </c>
      <c r="H449" s="181">
        <v>3</v>
      </c>
      <c r="I449" s="182"/>
      <c r="J449" s="183">
        <f>ROUND(I449*H449,2)</f>
        <v>0</v>
      </c>
      <c r="K449" s="179" t="s">
        <v>160</v>
      </c>
      <c r="L449" s="42"/>
      <c r="M449" s="184" t="s">
        <v>38</v>
      </c>
      <c r="N449" s="185" t="s">
        <v>49</v>
      </c>
      <c r="O449" s="68"/>
      <c r="P449" s="186">
        <f>O449*H449</f>
        <v>0</v>
      </c>
      <c r="Q449" s="186">
        <v>4.0000000000000003E-5</v>
      </c>
      <c r="R449" s="186">
        <f>Q449*H449</f>
        <v>1.2000000000000002E-4</v>
      </c>
      <c r="S449" s="186">
        <v>0</v>
      </c>
      <c r="T449" s="187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88" t="s">
        <v>198</v>
      </c>
      <c r="AT449" s="188" t="s">
        <v>147</v>
      </c>
      <c r="AU449" s="188" t="s">
        <v>86</v>
      </c>
      <c r="AY449" s="20" t="s">
        <v>144</v>
      </c>
      <c r="BE449" s="189">
        <f>IF(N449="základní",J449,0)</f>
        <v>0</v>
      </c>
      <c r="BF449" s="189">
        <f>IF(N449="snížená",J449,0)</f>
        <v>0</v>
      </c>
      <c r="BG449" s="189">
        <f>IF(N449="zákl. přenesená",J449,0)</f>
        <v>0</v>
      </c>
      <c r="BH449" s="189">
        <f>IF(N449="sníž. přenesená",J449,0)</f>
        <v>0</v>
      </c>
      <c r="BI449" s="189">
        <f>IF(N449="nulová",J449,0)</f>
        <v>0</v>
      </c>
      <c r="BJ449" s="20" t="s">
        <v>145</v>
      </c>
      <c r="BK449" s="189">
        <f>ROUND(I449*H449,2)</f>
        <v>0</v>
      </c>
      <c r="BL449" s="20" t="s">
        <v>198</v>
      </c>
      <c r="BM449" s="188" t="s">
        <v>571</v>
      </c>
    </row>
    <row r="450" spans="1:65" s="2" customFormat="1" ht="10.199999999999999">
      <c r="A450" s="37"/>
      <c r="B450" s="38"/>
      <c r="C450" s="39"/>
      <c r="D450" s="190" t="s">
        <v>152</v>
      </c>
      <c r="E450" s="39"/>
      <c r="F450" s="191" t="s">
        <v>572</v>
      </c>
      <c r="G450" s="39"/>
      <c r="H450" s="39"/>
      <c r="I450" s="192"/>
      <c r="J450" s="39"/>
      <c r="K450" s="39"/>
      <c r="L450" s="42"/>
      <c r="M450" s="193"/>
      <c r="N450" s="194"/>
      <c r="O450" s="68"/>
      <c r="P450" s="68"/>
      <c r="Q450" s="68"/>
      <c r="R450" s="68"/>
      <c r="S450" s="68"/>
      <c r="T450" s="69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152</v>
      </c>
      <c r="AU450" s="20" t="s">
        <v>86</v>
      </c>
    </row>
    <row r="451" spans="1:65" s="2" customFormat="1" ht="10.199999999999999">
      <c r="A451" s="37"/>
      <c r="B451" s="38"/>
      <c r="C451" s="39"/>
      <c r="D451" s="216" t="s">
        <v>163</v>
      </c>
      <c r="E451" s="39"/>
      <c r="F451" s="217" t="s">
        <v>573</v>
      </c>
      <c r="G451" s="39"/>
      <c r="H451" s="39"/>
      <c r="I451" s="192"/>
      <c r="J451" s="39"/>
      <c r="K451" s="39"/>
      <c r="L451" s="42"/>
      <c r="M451" s="193"/>
      <c r="N451" s="194"/>
      <c r="O451" s="68"/>
      <c r="P451" s="68"/>
      <c r="Q451" s="68"/>
      <c r="R451" s="68"/>
      <c r="S451" s="68"/>
      <c r="T451" s="69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163</v>
      </c>
      <c r="AU451" s="20" t="s">
        <v>86</v>
      </c>
    </row>
    <row r="452" spans="1:65" s="13" customFormat="1" ht="10.199999999999999">
      <c r="B452" s="195"/>
      <c r="C452" s="196"/>
      <c r="D452" s="190" t="s">
        <v>153</v>
      </c>
      <c r="E452" s="197" t="s">
        <v>38</v>
      </c>
      <c r="F452" s="198" t="s">
        <v>1356</v>
      </c>
      <c r="G452" s="196"/>
      <c r="H452" s="197" t="s">
        <v>38</v>
      </c>
      <c r="I452" s="199"/>
      <c r="J452" s="196"/>
      <c r="K452" s="196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153</v>
      </c>
      <c r="AU452" s="204" t="s">
        <v>86</v>
      </c>
      <c r="AV452" s="13" t="s">
        <v>84</v>
      </c>
      <c r="AW452" s="13" t="s">
        <v>36</v>
      </c>
      <c r="AX452" s="13" t="s">
        <v>76</v>
      </c>
      <c r="AY452" s="204" t="s">
        <v>144</v>
      </c>
    </row>
    <row r="453" spans="1:65" s="14" customFormat="1" ht="10.199999999999999">
      <c r="B453" s="205"/>
      <c r="C453" s="206"/>
      <c r="D453" s="190" t="s">
        <v>153</v>
      </c>
      <c r="E453" s="207" t="s">
        <v>38</v>
      </c>
      <c r="F453" s="208" t="s">
        <v>169</v>
      </c>
      <c r="G453" s="206"/>
      <c r="H453" s="209">
        <v>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153</v>
      </c>
      <c r="AU453" s="215" t="s">
        <v>86</v>
      </c>
      <c r="AV453" s="14" t="s">
        <v>86</v>
      </c>
      <c r="AW453" s="14" t="s">
        <v>36</v>
      </c>
      <c r="AX453" s="14" t="s">
        <v>84</v>
      </c>
      <c r="AY453" s="215" t="s">
        <v>144</v>
      </c>
    </row>
    <row r="454" spans="1:65" s="2" customFormat="1" ht="16.5" customHeight="1">
      <c r="A454" s="37"/>
      <c r="B454" s="38"/>
      <c r="C454" s="218" t="s">
        <v>667</v>
      </c>
      <c r="D454" s="218" t="s">
        <v>223</v>
      </c>
      <c r="E454" s="219" t="s">
        <v>575</v>
      </c>
      <c r="F454" s="220" t="s">
        <v>576</v>
      </c>
      <c r="G454" s="221" t="s">
        <v>226</v>
      </c>
      <c r="H454" s="222">
        <v>3</v>
      </c>
      <c r="I454" s="223"/>
      <c r="J454" s="224">
        <f>ROUND(I454*H454,2)</f>
        <v>0</v>
      </c>
      <c r="K454" s="220" t="s">
        <v>38</v>
      </c>
      <c r="L454" s="225"/>
      <c r="M454" s="226" t="s">
        <v>38</v>
      </c>
      <c r="N454" s="227" t="s">
        <v>49</v>
      </c>
      <c r="O454" s="68"/>
      <c r="P454" s="186">
        <f>O454*H454</f>
        <v>0</v>
      </c>
      <c r="Q454" s="186">
        <v>1.47E-3</v>
      </c>
      <c r="R454" s="186">
        <f>Q454*H454</f>
        <v>4.4099999999999999E-3</v>
      </c>
      <c r="S454" s="186">
        <v>0</v>
      </c>
      <c r="T454" s="187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8" t="s">
        <v>227</v>
      </c>
      <c r="AT454" s="188" t="s">
        <v>223</v>
      </c>
      <c r="AU454" s="188" t="s">
        <v>86</v>
      </c>
      <c r="AY454" s="20" t="s">
        <v>144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20" t="s">
        <v>145</v>
      </c>
      <c r="BK454" s="189">
        <f>ROUND(I454*H454,2)</f>
        <v>0</v>
      </c>
      <c r="BL454" s="20" t="s">
        <v>198</v>
      </c>
      <c r="BM454" s="188" t="s">
        <v>577</v>
      </c>
    </row>
    <row r="455" spans="1:65" s="2" customFormat="1" ht="10.199999999999999">
      <c r="A455" s="37"/>
      <c r="B455" s="38"/>
      <c r="C455" s="39"/>
      <c r="D455" s="190" t="s">
        <v>152</v>
      </c>
      <c r="E455" s="39"/>
      <c r="F455" s="191" t="s">
        <v>576</v>
      </c>
      <c r="G455" s="39"/>
      <c r="H455" s="39"/>
      <c r="I455" s="192"/>
      <c r="J455" s="39"/>
      <c r="K455" s="39"/>
      <c r="L455" s="42"/>
      <c r="M455" s="193"/>
      <c r="N455" s="194"/>
      <c r="O455" s="68"/>
      <c r="P455" s="68"/>
      <c r="Q455" s="68"/>
      <c r="R455" s="68"/>
      <c r="S455" s="68"/>
      <c r="T455" s="69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152</v>
      </c>
      <c r="AU455" s="20" t="s">
        <v>86</v>
      </c>
    </row>
    <row r="456" spans="1:65" s="2" customFormat="1" ht="16.5" customHeight="1">
      <c r="A456" s="37"/>
      <c r="B456" s="38"/>
      <c r="C456" s="177" t="s">
        <v>671</v>
      </c>
      <c r="D456" s="177" t="s">
        <v>147</v>
      </c>
      <c r="E456" s="178" t="s">
        <v>583</v>
      </c>
      <c r="F456" s="179" t="s">
        <v>584</v>
      </c>
      <c r="G456" s="180" t="s">
        <v>226</v>
      </c>
      <c r="H456" s="181">
        <v>3</v>
      </c>
      <c r="I456" s="182"/>
      <c r="J456" s="183">
        <f>ROUND(I456*H456,2)</f>
        <v>0</v>
      </c>
      <c r="K456" s="179" t="s">
        <v>38</v>
      </c>
      <c r="L456" s="42"/>
      <c r="M456" s="184" t="s">
        <v>38</v>
      </c>
      <c r="N456" s="185" t="s">
        <v>49</v>
      </c>
      <c r="O456" s="68"/>
      <c r="P456" s="186">
        <f>O456*H456</f>
        <v>0</v>
      </c>
      <c r="Q456" s="186">
        <v>4.0000000000000003E-5</v>
      </c>
      <c r="R456" s="186">
        <f>Q456*H456</f>
        <v>1.2000000000000002E-4</v>
      </c>
      <c r="S456" s="186">
        <v>0</v>
      </c>
      <c r="T456" s="187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8" t="s">
        <v>198</v>
      </c>
      <c r="AT456" s="188" t="s">
        <v>147</v>
      </c>
      <c r="AU456" s="188" t="s">
        <v>86</v>
      </c>
      <c r="AY456" s="20" t="s">
        <v>144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20" t="s">
        <v>145</v>
      </c>
      <c r="BK456" s="189">
        <f>ROUND(I456*H456,2)</f>
        <v>0</v>
      </c>
      <c r="BL456" s="20" t="s">
        <v>198</v>
      </c>
      <c r="BM456" s="188" t="s">
        <v>585</v>
      </c>
    </row>
    <row r="457" spans="1:65" s="2" customFormat="1" ht="10.199999999999999">
      <c r="A457" s="37"/>
      <c r="B457" s="38"/>
      <c r="C457" s="39"/>
      <c r="D457" s="190" t="s">
        <v>152</v>
      </c>
      <c r="E457" s="39"/>
      <c r="F457" s="191" t="s">
        <v>584</v>
      </c>
      <c r="G457" s="39"/>
      <c r="H457" s="39"/>
      <c r="I457" s="192"/>
      <c r="J457" s="39"/>
      <c r="K457" s="39"/>
      <c r="L457" s="42"/>
      <c r="M457" s="193"/>
      <c r="N457" s="194"/>
      <c r="O457" s="68"/>
      <c r="P457" s="68"/>
      <c r="Q457" s="68"/>
      <c r="R457" s="68"/>
      <c r="S457" s="68"/>
      <c r="T457" s="69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152</v>
      </c>
      <c r="AU457" s="20" t="s">
        <v>86</v>
      </c>
    </row>
    <row r="458" spans="1:65" s="2" customFormat="1" ht="16.5" customHeight="1">
      <c r="A458" s="37"/>
      <c r="B458" s="38"/>
      <c r="C458" s="218" t="s">
        <v>677</v>
      </c>
      <c r="D458" s="218" t="s">
        <v>223</v>
      </c>
      <c r="E458" s="219" t="s">
        <v>587</v>
      </c>
      <c r="F458" s="220" t="s">
        <v>588</v>
      </c>
      <c r="G458" s="221" t="s">
        <v>226</v>
      </c>
      <c r="H458" s="222">
        <v>3</v>
      </c>
      <c r="I458" s="223"/>
      <c r="J458" s="224">
        <f>ROUND(I458*H458,2)</f>
        <v>0</v>
      </c>
      <c r="K458" s="220" t="s">
        <v>38</v>
      </c>
      <c r="L458" s="225"/>
      <c r="M458" s="226" t="s">
        <v>38</v>
      </c>
      <c r="N458" s="227" t="s">
        <v>49</v>
      </c>
      <c r="O458" s="68"/>
      <c r="P458" s="186">
        <f>O458*H458</f>
        <v>0</v>
      </c>
      <c r="Q458" s="186">
        <v>2.9999999999999997E-4</v>
      </c>
      <c r="R458" s="186">
        <f>Q458*H458</f>
        <v>8.9999999999999998E-4</v>
      </c>
      <c r="S458" s="186">
        <v>0</v>
      </c>
      <c r="T458" s="18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8" t="s">
        <v>227</v>
      </c>
      <c r="AT458" s="188" t="s">
        <v>223</v>
      </c>
      <c r="AU458" s="188" t="s">
        <v>86</v>
      </c>
      <c r="AY458" s="20" t="s">
        <v>144</v>
      </c>
      <c r="BE458" s="189">
        <f>IF(N458="základní",J458,0)</f>
        <v>0</v>
      </c>
      <c r="BF458" s="189">
        <f>IF(N458="snížená",J458,0)</f>
        <v>0</v>
      </c>
      <c r="BG458" s="189">
        <f>IF(N458="zákl. přenesená",J458,0)</f>
        <v>0</v>
      </c>
      <c r="BH458" s="189">
        <f>IF(N458="sníž. přenesená",J458,0)</f>
        <v>0</v>
      </c>
      <c r="BI458" s="189">
        <f>IF(N458="nulová",J458,0)</f>
        <v>0</v>
      </c>
      <c r="BJ458" s="20" t="s">
        <v>145</v>
      </c>
      <c r="BK458" s="189">
        <f>ROUND(I458*H458,2)</f>
        <v>0</v>
      </c>
      <c r="BL458" s="20" t="s">
        <v>198</v>
      </c>
      <c r="BM458" s="188" t="s">
        <v>589</v>
      </c>
    </row>
    <row r="459" spans="1:65" s="2" customFormat="1" ht="10.199999999999999">
      <c r="A459" s="37"/>
      <c r="B459" s="38"/>
      <c r="C459" s="39"/>
      <c r="D459" s="190" t="s">
        <v>152</v>
      </c>
      <c r="E459" s="39"/>
      <c r="F459" s="191" t="s">
        <v>588</v>
      </c>
      <c r="G459" s="39"/>
      <c r="H459" s="39"/>
      <c r="I459" s="192"/>
      <c r="J459" s="39"/>
      <c r="K459" s="39"/>
      <c r="L459" s="42"/>
      <c r="M459" s="193"/>
      <c r="N459" s="194"/>
      <c r="O459" s="68"/>
      <c r="P459" s="68"/>
      <c r="Q459" s="68"/>
      <c r="R459" s="68"/>
      <c r="S459" s="68"/>
      <c r="T459" s="69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152</v>
      </c>
      <c r="AU459" s="20" t="s">
        <v>86</v>
      </c>
    </row>
    <row r="460" spans="1:65" s="13" customFormat="1" ht="10.199999999999999">
      <c r="B460" s="195"/>
      <c r="C460" s="196"/>
      <c r="D460" s="190" t="s">
        <v>153</v>
      </c>
      <c r="E460" s="197" t="s">
        <v>38</v>
      </c>
      <c r="F460" s="198" t="s">
        <v>590</v>
      </c>
      <c r="G460" s="196"/>
      <c r="H460" s="197" t="s">
        <v>38</v>
      </c>
      <c r="I460" s="199"/>
      <c r="J460" s="196"/>
      <c r="K460" s="196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153</v>
      </c>
      <c r="AU460" s="204" t="s">
        <v>86</v>
      </c>
      <c r="AV460" s="13" t="s">
        <v>84</v>
      </c>
      <c r="AW460" s="13" t="s">
        <v>36</v>
      </c>
      <c r="AX460" s="13" t="s">
        <v>76</v>
      </c>
      <c r="AY460" s="204" t="s">
        <v>144</v>
      </c>
    </row>
    <row r="461" spans="1:65" s="14" customFormat="1" ht="10.199999999999999">
      <c r="B461" s="205"/>
      <c r="C461" s="206"/>
      <c r="D461" s="190" t="s">
        <v>153</v>
      </c>
      <c r="E461" s="207" t="s">
        <v>38</v>
      </c>
      <c r="F461" s="208" t="s">
        <v>169</v>
      </c>
      <c r="G461" s="206"/>
      <c r="H461" s="209">
        <v>3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153</v>
      </c>
      <c r="AU461" s="215" t="s">
        <v>86</v>
      </c>
      <c r="AV461" s="14" t="s">
        <v>86</v>
      </c>
      <c r="AW461" s="14" t="s">
        <v>36</v>
      </c>
      <c r="AX461" s="14" t="s">
        <v>84</v>
      </c>
      <c r="AY461" s="215" t="s">
        <v>144</v>
      </c>
    </row>
    <row r="462" spans="1:65" s="2" customFormat="1" ht="16.5" customHeight="1">
      <c r="A462" s="37"/>
      <c r="B462" s="38"/>
      <c r="C462" s="177" t="s">
        <v>681</v>
      </c>
      <c r="D462" s="177" t="s">
        <v>147</v>
      </c>
      <c r="E462" s="178" t="s">
        <v>605</v>
      </c>
      <c r="F462" s="179" t="s">
        <v>606</v>
      </c>
      <c r="G462" s="180" t="s">
        <v>226</v>
      </c>
      <c r="H462" s="181">
        <v>1</v>
      </c>
      <c r="I462" s="182"/>
      <c r="J462" s="183">
        <f>ROUND(I462*H462,2)</f>
        <v>0</v>
      </c>
      <c r="K462" s="179" t="s">
        <v>38</v>
      </c>
      <c r="L462" s="42"/>
      <c r="M462" s="184" t="s">
        <v>38</v>
      </c>
      <c r="N462" s="185" t="s">
        <v>49</v>
      </c>
      <c r="O462" s="68"/>
      <c r="P462" s="186">
        <f>O462*H462</f>
        <v>0</v>
      </c>
      <c r="Q462" s="186">
        <v>0</v>
      </c>
      <c r="R462" s="186">
        <f>Q462*H462</f>
        <v>0</v>
      </c>
      <c r="S462" s="186">
        <v>3.5E-4</v>
      </c>
      <c r="T462" s="187">
        <f>S462*H462</f>
        <v>3.5E-4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8" t="s">
        <v>198</v>
      </c>
      <c r="AT462" s="188" t="s">
        <v>147</v>
      </c>
      <c r="AU462" s="188" t="s">
        <v>86</v>
      </c>
      <c r="AY462" s="20" t="s">
        <v>144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20" t="s">
        <v>145</v>
      </c>
      <c r="BK462" s="189">
        <f>ROUND(I462*H462,2)</f>
        <v>0</v>
      </c>
      <c r="BL462" s="20" t="s">
        <v>198</v>
      </c>
      <c r="BM462" s="188" t="s">
        <v>607</v>
      </c>
    </row>
    <row r="463" spans="1:65" s="2" customFormat="1" ht="10.199999999999999">
      <c r="A463" s="37"/>
      <c r="B463" s="38"/>
      <c r="C463" s="39"/>
      <c r="D463" s="190" t="s">
        <v>152</v>
      </c>
      <c r="E463" s="39"/>
      <c r="F463" s="191" t="s">
        <v>606</v>
      </c>
      <c r="G463" s="39"/>
      <c r="H463" s="39"/>
      <c r="I463" s="192"/>
      <c r="J463" s="39"/>
      <c r="K463" s="39"/>
      <c r="L463" s="42"/>
      <c r="M463" s="193"/>
      <c r="N463" s="194"/>
      <c r="O463" s="68"/>
      <c r="P463" s="68"/>
      <c r="Q463" s="68"/>
      <c r="R463" s="68"/>
      <c r="S463" s="68"/>
      <c r="T463" s="69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152</v>
      </c>
      <c r="AU463" s="20" t="s">
        <v>86</v>
      </c>
    </row>
    <row r="464" spans="1:65" s="2" customFormat="1" ht="16.5" customHeight="1">
      <c r="A464" s="37"/>
      <c r="B464" s="38"/>
      <c r="C464" s="177" t="s">
        <v>687</v>
      </c>
      <c r="D464" s="177" t="s">
        <v>147</v>
      </c>
      <c r="E464" s="178" t="s">
        <v>609</v>
      </c>
      <c r="F464" s="179" t="s">
        <v>610</v>
      </c>
      <c r="G464" s="180" t="s">
        <v>226</v>
      </c>
      <c r="H464" s="181">
        <v>3</v>
      </c>
      <c r="I464" s="182"/>
      <c r="J464" s="183">
        <f>ROUND(I464*H464,2)</f>
        <v>0</v>
      </c>
      <c r="K464" s="179" t="s">
        <v>38</v>
      </c>
      <c r="L464" s="42"/>
      <c r="M464" s="184" t="s">
        <v>38</v>
      </c>
      <c r="N464" s="185" t="s">
        <v>49</v>
      </c>
      <c r="O464" s="68"/>
      <c r="P464" s="186">
        <f>O464*H464</f>
        <v>0</v>
      </c>
      <c r="Q464" s="186">
        <v>4.0000000000000003E-5</v>
      </c>
      <c r="R464" s="186">
        <f>Q464*H464</f>
        <v>1.2000000000000002E-4</v>
      </c>
      <c r="S464" s="186">
        <v>0</v>
      </c>
      <c r="T464" s="18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8" t="s">
        <v>198</v>
      </c>
      <c r="AT464" s="188" t="s">
        <v>147</v>
      </c>
      <c r="AU464" s="188" t="s">
        <v>86</v>
      </c>
      <c r="AY464" s="20" t="s">
        <v>144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20" t="s">
        <v>145</v>
      </c>
      <c r="BK464" s="189">
        <f>ROUND(I464*H464,2)</f>
        <v>0</v>
      </c>
      <c r="BL464" s="20" t="s">
        <v>198</v>
      </c>
      <c r="BM464" s="188" t="s">
        <v>611</v>
      </c>
    </row>
    <row r="465" spans="1:65" s="2" customFormat="1" ht="10.199999999999999">
      <c r="A465" s="37"/>
      <c r="B465" s="38"/>
      <c r="C465" s="39"/>
      <c r="D465" s="190" t="s">
        <v>152</v>
      </c>
      <c r="E465" s="39"/>
      <c r="F465" s="191" t="s">
        <v>610</v>
      </c>
      <c r="G465" s="39"/>
      <c r="H465" s="39"/>
      <c r="I465" s="192"/>
      <c r="J465" s="39"/>
      <c r="K465" s="39"/>
      <c r="L465" s="42"/>
      <c r="M465" s="193"/>
      <c r="N465" s="194"/>
      <c r="O465" s="68"/>
      <c r="P465" s="68"/>
      <c r="Q465" s="68"/>
      <c r="R465" s="68"/>
      <c r="S465" s="68"/>
      <c r="T465" s="69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152</v>
      </c>
      <c r="AU465" s="20" t="s">
        <v>86</v>
      </c>
    </row>
    <row r="466" spans="1:65" s="2" customFormat="1" ht="16.5" customHeight="1">
      <c r="A466" s="37"/>
      <c r="B466" s="38"/>
      <c r="C466" s="218" t="s">
        <v>693</v>
      </c>
      <c r="D466" s="218" t="s">
        <v>223</v>
      </c>
      <c r="E466" s="219" t="s">
        <v>613</v>
      </c>
      <c r="F466" s="220" t="s">
        <v>614</v>
      </c>
      <c r="G466" s="221" t="s">
        <v>226</v>
      </c>
      <c r="H466" s="222">
        <v>3</v>
      </c>
      <c r="I466" s="223"/>
      <c r="J466" s="224">
        <f>ROUND(I466*H466,2)</f>
        <v>0</v>
      </c>
      <c r="K466" s="220" t="s">
        <v>38</v>
      </c>
      <c r="L466" s="225"/>
      <c r="M466" s="226" t="s">
        <v>38</v>
      </c>
      <c r="N466" s="227" t="s">
        <v>49</v>
      </c>
      <c r="O466" s="68"/>
      <c r="P466" s="186">
        <f>O466*H466</f>
        <v>0</v>
      </c>
      <c r="Q466" s="186">
        <v>3.5E-4</v>
      </c>
      <c r="R466" s="186">
        <f>Q466*H466</f>
        <v>1.0499999999999999E-3</v>
      </c>
      <c r="S466" s="186">
        <v>0</v>
      </c>
      <c r="T466" s="187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88" t="s">
        <v>227</v>
      </c>
      <c r="AT466" s="188" t="s">
        <v>223</v>
      </c>
      <c r="AU466" s="188" t="s">
        <v>86</v>
      </c>
      <c r="AY466" s="20" t="s">
        <v>144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20" t="s">
        <v>145</v>
      </c>
      <c r="BK466" s="189">
        <f>ROUND(I466*H466,2)</f>
        <v>0</v>
      </c>
      <c r="BL466" s="20" t="s">
        <v>198</v>
      </c>
      <c r="BM466" s="188" t="s">
        <v>615</v>
      </c>
    </row>
    <row r="467" spans="1:65" s="2" customFormat="1" ht="10.199999999999999">
      <c r="A467" s="37"/>
      <c r="B467" s="38"/>
      <c r="C467" s="39"/>
      <c r="D467" s="190" t="s">
        <v>152</v>
      </c>
      <c r="E467" s="39"/>
      <c r="F467" s="191" t="s">
        <v>614</v>
      </c>
      <c r="G467" s="39"/>
      <c r="H467" s="39"/>
      <c r="I467" s="192"/>
      <c r="J467" s="39"/>
      <c r="K467" s="39"/>
      <c r="L467" s="42"/>
      <c r="M467" s="193"/>
      <c r="N467" s="194"/>
      <c r="O467" s="68"/>
      <c r="P467" s="68"/>
      <c r="Q467" s="68"/>
      <c r="R467" s="68"/>
      <c r="S467" s="68"/>
      <c r="T467" s="69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152</v>
      </c>
      <c r="AU467" s="20" t="s">
        <v>86</v>
      </c>
    </row>
    <row r="468" spans="1:65" s="2" customFormat="1" ht="16.5" customHeight="1">
      <c r="A468" s="37"/>
      <c r="B468" s="38"/>
      <c r="C468" s="177" t="s">
        <v>699</v>
      </c>
      <c r="D468" s="177" t="s">
        <v>147</v>
      </c>
      <c r="E468" s="178" t="s">
        <v>617</v>
      </c>
      <c r="F468" s="179" t="s">
        <v>618</v>
      </c>
      <c r="G468" s="180" t="s">
        <v>226</v>
      </c>
      <c r="H468" s="181">
        <v>3</v>
      </c>
      <c r="I468" s="182"/>
      <c r="J468" s="183">
        <f>ROUND(I468*H468,2)</f>
        <v>0</v>
      </c>
      <c r="K468" s="179" t="s">
        <v>38</v>
      </c>
      <c r="L468" s="42"/>
      <c r="M468" s="184" t="s">
        <v>38</v>
      </c>
      <c r="N468" s="185" t="s">
        <v>49</v>
      </c>
      <c r="O468" s="68"/>
      <c r="P468" s="186">
        <f>O468*H468</f>
        <v>0</v>
      </c>
      <c r="Q468" s="186">
        <v>4.0000000000000003E-5</v>
      </c>
      <c r="R468" s="186">
        <f>Q468*H468</f>
        <v>1.2000000000000002E-4</v>
      </c>
      <c r="S468" s="186">
        <v>0</v>
      </c>
      <c r="T468" s="187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8" t="s">
        <v>198</v>
      </c>
      <c r="AT468" s="188" t="s">
        <v>147</v>
      </c>
      <c r="AU468" s="188" t="s">
        <v>86</v>
      </c>
      <c r="AY468" s="20" t="s">
        <v>144</v>
      </c>
      <c r="BE468" s="189">
        <f>IF(N468="základní",J468,0)</f>
        <v>0</v>
      </c>
      <c r="BF468" s="189">
        <f>IF(N468="snížená",J468,0)</f>
        <v>0</v>
      </c>
      <c r="BG468" s="189">
        <f>IF(N468="zákl. přenesená",J468,0)</f>
        <v>0</v>
      </c>
      <c r="BH468" s="189">
        <f>IF(N468="sníž. přenesená",J468,0)</f>
        <v>0</v>
      </c>
      <c r="BI468" s="189">
        <f>IF(N468="nulová",J468,0)</f>
        <v>0</v>
      </c>
      <c r="BJ468" s="20" t="s">
        <v>145</v>
      </c>
      <c r="BK468" s="189">
        <f>ROUND(I468*H468,2)</f>
        <v>0</v>
      </c>
      <c r="BL468" s="20" t="s">
        <v>198</v>
      </c>
      <c r="BM468" s="188" t="s">
        <v>619</v>
      </c>
    </row>
    <row r="469" spans="1:65" s="2" customFormat="1" ht="10.199999999999999">
      <c r="A469" s="37"/>
      <c r="B469" s="38"/>
      <c r="C469" s="39"/>
      <c r="D469" s="190" t="s">
        <v>152</v>
      </c>
      <c r="E469" s="39"/>
      <c r="F469" s="191" t="s">
        <v>618</v>
      </c>
      <c r="G469" s="39"/>
      <c r="H469" s="39"/>
      <c r="I469" s="192"/>
      <c r="J469" s="39"/>
      <c r="K469" s="39"/>
      <c r="L469" s="42"/>
      <c r="M469" s="193"/>
      <c r="N469" s="194"/>
      <c r="O469" s="68"/>
      <c r="P469" s="68"/>
      <c r="Q469" s="68"/>
      <c r="R469" s="68"/>
      <c r="S469" s="68"/>
      <c r="T469" s="69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152</v>
      </c>
      <c r="AU469" s="20" t="s">
        <v>86</v>
      </c>
    </row>
    <row r="470" spans="1:65" s="2" customFormat="1" ht="16.5" customHeight="1">
      <c r="A470" s="37"/>
      <c r="B470" s="38"/>
      <c r="C470" s="218" t="s">
        <v>704</v>
      </c>
      <c r="D470" s="218" t="s">
        <v>223</v>
      </c>
      <c r="E470" s="219" t="s">
        <v>621</v>
      </c>
      <c r="F470" s="220" t="s">
        <v>622</v>
      </c>
      <c r="G470" s="221" t="s">
        <v>226</v>
      </c>
      <c r="H470" s="222">
        <v>3</v>
      </c>
      <c r="I470" s="223"/>
      <c r="J470" s="224">
        <f>ROUND(I470*H470,2)</f>
        <v>0</v>
      </c>
      <c r="K470" s="220" t="s">
        <v>38</v>
      </c>
      <c r="L470" s="225"/>
      <c r="M470" s="226" t="s">
        <v>38</v>
      </c>
      <c r="N470" s="227" t="s">
        <v>49</v>
      </c>
      <c r="O470" s="68"/>
      <c r="P470" s="186">
        <f>O470*H470</f>
        <v>0</v>
      </c>
      <c r="Q470" s="186">
        <v>8.0000000000000007E-5</v>
      </c>
      <c r="R470" s="186">
        <f>Q470*H470</f>
        <v>2.4000000000000003E-4</v>
      </c>
      <c r="S470" s="186">
        <v>0</v>
      </c>
      <c r="T470" s="18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8" t="s">
        <v>227</v>
      </c>
      <c r="AT470" s="188" t="s">
        <v>223</v>
      </c>
      <c r="AU470" s="188" t="s">
        <v>86</v>
      </c>
      <c r="AY470" s="20" t="s">
        <v>144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20" t="s">
        <v>145</v>
      </c>
      <c r="BK470" s="189">
        <f>ROUND(I470*H470,2)</f>
        <v>0</v>
      </c>
      <c r="BL470" s="20" t="s">
        <v>198</v>
      </c>
      <c r="BM470" s="188" t="s">
        <v>623</v>
      </c>
    </row>
    <row r="471" spans="1:65" s="2" customFormat="1" ht="10.199999999999999">
      <c r="A471" s="37"/>
      <c r="B471" s="38"/>
      <c r="C471" s="39"/>
      <c r="D471" s="190" t="s">
        <v>152</v>
      </c>
      <c r="E471" s="39"/>
      <c r="F471" s="191" t="s">
        <v>622</v>
      </c>
      <c r="G471" s="39"/>
      <c r="H471" s="39"/>
      <c r="I471" s="192"/>
      <c r="J471" s="39"/>
      <c r="K471" s="39"/>
      <c r="L471" s="42"/>
      <c r="M471" s="193"/>
      <c r="N471" s="194"/>
      <c r="O471" s="68"/>
      <c r="P471" s="68"/>
      <c r="Q471" s="68"/>
      <c r="R471" s="68"/>
      <c r="S471" s="68"/>
      <c r="T471" s="69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152</v>
      </c>
      <c r="AU471" s="20" t="s">
        <v>86</v>
      </c>
    </row>
    <row r="472" spans="1:65" s="13" customFormat="1" ht="10.199999999999999">
      <c r="B472" s="195"/>
      <c r="C472" s="196"/>
      <c r="D472" s="190" t="s">
        <v>153</v>
      </c>
      <c r="E472" s="197" t="s">
        <v>38</v>
      </c>
      <c r="F472" s="198" t="s">
        <v>624</v>
      </c>
      <c r="G472" s="196"/>
      <c r="H472" s="197" t="s">
        <v>38</v>
      </c>
      <c r="I472" s="199"/>
      <c r="J472" s="196"/>
      <c r="K472" s="196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153</v>
      </c>
      <c r="AU472" s="204" t="s">
        <v>86</v>
      </c>
      <c r="AV472" s="13" t="s">
        <v>84</v>
      </c>
      <c r="AW472" s="13" t="s">
        <v>36</v>
      </c>
      <c r="AX472" s="13" t="s">
        <v>76</v>
      </c>
      <c r="AY472" s="204" t="s">
        <v>144</v>
      </c>
    </row>
    <row r="473" spans="1:65" s="13" customFormat="1" ht="10.199999999999999">
      <c r="B473" s="195"/>
      <c r="C473" s="196"/>
      <c r="D473" s="190" t="s">
        <v>153</v>
      </c>
      <c r="E473" s="197" t="s">
        <v>38</v>
      </c>
      <c r="F473" s="198" t="s">
        <v>625</v>
      </c>
      <c r="G473" s="196"/>
      <c r="H473" s="197" t="s">
        <v>38</v>
      </c>
      <c r="I473" s="199"/>
      <c r="J473" s="196"/>
      <c r="K473" s="196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153</v>
      </c>
      <c r="AU473" s="204" t="s">
        <v>86</v>
      </c>
      <c r="AV473" s="13" t="s">
        <v>84</v>
      </c>
      <c r="AW473" s="13" t="s">
        <v>36</v>
      </c>
      <c r="AX473" s="13" t="s">
        <v>76</v>
      </c>
      <c r="AY473" s="204" t="s">
        <v>144</v>
      </c>
    </row>
    <row r="474" spans="1:65" s="14" customFormat="1" ht="10.199999999999999">
      <c r="B474" s="205"/>
      <c r="C474" s="206"/>
      <c r="D474" s="190" t="s">
        <v>153</v>
      </c>
      <c r="E474" s="207" t="s">
        <v>38</v>
      </c>
      <c r="F474" s="208" t="s">
        <v>169</v>
      </c>
      <c r="G474" s="206"/>
      <c r="H474" s="209">
        <v>3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153</v>
      </c>
      <c r="AU474" s="215" t="s">
        <v>86</v>
      </c>
      <c r="AV474" s="14" t="s">
        <v>86</v>
      </c>
      <c r="AW474" s="14" t="s">
        <v>36</v>
      </c>
      <c r="AX474" s="14" t="s">
        <v>84</v>
      </c>
      <c r="AY474" s="215" t="s">
        <v>144</v>
      </c>
    </row>
    <row r="475" spans="1:65" s="2" customFormat="1" ht="16.5" customHeight="1">
      <c r="A475" s="37"/>
      <c r="B475" s="38"/>
      <c r="C475" s="177" t="s">
        <v>710</v>
      </c>
      <c r="D475" s="177" t="s">
        <v>147</v>
      </c>
      <c r="E475" s="178" t="s">
        <v>627</v>
      </c>
      <c r="F475" s="179" t="s">
        <v>628</v>
      </c>
      <c r="G475" s="180" t="s">
        <v>226</v>
      </c>
      <c r="H475" s="181">
        <v>1</v>
      </c>
      <c r="I475" s="182"/>
      <c r="J475" s="183">
        <f>ROUND(I475*H475,2)</f>
        <v>0</v>
      </c>
      <c r="K475" s="179" t="s">
        <v>160</v>
      </c>
      <c r="L475" s="42"/>
      <c r="M475" s="184" t="s">
        <v>38</v>
      </c>
      <c r="N475" s="185" t="s">
        <v>49</v>
      </c>
      <c r="O475" s="68"/>
      <c r="P475" s="186">
        <f>O475*H475</f>
        <v>0</v>
      </c>
      <c r="Q475" s="186">
        <v>0</v>
      </c>
      <c r="R475" s="186">
        <f>Q475*H475</f>
        <v>0</v>
      </c>
      <c r="S475" s="186">
        <v>8.4999999999999995E-4</v>
      </c>
      <c r="T475" s="187">
        <f>S475*H475</f>
        <v>8.4999999999999995E-4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8" t="s">
        <v>198</v>
      </c>
      <c r="AT475" s="188" t="s">
        <v>147</v>
      </c>
      <c r="AU475" s="188" t="s">
        <v>86</v>
      </c>
      <c r="AY475" s="20" t="s">
        <v>144</v>
      </c>
      <c r="BE475" s="189">
        <f>IF(N475="základní",J475,0)</f>
        <v>0</v>
      </c>
      <c r="BF475" s="189">
        <f>IF(N475="snížená",J475,0)</f>
        <v>0</v>
      </c>
      <c r="BG475" s="189">
        <f>IF(N475="zákl. přenesená",J475,0)</f>
        <v>0</v>
      </c>
      <c r="BH475" s="189">
        <f>IF(N475="sníž. přenesená",J475,0)</f>
        <v>0</v>
      </c>
      <c r="BI475" s="189">
        <f>IF(N475="nulová",J475,0)</f>
        <v>0</v>
      </c>
      <c r="BJ475" s="20" t="s">
        <v>145</v>
      </c>
      <c r="BK475" s="189">
        <f>ROUND(I475*H475,2)</f>
        <v>0</v>
      </c>
      <c r="BL475" s="20" t="s">
        <v>198</v>
      </c>
      <c r="BM475" s="188" t="s">
        <v>629</v>
      </c>
    </row>
    <row r="476" spans="1:65" s="2" customFormat="1" ht="10.199999999999999">
      <c r="A476" s="37"/>
      <c r="B476" s="38"/>
      <c r="C476" s="39"/>
      <c r="D476" s="190" t="s">
        <v>152</v>
      </c>
      <c r="E476" s="39"/>
      <c r="F476" s="191" t="s">
        <v>630</v>
      </c>
      <c r="G476" s="39"/>
      <c r="H476" s="39"/>
      <c r="I476" s="192"/>
      <c r="J476" s="39"/>
      <c r="K476" s="39"/>
      <c r="L476" s="42"/>
      <c r="M476" s="193"/>
      <c r="N476" s="194"/>
      <c r="O476" s="68"/>
      <c r="P476" s="68"/>
      <c r="Q476" s="68"/>
      <c r="R476" s="68"/>
      <c r="S476" s="68"/>
      <c r="T476" s="69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152</v>
      </c>
      <c r="AU476" s="20" t="s">
        <v>86</v>
      </c>
    </row>
    <row r="477" spans="1:65" s="2" customFormat="1" ht="10.199999999999999">
      <c r="A477" s="37"/>
      <c r="B477" s="38"/>
      <c r="C477" s="39"/>
      <c r="D477" s="216" t="s">
        <v>163</v>
      </c>
      <c r="E477" s="39"/>
      <c r="F477" s="217" t="s">
        <v>631</v>
      </c>
      <c r="G477" s="39"/>
      <c r="H477" s="39"/>
      <c r="I477" s="192"/>
      <c r="J477" s="39"/>
      <c r="K477" s="39"/>
      <c r="L477" s="42"/>
      <c r="M477" s="193"/>
      <c r="N477" s="194"/>
      <c r="O477" s="68"/>
      <c r="P477" s="68"/>
      <c r="Q477" s="68"/>
      <c r="R477" s="68"/>
      <c r="S477" s="68"/>
      <c r="T477" s="69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163</v>
      </c>
      <c r="AU477" s="20" t="s">
        <v>86</v>
      </c>
    </row>
    <row r="478" spans="1:65" s="13" customFormat="1" ht="10.199999999999999">
      <c r="B478" s="195"/>
      <c r="C478" s="196"/>
      <c r="D478" s="190" t="s">
        <v>153</v>
      </c>
      <c r="E478" s="197" t="s">
        <v>38</v>
      </c>
      <c r="F478" s="198" t="s">
        <v>632</v>
      </c>
      <c r="G478" s="196"/>
      <c r="H478" s="197" t="s">
        <v>38</v>
      </c>
      <c r="I478" s="199"/>
      <c r="J478" s="196"/>
      <c r="K478" s="196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153</v>
      </c>
      <c r="AU478" s="204" t="s">
        <v>86</v>
      </c>
      <c r="AV478" s="13" t="s">
        <v>84</v>
      </c>
      <c r="AW478" s="13" t="s">
        <v>36</v>
      </c>
      <c r="AX478" s="13" t="s">
        <v>76</v>
      </c>
      <c r="AY478" s="204" t="s">
        <v>144</v>
      </c>
    </row>
    <row r="479" spans="1:65" s="14" customFormat="1" ht="10.199999999999999">
      <c r="B479" s="205"/>
      <c r="C479" s="206"/>
      <c r="D479" s="190" t="s">
        <v>153</v>
      </c>
      <c r="E479" s="207" t="s">
        <v>38</v>
      </c>
      <c r="F479" s="208" t="s">
        <v>84</v>
      </c>
      <c r="G479" s="206"/>
      <c r="H479" s="209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153</v>
      </c>
      <c r="AU479" s="215" t="s">
        <v>86</v>
      </c>
      <c r="AV479" s="14" t="s">
        <v>86</v>
      </c>
      <c r="AW479" s="14" t="s">
        <v>36</v>
      </c>
      <c r="AX479" s="14" t="s">
        <v>84</v>
      </c>
      <c r="AY479" s="215" t="s">
        <v>144</v>
      </c>
    </row>
    <row r="480" spans="1:65" s="2" customFormat="1" ht="16.5" customHeight="1">
      <c r="A480" s="37"/>
      <c r="B480" s="38"/>
      <c r="C480" s="177" t="s">
        <v>716</v>
      </c>
      <c r="D480" s="177" t="s">
        <v>147</v>
      </c>
      <c r="E480" s="178" t="s">
        <v>635</v>
      </c>
      <c r="F480" s="179" t="s">
        <v>636</v>
      </c>
      <c r="G480" s="180" t="s">
        <v>226</v>
      </c>
      <c r="H480" s="181">
        <v>4</v>
      </c>
      <c r="I480" s="182"/>
      <c r="J480" s="183">
        <f>ROUND(I480*H480,2)</f>
        <v>0</v>
      </c>
      <c r="K480" s="179" t="s">
        <v>160</v>
      </c>
      <c r="L480" s="42"/>
      <c r="M480" s="184" t="s">
        <v>38</v>
      </c>
      <c r="N480" s="185" t="s">
        <v>49</v>
      </c>
      <c r="O480" s="68"/>
      <c r="P480" s="186">
        <f>O480*H480</f>
        <v>0</v>
      </c>
      <c r="Q480" s="186">
        <v>1.4999999999999999E-4</v>
      </c>
      <c r="R480" s="186">
        <f>Q480*H480</f>
        <v>5.9999999999999995E-4</v>
      </c>
      <c r="S480" s="186">
        <v>0</v>
      </c>
      <c r="T480" s="187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8" t="s">
        <v>198</v>
      </c>
      <c r="AT480" s="188" t="s">
        <v>147</v>
      </c>
      <c r="AU480" s="188" t="s">
        <v>86</v>
      </c>
      <c r="AY480" s="20" t="s">
        <v>144</v>
      </c>
      <c r="BE480" s="189">
        <f>IF(N480="základní",J480,0)</f>
        <v>0</v>
      </c>
      <c r="BF480" s="189">
        <f>IF(N480="snížená",J480,0)</f>
        <v>0</v>
      </c>
      <c r="BG480" s="189">
        <f>IF(N480="zákl. přenesená",J480,0)</f>
        <v>0</v>
      </c>
      <c r="BH480" s="189">
        <f>IF(N480="sníž. přenesená",J480,0)</f>
        <v>0</v>
      </c>
      <c r="BI480" s="189">
        <f>IF(N480="nulová",J480,0)</f>
        <v>0</v>
      </c>
      <c r="BJ480" s="20" t="s">
        <v>145</v>
      </c>
      <c r="BK480" s="189">
        <f>ROUND(I480*H480,2)</f>
        <v>0</v>
      </c>
      <c r="BL480" s="20" t="s">
        <v>198</v>
      </c>
      <c r="BM480" s="188" t="s">
        <v>637</v>
      </c>
    </row>
    <row r="481" spans="1:65" s="2" customFormat="1" ht="10.199999999999999">
      <c r="A481" s="37"/>
      <c r="B481" s="38"/>
      <c r="C481" s="39"/>
      <c r="D481" s="190" t="s">
        <v>152</v>
      </c>
      <c r="E481" s="39"/>
      <c r="F481" s="191" t="s">
        <v>638</v>
      </c>
      <c r="G481" s="39"/>
      <c r="H481" s="39"/>
      <c r="I481" s="192"/>
      <c r="J481" s="39"/>
      <c r="K481" s="39"/>
      <c r="L481" s="42"/>
      <c r="M481" s="193"/>
      <c r="N481" s="194"/>
      <c r="O481" s="68"/>
      <c r="P481" s="68"/>
      <c r="Q481" s="68"/>
      <c r="R481" s="68"/>
      <c r="S481" s="68"/>
      <c r="T481" s="69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20" t="s">
        <v>152</v>
      </c>
      <c r="AU481" s="20" t="s">
        <v>86</v>
      </c>
    </row>
    <row r="482" spans="1:65" s="2" customFormat="1" ht="10.199999999999999">
      <c r="A482" s="37"/>
      <c r="B482" s="38"/>
      <c r="C482" s="39"/>
      <c r="D482" s="216" t="s">
        <v>163</v>
      </c>
      <c r="E482" s="39"/>
      <c r="F482" s="217" t="s">
        <v>639</v>
      </c>
      <c r="G482" s="39"/>
      <c r="H482" s="39"/>
      <c r="I482" s="192"/>
      <c r="J482" s="39"/>
      <c r="K482" s="39"/>
      <c r="L482" s="42"/>
      <c r="M482" s="193"/>
      <c r="N482" s="194"/>
      <c r="O482" s="68"/>
      <c r="P482" s="68"/>
      <c r="Q482" s="68"/>
      <c r="R482" s="68"/>
      <c r="S482" s="68"/>
      <c r="T482" s="69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163</v>
      </c>
      <c r="AU482" s="20" t="s">
        <v>86</v>
      </c>
    </row>
    <row r="483" spans="1:65" s="13" customFormat="1" ht="10.199999999999999">
      <c r="B483" s="195"/>
      <c r="C483" s="196"/>
      <c r="D483" s="190" t="s">
        <v>153</v>
      </c>
      <c r="E483" s="197" t="s">
        <v>38</v>
      </c>
      <c r="F483" s="198" t="s">
        <v>1357</v>
      </c>
      <c r="G483" s="196"/>
      <c r="H483" s="197" t="s">
        <v>38</v>
      </c>
      <c r="I483" s="199"/>
      <c r="J483" s="196"/>
      <c r="K483" s="196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153</v>
      </c>
      <c r="AU483" s="204" t="s">
        <v>86</v>
      </c>
      <c r="AV483" s="13" t="s">
        <v>84</v>
      </c>
      <c r="AW483" s="13" t="s">
        <v>36</v>
      </c>
      <c r="AX483" s="13" t="s">
        <v>76</v>
      </c>
      <c r="AY483" s="204" t="s">
        <v>144</v>
      </c>
    </row>
    <row r="484" spans="1:65" s="14" customFormat="1" ht="10.199999999999999">
      <c r="B484" s="205"/>
      <c r="C484" s="206"/>
      <c r="D484" s="190" t="s">
        <v>153</v>
      </c>
      <c r="E484" s="207" t="s">
        <v>38</v>
      </c>
      <c r="F484" s="208" t="s">
        <v>1358</v>
      </c>
      <c r="G484" s="206"/>
      <c r="H484" s="209">
        <v>4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153</v>
      </c>
      <c r="AU484" s="215" t="s">
        <v>86</v>
      </c>
      <c r="AV484" s="14" t="s">
        <v>86</v>
      </c>
      <c r="AW484" s="14" t="s">
        <v>36</v>
      </c>
      <c r="AX484" s="14" t="s">
        <v>84</v>
      </c>
      <c r="AY484" s="215" t="s">
        <v>144</v>
      </c>
    </row>
    <row r="485" spans="1:65" s="2" customFormat="1" ht="16.5" customHeight="1">
      <c r="A485" s="37"/>
      <c r="B485" s="38"/>
      <c r="C485" s="218" t="s">
        <v>722</v>
      </c>
      <c r="D485" s="218" t="s">
        <v>223</v>
      </c>
      <c r="E485" s="219" t="s">
        <v>642</v>
      </c>
      <c r="F485" s="220" t="s">
        <v>643</v>
      </c>
      <c r="G485" s="221" t="s">
        <v>226</v>
      </c>
      <c r="H485" s="222">
        <v>4</v>
      </c>
      <c r="I485" s="223"/>
      <c r="J485" s="224">
        <f>ROUND(I485*H485,2)</f>
        <v>0</v>
      </c>
      <c r="K485" s="220" t="s">
        <v>38</v>
      </c>
      <c r="L485" s="225"/>
      <c r="M485" s="226" t="s">
        <v>38</v>
      </c>
      <c r="N485" s="227" t="s">
        <v>49</v>
      </c>
      <c r="O485" s="68"/>
      <c r="P485" s="186">
        <f>O485*H485</f>
        <v>0</v>
      </c>
      <c r="Q485" s="186">
        <v>1.9000000000000001E-4</v>
      </c>
      <c r="R485" s="186">
        <f>Q485*H485</f>
        <v>7.6000000000000004E-4</v>
      </c>
      <c r="S485" s="186">
        <v>0</v>
      </c>
      <c r="T485" s="187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8" t="s">
        <v>227</v>
      </c>
      <c r="AT485" s="188" t="s">
        <v>223</v>
      </c>
      <c r="AU485" s="188" t="s">
        <v>86</v>
      </c>
      <c r="AY485" s="20" t="s">
        <v>144</v>
      </c>
      <c r="BE485" s="189">
        <f>IF(N485="základní",J485,0)</f>
        <v>0</v>
      </c>
      <c r="BF485" s="189">
        <f>IF(N485="snížená",J485,0)</f>
        <v>0</v>
      </c>
      <c r="BG485" s="189">
        <f>IF(N485="zákl. přenesená",J485,0)</f>
        <v>0</v>
      </c>
      <c r="BH485" s="189">
        <f>IF(N485="sníž. přenesená",J485,0)</f>
        <v>0</v>
      </c>
      <c r="BI485" s="189">
        <f>IF(N485="nulová",J485,0)</f>
        <v>0</v>
      </c>
      <c r="BJ485" s="20" t="s">
        <v>145</v>
      </c>
      <c r="BK485" s="189">
        <f>ROUND(I485*H485,2)</f>
        <v>0</v>
      </c>
      <c r="BL485" s="20" t="s">
        <v>198</v>
      </c>
      <c r="BM485" s="188" t="s">
        <v>644</v>
      </c>
    </row>
    <row r="486" spans="1:65" s="2" customFormat="1" ht="10.199999999999999">
      <c r="A486" s="37"/>
      <c r="B486" s="38"/>
      <c r="C486" s="39"/>
      <c r="D486" s="190" t="s">
        <v>152</v>
      </c>
      <c r="E486" s="39"/>
      <c r="F486" s="191" t="s">
        <v>643</v>
      </c>
      <c r="G486" s="39"/>
      <c r="H486" s="39"/>
      <c r="I486" s="192"/>
      <c r="J486" s="39"/>
      <c r="K486" s="39"/>
      <c r="L486" s="42"/>
      <c r="M486" s="193"/>
      <c r="N486" s="194"/>
      <c r="O486" s="68"/>
      <c r="P486" s="68"/>
      <c r="Q486" s="68"/>
      <c r="R486" s="68"/>
      <c r="S486" s="68"/>
      <c r="T486" s="69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152</v>
      </c>
      <c r="AU486" s="20" t="s">
        <v>86</v>
      </c>
    </row>
    <row r="487" spans="1:65" s="13" customFormat="1" ht="10.199999999999999">
      <c r="B487" s="195"/>
      <c r="C487" s="196"/>
      <c r="D487" s="190" t="s">
        <v>153</v>
      </c>
      <c r="E487" s="197" t="s">
        <v>38</v>
      </c>
      <c r="F487" s="198" t="s">
        <v>1359</v>
      </c>
      <c r="G487" s="196"/>
      <c r="H487" s="197" t="s">
        <v>38</v>
      </c>
      <c r="I487" s="199"/>
      <c r="J487" s="196"/>
      <c r="K487" s="196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153</v>
      </c>
      <c r="AU487" s="204" t="s">
        <v>86</v>
      </c>
      <c r="AV487" s="13" t="s">
        <v>84</v>
      </c>
      <c r="AW487" s="13" t="s">
        <v>36</v>
      </c>
      <c r="AX487" s="13" t="s">
        <v>76</v>
      </c>
      <c r="AY487" s="204" t="s">
        <v>144</v>
      </c>
    </row>
    <row r="488" spans="1:65" s="14" customFormat="1" ht="10.199999999999999">
      <c r="B488" s="205"/>
      <c r="C488" s="206"/>
      <c r="D488" s="190" t="s">
        <v>153</v>
      </c>
      <c r="E488" s="207" t="s">
        <v>38</v>
      </c>
      <c r="F488" s="208" t="s">
        <v>1358</v>
      </c>
      <c r="G488" s="206"/>
      <c r="H488" s="209">
        <v>4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153</v>
      </c>
      <c r="AU488" s="215" t="s">
        <v>86</v>
      </c>
      <c r="AV488" s="14" t="s">
        <v>86</v>
      </c>
      <c r="AW488" s="14" t="s">
        <v>36</v>
      </c>
      <c r="AX488" s="14" t="s">
        <v>84</v>
      </c>
      <c r="AY488" s="215" t="s">
        <v>144</v>
      </c>
    </row>
    <row r="489" spans="1:65" s="2" customFormat="1" ht="16.5" customHeight="1">
      <c r="A489" s="37"/>
      <c r="B489" s="38"/>
      <c r="C489" s="177" t="s">
        <v>726</v>
      </c>
      <c r="D489" s="177" t="s">
        <v>147</v>
      </c>
      <c r="E489" s="178" t="s">
        <v>646</v>
      </c>
      <c r="F489" s="179" t="s">
        <v>647</v>
      </c>
      <c r="G489" s="180" t="s">
        <v>172</v>
      </c>
      <c r="H489" s="181">
        <v>0.34300000000000003</v>
      </c>
      <c r="I489" s="182"/>
      <c r="J489" s="183">
        <f>ROUND(I489*H489,2)</f>
        <v>0</v>
      </c>
      <c r="K489" s="179" t="s">
        <v>160</v>
      </c>
      <c r="L489" s="42"/>
      <c r="M489" s="184" t="s">
        <v>38</v>
      </c>
      <c r="N489" s="185" t="s">
        <v>49</v>
      </c>
      <c r="O489" s="68"/>
      <c r="P489" s="186">
        <f>O489*H489</f>
        <v>0</v>
      </c>
      <c r="Q489" s="186">
        <v>0</v>
      </c>
      <c r="R489" s="186">
        <f>Q489*H489</f>
        <v>0</v>
      </c>
      <c r="S489" s="186">
        <v>0</v>
      </c>
      <c r="T489" s="187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8" t="s">
        <v>198</v>
      </c>
      <c r="AT489" s="188" t="s">
        <v>147</v>
      </c>
      <c r="AU489" s="188" t="s">
        <v>86</v>
      </c>
      <c r="AY489" s="20" t="s">
        <v>144</v>
      </c>
      <c r="BE489" s="189">
        <f>IF(N489="základní",J489,0)</f>
        <v>0</v>
      </c>
      <c r="BF489" s="189">
        <f>IF(N489="snížená",J489,0)</f>
        <v>0</v>
      </c>
      <c r="BG489" s="189">
        <f>IF(N489="zákl. přenesená",J489,0)</f>
        <v>0</v>
      </c>
      <c r="BH489" s="189">
        <f>IF(N489="sníž. přenesená",J489,0)</f>
        <v>0</v>
      </c>
      <c r="BI489" s="189">
        <f>IF(N489="nulová",J489,0)</f>
        <v>0</v>
      </c>
      <c r="BJ489" s="20" t="s">
        <v>145</v>
      </c>
      <c r="BK489" s="189">
        <f>ROUND(I489*H489,2)</f>
        <v>0</v>
      </c>
      <c r="BL489" s="20" t="s">
        <v>198</v>
      </c>
      <c r="BM489" s="188" t="s">
        <v>648</v>
      </c>
    </row>
    <row r="490" spans="1:65" s="2" customFormat="1" ht="19.2">
      <c r="A490" s="37"/>
      <c r="B490" s="38"/>
      <c r="C490" s="39"/>
      <c r="D490" s="190" t="s">
        <v>152</v>
      </c>
      <c r="E490" s="39"/>
      <c r="F490" s="191" t="s">
        <v>649</v>
      </c>
      <c r="G490" s="39"/>
      <c r="H490" s="39"/>
      <c r="I490" s="192"/>
      <c r="J490" s="39"/>
      <c r="K490" s="39"/>
      <c r="L490" s="42"/>
      <c r="M490" s="193"/>
      <c r="N490" s="194"/>
      <c r="O490" s="68"/>
      <c r="P490" s="68"/>
      <c r="Q490" s="68"/>
      <c r="R490" s="68"/>
      <c r="S490" s="68"/>
      <c r="T490" s="69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152</v>
      </c>
      <c r="AU490" s="20" t="s">
        <v>86</v>
      </c>
    </row>
    <row r="491" spans="1:65" s="2" customFormat="1" ht="10.199999999999999">
      <c r="A491" s="37"/>
      <c r="B491" s="38"/>
      <c r="C491" s="39"/>
      <c r="D491" s="216" t="s">
        <v>163</v>
      </c>
      <c r="E491" s="39"/>
      <c r="F491" s="217" t="s">
        <v>650</v>
      </c>
      <c r="G491" s="39"/>
      <c r="H491" s="39"/>
      <c r="I491" s="192"/>
      <c r="J491" s="39"/>
      <c r="K491" s="39"/>
      <c r="L491" s="42"/>
      <c r="M491" s="193"/>
      <c r="N491" s="194"/>
      <c r="O491" s="68"/>
      <c r="P491" s="68"/>
      <c r="Q491" s="68"/>
      <c r="R491" s="68"/>
      <c r="S491" s="68"/>
      <c r="T491" s="69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163</v>
      </c>
      <c r="AU491" s="20" t="s">
        <v>86</v>
      </c>
    </row>
    <row r="492" spans="1:65" s="12" customFormat="1" ht="22.8" customHeight="1">
      <c r="B492" s="161"/>
      <c r="C492" s="162"/>
      <c r="D492" s="163" t="s">
        <v>75</v>
      </c>
      <c r="E492" s="175" t="s">
        <v>651</v>
      </c>
      <c r="F492" s="175" t="s">
        <v>652</v>
      </c>
      <c r="G492" s="162"/>
      <c r="H492" s="162"/>
      <c r="I492" s="165"/>
      <c r="J492" s="176">
        <f>BK492</f>
        <v>0</v>
      </c>
      <c r="K492" s="162"/>
      <c r="L492" s="167"/>
      <c r="M492" s="168"/>
      <c r="N492" s="169"/>
      <c r="O492" s="169"/>
      <c r="P492" s="170">
        <f>SUM(P493:P524)</f>
        <v>0</v>
      </c>
      <c r="Q492" s="169"/>
      <c r="R492" s="170">
        <f>SUM(R493:R524)</f>
        <v>4.4799999999999996E-3</v>
      </c>
      <c r="S492" s="169"/>
      <c r="T492" s="171">
        <f>SUM(T493:T524)</f>
        <v>0.05</v>
      </c>
      <c r="AR492" s="172" t="s">
        <v>86</v>
      </c>
      <c r="AT492" s="173" t="s">
        <v>75</v>
      </c>
      <c r="AU492" s="173" t="s">
        <v>84</v>
      </c>
      <c r="AY492" s="172" t="s">
        <v>144</v>
      </c>
      <c r="BK492" s="174">
        <f>SUM(BK493:BK524)</f>
        <v>0</v>
      </c>
    </row>
    <row r="493" spans="1:65" s="2" customFormat="1" ht="16.5" customHeight="1">
      <c r="A493" s="37"/>
      <c r="B493" s="38"/>
      <c r="C493" s="177" t="s">
        <v>732</v>
      </c>
      <c r="D493" s="177" t="s">
        <v>147</v>
      </c>
      <c r="E493" s="178" t="s">
        <v>654</v>
      </c>
      <c r="F493" s="179" t="s">
        <v>655</v>
      </c>
      <c r="G493" s="180" t="s">
        <v>150</v>
      </c>
      <c r="H493" s="181">
        <v>1</v>
      </c>
      <c r="I493" s="182"/>
      <c r="J493" s="183">
        <f>ROUND(I493*H493,2)</f>
        <v>0</v>
      </c>
      <c r="K493" s="179" t="s">
        <v>38</v>
      </c>
      <c r="L493" s="42"/>
      <c r="M493" s="184" t="s">
        <v>38</v>
      </c>
      <c r="N493" s="185" t="s">
        <v>49</v>
      </c>
      <c r="O493" s="68"/>
      <c r="P493" s="186">
        <f>O493*H493</f>
        <v>0</v>
      </c>
      <c r="Q493" s="186">
        <v>0</v>
      </c>
      <c r="R493" s="186">
        <f>Q493*H493</f>
        <v>0</v>
      </c>
      <c r="S493" s="186">
        <v>0.05</v>
      </c>
      <c r="T493" s="187">
        <f>S493*H493</f>
        <v>0.05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8" t="s">
        <v>198</v>
      </c>
      <c r="AT493" s="188" t="s">
        <v>147</v>
      </c>
      <c r="AU493" s="188" t="s">
        <v>86</v>
      </c>
      <c r="AY493" s="20" t="s">
        <v>144</v>
      </c>
      <c r="BE493" s="189">
        <f>IF(N493="základní",J493,0)</f>
        <v>0</v>
      </c>
      <c r="BF493" s="189">
        <f>IF(N493="snížená",J493,0)</f>
        <v>0</v>
      </c>
      <c r="BG493" s="189">
        <f>IF(N493="zákl. přenesená",J493,0)</f>
        <v>0</v>
      </c>
      <c r="BH493" s="189">
        <f>IF(N493="sníž. přenesená",J493,0)</f>
        <v>0</v>
      </c>
      <c r="BI493" s="189">
        <f>IF(N493="nulová",J493,0)</f>
        <v>0</v>
      </c>
      <c r="BJ493" s="20" t="s">
        <v>145</v>
      </c>
      <c r="BK493" s="189">
        <f>ROUND(I493*H493,2)</f>
        <v>0</v>
      </c>
      <c r="BL493" s="20" t="s">
        <v>198</v>
      </c>
      <c r="BM493" s="188" t="s">
        <v>656</v>
      </c>
    </row>
    <row r="494" spans="1:65" s="2" customFormat="1" ht="10.199999999999999">
      <c r="A494" s="37"/>
      <c r="B494" s="38"/>
      <c r="C494" s="39"/>
      <c r="D494" s="190" t="s">
        <v>152</v>
      </c>
      <c r="E494" s="39"/>
      <c r="F494" s="191" t="s">
        <v>655</v>
      </c>
      <c r="G494" s="39"/>
      <c r="H494" s="39"/>
      <c r="I494" s="192"/>
      <c r="J494" s="39"/>
      <c r="K494" s="39"/>
      <c r="L494" s="42"/>
      <c r="M494" s="193"/>
      <c r="N494" s="194"/>
      <c r="O494" s="68"/>
      <c r="P494" s="68"/>
      <c r="Q494" s="68"/>
      <c r="R494" s="68"/>
      <c r="S494" s="68"/>
      <c r="T494" s="69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152</v>
      </c>
      <c r="AU494" s="20" t="s">
        <v>86</v>
      </c>
    </row>
    <row r="495" spans="1:65" s="13" customFormat="1" ht="10.199999999999999">
      <c r="B495" s="195"/>
      <c r="C495" s="196"/>
      <c r="D495" s="190" t="s">
        <v>153</v>
      </c>
      <c r="E495" s="197" t="s">
        <v>38</v>
      </c>
      <c r="F495" s="198" t="s">
        <v>355</v>
      </c>
      <c r="G495" s="196"/>
      <c r="H495" s="197" t="s">
        <v>38</v>
      </c>
      <c r="I495" s="199"/>
      <c r="J495" s="196"/>
      <c r="K495" s="196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153</v>
      </c>
      <c r="AU495" s="204" t="s">
        <v>86</v>
      </c>
      <c r="AV495" s="13" t="s">
        <v>84</v>
      </c>
      <c r="AW495" s="13" t="s">
        <v>36</v>
      </c>
      <c r="AX495" s="13" t="s">
        <v>76</v>
      </c>
      <c r="AY495" s="204" t="s">
        <v>144</v>
      </c>
    </row>
    <row r="496" spans="1:65" s="13" customFormat="1" ht="10.199999999999999">
      <c r="B496" s="195"/>
      <c r="C496" s="196"/>
      <c r="D496" s="190" t="s">
        <v>153</v>
      </c>
      <c r="E496" s="197" t="s">
        <v>38</v>
      </c>
      <c r="F496" s="198" t="s">
        <v>657</v>
      </c>
      <c r="G496" s="196"/>
      <c r="H496" s="197" t="s">
        <v>38</v>
      </c>
      <c r="I496" s="199"/>
      <c r="J496" s="196"/>
      <c r="K496" s="196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153</v>
      </c>
      <c r="AU496" s="204" t="s">
        <v>86</v>
      </c>
      <c r="AV496" s="13" t="s">
        <v>84</v>
      </c>
      <c r="AW496" s="13" t="s">
        <v>36</v>
      </c>
      <c r="AX496" s="13" t="s">
        <v>76</v>
      </c>
      <c r="AY496" s="204" t="s">
        <v>144</v>
      </c>
    </row>
    <row r="497" spans="1:65" s="13" customFormat="1" ht="10.199999999999999">
      <c r="B497" s="195"/>
      <c r="C497" s="196"/>
      <c r="D497" s="190" t="s">
        <v>153</v>
      </c>
      <c r="E497" s="197" t="s">
        <v>38</v>
      </c>
      <c r="F497" s="198" t="s">
        <v>658</v>
      </c>
      <c r="G497" s="196"/>
      <c r="H497" s="197" t="s">
        <v>38</v>
      </c>
      <c r="I497" s="199"/>
      <c r="J497" s="196"/>
      <c r="K497" s="196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153</v>
      </c>
      <c r="AU497" s="204" t="s">
        <v>86</v>
      </c>
      <c r="AV497" s="13" t="s">
        <v>84</v>
      </c>
      <c r="AW497" s="13" t="s">
        <v>36</v>
      </c>
      <c r="AX497" s="13" t="s">
        <v>76</v>
      </c>
      <c r="AY497" s="204" t="s">
        <v>144</v>
      </c>
    </row>
    <row r="498" spans="1:65" s="13" customFormat="1" ht="10.199999999999999">
      <c r="B498" s="195"/>
      <c r="C498" s="196"/>
      <c r="D498" s="190" t="s">
        <v>153</v>
      </c>
      <c r="E498" s="197" t="s">
        <v>38</v>
      </c>
      <c r="F498" s="198" t="s">
        <v>659</v>
      </c>
      <c r="G498" s="196"/>
      <c r="H498" s="197" t="s">
        <v>38</v>
      </c>
      <c r="I498" s="199"/>
      <c r="J498" s="196"/>
      <c r="K498" s="196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153</v>
      </c>
      <c r="AU498" s="204" t="s">
        <v>86</v>
      </c>
      <c r="AV498" s="13" t="s">
        <v>84</v>
      </c>
      <c r="AW498" s="13" t="s">
        <v>36</v>
      </c>
      <c r="AX498" s="13" t="s">
        <v>76</v>
      </c>
      <c r="AY498" s="204" t="s">
        <v>144</v>
      </c>
    </row>
    <row r="499" spans="1:65" s="13" customFormat="1" ht="10.199999999999999">
      <c r="B499" s="195"/>
      <c r="C499" s="196"/>
      <c r="D499" s="190" t="s">
        <v>153</v>
      </c>
      <c r="E499" s="197" t="s">
        <v>38</v>
      </c>
      <c r="F499" s="198" t="s">
        <v>660</v>
      </c>
      <c r="G499" s="196"/>
      <c r="H499" s="197" t="s">
        <v>38</v>
      </c>
      <c r="I499" s="199"/>
      <c r="J499" s="196"/>
      <c r="K499" s="196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153</v>
      </c>
      <c r="AU499" s="204" t="s">
        <v>86</v>
      </c>
      <c r="AV499" s="13" t="s">
        <v>84</v>
      </c>
      <c r="AW499" s="13" t="s">
        <v>36</v>
      </c>
      <c r="AX499" s="13" t="s">
        <v>76</v>
      </c>
      <c r="AY499" s="204" t="s">
        <v>144</v>
      </c>
    </row>
    <row r="500" spans="1:65" s="14" customFormat="1" ht="10.199999999999999">
      <c r="B500" s="205"/>
      <c r="C500" s="206"/>
      <c r="D500" s="190" t="s">
        <v>153</v>
      </c>
      <c r="E500" s="207" t="s">
        <v>38</v>
      </c>
      <c r="F500" s="208" t="s">
        <v>84</v>
      </c>
      <c r="G500" s="206"/>
      <c r="H500" s="209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153</v>
      </c>
      <c r="AU500" s="215" t="s">
        <v>86</v>
      </c>
      <c r="AV500" s="14" t="s">
        <v>86</v>
      </c>
      <c r="AW500" s="14" t="s">
        <v>36</v>
      </c>
      <c r="AX500" s="14" t="s">
        <v>84</v>
      </c>
      <c r="AY500" s="215" t="s">
        <v>144</v>
      </c>
    </row>
    <row r="501" spans="1:65" s="2" customFormat="1" ht="16.5" customHeight="1">
      <c r="A501" s="37"/>
      <c r="B501" s="38"/>
      <c r="C501" s="177" t="s">
        <v>736</v>
      </c>
      <c r="D501" s="177" t="s">
        <v>147</v>
      </c>
      <c r="E501" s="178" t="s">
        <v>662</v>
      </c>
      <c r="F501" s="179" t="s">
        <v>663</v>
      </c>
      <c r="G501" s="180" t="s">
        <v>226</v>
      </c>
      <c r="H501" s="181">
        <v>7</v>
      </c>
      <c r="I501" s="182"/>
      <c r="J501" s="183">
        <f>ROUND(I501*H501,2)</f>
        <v>0</v>
      </c>
      <c r="K501" s="179" t="s">
        <v>160</v>
      </c>
      <c r="L501" s="42"/>
      <c r="M501" s="184" t="s">
        <v>38</v>
      </c>
      <c r="N501" s="185" t="s">
        <v>49</v>
      </c>
      <c r="O501" s="68"/>
      <c r="P501" s="186">
        <f>O501*H501</f>
        <v>0</v>
      </c>
      <c r="Q501" s="186">
        <v>0</v>
      </c>
      <c r="R501" s="186">
        <f>Q501*H501</f>
        <v>0</v>
      </c>
      <c r="S501" s="186">
        <v>0</v>
      </c>
      <c r="T501" s="187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88" t="s">
        <v>198</v>
      </c>
      <c r="AT501" s="188" t="s">
        <v>147</v>
      </c>
      <c r="AU501" s="188" t="s">
        <v>86</v>
      </c>
      <c r="AY501" s="20" t="s">
        <v>144</v>
      </c>
      <c r="BE501" s="189">
        <f>IF(N501="základní",J501,0)</f>
        <v>0</v>
      </c>
      <c r="BF501" s="189">
        <f>IF(N501="snížená",J501,0)</f>
        <v>0</v>
      </c>
      <c r="BG501" s="189">
        <f>IF(N501="zákl. přenesená",J501,0)</f>
        <v>0</v>
      </c>
      <c r="BH501" s="189">
        <f>IF(N501="sníž. přenesená",J501,0)</f>
        <v>0</v>
      </c>
      <c r="BI501" s="189">
        <f>IF(N501="nulová",J501,0)</f>
        <v>0</v>
      </c>
      <c r="BJ501" s="20" t="s">
        <v>145</v>
      </c>
      <c r="BK501" s="189">
        <f>ROUND(I501*H501,2)</f>
        <v>0</v>
      </c>
      <c r="BL501" s="20" t="s">
        <v>198</v>
      </c>
      <c r="BM501" s="188" t="s">
        <v>664</v>
      </c>
    </row>
    <row r="502" spans="1:65" s="2" customFormat="1" ht="19.2">
      <c r="A502" s="37"/>
      <c r="B502" s="38"/>
      <c r="C502" s="39"/>
      <c r="D502" s="190" t="s">
        <v>152</v>
      </c>
      <c r="E502" s="39"/>
      <c r="F502" s="191" t="s">
        <v>665</v>
      </c>
      <c r="G502" s="39"/>
      <c r="H502" s="39"/>
      <c r="I502" s="192"/>
      <c r="J502" s="39"/>
      <c r="K502" s="39"/>
      <c r="L502" s="42"/>
      <c r="M502" s="193"/>
      <c r="N502" s="194"/>
      <c r="O502" s="68"/>
      <c r="P502" s="68"/>
      <c r="Q502" s="68"/>
      <c r="R502" s="68"/>
      <c r="S502" s="68"/>
      <c r="T502" s="69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152</v>
      </c>
      <c r="AU502" s="20" t="s">
        <v>86</v>
      </c>
    </row>
    <row r="503" spans="1:65" s="2" customFormat="1" ht="10.199999999999999">
      <c r="A503" s="37"/>
      <c r="B503" s="38"/>
      <c r="C503" s="39"/>
      <c r="D503" s="216" t="s">
        <v>163</v>
      </c>
      <c r="E503" s="39"/>
      <c r="F503" s="217" t="s">
        <v>666</v>
      </c>
      <c r="G503" s="39"/>
      <c r="H503" s="39"/>
      <c r="I503" s="192"/>
      <c r="J503" s="39"/>
      <c r="K503" s="39"/>
      <c r="L503" s="42"/>
      <c r="M503" s="193"/>
      <c r="N503" s="194"/>
      <c r="O503" s="68"/>
      <c r="P503" s="68"/>
      <c r="Q503" s="68"/>
      <c r="R503" s="68"/>
      <c r="S503" s="68"/>
      <c r="T503" s="69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163</v>
      </c>
      <c r="AU503" s="20" t="s">
        <v>86</v>
      </c>
    </row>
    <row r="504" spans="1:65" s="14" customFormat="1" ht="10.199999999999999">
      <c r="B504" s="205"/>
      <c r="C504" s="206"/>
      <c r="D504" s="190" t="s">
        <v>153</v>
      </c>
      <c r="E504" s="207" t="s">
        <v>38</v>
      </c>
      <c r="F504" s="208" t="s">
        <v>204</v>
      </c>
      <c r="G504" s="206"/>
      <c r="H504" s="209">
        <v>7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153</v>
      </c>
      <c r="AU504" s="215" t="s">
        <v>86</v>
      </c>
      <c r="AV504" s="14" t="s">
        <v>86</v>
      </c>
      <c r="AW504" s="14" t="s">
        <v>36</v>
      </c>
      <c r="AX504" s="14" t="s">
        <v>84</v>
      </c>
      <c r="AY504" s="215" t="s">
        <v>144</v>
      </c>
    </row>
    <row r="505" spans="1:65" s="2" customFormat="1" ht="16.5" customHeight="1">
      <c r="A505" s="37"/>
      <c r="B505" s="38"/>
      <c r="C505" s="218" t="s">
        <v>739</v>
      </c>
      <c r="D505" s="218" t="s">
        <v>223</v>
      </c>
      <c r="E505" s="219" t="s">
        <v>668</v>
      </c>
      <c r="F505" s="220" t="s">
        <v>669</v>
      </c>
      <c r="G505" s="221" t="s">
        <v>226</v>
      </c>
      <c r="H505" s="222">
        <v>7</v>
      </c>
      <c r="I505" s="223"/>
      <c r="J505" s="224">
        <f>ROUND(I505*H505,2)</f>
        <v>0</v>
      </c>
      <c r="K505" s="220" t="s">
        <v>160</v>
      </c>
      <c r="L505" s="225"/>
      <c r="M505" s="226" t="s">
        <v>38</v>
      </c>
      <c r="N505" s="227" t="s">
        <v>49</v>
      </c>
      <c r="O505" s="68"/>
      <c r="P505" s="186">
        <f>O505*H505</f>
        <v>0</v>
      </c>
      <c r="Q505" s="186">
        <v>4.0000000000000003E-5</v>
      </c>
      <c r="R505" s="186">
        <f>Q505*H505</f>
        <v>2.8000000000000003E-4</v>
      </c>
      <c r="S505" s="186">
        <v>0</v>
      </c>
      <c r="T505" s="187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8" t="s">
        <v>227</v>
      </c>
      <c r="AT505" s="188" t="s">
        <v>223</v>
      </c>
      <c r="AU505" s="188" t="s">
        <v>86</v>
      </c>
      <c r="AY505" s="20" t="s">
        <v>144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20" t="s">
        <v>145</v>
      </c>
      <c r="BK505" s="189">
        <f>ROUND(I505*H505,2)</f>
        <v>0</v>
      </c>
      <c r="BL505" s="20" t="s">
        <v>198</v>
      </c>
      <c r="BM505" s="188" t="s">
        <v>670</v>
      </c>
    </row>
    <row r="506" spans="1:65" s="2" customFormat="1" ht="10.199999999999999">
      <c r="A506" s="37"/>
      <c r="B506" s="38"/>
      <c r="C506" s="39"/>
      <c r="D506" s="190" t="s">
        <v>152</v>
      </c>
      <c r="E506" s="39"/>
      <c r="F506" s="191" t="s">
        <v>669</v>
      </c>
      <c r="G506" s="39"/>
      <c r="H506" s="39"/>
      <c r="I506" s="192"/>
      <c r="J506" s="39"/>
      <c r="K506" s="39"/>
      <c r="L506" s="42"/>
      <c r="M506" s="193"/>
      <c r="N506" s="194"/>
      <c r="O506" s="68"/>
      <c r="P506" s="68"/>
      <c r="Q506" s="68"/>
      <c r="R506" s="68"/>
      <c r="S506" s="68"/>
      <c r="T506" s="69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152</v>
      </c>
      <c r="AU506" s="20" t="s">
        <v>86</v>
      </c>
    </row>
    <row r="507" spans="1:65" s="2" customFormat="1" ht="16.5" customHeight="1">
      <c r="A507" s="37"/>
      <c r="B507" s="38"/>
      <c r="C507" s="177" t="s">
        <v>743</v>
      </c>
      <c r="D507" s="177" t="s">
        <v>147</v>
      </c>
      <c r="E507" s="178" t="s">
        <v>672</v>
      </c>
      <c r="F507" s="179" t="s">
        <v>673</v>
      </c>
      <c r="G507" s="180" t="s">
        <v>226</v>
      </c>
      <c r="H507" s="181">
        <v>5</v>
      </c>
      <c r="I507" s="182"/>
      <c r="J507" s="183">
        <f>ROUND(I507*H507,2)</f>
        <v>0</v>
      </c>
      <c r="K507" s="179" t="s">
        <v>160</v>
      </c>
      <c r="L507" s="42"/>
      <c r="M507" s="184" t="s">
        <v>38</v>
      </c>
      <c r="N507" s="185" t="s">
        <v>49</v>
      </c>
      <c r="O507" s="68"/>
      <c r="P507" s="186">
        <f>O507*H507</f>
        <v>0</v>
      </c>
      <c r="Q507" s="186">
        <v>0</v>
      </c>
      <c r="R507" s="186">
        <f>Q507*H507</f>
        <v>0</v>
      </c>
      <c r="S507" s="186">
        <v>0</v>
      </c>
      <c r="T507" s="187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8" t="s">
        <v>198</v>
      </c>
      <c r="AT507" s="188" t="s">
        <v>147</v>
      </c>
      <c r="AU507" s="188" t="s">
        <v>86</v>
      </c>
      <c r="AY507" s="20" t="s">
        <v>144</v>
      </c>
      <c r="BE507" s="189">
        <f>IF(N507="základní",J507,0)</f>
        <v>0</v>
      </c>
      <c r="BF507" s="189">
        <f>IF(N507="snížená",J507,0)</f>
        <v>0</v>
      </c>
      <c r="BG507" s="189">
        <f>IF(N507="zákl. přenesená",J507,0)</f>
        <v>0</v>
      </c>
      <c r="BH507" s="189">
        <f>IF(N507="sníž. přenesená",J507,0)</f>
        <v>0</v>
      </c>
      <c r="BI507" s="189">
        <f>IF(N507="nulová",J507,0)</f>
        <v>0</v>
      </c>
      <c r="BJ507" s="20" t="s">
        <v>145</v>
      </c>
      <c r="BK507" s="189">
        <f>ROUND(I507*H507,2)</f>
        <v>0</v>
      </c>
      <c r="BL507" s="20" t="s">
        <v>198</v>
      </c>
      <c r="BM507" s="188" t="s">
        <v>674</v>
      </c>
    </row>
    <row r="508" spans="1:65" s="2" customFormat="1" ht="19.2">
      <c r="A508" s="37"/>
      <c r="B508" s="38"/>
      <c r="C508" s="39"/>
      <c r="D508" s="190" t="s">
        <v>152</v>
      </c>
      <c r="E508" s="39"/>
      <c r="F508" s="191" t="s">
        <v>675</v>
      </c>
      <c r="G508" s="39"/>
      <c r="H508" s="39"/>
      <c r="I508" s="192"/>
      <c r="J508" s="39"/>
      <c r="K508" s="39"/>
      <c r="L508" s="42"/>
      <c r="M508" s="193"/>
      <c r="N508" s="194"/>
      <c r="O508" s="68"/>
      <c r="P508" s="68"/>
      <c r="Q508" s="68"/>
      <c r="R508" s="68"/>
      <c r="S508" s="68"/>
      <c r="T508" s="69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152</v>
      </c>
      <c r="AU508" s="20" t="s">
        <v>86</v>
      </c>
    </row>
    <row r="509" spans="1:65" s="2" customFormat="1" ht="10.199999999999999">
      <c r="A509" s="37"/>
      <c r="B509" s="38"/>
      <c r="C509" s="39"/>
      <c r="D509" s="216" t="s">
        <v>163</v>
      </c>
      <c r="E509" s="39"/>
      <c r="F509" s="217" t="s">
        <v>676</v>
      </c>
      <c r="G509" s="39"/>
      <c r="H509" s="39"/>
      <c r="I509" s="192"/>
      <c r="J509" s="39"/>
      <c r="K509" s="39"/>
      <c r="L509" s="42"/>
      <c r="M509" s="193"/>
      <c r="N509" s="194"/>
      <c r="O509" s="68"/>
      <c r="P509" s="68"/>
      <c r="Q509" s="68"/>
      <c r="R509" s="68"/>
      <c r="S509" s="68"/>
      <c r="T509" s="69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163</v>
      </c>
      <c r="AU509" s="20" t="s">
        <v>86</v>
      </c>
    </row>
    <row r="510" spans="1:65" s="2" customFormat="1" ht="16.5" customHeight="1">
      <c r="A510" s="37"/>
      <c r="B510" s="38"/>
      <c r="C510" s="218" t="s">
        <v>751</v>
      </c>
      <c r="D510" s="218" t="s">
        <v>223</v>
      </c>
      <c r="E510" s="219" t="s">
        <v>678</v>
      </c>
      <c r="F510" s="220" t="s">
        <v>679</v>
      </c>
      <c r="G510" s="221" t="s">
        <v>226</v>
      </c>
      <c r="H510" s="222">
        <v>5</v>
      </c>
      <c r="I510" s="223"/>
      <c r="J510" s="224">
        <f>ROUND(I510*H510,2)</f>
        <v>0</v>
      </c>
      <c r="K510" s="220" t="s">
        <v>160</v>
      </c>
      <c r="L510" s="225"/>
      <c r="M510" s="226" t="s">
        <v>38</v>
      </c>
      <c r="N510" s="227" t="s">
        <v>49</v>
      </c>
      <c r="O510" s="68"/>
      <c r="P510" s="186">
        <f>O510*H510</f>
        <v>0</v>
      </c>
      <c r="Q510" s="186">
        <v>6.9999999999999994E-5</v>
      </c>
      <c r="R510" s="186">
        <f>Q510*H510</f>
        <v>3.4999999999999994E-4</v>
      </c>
      <c r="S510" s="186">
        <v>0</v>
      </c>
      <c r="T510" s="18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8" t="s">
        <v>227</v>
      </c>
      <c r="AT510" s="188" t="s">
        <v>223</v>
      </c>
      <c r="AU510" s="188" t="s">
        <v>86</v>
      </c>
      <c r="AY510" s="20" t="s">
        <v>144</v>
      </c>
      <c r="BE510" s="189">
        <f>IF(N510="základní",J510,0)</f>
        <v>0</v>
      </c>
      <c r="BF510" s="189">
        <f>IF(N510="snížená",J510,0)</f>
        <v>0</v>
      </c>
      <c r="BG510" s="189">
        <f>IF(N510="zákl. přenesená",J510,0)</f>
        <v>0</v>
      </c>
      <c r="BH510" s="189">
        <f>IF(N510="sníž. přenesená",J510,0)</f>
        <v>0</v>
      </c>
      <c r="BI510" s="189">
        <f>IF(N510="nulová",J510,0)</f>
        <v>0</v>
      </c>
      <c r="BJ510" s="20" t="s">
        <v>145</v>
      </c>
      <c r="BK510" s="189">
        <f>ROUND(I510*H510,2)</f>
        <v>0</v>
      </c>
      <c r="BL510" s="20" t="s">
        <v>198</v>
      </c>
      <c r="BM510" s="188" t="s">
        <v>680</v>
      </c>
    </row>
    <row r="511" spans="1:65" s="2" customFormat="1" ht="10.199999999999999">
      <c r="A511" s="37"/>
      <c r="B511" s="38"/>
      <c r="C511" s="39"/>
      <c r="D511" s="190" t="s">
        <v>152</v>
      </c>
      <c r="E511" s="39"/>
      <c r="F511" s="191" t="s">
        <v>679</v>
      </c>
      <c r="G511" s="39"/>
      <c r="H511" s="39"/>
      <c r="I511" s="192"/>
      <c r="J511" s="39"/>
      <c r="K511" s="39"/>
      <c r="L511" s="42"/>
      <c r="M511" s="193"/>
      <c r="N511" s="194"/>
      <c r="O511" s="68"/>
      <c r="P511" s="68"/>
      <c r="Q511" s="68"/>
      <c r="R511" s="68"/>
      <c r="S511" s="68"/>
      <c r="T511" s="69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152</v>
      </c>
      <c r="AU511" s="20" t="s">
        <v>86</v>
      </c>
    </row>
    <row r="512" spans="1:65" s="2" customFormat="1" ht="21.75" customHeight="1">
      <c r="A512" s="37"/>
      <c r="B512" s="38"/>
      <c r="C512" s="177" t="s">
        <v>759</v>
      </c>
      <c r="D512" s="177" t="s">
        <v>147</v>
      </c>
      <c r="E512" s="178" t="s">
        <v>694</v>
      </c>
      <c r="F512" s="179" t="s">
        <v>695</v>
      </c>
      <c r="G512" s="180" t="s">
        <v>226</v>
      </c>
      <c r="H512" s="181">
        <v>7</v>
      </c>
      <c r="I512" s="182"/>
      <c r="J512" s="183">
        <f>ROUND(I512*H512,2)</f>
        <v>0</v>
      </c>
      <c r="K512" s="179" t="s">
        <v>160</v>
      </c>
      <c r="L512" s="42"/>
      <c r="M512" s="184" t="s">
        <v>38</v>
      </c>
      <c r="N512" s="185" t="s">
        <v>49</v>
      </c>
      <c r="O512" s="68"/>
      <c r="P512" s="186">
        <f>O512*H512</f>
        <v>0</v>
      </c>
      <c r="Q512" s="186">
        <v>0</v>
      </c>
      <c r="R512" s="186">
        <f>Q512*H512</f>
        <v>0</v>
      </c>
      <c r="S512" s="186">
        <v>0</v>
      </c>
      <c r="T512" s="187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88" t="s">
        <v>198</v>
      </c>
      <c r="AT512" s="188" t="s">
        <v>147</v>
      </c>
      <c r="AU512" s="188" t="s">
        <v>86</v>
      </c>
      <c r="AY512" s="20" t="s">
        <v>144</v>
      </c>
      <c r="BE512" s="189">
        <f>IF(N512="základní",J512,0)</f>
        <v>0</v>
      </c>
      <c r="BF512" s="189">
        <f>IF(N512="snížená",J512,0)</f>
        <v>0</v>
      </c>
      <c r="BG512" s="189">
        <f>IF(N512="zákl. přenesená",J512,0)</f>
        <v>0</v>
      </c>
      <c r="BH512" s="189">
        <f>IF(N512="sníž. přenesená",J512,0)</f>
        <v>0</v>
      </c>
      <c r="BI512" s="189">
        <f>IF(N512="nulová",J512,0)</f>
        <v>0</v>
      </c>
      <c r="BJ512" s="20" t="s">
        <v>145</v>
      </c>
      <c r="BK512" s="189">
        <f>ROUND(I512*H512,2)</f>
        <v>0</v>
      </c>
      <c r="BL512" s="20" t="s">
        <v>198</v>
      </c>
      <c r="BM512" s="188" t="s">
        <v>696</v>
      </c>
    </row>
    <row r="513" spans="1:65" s="2" customFormat="1" ht="19.2">
      <c r="A513" s="37"/>
      <c r="B513" s="38"/>
      <c r="C513" s="39"/>
      <c r="D513" s="190" t="s">
        <v>152</v>
      </c>
      <c r="E513" s="39"/>
      <c r="F513" s="191" t="s">
        <v>697</v>
      </c>
      <c r="G513" s="39"/>
      <c r="H513" s="39"/>
      <c r="I513" s="192"/>
      <c r="J513" s="39"/>
      <c r="K513" s="39"/>
      <c r="L513" s="42"/>
      <c r="M513" s="193"/>
      <c r="N513" s="194"/>
      <c r="O513" s="68"/>
      <c r="P513" s="68"/>
      <c r="Q513" s="68"/>
      <c r="R513" s="68"/>
      <c r="S513" s="68"/>
      <c r="T513" s="69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152</v>
      </c>
      <c r="AU513" s="20" t="s">
        <v>86</v>
      </c>
    </row>
    <row r="514" spans="1:65" s="2" customFormat="1" ht="10.199999999999999">
      <c r="A514" s="37"/>
      <c r="B514" s="38"/>
      <c r="C514" s="39"/>
      <c r="D514" s="216" t="s">
        <v>163</v>
      </c>
      <c r="E514" s="39"/>
      <c r="F514" s="217" t="s">
        <v>698</v>
      </c>
      <c r="G514" s="39"/>
      <c r="H514" s="39"/>
      <c r="I514" s="192"/>
      <c r="J514" s="39"/>
      <c r="K514" s="39"/>
      <c r="L514" s="42"/>
      <c r="M514" s="193"/>
      <c r="N514" s="194"/>
      <c r="O514" s="68"/>
      <c r="P514" s="68"/>
      <c r="Q514" s="68"/>
      <c r="R514" s="68"/>
      <c r="S514" s="68"/>
      <c r="T514" s="69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163</v>
      </c>
      <c r="AU514" s="20" t="s">
        <v>86</v>
      </c>
    </row>
    <row r="515" spans="1:65" s="2" customFormat="1" ht="16.5" customHeight="1">
      <c r="A515" s="37"/>
      <c r="B515" s="38"/>
      <c r="C515" s="218" t="s">
        <v>764</v>
      </c>
      <c r="D515" s="218" t="s">
        <v>223</v>
      </c>
      <c r="E515" s="219" t="s">
        <v>700</v>
      </c>
      <c r="F515" s="220" t="s">
        <v>701</v>
      </c>
      <c r="G515" s="221" t="s">
        <v>226</v>
      </c>
      <c r="H515" s="222">
        <v>7</v>
      </c>
      <c r="I515" s="223"/>
      <c r="J515" s="224">
        <f>ROUND(I515*H515,2)</f>
        <v>0</v>
      </c>
      <c r="K515" s="220" t="s">
        <v>160</v>
      </c>
      <c r="L515" s="225"/>
      <c r="M515" s="226" t="s">
        <v>38</v>
      </c>
      <c r="N515" s="227" t="s">
        <v>49</v>
      </c>
      <c r="O515" s="68"/>
      <c r="P515" s="186">
        <f>O515*H515</f>
        <v>0</v>
      </c>
      <c r="Q515" s="186">
        <v>5.5000000000000003E-4</v>
      </c>
      <c r="R515" s="186">
        <f>Q515*H515</f>
        <v>3.8500000000000001E-3</v>
      </c>
      <c r="S515" s="186">
        <v>0</v>
      </c>
      <c r="T515" s="187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8" t="s">
        <v>227</v>
      </c>
      <c r="AT515" s="188" t="s">
        <v>223</v>
      </c>
      <c r="AU515" s="188" t="s">
        <v>86</v>
      </c>
      <c r="AY515" s="20" t="s">
        <v>144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20" t="s">
        <v>145</v>
      </c>
      <c r="BK515" s="189">
        <f>ROUND(I515*H515,2)</f>
        <v>0</v>
      </c>
      <c r="BL515" s="20" t="s">
        <v>198</v>
      </c>
      <c r="BM515" s="188" t="s">
        <v>702</v>
      </c>
    </row>
    <row r="516" spans="1:65" s="2" customFormat="1" ht="10.199999999999999">
      <c r="A516" s="37"/>
      <c r="B516" s="38"/>
      <c r="C516" s="39"/>
      <c r="D516" s="190" t="s">
        <v>152</v>
      </c>
      <c r="E516" s="39"/>
      <c r="F516" s="191" t="s">
        <v>701</v>
      </c>
      <c r="G516" s="39"/>
      <c r="H516" s="39"/>
      <c r="I516" s="192"/>
      <c r="J516" s="39"/>
      <c r="K516" s="39"/>
      <c r="L516" s="42"/>
      <c r="M516" s="193"/>
      <c r="N516" s="194"/>
      <c r="O516" s="68"/>
      <c r="P516" s="68"/>
      <c r="Q516" s="68"/>
      <c r="R516" s="68"/>
      <c r="S516" s="68"/>
      <c r="T516" s="69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152</v>
      </c>
      <c r="AU516" s="20" t="s">
        <v>86</v>
      </c>
    </row>
    <row r="517" spans="1:65" s="13" customFormat="1" ht="10.199999999999999">
      <c r="B517" s="195"/>
      <c r="C517" s="196"/>
      <c r="D517" s="190" t="s">
        <v>153</v>
      </c>
      <c r="E517" s="197" t="s">
        <v>38</v>
      </c>
      <c r="F517" s="198" t="s">
        <v>1360</v>
      </c>
      <c r="G517" s="196"/>
      <c r="H517" s="197" t="s">
        <v>38</v>
      </c>
      <c r="I517" s="199"/>
      <c r="J517" s="196"/>
      <c r="K517" s="196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153</v>
      </c>
      <c r="AU517" s="204" t="s">
        <v>86</v>
      </c>
      <c r="AV517" s="13" t="s">
        <v>84</v>
      </c>
      <c r="AW517" s="13" t="s">
        <v>36</v>
      </c>
      <c r="AX517" s="13" t="s">
        <v>76</v>
      </c>
      <c r="AY517" s="204" t="s">
        <v>144</v>
      </c>
    </row>
    <row r="518" spans="1:65" s="14" customFormat="1" ht="10.199999999999999">
      <c r="B518" s="205"/>
      <c r="C518" s="206"/>
      <c r="D518" s="190" t="s">
        <v>153</v>
      </c>
      <c r="E518" s="207" t="s">
        <v>38</v>
      </c>
      <c r="F518" s="208" t="s">
        <v>86</v>
      </c>
      <c r="G518" s="206"/>
      <c r="H518" s="209">
        <v>2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153</v>
      </c>
      <c r="AU518" s="215" t="s">
        <v>86</v>
      </c>
      <c r="AV518" s="14" t="s">
        <v>86</v>
      </c>
      <c r="AW518" s="14" t="s">
        <v>36</v>
      </c>
      <c r="AX518" s="14" t="s">
        <v>76</v>
      </c>
      <c r="AY518" s="215" t="s">
        <v>144</v>
      </c>
    </row>
    <row r="519" spans="1:65" s="13" customFormat="1" ht="10.199999999999999">
      <c r="B519" s="195"/>
      <c r="C519" s="196"/>
      <c r="D519" s="190" t="s">
        <v>153</v>
      </c>
      <c r="E519" s="197" t="s">
        <v>38</v>
      </c>
      <c r="F519" s="198" t="s">
        <v>691</v>
      </c>
      <c r="G519" s="196"/>
      <c r="H519" s="197" t="s">
        <v>38</v>
      </c>
      <c r="I519" s="199"/>
      <c r="J519" s="196"/>
      <c r="K519" s="196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153</v>
      </c>
      <c r="AU519" s="204" t="s">
        <v>86</v>
      </c>
      <c r="AV519" s="13" t="s">
        <v>84</v>
      </c>
      <c r="AW519" s="13" t="s">
        <v>36</v>
      </c>
      <c r="AX519" s="13" t="s">
        <v>76</v>
      </c>
      <c r="AY519" s="204" t="s">
        <v>144</v>
      </c>
    </row>
    <row r="520" spans="1:65" s="14" customFormat="1" ht="10.199999999999999">
      <c r="B520" s="205"/>
      <c r="C520" s="206"/>
      <c r="D520" s="190" t="s">
        <v>153</v>
      </c>
      <c r="E520" s="207" t="s">
        <v>38</v>
      </c>
      <c r="F520" s="208" t="s">
        <v>184</v>
      </c>
      <c r="G520" s="206"/>
      <c r="H520" s="209">
        <v>5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153</v>
      </c>
      <c r="AU520" s="215" t="s">
        <v>86</v>
      </c>
      <c r="AV520" s="14" t="s">
        <v>86</v>
      </c>
      <c r="AW520" s="14" t="s">
        <v>36</v>
      </c>
      <c r="AX520" s="14" t="s">
        <v>76</v>
      </c>
      <c r="AY520" s="215" t="s">
        <v>144</v>
      </c>
    </row>
    <row r="521" spans="1:65" s="15" customFormat="1" ht="10.199999999999999">
      <c r="B521" s="232"/>
      <c r="C521" s="233"/>
      <c r="D521" s="190" t="s">
        <v>153</v>
      </c>
      <c r="E521" s="234" t="s">
        <v>38</v>
      </c>
      <c r="F521" s="235" t="s">
        <v>421</v>
      </c>
      <c r="G521" s="233"/>
      <c r="H521" s="236">
        <v>7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153</v>
      </c>
      <c r="AU521" s="242" t="s">
        <v>86</v>
      </c>
      <c r="AV521" s="15" t="s">
        <v>145</v>
      </c>
      <c r="AW521" s="15" t="s">
        <v>36</v>
      </c>
      <c r="AX521" s="15" t="s">
        <v>84</v>
      </c>
      <c r="AY521" s="242" t="s">
        <v>144</v>
      </c>
    </row>
    <row r="522" spans="1:65" s="2" customFormat="1" ht="16.5" customHeight="1">
      <c r="A522" s="37"/>
      <c r="B522" s="38"/>
      <c r="C522" s="177" t="s">
        <v>768</v>
      </c>
      <c r="D522" s="177" t="s">
        <v>147</v>
      </c>
      <c r="E522" s="178" t="s">
        <v>705</v>
      </c>
      <c r="F522" s="179" t="s">
        <v>706</v>
      </c>
      <c r="G522" s="180" t="s">
        <v>172</v>
      </c>
      <c r="H522" s="181">
        <v>4.0000000000000001E-3</v>
      </c>
      <c r="I522" s="182"/>
      <c r="J522" s="183">
        <f>ROUND(I522*H522,2)</f>
        <v>0</v>
      </c>
      <c r="K522" s="179" t="s">
        <v>160</v>
      </c>
      <c r="L522" s="42"/>
      <c r="M522" s="184" t="s">
        <v>38</v>
      </c>
      <c r="N522" s="185" t="s">
        <v>49</v>
      </c>
      <c r="O522" s="68"/>
      <c r="P522" s="186">
        <f>O522*H522</f>
        <v>0</v>
      </c>
      <c r="Q522" s="186">
        <v>0</v>
      </c>
      <c r="R522" s="186">
        <f>Q522*H522</f>
        <v>0</v>
      </c>
      <c r="S522" s="186">
        <v>0</v>
      </c>
      <c r="T522" s="187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8" t="s">
        <v>198</v>
      </c>
      <c r="AT522" s="188" t="s">
        <v>147</v>
      </c>
      <c r="AU522" s="188" t="s">
        <v>86</v>
      </c>
      <c r="AY522" s="20" t="s">
        <v>144</v>
      </c>
      <c r="BE522" s="189">
        <f>IF(N522="základní",J522,0)</f>
        <v>0</v>
      </c>
      <c r="BF522" s="189">
        <f>IF(N522="snížená",J522,0)</f>
        <v>0</v>
      </c>
      <c r="BG522" s="189">
        <f>IF(N522="zákl. přenesená",J522,0)</f>
        <v>0</v>
      </c>
      <c r="BH522" s="189">
        <f>IF(N522="sníž. přenesená",J522,0)</f>
        <v>0</v>
      </c>
      <c r="BI522" s="189">
        <f>IF(N522="nulová",J522,0)</f>
        <v>0</v>
      </c>
      <c r="BJ522" s="20" t="s">
        <v>145</v>
      </c>
      <c r="BK522" s="189">
        <f>ROUND(I522*H522,2)</f>
        <v>0</v>
      </c>
      <c r="BL522" s="20" t="s">
        <v>198</v>
      </c>
      <c r="BM522" s="188" t="s">
        <v>707</v>
      </c>
    </row>
    <row r="523" spans="1:65" s="2" customFormat="1" ht="19.2">
      <c r="A523" s="37"/>
      <c r="B523" s="38"/>
      <c r="C523" s="39"/>
      <c r="D523" s="190" t="s">
        <v>152</v>
      </c>
      <c r="E523" s="39"/>
      <c r="F523" s="191" t="s">
        <v>708</v>
      </c>
      <c r="G523" s="39"/>
      <c r="H523" s="39"/>
      <c r="I523" s="192"/>
      <c r="J523" s="39"/>
      <c r="K523" s="39"/>
      <c r="L523" s="42"/>
      <c r="M523" s="193"/>
      <c r="N523" s="194"/>
      <c r="O523" s="68"/>
      <c r="P523" s="68"/>
      <c r="Q523" s="68"/>
      <c r="R523" s="68"/>
      <c r="S523" s="68"/>
      <c r="T523" s="69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152</v>
      </c>
      <c r="AU523" s="20" t="s">
        <v>86</v>
      </c>
    </row>
    <row r="524" spans="1:65" s="2" customFormat="1" ht="10.199999999999999">
      <c r="A524" s="37"/>
      <c r="B524" s="38"/>
      <c r="C524" s="39"/>
      <c r="D524" s="216" t="s">
        <v>163</v>
      </c>
      <c r="E524" s="39"/>
      <c r="F524" s="217" t="s">
        <v>709</v>
      </c>
      <c r="G524" s="39"/>
      <c r="H524" s="39"/>
      <c r="I524" s="192"/>
      <c r="J524" s="39"/>
      <c r="K524" s="39"/>
      <c r="L524" s="42"/>
      <c r="M524" s="193"/>
      <c r="N524" s="194"/>
      <c r="O524" s="68"/>
      <c r="P524" s="68"/>
      <c r="Q524" s="68"/>
      <c r="R524" s="68"/>
      <c r="S524" s="68"/>
      <c r="T524" s="69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86</v>
      </c>
    </row>
    <row r="525" spans="1:65" s="12" customFormat="1" ht="22.8" customHeight="1">
      <c r="B525" s="161"/>
      <c r="C525" s="162"/>
      <c r="D525" s="163" t="s">
        <v>75</v>
      </c>
      <c r="E525" s="175" t="s">
        <v>247</v>
      </c>
      <c r="F525" s="175" t="s">
        <v>248</v>
      </c>
      <c r="G525" s="162"/>
      <c r="H525" s="162"/>
      <c r="I525" s="165"/>
      <c r="J525" s="176">
        <f>BK525</f>
        <v>0</v>
      </c>
      <c r="K525" s="162"/>
      <c r="L525" s="167"/>
      <c r="M525" s="168"/>
      <c r="N525" s="169"/>
      <c r="O525" s="169"/>
      <c r="P525" s="170">
        <f>SUM(P526:P537)</f>
        <v>0</v>
      </c>
      <c r="Q525" s="169"/>
      <c r="R525" s="170">
        <f>SUM(R526:R537)</f>
        <v>2.8E-3</v>
      </c>
      <c r="S525" s="169"/>
      <c r="T525" s="171">
        <f>SUM(T526:T537)</f>
        <v>5.0000000000000001E-4</v>
      </c>
      <c r="AR525" s="172" t="s">
        <v>86</v>
      </c>
      <c r="AT525" s="173" t="s">
        <v>75</v>
      </c>
      <c r="AU525" s="173" t="s">
        <v>84</v>
      </c>
      <c r="AY525" s="172" t="s">
        <v>144</v>
      </c>
      <c r="BK525" s="174">
        <f>SUM(BK526:BK537)</f>
        <v>0</v>
      </c>
    </row>
    <row r="526" spans="1:65" s="2" customFormat="1" ht="16.5" customHeight="1">
      <c r="A526" s="37"/>
      <c r="B526" s="38"/>
      <c r="C526" s="177" t="s">
        <v>772</v>
      </c>
      <c r="D526" s="177" t="s">
        <v>147</v>
      </c>
      <c r="E526" s="178" t="s">
        <v>711</v>
      </c>
      <c r="F526" s="179" t="s">
        <v>712</v>
      </c>
      <c r="G526" s="180" t="s">
        <v>226</v>
      </c>
      <c r="H526" s="181">
        <v>5</v>
      </c>
      <c r="I526" s="182"/>
      <c r="J526" s="183">
        <f>ROUND(I526*H526,2)</f>
        <v>0</v>
      </c>
      <c r="K526" s="179" t="s">
        <v>160</v>
      </c>
      <c r="L526" s="42"/>
      <c r="M526" s="184" t="s">
        <v>38</v>
      </c>
      <c r="N526" s="185" t="s">
        <v>49</v>
      </c>
      <c r="O526" s="68"/>
      <c r="P526" s="186">
        <f>O526*H526</f>
        <v>0</v>
      </c>
      <c r="Q526" s="186">
        <v>0</v>
      </c>
      <c r="R526" s="186">
        <f>Q526*H526</f>
        <v>0</v>
      </c>
      <c r="S526" s="186">
        <v>1E-4</v>
      </c>
      <c r="T526" s="187">
        <f>S526*H526</f>
        <v>5.0000000000000001E-4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8" t="s">
        <v>198</v>
      </c>
      <c r="AT526" s="188" t="s">
        <v>147</v>
      </c>
      <c r="AU526" s="188" t="s">
        <v>86</v>
      </c>
      <c r="AY526" s="20" t="s">
        <v>144</v>
      </c>
      <c r="BE526" s="189">
        <f>IF(N526="základní",J526,0)</f>
        <v>0</v>
      </c>
      <c r="BF526" s="189">
        <f>IF(N526="snížená",J526,0)</f>
        <v>0</v>
      </c>
      <c r="BG526" s="189">
        <f>IF(N526="zákl. přenesená",J526,0)</f>
        <v>0</v>
      </c>
      <c r="BH526" s="189">
        <f>IF(N526="sníž. přenesená",J526,0)</f>
        <v>0</v>
      </c>
      <c r="BI526" s="189">
        <f>IF(N526="nulová",J526,0)</f>
        <v>0</v>
      </c>
      <c r="BJ526" s="20" t="s">
        <v>145</v>
      </c>
      <c r="BK526" s="189">
        <f>ROUND(I526*H526,2)</f>
        <v>0</v>
      </c>
      <c r="BL526" s="20" t="s">
        <v>198</v>
      </c>
      <c r="BM526" s="188" t="s">
        <v>713</v>
      </c>
    </row>
    <row r="527" spans="1:65" s="2" customFormat="1" ht="10.199999999999999">
      <c r="A527" s="37"/>
      <c r="B527" s="38"/>
      <c r="C527" s="39"/>
      <c r="D527" s="190" t="s">
        <v>152</v>
      </c>
      <c r="E527" s="39"/>
      <c r="F527" s="191" t="s">
        <v>714</v>
      </c>
      <c r="G527" s="39"/>
      <c r="H527" s="39"/>
      <c r="I527" s="192"/>
      <c r="J527" s="39"/>
      <c r="K527" s="39"/>
      <c r="L527" s="42"/>
      <c r="M527" s="193"/>
      <c r="N527" s="194"/>
      <c r="O527" s="68"/>
      <c r="P527" s="68"/>
      <c r="Q527" s="68"/>
      <c r="R527" s="68"/>
      <c r="S527" s="68"/>
      <c r="T527" s="69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152</v>
      </c>
      <c r="AU527" s="20" t="s">
        <v>86</v>
      </c>
    </row>
    <row r="528" spans="1:65" s="2" customFormat="1" ht="10.199999999999999">
      <c r="A528" s="37"/>
      <c r="B528" s="38"/>
      <c r="C528" s="39"/>
      <c r="D528" s="216" t="s">
        <v>163</v>
      </c>
      <c r="E528" s="39"/>
      <c r="F528" s="217" t="s">
        <v>715</v>
      </c>
      <c r="G528" s="39"/>
      <c r="H528" s="39"/>
      <c r="I528" s="192"/>
      <c r="J528" s="39"/>
      <c r="K528" s="39"/>
      <c r="L528" s="42"/>
      <c r="M528" s="193"/>
      <c r="N528" s="194"/>
      <c r="O528" s="68"/>
      <c r="P528" s="68"/>
      <c r="Q528" s="68"/>
      <c r="R528" s="68"/>
      <c r="S528" s="68"/>
      <c r="T528" s="69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163</v>
      </c>
      <c r="AU528" s="20" t="s">
        <v>86</v>
      </c>
    </row>
    <row r="529" spans="1:65" s="14" customFormat="1" ht="10.199999999999999">
      <c r="B529" s="205"/>
      <c r="C529" s="206"/>
      <c r="D529" s="190" t="s">
        <v>153</v>
      </c>
      <c r="E529" s="207" t="s">
        <v>38</v>
      </c>
      <c r="F529" s="208" t="s">
        <v>184</v>
      </c>
      <c r="G529" s="206"/>
      <c r="H529" s="209">
        <v>5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153</v>
      </c>
      <c r="AU529" s="215" t="s">
        <v>86</v>
      </c>
      <c r="AV529" s="14" t="s">
        <v>86</v>
      </c>
      <c r="AW529" s="14" t="s">
        <v>36</v>
      </c>
      <c r="AX529" s="14" t="s">
        <v>84</v>
      </c>
      <c r="AY529" s="215" t="s">
        <v>144</v>
      </c>
    </row>
    <row r="530" spans="1:65" s="2" customFormat="1" ht="16.5" customHeight="1">
      <c r="A530" s="37"/>
      <c r="B530" s="38"/>
      <c r="C530" s="177" t="s">
        <v>776</v>
      </c>
      <c r="D530" s="177" t="s">
        <v>147</v>
      </c>
      <c r="E530" s="178" t="s">
        <v>727</v>
      </c>
      <c r="F530" s="179" t="s">
        <v>728</v>
      </c>
      <c r="G530" s="180" t="s">
        <v>226</v>
      </c>
      <c r="H530" s="181">
        <v>7</v>
      </c>
      <c r="I530" s="182"/>
      <c r="J530" s="183">
        <f>ROUND(I530*H530,2)</f>
        <v>0</v>
      </c>
      <c r="K530" s="179" t="s">
        <v>160</v>
      </c>
      <c r="L530" s="42"/>
      <c r="M530" s="184" t="s">
        <v>38</v>
      </c>
      <c r="N530" s="185" t="s">
        <v>49</v>
      </c>
      <c r="O530" s="68"/>
      <c r="P530" s="186">
        <f>O530*H530</f>
        <v>0</v>
      </c>
      <c r="Q530" s="186">
        <v>0</v>
      </c>
      <c r="R530" s="186">
        <f>Q530*H530</f>
        <v>0</v>
      </c>
      <c r="S530" s="186">
        <v>0</v>
      </c>
      <c r="T530" s="187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8" t="s">
        <v>198</v>
      </c>
      <c r="AT530" s="188" t="s">
        <v>147</v>
      </c>
      <c r="AU530" s="188" t="s">
        <v>86</v>
      </c>
      <c r="AY530" s="20" t="s">
        <v>144</v>
      </c>
      <c r="BE530" s="189">
        <f>IF(N530="základní",J530,0)</f>
        <v>0</v>
      </c>
      <c r="BF530" s="189">
        <f>IF(N530="snížená",J530,0)</f>
        <v>0</v>
      </c>
      <c r="BG530" s="189">
        <f>IF(N530="zákl. přenesená",J530,0)</f>
        <v>0</v>
      </c>
      <c r="BH530" s="189">
        <f>IF(N530="sníž. přenesená",J530,0)</f>
        <v>0</v>
      </c>
      <c r="BI530" s="189">
        <f>IF(N530="nulová",J530,0)</f>
        <v>0</v>
      </c>
      <c r="BJ530" s="20" t="s">
        <v>145</v>
      </c>
      <c r="BK530" s="189">
        <f>ROUND(I530*H530,2)</f>
        <v>0</v>
      </c>
      <c r="BL530" s="20" t="s">
        <v>198</v>
      </c>
      <c r="BM530" s="188" t="s">
        <v>729</v>
      </c>
    </row>
    <row r="531" spans="1:65" s="2" customFormat="1" ht="10.199999999999999">
      <c r="A531" s="37"/>
      <c r="B531" s="38"/>
      <c r="C531" s="39"/>
      <c r="D531" s="190" t="s">
        <v>152</v>
      </c>
      <c r="E531" s="39"/>
      <c r="F531" s="191" t="s">
        <v>730</v>
      </c>
      <c r="G531" s="39"/>
      <c r="H531" s="39"/>
      <c r="I531" s="192"/>
      <c r="J531" s="39"/>
      <c r="K531" s="39"/>
      <c r="L531" s="42"/>
      <c r="M531" s="193"/>
      <c r="N531" s="194"/>
      <c r="O531" s="68"/>
      <c r="P531" s="68"/>
      <c r="Q531" s="68"/>
      <c r="R531" s="68"/>
      <c r="S531" s="68"/>
      <c r="T531" s="69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152</v>
      </c>
      <c r="AU531" s="20" t="s">
        <v>86</v>
      </c>
    </row>
    <row r="532" spans="1:65" s="2" customFormat="1" ht="10.199999999999999">
      <c r="A532" s="37"/>
      <c r="B532" s="38"/>
      <c r="C532" s="39"/>
      <c r="D532" s="216" t="s">
        <v>163</v>
      </c>
      <c r="E532" s="39"/>
      <c r="F532" s="217" t="s">
        <v>731</v>
      </c>
      <c r="G532" s="39"/>
      <c r="H532" s="39"/>
      <c r="I532" s="192"/>
      <c r="J532" s="39"/>
      <c r="K532" s="39"/>
      <c r="L532" s="42"/>
      <c r="M532" s="193"/>
      <c r="N532" s="194"/>
      <c r="O532" s="68"/>
      <c r="P532" s="68"/>
      <c r="Q532" s="68"/>
      <c r="R532" s="68"/>
      <c r="S532" s="68"/>
      <c r="T532" s="69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163</v>
      </c>
      <c r="AU532" s="20" t="s">
        <v>86</v>
      </c>
    </row>
    <row r="533" spans="1:65" s="2" customFormat="1" ht="16.5" customHeight="1">
      <c r="A533" s="37"/>
      <c r="B533" s="38"/>
      <c r="C533" s="218" t="s">
        <v>784</v>
      </c>
      <c r="D533" s="218" t="s">
        <v>223</v>
      </c>
      <c r="E533" s="219" t="s">
        <v>733</v>
      </c>
      <c r="F533" s="220" t="s">
        <v>734</v>
      </c>
      <c r="G533" s="221" t="s">
        <v>226</v>
      </c>
      <c r="H533" s="222">
        <v>7</v>
      </c>
      <c r="I533" s="223"/>
      <c r="J533" s="224">
        <f>ROUND(I533*H533,2)</f>
        <v>0</v>
      </c>
      <c r="K533" s="220" t="s">
        <v>160</v>
      </c>
      <c r="L533" s="225"/>
      <c r="M533" s="226" t="s">
        <v>38</v>
      </c>
      <c r="N533" s="227" t="s">
        <v>49</v>
      </c>
      <c r="O533" s="68"/>
      <c r="P533" s="186">
        <f>O533*H533</f>
        <v>0</v>
      </c>
      <c r="Q533" s="186">
        <v>4.0000000000000002E-4</v>
      </c>
      <c r="R533" s="186">
        <f>Q533*H533</f>
        <v>2.8E-3</v>
      </c>
      <c r="S533" s="186">
        <v>0</v>
      </c>
      <c r="T533" s="187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88" t="s">
        <v>227</v>
      </c>
      <c r="AT533" s="188" t="s">
        <v>223</v>
      </c>
      <c r="AU533" s="188" t="s">
        <v>86</v>
      </c>
      <c r="AY533" s="20" t="s">
        <v>144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20" t="s">
        <v>145</v>
      </c>
      <c r="BK533" s="189">
        <f>ROUND(I533*H533,2)</f>
        <v>0</v>
      </c>
      <c r="BL533" s="20" t="s">
        <v>198</v>
      </c>
      <c r="BM533" s="188" t="s">
        <v>735</v>
      </c>
    </row>
    <row r="534" spans="1:65" s="2" customFormat="1" ht="10.199999999999999">
      <c r="A534" s="37"/>
      <c r="B534" s="38"/>
      <c r="C534" s="39"/>
      <c r="D534" s="190" t="s">
        <v>152</v>
      </c>
      <c r="E534" s="39"/>
      <c r="F534" s="191" t="s">
        <v>734</v>
      </c>
      <c r="G534" s="39"/>
      <c r="H534" s="39"/>
      <c r="I534" s="192"/>
      <c r="J534" s="39"/>
      <c r="K534" s="39"/>
      <c r="L534" s="42"/>
      <c r="M534" s="193"/>
      <c r="N534" s="194"/>
      <c r="O534" s="68"/>
      <c r="P534" s="68"/>
      <c r="Q534" s="68"/>
      <c r="R534" s="68"/>
      <c r="S534" s="68"/>
      <c r="T534" s="69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152</v>
      </c>
      <c r="AU534" s="20" t="s">
        <v>86</v>
      </c>
    </row>
    <row r="535" spans="1:65" s="2" customFormat="1" ht="16.5" customHeight="1">
      <c r="A535" s="37"/>
      <c r="B535" s="38"/>
      <c r="C535" s="177" t="s">
        <v>789</v>
      </c>
      <c r="D535" s="177" t="s">
        <v>147</v>
      </c>
      <c r="E535" s="178" t="s">
        <v>258</v>
      </c>
      <c r="F535" s="179" t="s">
        <v>259</v>
      </c>
      <c r="G535" s="180" t="s">
        <v>172</v>
      </c>
      <c r="H535" s="181">
        <v>3.0000000000000001E-3</v>
      </c>
      <c r="I535" s="182"/>
      <c r="J535" s="183">
        <f>ROUND(I535*H535,2)</f>
        <v>0</v>
      </c>
      <c r="K535" s="179" t="s">
        <v>160</v>
      </c>
      <c r="L535" s="42"/>
      <c r="M535" s="184" t="s">
        <v>38</v>
      </c>
      <c r="N535" s="185" t="s">
        <v>49</v>
      </c>
      <c r="O535" s="68"/>
      <c r="P535" s="186">
        <f>O535*H535</f>
        <v>0</v>
      </c>
      <c r="Q535" s="186">
        <v>0</v>
      </c>
      <c r="R535" s="186">
        <f>Q535*H535</f>
        <v>0</v>
      </c>
      <c r="S535" s="186">
        <v>0</v>
      </c>
      <c r="T535" s="187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88" t="s">
        <v>198</v>
      </c>
      <c r="AT535" s="188" t="s">
        <v>147</v>
      </c>
      <c r="AU535" s="188" t="s">
        <v>86</v>
      </c>
      <c r="AY535" s="20" t="s">
        <v>144</v>
      </c>
      <c r="BE535" s="189">
        <f>IF(N535="základní",J535,0)</f>
        <v>0</v>
      </c>
      <c r="BF535" s="189">
        <f>IF(N535="snížená",J535,0)</f>
        <v>0</v>
      </c>
      <c r="BG535" s="189">
        <f>IF(N535="zákl. přenesená",J535,0)</f>
        <v>0</v>
      </c>
      <c r="BH535" s="189">
        <f>IF(N535="sníž. přenesená",J535,0)</f>
        <v>0</v>
      </c>
      <c r="BI535" s="189">
        <f>IF(N535="nulová",J535,0)</f>
        <v>0</v>
      </c>
      <c r="BJ535" s="20" t="s">
        <v>145</v>
      </c>
      <c r="BK535" s="189">
        <f>ROUND(I535*H535,2)</f>
        <v>0</v>
      </c>
      <c r="BL535" s="20" t="s">
        <v>198</v>
      </c>
      <c r="BM535" s="188" t="s">
        <v>740</v>
      </c>
    </row>
    <row r="536" spans="1:65" s="2" customFormat="1" ht="19.2">
      <c r="A536" s="37"/>
      <c r="B536" s="38"/>
      <c r="C536" s="39"/>
      <c r="D536" s="190" t="s">
        <v>152</v>
      </c>
      <c r="E536" s="39"/>
      <c r="F536" s="191" t="s">
        <v>261</v>
      </c>
      <c r="G536" s="39"/>
      <c r="H536" s="39"/>
      <c r="I536" s="192"/>
      <c r="J536" s="39"/>
      <c r="K536" s="39"/>
      <c r="L536" s="42"/>
      <c r="M536" s="193"/>
      <c r="N536" s="194"/>
      <c r="O536" s="68"/>
      <c r="P536" s="68"/>
      <c r="Q536" s="68"/>
      <c r="R536" s="68"/>
      <c r="S536" s="68"/>
      <c r="T536" s="69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152</v>
      </c>
      <c r="AU536" s="20" t="s">
        <v>86</v>
      </c>
    </row>
    <row r="537" spans="1:65" s="2" customFormat="1" ht="10.199999999999999">
      <c r="A537" s="37"/>
      <c r="B537" s="38"/>
      <c r="C537" s="39"/>
      <c r="D537" s="216" t="s">
        <v>163</v>
      </c>
      <c r="E537" s="39"/>
      <c r="F537" s="217" t="s">
        <v>262</v>
      </c>
      <c r="G537" s="39"/>
      <c r="H537" s="39"/>
      <c r="I537" s="192"/>
      <c r="J537" s="39"/>
      <c r="K537" s="39"/>
      <c r="L537" s="42"/>
      <c r="M537" s="193"/>
      <c r="N537" s="194"/>
      <c r="O537" s="68"/>
      <c r="P537" s="68"/>
      <c r="Q537" s="68"/>
      <c r="R537" s="68"/>
      <c r="S537" s="68"/>
      <c r="T537" s="69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163</v>
      </c>
      <c r="AU537" s="20" t="s">
        <v>86</v>
      </c>
    </row>
    <row r="538" spans="1:65" s="12" customFormat="1" ht="22.8" customHeight="1">
      <c r="B538" s="161"/>
      <c r="C538" s="162"/>
      <c r="D538" s="163" t="s">
        <v>75</v>
      </c>
      <c r="E538" s="175" t="s">
        <v>741</v>
      </c>
      <c r="F538" s="175" t="s">
        <v>742</v>
      </c>
      <c r="G538" s="162"/>
      <c r="H538" s="162"/>
      <c r="I538" s="165"/>
      <c r="J538" s="176">
        <f>BK538</f>
        <v>0</v>
      </c>
      <c r="K538" s="162"/>
      <c r="L538" s="167"/>
      <c r="M538" s="168"/>
      <c r="N538" s="169"/>
      <c r="O538" s="169"/>
      <c r="P538" s="170">
        <f>SUM(P539:P567)</f>
        <v>0</v>
      </c>
      <c r="Q538" s="169"/>
      <c r="R538" s="170">
        <f>SUM(R539:R567)</f>
        <v>2.4539999999999999E-2</v>
      </c>
      <c r="S538" s="169"/>
      <c r="T538" s="171">
        <f>SUM(T539:T567)</f>
        <v>1.8000000000000002E-2</v>
      </c>
      <c r="AR538" s="172" t="s">
        <v>86</v>
      </c>
      <c r="AT538" s="173" t="s">
        <v>75</v>
      </c>
      <c r="AU538" s="173" t="s">
        <v>84</v>
      </c>
      <c r="AY538" s="172" t="s">
        <v>144</v>
      </c>
      <c r="BK538" s="174">
        <f>SUM(BK539:BK567)</f>
        <v>0</v>
      </c>
    </row>
    <row r="539" spans="1:65" s="2" customFormat="1" ht="16.5" customHeight="1">
      <c r="A539" s="37"/>
      <c r="B539" s="38"/>
      <c r="C539" s="177" t="s">
        <v>795</v>
      </c>
      <c r="D539" s="177" t="s">
        <v>147</v>
      </c>
      <c r="E539" s="178" t="s">
        <v>1361</v>
      </c>
      <c r="F539" s="179" t="s">
        <v>1362</v>
      </c>
      <c r="G539" s="180" t="s">
        <v>159</v>
      </c>
      <c r="H539" s="181">
        <v>1.8</v>
      </c>
      <c r="I539" s="182"/>
      <c r="J539" s="183">
        <f>ROUND(I539*H539,2)</f>
        <v>0</v>
      </c>
      <c r="K539" s="179" t="s">
        <v>160</v>
      </c>
      <c r="L539" s="42"/>
      <c r="M539" s="184" t="s">
        <v>38</v>
      </c>
      <c r="N539" s="185" t="s">
        <v>49</v>
      </c>
      <c r="O539" s="68"/>
      <c r="P539" s="186">
        <f>O539*H539</f>
        <v>0</v>
      </c>
      <c r="Q539" s="186">
        <v>1E-4</v>
      </c>
      <c r="R539" s="186">
        <f>Q539*H539</f>
        <v>1.8000000000000001E-4</v>
      </c>
      <c r="S539" s="186">
        <v>0</v>
      </c>
      <c r="T539" s="187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8" t="s">
        <v>198</v>
      </c>
      <c r="AT539" s="188" t="s">
        <v>147</v>
      </c>
      <c r="AU539" s="188" t="s">
        <v>86</v>
      </c>
      <c r="AY539" s="20" t="s">
        <v>144</v>
      </c>
      <c r="BE539" s="189">
        <f>IF(N539="základní",J539,0)</f>
        <v>0</v>
      </c>
      <c r="BF539" s="189">
        <f>IF(N539="snížená",J539,0)</f>
        <v>0</v>
      </c>
      <c r="BG539" s="189">
        <f>IF(N539="zákl. přenesená",J539,0)</f>
        <v>0</v>
      </c>
      <c r="BH539" s="189">
        <f>IF(N539="sníž. přenesená",J539,0)</f>
        <v>0</v>
      </c>
      <c r="BI539" s="189">
        <f>IF(N539="nulová",J539,0)</f>
        <v>0</v>
      </c>
      <c r="BJ539" s="20" t="s">
        <v>145</v>
      </c>
      <c r="BK539" s="189">
        <f>ROUND(I539*H539,2)</f>
        <v>0</v>
      </c>
      <c r="BL539" s="20" t="s">
        <v>198</v>
      </c>
      <c r="BM539" s="188" t="s">
        <v>1363</v>
      </c>
    </row>
    <row r="540" spans="1:65" s="2" customFormat="1" ht="19.2">
      <c r="A540" s="37"/>
      <c r="B540" s="38"/>
      <c r="C540" s="39"/>
      <c r="D540" s="190" t="s">
        <v>152</v>
      </c>
      <c r="E540" s="39"/>
      <c r="F540" s="191" t="s">
        <v>1364</v>
      </c>
      <c r="G540" s="39"/>
      <c r="H540" s="39"/>
      <c r="I540" s="192"/>
      <c r="J540" s="39"/>
      <c r="K540" s="39"/>
      <c r="L540" s="42"/>
      <c r="M540" s="193"/>
      <c r="N540" s="194"/>
      <c r="O540" s="68"/>
      <c r="P540" s="68"/>
      <c r="Q540" s="68"/>
      <c r="R540" s="68"/>
      <c r="S540" s="68"/>
      <c r="T540" s="69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152</v>
      </c>
      <c r="AU540" s="20" t="s">
        <v>86</v>
      </c>
    </row>
    <row r="541" spans="1:65" s="2" customFormat="1" ht="10.199999999999999">
      <c r="A541" s="37"/>
      <c r="B541" s="38"/>
      <c r="C541" s="39"/>
      <c r="D541" s="216" t="s">
        <v>163</v>
      </c>
      <c r="E541" s="39"/>
      <c r="F541" s="217" t="s">
        <v>1365</v>
      </c>
      <c r="G541" s="39"/>
      <c r="H541" s="39"/>
      <c r="I541" s="192"/>
      <c r="J541" s="39"/>
      <c r="K541" s="39"/>
      <c r="L541" s="42"/>
      <c r="M541" s="193"/>
      <c r="N541" s="194"/>
      <c r="O541" s="68"/>
      <c r="P541" s="68"/>
      <c r="Q541" s="68"/>
      <c r="R541" s="68"/>
      <c r="S541" s="68"/>
      <c r="T541" s="69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163</v>
      </c>
      <c r="AU541" s="20" t="s">
        <v>86</v>
      </c>
    </row>
    <row r="542" spans="1:65" s="13" customFormat="1" ht="10.199999999999999">
      <c r="B542" s="195"/>
      <c r="C542" s="196"/>
      <c r="D542" s="190" t="s">
        <v>153</v>
      </c>
      <c r="E542" s="197" t="s">
        <v>38</v>
      </c>
      <c r="F542" s="198" t="s">
        <v>1366</v>
      </c>
      <c r="G542" s="196"/>
      <c r="H542" s="197" t="s">
        <v>38</v>
      </c>
      <c r="I542" s="199"/>
      <c r="J542" s="196"/>
      <c r="K542" s="196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153</v>
      </c>
      <c r="AU542" s="204" t="s">
        <v>86</v>
      </c>
      <c r="AV542" s="13" t="s">
        <v>84</v>
      </c>
      <c r="AW542" s="13" t="s">
        <v>36</v>
      </c>
      <c r="AX542" s="13" t="s">
        <v>76</v>
      </c>
      <c r="AY542" s="204" t="s">
        <v>144</v>
      </c>
    </row>
    <row r="543" spans="1:65" s="14" customFormat="1" ht="10.199999999999999">
      <c r="B543" s="205"/>
      <c r="C543" s="206"/>
      <c r="D543" s="190" t="s">
        <v>153</v>
      </c>
      <c r="E543" s="207" t="s">
        <v>38</v>
      </c>
      <c r="F543" s="208" t="s">
        <v>1367</v>
      </c>
      <c r="G543" s="206"/>
      <c r="H543" s="209">
        <v>1.8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153</v>
      </c>
      <c r="AU543" s="215" t="s">
        <v>86</v>
      </c>
      <c r="AV543" s="14" t="s">
        <v>86</v>
      </c>
      <c r="AW543" s="14" t="s">
        <v>36</v>
      </c>
      <c r="AX543" s="14" t="s">
        <v>84</v>
      </c>
      <c r="AY543" s="215" t="s">
        <v>144</v>
      </c>
    </row>
    <row r="544" spans="1:65" s="2" customFormat="1" ht="24.15" customHeight="1">
      <c r="A544" s="37"/>
      <c r="B544" s="38"/>
      <c r="C544" s="177" t="s">
        <v>799</v>
      </c>
      <c r="D544" s="177" t="s">
        <v>147</v>
      </c>
      <c r="E544" s="178" t="s">
        <v>1368</v>
      </c>
      <c r="F544" s="179" t="s">
        <v>1369</v>
      </c>
      <c r="G544" s="180" t="s">
        <v>197</v>
      </c>
      <c r="H544" s="181">
        <v>3</v>
      </c>
      <c r="I544" s="182"/>
      <c r="J544" s="183">
        <f>ROUND(I544*H544,2)</f>
        <v>0</v>
      </c>
      <c r="K544" s="179" t="s">
        <v>160</v>
      </c>
      <c r="L544" s="42"/>
      <c r="M544" s="184" t="s">
        <v>38</v>
      </c>
      <c r="N544" s="185" t="s">
        <v>49</v>
      </c>
      <c r="O544" s="68"/>
      <c r="P544" s="186">
        <f>O544*H544</f>
        <v>0</v>
      </c>
      <c r="Q544" s="186">
        <v>1.97E-3</v>
      </c>
      <c r="R544" s="186">
        <f>Q544*H544</f>
        <v>5.9100000000000003E-3</v>
      </c>
      <c r="S544" s="186">
        <v>0</v>
      </c>
      <c r="T544" s="187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88" t="s">
        <v>198</v>
      </c>
      <c r="AT544" s="188" t="s">
        <v>147</v>
      </c>
      <c r="AU544" s="188" t="s">
        <v>86</v>
      </c>
      <c r="AY544" s="20" t="s">
        <v>144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20" t="s">
        <v>145</v>
      </c>
      <c r="BK544" s="189">
        <f>ROUND(I544*H544,2)</f>
        <v>0</v>
      </c>
      <c r="BL544" s="20" t="s">
        <v>198</v>
      </c>
      <c r="BM544" s="188" t="s">
        <v>1370</v>
      </c>
    </row>
    <row r="545" spans="1:65" s="2" customFormat="1" ht="19.2">
      <c r="A545" s="37"/>
      <c r="B545" s="38"/>
      <c r="C545" s="39"/>
      <c r="D545" s="190" t="s">
        <v>152</v>
      </c>
      <c r="E545" s="39"/>
      <c r="F545" s="191" t="s">
        <v>1371</v>
      </c>
      <c r="G545" s="39"/>
      <c r="H545" s="39"/>
      <c r="I545" s="192"/>
      <c r="J545" s="39"/>
      <c r="K545" s="39"/>
      <c r="L545" s="42"/>
      <c r="M545" s="193"/>
      <c r="N545" s="194"/>
      <c r="O545" s="68"/>
      <c r="P545" s="68"/>
      <c r="Q545" s="68"/>
      <c r="R545" s="68"/>
      <c r="S545" s="68"/>
      <c r="T545" s="69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152</v>
      </c>
      <c r="AU545" s="20" t="s">
        <v>86</v>
      </c>
    </row>
    <row r="546" spans="1:65" s="2" customFormat="1" ht="10.199999999999999">
      <c r="A546" s="37"/>
      <c r="B546" s="38"/>
      <c r="C546" s="39"/>
      <c r="D546" s="216" t="s">
        <v>163</v>
      </c>
      <c r="E546" s="39"/>
      <c r="F546" s="217" t="s">
        <v>1372</v>
      </c>
      <c r="G546" s="39"/>
      <c r="H546" s="39"/>
      <c r="I546" s="192"/>
      <c r="J546" s="39"/>
      <c r="K546" s="39"/>
      <c r="L546" s="42"/>
      <c r="M546" s="193"/>
      <c r="N546" s="194"/>
      <c r="O546" s="68"/>
      <c r="P546" s="68"/>
      <c r="Q546" s="68"/>
      <c r="R546" s="68"/>
      <c r="S546" s="68"/>
      <c r="T546" s="69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163</v>
      </c>
      <c r="AU546" s="20" t="s">
        <v>86</v>
      </c>
    </row>
    <row r="547" spans="1:65" s="13" customFormat="1" ht="10.199999999999999">
      <c r="B547" s="195"/>
      <c r="C547" s="196"/>
      <c r="D547" s="190" t="s">
        <v>153</v>
      </c>
      <c r="E547" s="197" t="s">
        <v>38</v>
      </c>
      <c r="F547" s="198" t="s">
        <v>1366</v>
      </c>
      <c r="G547" s="196"/>
      <c r="H547" s="197" t="s">
        <v>38</v>
      </c>
      <c r="I547" s="199"/>
      <c r="J547" s="196"/>
      <c r="K547" s="196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153</v>
      </c>
      <c r="AU547" s="204" t="s">
        <v>86</v>
      </c>
      <c r="AV547" s="13" t="s">
        <v>84</v>
      </c>
      <c r="AW547" s="13" t="s">
        <v>36</v>
      </c>
      <c r="AX547" s="13" t="s">
        <v>76</v>
      </c>
      <c r="AY547" s="204" t="s">
        <v>144</v>
      </c>
    </row>
    <row r="548" spans="1:65" s="14" customFormat="1" ht="10.199999999999999">
      <c r="B548" s="205"/>
      <c r="C548" s="206"/>
      <c r="D548" s="190" t="s">
        <v>153</v>
      </c>
      <c r="E548" s="207" t="s">
        <v>38</v>
      </c>
      <c r="F548" s="208" t="s">
        <v>1373</v>
      </c>
      <c r="G548" s="206"/>
      <c r="H548" s="209">
        <v>3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153</v>
      </c>
      <c r="AU548" s="215" t="s">
        <v>86</v>
      </c>
      <c r="AV548" s="14" t="s">
        <v>86</v>
      </c>
      <c r="AW548" s="14" t="s">
        <v>36</v>
      </c>
      <c r="AX548" s="14" t="s">
        <v>84</v>
      </c>
      <c r="AY548" s="215" t="s">
        <v>144</v>
      </c>
    </row>
    <row r="549" spans="1:65" s="2" customFormat="1" ht="16.5" customHeight="1">
      <c r="A549" s="37"/>
      <c r="B549" s="38"/>
      <c r="C549" s="218" t="s">
        <v>806</v>
      </c>
      <c r="D549" s="218" t="s">
        <v>223</v>
      </c>
      <c r="E549" s="219" t="s">
        <v>1374</v>
      </c>
      <c r="F549" s="220" t="s">
        <v>1375</v>
      </c>
      <c r="G549" s="221" t="s">
        <v>197</v>
      </c>
      <c r="H549" s="222">
        <v>3</v>
      </c>
      <c r="I549" s="223"/>
      <c r="J549" s="224">
        <f>ROUND(I549*H549,2)</f>
        <v>0</v>
      </c>
      <c r="K549" s="220" t="s">
        <v>160</v>
      </c>
      <c r="L549" s="225"/>
      <c r="M549" s="226" t="s">
        <v>38</v>
      </c>
      <c r="N549" s="227" t="s">
        <v>49</v>
      </c>
      <c r="O549" s="68"/>
      <c r="P549" s="186">
        <f>O549*H549</f>
        <v>0</v>
      </c>
      <c r="Q549" s="186">
        <v>5.2500000000000003E-3</v>
      </c>
      <c r="R549" s="186">
        <f>Q549*H549</f>
        <v>1.575E-2</v>
      </c>
      <c r="S549" s="186">
        <v>0</v>
      </c>
      <c r="T549" s="187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88" t="s">
        <v>227</v>
      </c>
      <c r="AT549" s="188" t="s">
        <v>223</v>
      </c>
      <c r="AU549" s="188" t="s">
        <v>86</v>
      </c>
      <c r="AY549" s="20" t="s">
        <v>144</v>
      </c>
      <c r="BE549" s="189">
        <f>IF(N549="základní",J549,0)</f>
        <v>0</v>
      </c>
      <c r="BF549" s="189">
        <f>IF(N549="snížená",J549,0)</f>
        <v>0</v>
      </c>
      <c r="BG549" s="189">
        <f>IF(N549="zákl. přenesená",J549,0)</f>
        <v>0</v>
      </c>
      <c r="BH549" s="189">
        <f>IF(N549="sníž. přenesená",J549,0)</f>
        <v>0</v>
      </c>
      <c r="BI549" s="189">
        <f>IF(N549="nulová",J549,0)</f>
        <v>0</v>
      </c>
      <c r="BJ549" s="20" t="s">
        <v>145</v>
      </c>
      <c r="BK549" s="189">
        <f>ROUND(I549*H549,2)</f>
        <v>0</v>
      </c>
      <c r="BL549" s="20" t="s">
        <v>198</v>
      </c>
      <c r="BM549" s="188" t="s">
        <v>1376</v>
      </c>
    </row>
    <row r="550" spans="1:65" s="2" customFormat="1" ht="10.199999999999999">
      <c r="A550" s="37"/>
      <c r="B550" s="38"/>
      <c r="C550" s="39"/>
      <c r="D550" s="190" t="s">
        <v>152</v>
      </c>
      <c r="E550" s="39"/>
      <c r="F550" s="191" t="s">
        <v>1375</v>
      </c>
      <c r="G550" s="39"/>
      <c r="H550" s="39"/>
      <c r="I550" s="192"/>
      <c r="J550" s="39"/>
      <c r="K550" s="39"/>
      <c r="L550" s="42"/>
      <c r="M550" s="193"/>
      <c r="N550" s="194"/>
      <c r="O550" s="68"/>
      <c r="P550" s="68"/>
      <c r="Q550" s="68"/>
      <c r="R550" s="68"/>
      <c r="S550" s="68"/>
      <c r="T550" s="69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152</v>
      </c>
      <c r="AU550" s="20" t="s">
        <v>86</v>
      </c>
    </row>
    <row r="551" spans="1:65" s="2" customFormat="1" ht="16.5" customHeight="1">
      <c r="A551" s="37"/>
      <c r="B551" s="38"/>
      <c r="C551" s="177" t="s">
        <v>810</v>
      </c>
      <c r="D551" s="177" t="s">
        <v>147</v>
      </c>
      <c r="E551" s="178" t="s">
        <v>744</v>
      </c>
      <c r="F551" s="179" t="s">
        <v>745</v>
      </c>
      <c r="G551" s="180" t="s">
        <v>226</v>
      </c>
      <c r="H551" s="181">
        <v>3</v>
      </c>
      <c r="I551" s="182"/>
      <c r="J551" s="183">
        <f>ROUND(I551*H551,2)</f>
        <v>0</v>
      </c>
      <c r="K551" s="179" t="s">
        <v>160</v>
      </c>
      <c r="L551" s="42"/>
      <c r="M551" s="184" t="s">
        <v>38</v>
      </c>
      <c r="N551" s="185" t="s">
        <v>49</v>
      </c>
      <c r="O551" s="68"/>
      <c r="P551" s="186">
        <f>O551*H551</f>
        <v>0</v>
      </c>
      <c r="Q551" s="186">
        <v>0</v>
      </c>
      <c r="R551" s="186">
        <f>Q551*H551</f>
        <v>0</v>
      </c>
      <c r="S551" s="186">
        <v>6.0000000000000001E-3</v>
      </c>
      <c r="T551" s="187">
        <f>S551*H551</f>
        <v>1.8000000000000002E-2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8" t="s">
        <v>198</v>
      </c>
      <c r="AT551" s="188" t="s">
        <v>147</v>
      </c>
      <c r="AU551" s="188" t="s">
        <v>86</v>
      </c>
      <c r="AY551" s="20" t="s">
        <v>144</v>
      </c>
      <c r="BE551" s="189">
        <f>IF(N551="základní",J551,0)</f>
        <v>0</v>
      </c>
      <c r="BF551" s="189">
        <f>IF(N551="snížená",J551,0)</f>
        <v>0</v>
      </c>
      <c r="BG551" s="189">
        <f>IF(N551="zákl. přenesená",J551,0)</f>
        <v>0</v>
      </c>
      <c r="BH551" s="189">
        <f>IF(N551="sníž. přenesená",J551,0)</f>
        <v>0</v>
      </c>
      <c r="BI551" s="189">
        <f>IF(N551="nulová",J551,0)</f>
        <v>0</v>
      </c>
      <c r="BJ551" s="20" t="s">
        <v>145</v>
      </c>
      <c r="BK551" s="189">
        <f>ROUND(I551*H551,2)</f>
        <v>0</v>
      </c>
      <c r="BL551" s="20" t="s">
        <v>198</v>
      </c>
      <c r="BM551" s="188" t="s">
        <v>746</v>
      </c>
    </row>
    <row r="552" spans="1:65" s="2" customFormat="1" ht="19.2">
      <c r="A552" s="37"/>
      <c r="B552" s="38"/>
      <c r="C552" s="39"/>
      <c r="D552" s="190" t="s">
        <v>152</v>
      </c>
      <c r="E552" s="39"/>
      <c r="F552" s="191" t="s">
        <v>747</v>
      </c>
      <c r="G552" s="39"/>
      <c r="H552" s="39"/>
      <c r="I552" s="192"/>
      <c r="J552" s="39"/>
      <c r="K552" s="39"/>
      <c r="L552" s="42"/>
      <c r="M552" s="193"/>
      <c r="N552" s="194"/>
      <c r="O552" s="68"/>
      <c r="P552" s="68"/>
      <c r="Q552" s="68"/>
      <c r="R552" s="68"/>
      <c r="S552" s="68"/>
      <c r="T552" s="69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152</v>
      </c>
      <c r="AU552" s="20" t="s">
        <v>86</v>
      </c>
    </row>
    <row r="553" spans="1:65" s="2" customFormat="1" ht="10.199999999999999">
      <c r="A553" s="37"/>
      <c r="B553" s="38"/>
      <c r="C553" s="39"/>
      <c r="D553" s="216" t="s">
        <v>163</v>
      </c>
      <c r="E553" s="39"/>
      <c r="F553" s="217" t="s">
        <v>748</v>
      </c>
      <c r="G553" s="39"/>
      <c r="H553" s="39"/>
      <c r="I553" s="192"/>
      <c r="J553" s="39"/>
      <c r="K553" s="39"/>
      <c r="L553" s="42"/>
      <c r="M553" s="193"/>
      <c r="N553" s="194"/>
      <c r="O553" s="68"/>
      <c r="P553" s="68"/>
      <c r="Q553" s="68"/>
      <c r="R553" s="68"/>
      <c r="S553" s="68"/>
      <c r="T553" s="69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163</v>
      </c>
      <c r="AU553" s="20" t="s">
        <v>86</v>
      </c>
    </row>
    <row r="554" spans="1:65" s="13" customFormat="1" ht="10.199999999999999">
      <c r="B554" s="195"/>
      <c r="C554" s="196"/>
      <c r="D554" s="190" t="s">
        <v>153</v>
      </c>
      <c r="E554" s="197" t="s">
        <v>38</v>
      </c>
      <c r="F554" s="198" t="s">
        <v>749</v>
      </c>
      <c r="G554" s="196"/>
      <c r="H554" s="197" t="s">
        <v>38</v>
      </c>
      <c r="I554" s="199"/>
      <c r="J554" s="196"/>
      <c r="K554" s="196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153</v>
      </c>
      <c r="AU554" s="204" t="s">
        <v>86</v>
      </c>
      <c r="AV554" s="13" t="s">
        <v>84</v>
      </c>
      <c r="AW554" s="13" t="s">
        <v>36</v>
      </c>
      <c r="AX554" s="13" t="s">
        <v>76</v>
      </c>
      <c r="AY554" s="204" t="s">
        <v>144</v>
      </c>
    </row>
    <row r="555" spans="1:65" s="14" customFormat="1" ht="10.199999999999999">
      <c r="B555" s="205"/>
      <c r="C555" s="206"/>
      <c r="D555" s="190" t="s">
        <v>153</v>
      </c>
      <c r="E555" s="207" t="s">
        <v>38</v>
      </c>
      <c r="F555" s="208" t="s">
        <v>84</v>
      </c>
      <c r="G555" s="206"/>
      <c r="H555" s="209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153</v>
      </c>
      <c r="AU555" s="215" t="s">
        <v>86</v>
      </c>
      <c r="AV555" s="14" t="s">
        <v>86</v>
      </c>
      <c r="AW555" s="14" t="s">
        <v>36</v>
      </c>
      <c r="AX555" s="14" t="s">
        <v>76</v>
      </c>
      <c r="AY555" s="215" t="s">
        <v>144</v>
      </c>
    </row>
    <row r="556" spans="1:65" s="13" customFormat="1" ht="10.199999999999999">
      <c r="B556" s="195"/>
      <c r="C556" s="196"/>
      <c r="D556" s="190" t="s">
        <v>153</v>
      </c>
      <c r="E556" s="197" t="s">
        <v>38</v>
      </c>
      <c r="F556" s="198" t="s">
        <v>750</v>
      </c>
      <c r="G556" s="196"/>
      <c r="H556" s="197" t="s">
        <v>38</v>
      </c>
      <c r="I556" s="199"/>
      <c r="J556" s="196"/>
      <c r="K556" s="196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153</v>
      </c>
      <c r="AU556" s="204" t="s">
        <v>86</v>
      </c>
      <c r="AV556" s="13" t="s">
        <v>84</v>
      </c>
      <c r="AW556" s="13" t="s">
        <v>36</v>
      </c>
      <c r="AX556" s="13" t="s">
        <v>76</v>
      </c>
      <c r="AY556" s="204" t="s">
        <v>144</v>
      </c>
    </row>
    <row r="557" spans="1:65" s="14" customFormat="1" ht="10.199999999999999">
      <c r="B557" s="205"/>
      <c r="C557" s="206"/>
      <c r="D557" s="190" t="s">
        <v>153</v>
      </c>
      <c r="E557" s="207" t="s">
        <v>38</v>
      </c>
      <c r="F557" s="208" t="s">
        <v>86</v>
      </c>
      <c r="G557" s="206"/>
      <c r="H557" s="209">
        <v>2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153</v>
      </c>
      <c r="AU557" s="215" t="s">
        <v>86</v>
      </c>
      <c r="AV557" s="14" t="s">
        <v>86</v>
      </c>
      <c r="AW557" s="14" t="s">
        <v>36</v>
      </c>
      <c r="AX557" s="14" t="s">
        <v>76</v>
      </c>
      <c r="AY557" s="215" t="s">
        <v>144</v>
      </c>
    </row>
    <row r="558" spans="1:65" s="15" customFormat="1" ht="10.199999999999999">
      <c r="B558" s="232"/>
      <c r="C558" s="233"/>
      <c r="D558" s="190" t="s">
        <v>153</v>
      </c>
      <c r="E558" s="234" t="s">
        <v>38</v>
      </c>
      <c r="F558" s="235" t="s">
        <v>421</v>
      </c>
      <c r="G558" s="233"/>
      <c r="H558" s="236">
        <v>3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AT558" s="242" t="s">
        <v>153</v>
      </c>
      <c r="AU558" s="242" t="s">
        <v>86</v>
      </c>
      <c r="AV558" s="15" t="s">
        <v>145</v>
      </c>
      <c r="AW558" s="15" t="s">
        <v>36</v>
      </c>
      <c r="AX558" s="15" t="s">
        <v>84</v>
      </c>
      <c r="AY558" s="242" t="s">
        <v>144</v>
      </c>
    </row>
    <row r="559" spans="1:65" s="2" customFormat="1" ht="16.5" customHeight="1">
      <c r="A559" s="37"/>
      <c r="B559" s="38"/>
      <c r="C559" s="177" t="s">
        <v>817</v>
      </c>
      <c r="D559" s="177" t="s">
        <v>147</v>
      </c>
      <c r="E559" s="178" t="s">
        <v>765</v>
      </c>
      <c r="F559" s="179" t="s">
        <v>1377</v>
      </c>
      <c r="G559" s="180" t="s">
        <v>226</v>
      </c>
      <c r="H559" s="181">
        <v>3</v>
      </c>
      <c r="I559" s="182"/>
      <c r="J559" s="183">
        <f>ROUND(I559*H559,2)</f>
        <v>0</v>
      </c>
      <c r="K559" s="179" t="s">
        <v>38</v>
      </c>
      <c r="L559" s="42"/>
      <c r="M559" s="184" t="s">
        <v>38</v>
      </c>
      <c r="N559" s="185" t="s">
        <v>49</v>
      </c>
      <c r="O559" s="68"/>
      <c r="P559" s="186">
        <f>O559*H559</f>
        <v>0</v>
      </c>
      <c r="Q559" s="186">
        <v>0</v>
      </c>
      <c r="R559" s="186">
        <f>Q559*H559</f>
        <v>0</v>
      </c>
      <c r="S559" s="186">
        <v>0</v>
      </c>
      <c r="T559" s="187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8" t="s">
        <v>198</v>
      </c>
      <c r="AT559" s="188" t="s">
        <v>147</v>
      </c>
      <c r="AU559" s="188" t="s">
        <v>86</v>
      </c>
      <c r="AY559" s="20" t="s">
        <v>144</v>
      </c>
      <c r="BE559" s="189">
        <f>IF(N559="základní",J559,0)</f>
        <v>0</v>
      </c>
      <c r="BF559" s="189">
        <f>IF(N559="snížená",J559,0)</f>
        <v>0</v>
      </c>
      <c r="BG559" s="189">
        <f>IF(N559="zákl. přenesená",J559,0)</f>
        <v>0</v>
      </c>
      <c r="BH559" s="189">
        <f>IF(N559="sníž. přenesená",J559,0)</f>
        <v>0</v>
      </c>
      <c r="BI559" s="189">
        <f>IF(N559="nulová",J559,0)</f>
        <v>0</v>
      </c>
      <c r="BJ559" s="20" t="s">
        <v>145</v>
      </c>
      <c r="BK559" s="189">
        <f>ROUND(I559*H559,2)</f>
        <v>0</v>
      </c>
      <c r="BL559" s="20" t="s">
        <v>198</v>
      </c>
      <c r="BM559" s="188" t="s">
        <v>767</v>
      </c>
    </row>
    <row r="560" spans="1:65" s="2" customFormat="1" ht="10.199999999999999">
      <c r="A560" s="37"/>
      <c r="B560" s="38"/>
      <c r="C560" s="39"/>
      <c r="D560" s="190" t="s">
        <v>152</v>
      </c>
      <c r="E560" s="39"/>
      <c r="F560" s="191" t="s">
        <v>1377</v>
      </c>
      <c r="G560" s="39"/>
      <c r="H560" s="39"/>
      <c r="I560" s="192"/>
      <c r="J560" s="39"/>
      <c r="K560" s="39"/>
      <c r="L560" s="42"/>
      <c r="M560" s="193"/>
      <c r="N560" s="194"/>
      <c r="O560" s="68"/>
      <c r="P560" s="68"/>
      <c r="Q560" s="68"/>
      <c r="R560" s="68"/>
      <c r="S560" s="68"/>
      <c r="T560" s="69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152</v>
      </c>
      <c r="AU560" s="20" t="s">
        <v>86</v>
      </c>
    </row>
    <row r="561" spans="1:65" s="13" customFormat="1" ht="10.199999999999999">
      <c r="B561" s="195"/>
      <c r="C561" s="196"/>
      <c r="D561" s="190" t="s">
        <v>153</v>
      </c>
      <c r="E561" s="197" t="s">
        <v>38</v>
      </c>
      <c r="F561" s="198" t="s">
        <v>750</v>
      </c>
      <c r="G561" s="196"/>
      <c r="H561" s="197" t="s">
        <v>38</v>
      </c>
      <c r="I561" s="199"/>
      <c r="J561" s="196"/>
      <c r="K561" s="196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153</v>
      </c>
      <c r="AU561" s="204" t="s">
        <v>86</v>
      </c>
      <c r="AV561" s="13" t="s">
        <v>84</v>
      </c>
      <c r="AW561" s="13" t="s">
        <v>36</v>
      </c>
      <c r="AX561" s="13" t="s">
        <v>76</v>
      </c>
      <c r="AY561" s="204" t="s">
        <v>144</v>
      </c>
    </row>
    <row r="562" spans="1:65" s="14" customFormat="1" ht="10.199999999999999">
      <c r="B562" s="205"/>
      <c r="C562" s="206"/>
      <c r="D562" s="190" t="s">
        <v>153</v>
      </c>
      <c r="E562" s="207" t="s">
        <v>38</v>
      </c>
      <c r="F562" s="208" t="s">
        <v>169</v>
      </c>
      <c r="G562" s="206"/>
      <c r="H562" s="209">
        <v>3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153</v>
      </c>
      <c r="AU562" s="215" t="s">
        <v>86</v>
      </c>
      <c r="AV562" s="14" t="s">
        <v>86</v>
      </c>
      <c r="AW562" s="14" t="s">
        <v>36</v>
      </c>
      <c r="AX562" s="14" t="s">
        <v>84</v>
      </c>
      <c r="AY562" s="215" t="s">
        <v>144</v>
      </c>
    </row>
    <row r="563" spans="1:65" s="2" customFormat="1" ht="16.5" customHeight="1">
      <c r="A563" s="37"/>
      <c r="B563" s="38"/>
      <c r="C563" s="218" t="s">
        <v>821</v>
      </c>
      <c r="D563" s="218" t="s">
        <v>223</v>
      </c>
      <c r="E563" s="219" t="s">
        <v>773</v>
      </c>
      <c r="F563" s="220" t="s">
        <v>774</v>
      </c>
      <c r="G563" s="221" t="s">
        <v>226</v>
      </c>
      <c r="H563" s="222">
        <v>3</v>
      </c>
      <c r="I563" s="223"/>
      <c r="J563" s="224">
        <f>ROUND(I563*H563,2)</f>
        <v>0</v>
      </c>
      <c r="K563" s="220" t="s">
        <v>38</v>
      </c>
      <c r="L563" s="225"/>
      <c r="M563" s="226" t="s">
        <v>38</v>
      </c>
      <c r="N563" s="227" t="s">
        <v>49</v>
      </c>
      <c r="O563" s="68"/>
      <c r="P563" s="186">
        <f>O563*H563</f>
        <v>0</v>
      </c>
      <c r="Q563" s="186">
        <v>8.9999999999999998E-4</v>
      </c>
      <c r="R563" s="186">
        <f>Q563*H563</f>
        <v>2.7000000000000001E-3</v>
      </c>
      <c r="S563" s="186">
        <v>0</v>
      </c>
      <c r="T563" s="187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8" t="s">
        <v>227</v>
      </c>
      <c r="AT563" s="188" t="s">
        <v>223</v>
      </c>
      <c r="AU563" s="188" t="s">
        <v>86</v>
      </c>
      <c r="AY563" s="20" t="s">
        <v>144</v>
      </c>
      <c r="BE563" s="189">
        <f>IF(N563="základní",J563,0)</f>
        <v>0</v>
      </c>
      <c r="BF563" s="189">
        <f>IF(N563="snížená",J563,0)</f>
        <v>0</v>
      </c>
      <c r="BG563" s="189">
        <f>IF(N563="zákl. přenesená",J563,0)</f>
        <v>0</v>
      </c>
      <c r="BH563" s="189">
        <f>IF(N563="sníž. přenesená",J563,0)</f>
        <v>0</v>
      </c>
      <c r="BI563" s="189">
        <f>IF(N563="nulová",J563,0)</f>
        <v>0</v>
      </c>
      <c r="BJ563" s="20" t="s">
        <v>145</v>
      </c>
      <c r="BK563" s="189">
        <f>ROUND(I563*H563,2)</f>
        <v>0</v>
      </c>
      <c r="BL563" s="20" t="s">
        <v>198</v>
      </c>
      <c r="BM563" s="188" t="s">
        <v>1378</v>
      </c>
    </row>
    <row r="564" spans="1:65" s="2" customFormat="1" ht="10.199999999999999">
      <c r="A564" s="37"/>
      <c r="B564" s="38"/>
      <c r="C564" s="39"/>
      <c r="D564" s="190" t="s">
        <v>152</v>
      </c>
      <c r="E564" s="39"/>
      <c r="F564" s="191" t="s">
        <v>774</v>
      </c>
      <c r="G564" s="39"/>
      <c r="H564" s="39"/>
      <c r="I564" s="192"/>
      <c r="J564" s="39"/>
      <c r="K564" s="39"/>
      <c r="L564" s="42"/>
      <c r="M564" s="193"/>
      <c r="N564" s="194"/>
      <c r="O564" s="68"/>
      <c r="P564" s="68"/>
      <c r="Q564" s="68"/>
      <c r="R564" s="68"/>
      <c r="S564" s="68"/>
      <c r="T564" s="69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152</v>
      </c>
      <c r="AU564" s="20" t="s">
        <v>86</v>
      </c>
    </row>
    <row r="565" spans="1:65" s="2" customFormat="1" ht="16.5" customHeight="1">
      <c r="A565" s="37"/>
      <c r="B565" s="38"/>
      <c r="C565" s="177" t="s">
        <v>827</v>
      </c>
      <c r="D565" s="177" t="s">
        <v>147</v>
      </c>
      <c r="E565" s="178" t="s">
        <v>777</v>
      </c>
      <c r="F565" s="179" t="s">
        <v>778</v>
      </c>
      <c r="G565" s="180" t="s">
        <v>172</v>
      </c>
      <c r="H565" s="181">
        <v>2.5000000000000001E-2</v>
      </c>
      <c r="I565" s="182"/>
      <c r="J565" s="183">
        <f>ROUND(I565*H565,2)</f>
        <v>0</v>
      </c>
      <c r="K565" s="179" t="s">
        <v>160</v>
      </c>
      <c r="L565" s="42"/>
      <c r="M565" s="184" t="s">
        <v>38</v>
      </c>
      <c r="N565" s="185" t="s">
        <v>49</v>
      </c>
      <c r="O565" s="68"/>
      <c r="P565" s="186">
        <f>O565*H565</f>
        <v>0</v>
      </c>
      <c r="Q565" s="186">
        <v>0</v>
      </c>
      <c r="R565" s="186">
        <f>Q565*H565</f>
        <v>0</v>
      </c>
      <c r="S565" s="186">
        <v>0</v>
      </c>
      <c r="T565" s="187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8" t="s">
        <v>198</v>
      </c>
      <c r="AT565" s="188" t="s">
        <v>147</v>
      </c>
      <c r="AU565" s="188" t="s">
        <v>86</v>
      </c>
      <c r="AY565" s="20" t="s">
        <v>144</v>
      </c>
      <c r="BE565" s="189">
        <f>IF(N565="základní",J565,0)</f>
        <v>0</v>
      </c>
      <c r="BF565" s="189">
        <f>IF(N565="snížená",J565,0)</f>
        <v>0</v>
      </c>
      <c r="BG565" s="189">
        <f>IF(N565="zákl. přenesená",J565,0)</f>
        <v>0</v>
      </c>
      <c r="BH565" s="189">
        <f>IF(N565="sníž. přenesená",J565,0)</f>
        <v>0</v>
      </c>
      <c r="BI565" s="189">
        <f>IF(N565="nulová",J565,0)</f>
        <v>0</v>
      </c>
      <c r="BJ565" s="20" t="s">
        <v>145</v>
      </c>
      <c r="BK565" s="189">
        <f>ROUND(I565*H565,2)</f>
        <v>0</v>
      </c>
      <c r="BL565" s="20" t="s">
        <v>198</v>
      </c>
      <c r="BM565" s="188" t="s">
        <v>779</v>
      </c>
    </row>
    <row r="566" spans="1:65" s="2" customFormat="1" ht="19.2">
      <c r="A566" s="37"/>
      <c r="B566" s="38"/>
      <c r="C566" s="39"/>
      <c r="D566" s="190" t="s">
        <v>152</v>
      </c>
      <c r="E566" s="39"/>
      <c r="F566" s="191" t="s">
        <v>780</v>
      </c>
      <c r="G566" s="39"/>
      <c r="H566" s="39"/>
      <c r="I566" s="192"/>
      <c r="J566" s="39"/>
      <c r="K566" s="39"/>
      <c r="L566" s="42"/>
      <c r="M566" s="193"/>
      <c r="N566" s="194"/>
      <c r="O566" s="68"/>
      <c r="P566" s="68"/>
      <c r="Q566" s="68"/>
      <c r="R566" s="68"/>
      <c r="S566" s="68"/>
      <c r="T566" s="69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152</v>
      </c>
      <c r="AU566" s="20" t="s">
        <v>86</v>
      </c>
    </row>
    <row r="567" spans="1:65" s="2" customFormat="1" ht="10.199999999999999">
      <c r="A567" s="37"/>
      <c r="B567" s="38"/>
      <c r="C567" s="39"/>
      <c r="D567" s="216" t="s">
        <v>163</v>
      </c>
      <c r="E567" s="39"/>
      <c r="F567" s="217" t="s">
        <v>781</v>
      </c>
      <c r="G567" s="39"/>
      <c r="H567" s="39"/>
      <c r="I567" s="192"/>
      <c r="J567" s="39"/>
      <c r="K567" s="39"/>
      <c r="L567" s="42"/>
      <c r="M567" s="193"/>
      <c r="N567" s="194"/>
      <c r="O567" s="68"/>
      <c r="P567" s="68"/>
      <c r="Q567" s="68"/>
      <c r="R567" s="68"/>
      <c r="S567" s="68"/>
      <c r="T567" s="69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20" t="s">
        <v>163</v>
      </c>
      <c r="AU567" s="20" t="s">
        <v>86</v>
      </c>
    </row>
    <row r="568" spans="1:65" s="12" customFormat="1" ht="22.8" customHeight="1">
      <c r="B568" s="161"/>
      <c r="C568" s="162"/>
      <c r="D568" s="163" t="s">
        <v>75</v>
      </c>
      <c r="E568" s="175" t="s">
        <v>782</v>
      </c>
      <c r="F568" s="175" t="s">
        <v>783</v>
      </c>
      <c r="G568" s="162"/>
      <c r="H568" s="162"/>
      <c r="I568" s="165"/>
      <c r="J568" s="176">
        <f>BK568</f>
        <v>0</v>
      </c>
      <c r="K568" s="162"/>
      <c r="L568" s="167"/>
      <c r="M568" s="168"/>
      <c r="N568" s="169"/>
      <c r="O568" s="169"/>
      <c r="P568" s="170">
        <f>SUM(P569:P688)</f>
        <v>0</v>
      </c>
      <c r="Q568" s="169"/>
      <c r="R568" s="170">
        <f>SUM(R569:R688)</f>
        <v>0.22266060000000001</v>
      </c>
      <c r="S568" s="169"/>
      <c r="T568" s="171">
        <f>SUM(T569:T688)</f>
        <v>7.2000000000000008E-2</v>
      </c>
      <c r="AR568" s="172" t="s">
        <v>86</v>
      </c>
      <c r="AT568" s="173" t="s">
        <v>75</v>
      </c>
      <c r="AU568" s="173" t="s">
        <v>84</v>
      </c>
      <c r="AY568" s="172" t="s">
        <v>144</v>
      </c>
      <c r="BK568" s="174">
        <f>SUM(BK569:BK688)</f>
        <v>0</v>
      </c>
    </row>
    <row r="569" spans="1:65" s="2" customFormat="1" ht="16.5" customHeight="1">
      <c r="A569" s="37"/>
      <c r="B569" s="38"/>
      <c r="C569" s="177" t="s">
        <v>831</v>
      </c>
      <c r="D569" s="177" t="s">
        <v>147</v>
      </c>
      <c r="E569" s="178" t="s">
        <v>785</v>
      </c>
      <c r="F569" s="179" t="s">
        <v>786</v>
      </c>
      <c r="G569" s="180" t="s">
        <v>226</v>
      </c>
      <c r="H569" s="181">
        <v>3</v>
      </c>
      <c r="I569" s="182"/>
      <c r="J569" s="183">
        <f>ROUND(I569*H569,2)</f>
        <v>0</v>
      </c>
      <c r="K569" s="179" t="s">
        <v>38</v>
      </c>
      <c r="L569" s="42"/>
      <c r="M569" s="184" t="s">
        <v>38</v>
      </c>
      <c r="N569" s="185" t="s">
        <v>49</v>
      </c>
      <c r="O569" s="68"/>
      <c r="P569" s="186">
        <f>O569*H569</f>
        <v>0</v>
      </c>
      <c r="Q569" s="186">
        <v>0</v>
      </c>
      <c r="R569" s="186">
        <f>Q569*H569</f>
        <v>0</v>
      </c>
      <c r="S569" s="186">
        <v>2.4E-2</v>
      </c>
      <c r="T569" s="187">
        <f>S569*H569</f>
        <v>7.2000000000000008E-2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8" t="s">
        <v>198</v>
      </c>
      <c r="AT569" s="188" t="s">
        <v>147</v>
      </c>
      <c r="AU569" s="188" t="s">
        <v>86</v>
      </c>
      <c r="AY569" s="20" t="s">
        <v>144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20" t="s">
        <v>145</v>
      </c>
      <c r="BK569" s="189">
        <f>ROUND(I569*H569,2)</f>
        <v>0</v>
      </c>
      <c r="BL569" s="20" t="s">
        <v>198</v>
      </c>
      <c r="BM569" s="188" t="s">
        <v>787</v>
      </c>
    </row>
    <row r="570" spans="1:65" s="2" customFormat="1" ht="10.199999999999999">
      <c r="A570" s="37"/>
      <c r="B570" s="38"/>
      <c r="C570" s="39"/>
      <c r="D570" s="190" t="s">
        <v>152</v>
      </c>
      <c r="E570" s="39"/>
      <c r="F570" s="191" t="s">
        <v>786</v>
      </c>
      <c r="G570" s="39"/>
      <c r="H570" s="39"/>
      <c r="I570" s="192"/>
      <c r="J570" s="39"/>
      <c r="K570" s="39"/>
      <c r="L570" s="42"/>
      <c r="M570" s="193"/>
      <c r="N570" s="194"/>
      <c r="O570" s="68"/>
      <c r="P570" s="68"/>
      <c r="Q570" s="68"/>
      <c r="R570" s="68"/>
      <c r="S570" s="68"/>
      <c r="T570" s="69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152</v>
      </c>
      <c r="AU570" s="20" t="s">
        <v>86</v>
      </c>
    </row>
    <row r="571" spans="1:65" s="13" customFormat="1" ht="10.199999999999999">
      <c r="B571" s="195"/>
      <c r="C571" s="196"/>
      <c r="D571" s="190" t="s">
        <v>153</v>
      </c>
      <c r="E571" s="197" t="s">
        <v>38</v>
      </c>
      <c r="F571" s="198" t="s">
        <v>788</v>
      </c>
      <c r="G571" s="196"/>
      <c r="H571" s="197" t="s">
        <v>38</v>
      </c>
      <c r="I571" s="199"/>
      <c r="J571" s="196"/>
      <c r="K571" s="196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153</v>
      </c>
      <c r="AU571" s="204" t="s">
        <v>86</v>
      </c>
      <c r="AV571" s="13" t="s">
        <v>84</v>
      </c>
      <c r="AW571" s="13" t="s">
        <v>36</v>
      </c>
      <c r="AX571" s="13" t="s">
        <v>76</v>
      </c>
      <c r="AY571" s="204" t="s">
        <v>144</v>
      </c>
    </row>
    <row r="572" spans="1:65" s="14" customFormat="1" ht="10.199999999999999">
      <c r="B572" s="205"/>
      <c r="C572" s="206"/>
      <c r="D572" s="190" t="s">
        <v>153</v>
      </c>
      <c r="E572" s="207" t="s">
        <v>38</v>
      </c>
      <c r="F572" s="208" t="s">
        <v>169</v>
      </c>
      <c r="G572" s="206"/>
      <c r="H572" s="209">
        <v>3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153</v>
      </c>
      <c r="AU572" s="215" t="s">
        <v>86</v>
      </c>
      <c r="AV572" s="14" t="s">
        <v>86</v>
      </c>
      <c r="AW572" s="14" t="s">
        <v>36</v>
      </c>
      <c r="AX572" s="14" t="s">
        <v>84</v>
      </c>
      <c r="AY572" s="215" t="s">
        <v>144</v>
      </c>
    </row>
    <row r="573" spans="1:65" s="2" customFormat="1" ht="16.5" customHeight="1">
      <c r="A573" s="37"/>
      <c r="B573" s="38"/>
      <c r="C573" s="177" t="s">
        <v>837</v>
      </c>
      <c r="D573" s="177" t="s">
        <v>147</v>
      </c>
      <c r="E573" s="178" t="s">
        <v>790</v>
      </c>
      <c r="F573" s="179" t="s">
        <v>791</v>
      </c>
      <c r="G573" s="180" t="s">
        <v>226</v>
      </c>
      <c r="H573" s="181">
        <v>3</v>
      </c>
      <c r="I573" s="182"/>
      <c r="J573" s="183">
        <f>ROUND(I573*H573,2)</f>
        <v>0</v>
      </c>
      <c r="K573" s="179" t="s">
        <v>160</v>
      </c>
      <c r="L573" s="42"/>
      <c r="M573" s="184" t="s">
        <v>38</v>
      </c>
      <c r="N573" s="185" t="s">
        <v>49</v>
      </c>
      <c r="O573" s="68"/>
      <c r="P573" s="186">
        <f>O573*H573</f>
        <v>0</v>
      </c>
      <c r="Q573" s="186">
        <v>0</v>
      </c>
      <c r="R573" s="186">
        <f>Q573*H573</f>
        <v>0</v>
      </c>
      <c r="S573" s="186">
        <v>0</v>
      </c>
      <c r="T573" s="187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8" t="s">
        <v>198</v>
      </c>
      <c r="AT573" s="188" t="s">
        <v>147</v>
      </c>
      <c r="AU573" s="188" t="s">
        <v>86</v>
      </c>
      <c r="AY573" s="20" t="s">
        <v>144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20" t="s">
        <v>145</v>
      </c>
      <c r="BK573" s="189">
        <f>ROUND(I573*H573,2)</f>
        <v>0</v>
      </c>
      <c r="BL573" s="20" t="s">
        <v>198</v>
      </c>
      <c r="BM573" s="188" t="s">
        <v>792</v>
      </c>
    </row>
    <row r="574" spans="1:65" s="2" customFormat="1" ht="19.2">
      <c r="A574" s="37"/>
      <c r="B574" s="38"/>
      <c r="C574" s="39"/>
      <c r="D574" s="190" t="s">
        <v>152</v>
      </c>
      <c r="E574" s="39"/>
      <c r="F574" s="191" t="s">
        <v>793</v>
      </c>
      <c r="G574" s="39"/>
      <c r="H574" s="39"/>
      <c r="I574" s="192"/>
      <c r="J574" s="39"/>
      <c r="K574" s="39"/>
      <c r="L574" s="42"/>
      <c r="M574" s="193"/>
      <c r="N574" s="194"/>
      <c r="O574" s="68"/>
      <c r="P574" s="68"/>
      <c r="Q574" s="68"/>
      <c r="R574" s="68"/>
      <c r="S574" s="68"/>
      <c r="T574" s="69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152</v>
      </c>
      <c r="AU574" s="20" t="s">
        <v>86</v>
      </c>
    </row>
    <row r="575" spans="1:65" s="2" customFormat="1" ht="10.199999999999999">
      <c r="A575" s="37"/>
      <c r="B575" s="38"/>
      <c r="C575" s="39"/>
      <c r="D575" s="216" t="s">
        <v>163</v>
      </c>
      <c r="E575" s="39"/>
      <c r="F575" s="217" t="s">
        <v>794</v>
      </c>
      <c r="G575" s="39"/>
      <c r="H575" s="39"/>
      <c r="I575" s="192"/>
      <c r="J575" s="39"/>
      <c r="K575" s="39"/>
      <c r="L575" s="42"/>
      <c r="M575" s="193"/>
      <c r="N575" s="194"/>
      <c r="O575" s="68"/>
      <c r="P575" s="68"/>
      <c r="Q575" s="68"/>
      <c r="R575" s="68"/>
      <c r="S575" s="68"/>
      <c r="T575" s="69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163</v>
      </c>
      <c r="AU575" s="20" t="s">
        <v>86</v>
      </c>
    </row>
    <row r="576" spans="1:65" s="13" customFormat="1" ht="10.199999999999999">
      <c r="B576" s="195"/>
      <c r="C576" s="196"/>
      <c r="D576" s="190" t="s">
        <v>153</v>
      </c>
      <c r="E576" s="197" t="s">
        <v>38</v>
      </c>
      <c r="F576" s="198" t="s">
        <v>1379</v>
      </c>
      <c r="G576" s="196"/>
      <c r="H576" s="197" t="s">
        <v>38</v>
      </c>
      <c r="I576" s="199"/>
      <c r="J576" s="196"/>
      <c r="K576" s="196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153</v>
      </c>
      <c r="AU576" s="204" t="s">
        <v>86</v>
      </c>
      <c r="AV576" s="13" t="s">
        <v>84</v>
      </c>
      <c r="AW576" s="13" t="s">
        <v>36</v>
      </c>
      <c r="AX576" s="13" t="s">
        <v>76</v>
      </c>
      <c r="AY576" s="204" t="s">
        <v>144</v>
      </c>
    </row>
    <row r="577" spans="1:65" s="14" customFormat="1" ht="10.199999999999999">
      <c r="B577" s="205"/>
      <c r="C577" s="206"/>
      <c r="D577" s="190" t="s">
        <v>153</v>
      </c>
      <c r="E577" s="207" t="s">
        <v>38</v>
      </c>
      <c r="F577" s="208" t="s">
        <v>86</v>
      </c>
      <c r="G577" s="206"/>
      <c r="H577" s="209">
        <v>2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153</v>
      </c>
      <c r="AU577" s="215" t="s">
        <v>86</v>
      </c>
      <c r="AV577" s="14" t="s">
        <v>86</v>
      </c>
      <c r="AW577" s="14" t="s">
        <v>36</v>
      </c>
      <c r="AX577" s="14" t="s">
        <v>76</v>
      </c>
      <c r="AY577" s="215" t="s">
        <v>144</v>
      </c>
    </row>
    <row r="578" spans="1:65" s="13" customFormat="1" ht="10.199999999999999">
      <c r="B578" s="195"/>
      <c r="C578" s="196"/>
      <c r="D578" s="190" t="s">
        <v>153</v>
      </c>
      <c r="E578" s="197" t="s">
        <v>38</v>
      </c>
      <c r="F578" s="198" t="s">
        <v>1380</v>
      </c>
      <c r="G578" s="196"/>
      <c r="H578" s="197" t="s">
        <v>38</v>
      </c>
      <c r="I578" s="199"/>
      <c r="J578" s="196"/>
      <c r="K578" s="196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153</v>
      </c>
      <c r="AU578" s="204" t="s">
        <v>86</v>
      </c>
      <c r="AV578" s="13" t="s">
        <v>84</v>
      </c>
      <c r="AW578" s="13" t="s">
        <v>36</v>
      </c>
      <c r="AX578" s="13" t="s">
        <v>76</v>
      </c>
      <c r="AY578" s="204" t="s">
        <v>144</v>
      </c>
    </row>
    <row r="579" spans="1:65" s="14" customFormat="1" ht="10.199999999999999">
      <c r="B579" s="205"/>
      <c r="C579" s="206"/>
      <c r="D579" s="190" t="s">
        <v>153</v>
      </c>
      <c r="E579" s="207" t="s">
        <v>38</v>
      </c>
      <c r="F579" s="208" t="s">
        <v>84</v>
      </c>
      <c r="G579" s="206"/>
      <c r="H579" s="209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153</v>
      </c>
      <c r="AU579" s="215" t="s">
        <v>86</v>
      </c>
      <c r="AV579" s="14" t="s">
        <v>86</v>
      </c>
      <c r="AW579" s="14" t="s">
        <v>36</v>
      </c>
      <c r="AX579" s="14" t="s">
        <v>76</v>
      </c>
      <c r="AY579" s="215" t="s">
        <v>144</v>
      </c>
    </row>
    <row r="580" spans="1:65" s="15" customFormat="1" ht="10.199999999999999">
      <c r="B580" s="232"/>
      <c r="C580" s="233"/>
      <c r="D580" s="190" t="s">
        <v>153</v>
      </c>
      <c r="E580" s="234" t="s">
        <v>38</v>
      </c>
      <c r="F580" s="235" t="s">
        <v>421</v>
      </c>
      <c r="G580" s="233"/>
      <c r="H580" s="236">
        <v>3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AT580" s="242" t="s">
        <v>153</v>
      </c>
      <c r="AU580" s="242" t="s">
        <v>86</v>
      </c>
      <c r="AV580" s="15" t="s">
        <v>145</v>
      </c>
      <c r="AW580" s="15" t="s">
        <v>36</v>
      </c>
      <c r="AX580" s="15" t="s">
        <v>84</v>
      </c>
      <c r="AY580" s="242" t="s">
        <v>144</v>
      </c>
    </row>
    <row r="581" spans="1:65" s="2" customFormat="1" ht="16.5" customHeight="1">
      <c r="A581" s="37"/>
      <c r="B581" s="38"/>
      <c r="C581" s="218" t="s">
        <v>845</v>
      </c>
      <c r="D581" s="218" t="s">
        <v>223</v>
      </c>
      <c r="E581" s="219" t="s">
        <v>796</v>
      </c>
      <c r="F581" s="220" t="s">
        <v>797</v>
      </c>
      <c r="G581" s="221" t="s">
        <v>226</v>
      </c>
      <c r="H581" s="222">
        <v>2</v>
      </c>
      <c r="I581" s="223"/>
      <c r="J581" s="224">
        <f>ROUND(I581*H581,2)</f>
        <v>0</v>
      </c>
      <c r="K581" s="220" t="s">
        <v>160</v>
      </c>
      <c r="L581" s="225"/>
      <c r="M581" s="226" t="s">
        <v>38</v>
      </c>
      <c r="N581" s="227" t="s">
        <v>49</v>
      </c>
      <c r="O581" s="68"/>
      <c r="P581" s="186">
        <f>O581*H581</f>
        <v>0</v>
      </c>
      <c r="Q581" s="186">
        <v>1.7500000000000002E-2</v>
      </c>
      <c r="R581" s="186">
        <f>Q581*H581</f>
        <v>3.5000000000000003E-2</v>
      </c>
      <c r="S581" s="186">
        <v>0</v>
      </c>
      <c r="T581" s="187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88" t="s">
        <v>227</v>
      </c>
      <c r="AT581" s="188" t="s">
        <v>223</v>
      </c>
      <c r="AU581" s="188" t="s">
        <v>86</v>
      </c>
      <c r="AY581" s="20" t="s">
        <v>144</v>
      </c>
      <c r="BE581" s="189">
        <f>IF(N581="základní",J581,0)</f>
        <v>0</v>
      </c>
      <c r="BF581" s="189">
        <f>IF(N581="snížená",J581,0)</f>
        <v>0</v>
      </c>
      <c r="BG581" s="189">
        <f>IF(N581="zákl. přenesená",J581,0)</f>
        <v>0</v>
      </c>
      <c r="BH581" s="189">
        <f>IF(N581="sníž. přenesená",J581,0)</f>
        <v>0</v>
      </c>
      <c r="BI581" s="189">
        <f>IF(N581="nulová",J581,0)</f>
        <v>0</v>
      </c>
      <c r="BJ581" s="20" t="s">
        <v>145</v>
      </c>
      <c r="BK581" s="189">
        <f>ROUND(I581*H581,2)</f>
        <v>0</v>
      </c>
      <c r="BL581" s="20" t="s">
        <v>198</v>
      </c>
      <c r="BM581" s="188" t="s">
        <v>798</v>
      </c>
    </row>
    <row r="582" spans="1:65" s="2" customFormat="1" ht="10.199999999999999">
      <c r="A582" s="37"/>
      <c r="B582" s="38"/>
      <c r="C582" s="39"/>
      <c r="D582" s="190" t="s">
        <v>152</v>
      </c>
      <c r="E582" s="39"/>
      <c r="F582" s="191" t="s">
        <v>797</v>
      </c>
      <c r="G582" s="39"/>
      <c r="H582" s="39"/>
      <c r="I582" s="192"/>
      <c r="J582" s="39"/>
      <c r="K582" s="39"/>
      <c r="L582" s="42"/>
      <c r="M582" s="193"/>
      <c r="N582" s="194"/>
      <c r="O582" s="68"/>
      <c r="P582" s="68"/>
      <c r="Q582" s="68"/>
      <c r="R582" s="68"/>
      <c r="S582" s="68"/>
      <c r="T582" s="69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152</v>
      </c>
      <c r="AU582" s="20" t="s">
        <v>86</v>
      </c>
    </row>
    <row r="583" spans="1:65" s="13" customFormat="1" ht="10.199999999999999">
      <c r="B583" s="195"/>
      <c r="C583" s="196"/>
      <c r="D583" s="190" t="s">
        <v>153</v>
      </c>
      <c r="E583" s="197" t="s">
        <v>38</v>
      </c>
      <c r="F583" s="198" t="s">
        <v>1381</v>
      </c>
      <c r="G583" s="196"/>
      <c r="H583" s="197" t="s">
        <v>38</v>
      </c>
      <c r="I583" s="199"/>
      <c r="J583" s="196"/>
      <c r="K583" s="196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153</v>
      </c>
      <c r="AU583" s="204" t="s">
        <v>86</v>
      </c>
      <c r="AV583" s="13" t="s">
        <v>84</v>
      </c>
      <c r="AW583" s="13" t="s">
        <v>36</v>
      </c>
      <c r="AX583" s="13" t="s">
        <v>76</v>
      </c>
      <c r="AY583" s="204" t="s">
        <v>144</v>
      </c>
    </row>
    <row r="584" spans="1:65" s="14" customFormat="1" ht="10.199999999999999">
      <c r="B584" s="205"/>
      <c r="C584" s="206"/>
      <c r="D584" s="190" t="s">
        <v>153</v>
      </c>
      <c r="E584" s="207" t="s">
        <v>38</v>
      </c>
      <c r="F584" s="208" t="s">
        <v>86</v>
      </c>
      <c r="G584" s="206"/>
      <c r="H584" s="209">
        <v>2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153</v>
      </c>
      <c r="AU584" s="215" t="s">
        <v>86</v>
      </c>
      <c r="AV584" s="14" t="s">
        <v>86</v>
      </c>
      <c r="AW584" s="14" t="s">
        <v>36</v>
      </c>
      <c r="AX584" s="14" t="s">
        <v>84</v>
      </c>
      <c r="AY584" s="215" t="s">
        <v>144</v>
      </c>
    </row>
    <row r="585" spans="1:65" s="2" customFormat="1" ht="16.5" customHeight="1">
      <c r="A585" s="37"/>
      <c r="B585" s="38"/>
      <c r="C585" s="218" t="s">
        <v>850</v>
      </c>
      <c r="D585" s="218" t="s">
        <v>223</v>
      </c>
      <c r="E585" s="219" t="s">
        <v>1382</v>
      </c>
      <c r="F585" s="220" t="s">
        <v>1383</v>
      </c>
      <c r="G585" s="221" t="s">
        <v>226</v>
      </c>
      <c r="H585" s="222">
        <v>1</v>
      </c>
      <c r="I585" s="223"/>
      <c r="J585" s="224">
        <f>ROUND(I585*H585,2)</f>
        <v>0</v>
      </c>
      <c r="K585" s="220" t="s">
        <v>160</v>
      </c>
      <c r="L585" s="225"/>
      <c r="M585" s="226" t="s">
        <v>38</v>
      </c>
      <c r="N585" s="227" t="s">
        <v>49</v>
      </c>
      <c r="O585" s="68"/>
      <c r="P585" s="186">
        <f>O585*H585</f>
        <v>0</v>
      </c>
      <c r="Q585" s="186">
        <v>1.95E-2</v>
      </c>
      <c r="R585" s="186">
        <f>Q585*H585</f>
        <v>1.95E-2</v>
      </c>
      <c r="S585" s="186">
        <v>0</v>
      </c>
      <c r="T585" s="187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88" t="s">
        <v>227</v>
      </c>
      <c r="AT585" s="188" t="s">
        <v>223</v>
      </c>
      <c r="AU585" s="188" t="s">
        <v>86</v>
      </c>
      <c r="AY585" s="20" t="s">
        <v>144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20" t="s">
        <v>145</v>
      </c>
      <c r="BK585" s="189">
        <f>ROUND(I585*H585,2)</f>
        <v>0</v>
      </c>
      <c r="BL585" s="20" t="s">
        <v>198</v>
      </c>
      <c r="BM585" s="188" t="s">
        <v>1384</v>
      </c>
    </row>
    <row r="586" spans="1:65" s="2" customFormat="1" ht="10.199999999999999">
      <c r="A586" s="37"/>
      <c r="B586" s="38"/>
      <c r="C586" s="39"/>
      <c r="D586" s="190" t="s">
        <v>152</v>
      </c>
      <c r="E586" s="39"/>
      <c r="F586" s="191" t="s">
        <v>1383</v>
      </c>
      <c r="G586" s="39"/>
      <c r="H586" s="39"/>
      <c r="I586" s="192"/>
      <c r="J586" s="39"/>
      <c r="K586" s="39"/>
      <c r="L586" s="42"/>
      <c r="M586" s="193"/>
      <c r="N586" s="194"/>
      <c r="O586" s="68"/>
      <c r="P586" s="68"/>
      <c r="Q586" s="68"/>
      <c r="R586" s="68"/>
      <c r="S586" s="68"/>
      <c r="T586" s="69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20" t="s">
        <v>152</v>
      </c>
      <c r="AU586" s="20" t="s">
        <v>86</v>
      </c>
    </row>
    <row r="587" spans="1:65" s="13" customFormat="1" ht="10.199999999999999">
      <c r="B587" s="195"/>
      <c r="C587" s="196"/>
      <c r="D587" s="190" t="s">
        <v>153</v>
      </c>
      <c r="E587" s="197" t="s">
        <v>38</v>
      </c>
      <c r="F587" s="198" t="s">
        <v>1385</v>
      </c>
      <c r="G587" s="196"/>
      <c r="H587" s="197" t="s">
        <v>38</v>
      </c>
      <c r="I587" s="199"/>
      <c r="J587" s="196"/>
      <c r="K587" s="196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153</v>
      </c>
      <c r="AU587" s="204" t="s">
        <v>86</v>
      </c>
      <c r="AV587" s="13" t="s">
        <v>84</v>
      </c>
      <c r="AW587" s="13" t="s">
        <v>36</v>
      </c>
      <c r="AX587" s="13" t="s">
        <v>76</v>
      </c>
      <c r="AY587" s="204" t="s">
        <v>144</v>
      </c>
    </row>
    <row r="588" spans="1:65" s="14" customFormat="1" ht="10.199999999999999">
      <c r="B588" s="205"/>
      <c r="C588" s="206"/>
      <c r="D588" s="190" t="s">
        <v>153</v>
      </c>
      <c r="E588" s="207" t="s">
        <v>38</v>
      </c>
      <c r="F588" s="208" t="s">
        <v>84</v>
      </c>
      <c r="G588" s="206"/>
      <c r="H588" s="209">
        <v>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153</v>
      </c>
      <c r="AU588" s="215" t="s">
        <v>86</v>
      </c>
      <c r="AV588" s="14" t="s">
        <v>86</v>
      </c>
      <c r="AW588" s="14" t="s">
        <v>36</v>
      </c>
      <c r="AX588" s="14" t="s">
        <v>84</v>
      </c>
      <c r="AY588" s="215" t="s">
        <v>144</v>
      </c>
    </row>
    <row r="589" spans="1:65" s="2" customFormat="1" ht="21.75" customHeight="1">
      <c r="A589" s="37"/>
      <c r="B589" s="38"/>
      <c r="C589" s="177" t="s">
        <v>856</v>
      </c>
      <c r="D589" s="177" t="s">
        <v>147</v>
      </c>
      <c r="E589" s="178" t="s">
        <v>1386</v>
      </c>
      <c r="F589" s="179" t="s">
        <v>1387</v>
      </c>
      <c r="G589" s="180" t="s">
        <v>226</v>
      </c>
      <c r="H589" s="181">
        <v>2</v>
      </c>
      <c r="I589" s="182"/>
      <c r="J589" s="183">
        <f>ROUND(I589*H589,2)</f>
        <v>0</v>
      </c>
      <c r="K589" s="179" t="s">
        <v>160</v>
      </c>
      <c r="L589" s="42"/>
      <c r="M589" s="184" t="s">
        <v>38</v>
      </c>
      <c r="N589" s="185" t="s">
        <v>49</v>
      </c>
      <c r="O589" s="68"/>
      <c r="P589" s="186">
        <f>O589*H589</f>
        <v>0</v>
      </c>
      <c r="Q589" s="186">
        <v>0</v>
      </c>
      <c r="R589" s="186">
        <f>Q589*H589</f>
        <v>0</v>
      </c>
      <c r="S589" s="186">
        <v>0</v>
      </c>
      <c r="T589" s="187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8" t="s">
        <v>198</v>
      </c>
      <c r="AT589" s="188" t="s">
        <v>147</v>
      </c>
      <c r="AU589" s="188" t="s">
        <v>86</v>
      </c>
      <c r="AY589" s="20" t="s">
        <v>144</v>
      </c>
      <c r="BE589" s="189">
        <f>IF(N589="základní",J589,0)</f>
        <v>0</v>
      </c>
      <c r="BF589" s="189">
        <f>IF(N589="snížená",J589,0)</f>
        <v>0</v>
      </c>
      <c r="BG589" s="189">
        <f>IF(N589="zákl. přenesená",J589,0)</f>
        <v>0</v>
      </c>
      <c r="BH589" s="189">
        <f>IF(N589="sníž. přenesená",J589,0)</f>
        <v>0</v>
      </c>
      <c r="BI589" s="189">
        <f>IF(N589="nulová",J589,0)</f>
        <v>0</v>
      </c>
      <c r="BJ589" s="20" t="s">
        <v>145</v>
      </c>
      <c r="BK589" s="189">
        <f>ROUND(I589*H589,2)</f>
        <v>0</v>
      </c>
      <c r="BL589" s="20" t="s">
        <v>198</v>
      </c>
      <c r="BM589" s="188" t="s">
        <v>1388</v>
      </c>
    </row>
    <row r="590" spans="1:65" s="2" customFormat="1" ht="19.2">
      <c r="A590" s="37"/>
      <c r="B590" s="38"/>
      <c r="C590" s="39"/>
      <c r="D590" s="190" t="s">
        <v>152</v>
      </c>
      <c r="E590" s="39"/>
      <c r="F590" s="191" t="s">
        <v>1389</v>
      </c>
      <c r="G590" s="39"/>
      <c r="H590" s="39"/>
      <c r="I590" s="192"/>
      <c r="J590" s="39"/>
      <c r="K590" s="39"/>
      <c r="L590" s="42"/>
      <c r="M590" s="193"/>
      <c r="N590" s="194"/>
      <c r="O590" s="68"/>
      <c r="P590" s="68"/>
      <c r="Q590" s="68"/>
      <c r="R590" s="68"/>
      <c r="S590" s="68"/>
      <c r="T590" s="69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152</v>
      </c>
      <c r="AU590" s="20" t="s">
        <v>86</v>
      </c>
    </row>
    <row r="591" spans="1:65" s="2" customFormat="1" ht="10.199999999999999">
      <c r="A591" s="37"/>
      <c r="B591" s="38"/>
      <c r="C591" s="39"/>
      <c r="D591" s="216" t="s">
        <v>163</v>
      </c>
      <c r="E591" s="39"/>
      <c r="F591" s="217" t="s">
        <v>1390</v>
      </c>
      <c r="G591" s="39"/>
      <c r="H591" s="39"/>
      <c r="I591" s="192"/>
      <c r="J591" s="39"/>
      <c r="K591" s="39"/>
      <c r="L591" s="42"/>
      <c r="M591" s="193"/>
      <c r="N591" s="194"/>
      <c r="O591" s="68"/>
      <c r="P591" s="68"/>
      <c r="Q591" s="68"/>
      <c r="R591" s="68"/>
      <c r="S591" s="68"/>
      <c r="T591" s="69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20" t="s">
        <v>163</v>
      </c>
      <c r="AU591" s="20" t="s">
        <v>86</v>
      </c>
    </row>
    <row r="592" spans="1:65" s="13" customFormat="1" ht="10.199999999999999">
      <c r="B592" s="195"/>
      <c r="C592" s="196"/>
      <c r="D592" s="190" t="s">
        <v>153</v>
      </c>
      <c r="E592" s="197" t="s">
        <v>38</v>
      </c>
      <c r="F592" s="198" t="s">
        <v>1391</v>
      </c>
      <c r="G592" s="196"/>
      <c r="H592" s="197" t="s">
        <v>38</v>
      </c>
      <c r="I592" s="199"/>
      <c r="J592" s="196"/>
      <c r="K592" s="196"/>
      <c r="L592" s="200"/>
      <c r="M592" s="201"/>
      <c r="N592" s="202"/>
      <c r="O592" s="202"/>
      <c r="P592" s="202"/>
      <c r="Q592" s="202"/>
      <c r="R592" s="202"/>
      <c r="S592" s="202"/>
      <c r="T592" s="203"/>
      <c r="AT592" s="204" t="s">
        <v>153</v>
      </c>
      <c r="AU592" s="204" t="s">
        <v>86</v>
      </c>
      <c r="AV592" s="13" t="s">
        <v>84</v>
      </c>
      <c r="AW592" s="13" t="s">
        <v>36</v>
      </c>
      <c r="AX592" s="13" t="s">
        <v>76</v>
      </c>
      <c r="AY592" s="204" t="s">
        <v>144</v>
      </c>
    </row>
    <row r="593" spans="1:65" s="14" customFormat="1" ht="10.199999999999999">
      <c r="B593" s="205"/>
      <c r="C593" s="206"/>
      <c r="D593" s="190" t="s">
        <v>153</v>
      </c>
      <c r="E593" s="207" t="s">
        <v>38</v>
      </c>
      <c r="F593" s="208" t="s">
        <v>84</v>
      </c>
      <c r="G593" s="206"/>
      <c r="H593" s="209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153</v>
      </c>
      <c r="AU593" s="215" t="s">
        <v>86</v>
      </c>
      <c r="AV593" s="14" t="s">
        <v>86</v>
      </c>
      <c r="AW593" s="14" t="s">
        <v>36</v>
      </c>
      <c r="AX593" s="14" t="s">
        <v>76</v>
      </c>
      <c r="AY593" s="215" t="s">
        <v>144</v>
      </c>
    </row>
    <row r="594" spans="1:65" s="13" customFormat="1" ht="10.199999999999999">
      <c r="B594" s="195"/>
      <c r="C594" s="196"/>
      <c r="D594" s="190" t="s">
        <v>153</v>
      </c>
      <c r="E594" s="197" t="s">
        <v>38</v>
      </c>
      <c r="F594" s="198" t="s">
        <v>1148</v>
      </c>
      <c r="G594" s="196"/>
      <c r="H594" s="197" t="s">
        <v>38</v>
      </c>
      <c r="I594" s="199"/>
      <c r="J594" s="196"/>
      <c r="K594" s="196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153</v>
      </c>
      <c r="AU594" s="204" t="s">
        <v>86</v>
      </c>
      <c r="AV594" s="13" t="s">
        <v>84</v>
      </c>
      <c r="AW594" s="13" t="s">
        <v>36</v>
      </c>
      <c r="AX594" s="13" t="s">
        <v>76</v>
      </c>
      <c r="AY594" s="204" t="s">
        <v>144</v>
      </c>
    </row>
    <row r="595" spans="1:65" s="14" customFormat="1" ht="10.199999999999999">
      <c r="B595" s="205"/>
      <c r="C595" s="206"/>
      <c r="D595" s="190" t="s">
        <v>153</v>
      </c>
      <c r="E595" s="207" t="s">
        <v>38</v>
      </c>
      <c r="F595" s="208" t="s">
        <v>84</v>
      </c>
      <c r="G595" s="206"/>
      <c r="H595" s="209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153</v>
      </c>
      <c r="AU595" s="215" t="s">
        <v>86</v>
      </c>
      <c r="AV595" s="14" t="s">
        <v>86</v>
      </c>
      <c r="AW595" s="14" t="s">
        <v>36</v>
      </c>
      <c r="AX595" s="14" t="s">
        <v>76</v>
      </c>
      <c r="AY595" s="215" t="s">
        <v>144</v>
      </c>
    </row>
    <row r="596" spans="1:65" s="15" customFormat="1" ht="10.199999999999999">
      <c r="B596" s="232"/>
      <c r="C596" s="233"/>
      <c r="D596" s="190" t="s">
        <v>153</v>
      </c>
      <c r="E596" s="234" t="s">
        <v>38</v>
      </c>
      <c r="F596" s="235" t="s">
        <v>421</v>
      </c>
      <c r="G596" s="233"/>
      <c r="H596" s="236">
        <v>2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153</v>
      </c>
      <c r="AU596" s="242" t="s">
        <v>86</v>
      </c>
      <c r="AV596" s="15" t="s">
        <v>145</v>
      </c>
      <c r="AW596" s="15" t="s">
        <v>36</v>
      </c>
      <c r="AX596" s="15" t="s">
        <v>84</v>
      </c>
      <c r="AY596" s="242" t="s">
        <v>144</v>
      </c>
    </row>
    <row r="597" spans="1:65" s="2" customFormat="1" ht="16.5" customHeight="1">
      <c r="A597" s="37"/>
      <c r="B597" s="38"/>
      <c r="C597" s="218" t="s">
        <v>862</v>
      </c>
      <c r="D597" s="218" t="s">
        <v>223</v>
      </c>
      <c r="E597" s="219" t="s">
        <v>1392</v>
      </c>
      <c r="F597" s="220" t="s">
        <v>1393</v>
      </c>
      <c r="G597" s="221" t="s">
        <v>226</v>
      </c>
      <c r="H597" s="222">
        <v>1</v>
      </c>
      <c r="I597" s="223"/>
      <c r="J597" s="224">
        <f>ROUND(I597*H597,2)</f>
        <v>0</v>
      </c>
      <c r="K597" s="220" t="s">
        <v>38</v>
      </c>
      <c r="L597" s="225"/>
      <c r="M597" s="226" t="s">
        <v>38</v>
      </c>
      <c r="N597" s="227" t="s">
        <v>49</v>
      </c>
      <c r="O597" s="68"/>
      <c r="P597" s="186">
        <f>O597*H597</f>
        <v>0</v>
      </c>
      <c r="Q597" s="186">
        <v>1.7500000000000002E-2</v>
      </c>
      <c r="R597" s="186">
        <f>Q597*H597</f>
        <v>1.7500000000000002E-2</v>
      </c>
      <c r="S597" s="186">
        <v>0</v>
      </c>
      <c r="T597" s="187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88" t="s">
        <v>227</v>
      </c>
      <c r="AT597" s="188" t="s">
        <v>223</v>
      </c>
      <c r="AU597" s="188" t="s">
        <v>86</v>
      </c>
      <c r="AY597" s="20" t="s">
        <v>144</v>
      </c>
      <c r="BE597" s="189">
        <f>IF(N597="základní",J597,0)</f>
        <v>0</v>
      </c>
      <c r="BF597" s="189">
        <f>IF(N597="snížená",J597,0)</f>
        <v>0</v>
      </c>
      <c r="BG597" s="189">
        <f>IF(N597="zákl. přenesená",J597,0)</f>
        <v>0</v>
      </c>
      <c r="BH597" s="189">
        <f>IF(N597="sníž. přenesená",J597,0)</f>
        <v>0</v>
      </c>
      <c r="BI597" s="189">
        <f>IF(N597="nulová",J597,0)</f>
        <v>0</v>
      </c>
      <c r="BJ597" s="20" t="s">
        <v>145</v>
      </c>
      <c r="BK597" s="189">
        <f>ROUND(I597*H597,2)</f>
        <v>0</v>
      </c>
      <c r="BL597" s="20" t="s">
        <v>198</v>
      </c>
      <c r="BM597" s="188" t="s">
        <v>1394</v>
      </c>
    </row>
    <row r="598" spans="1:65" s="2" customFormat="1" ht="10.199999999999999">
      <c r="A598" s="37"/>
      <c r="B598" s="38"/>
      <c r="C598" s="39"/>
      <c r="D598" s="190" t="s">
        <v>152</v>
      </c>
      <c r="E598" s="39"/>
      <c r="F598" s="191" t="s">
        <v>1393</v>
      </c>
      <c r="G598" s="39"/>
      <c r="H598" s="39"/>
      <c r="I598" s="192"/>
      <c r="J598" s="39"/>
      <c r="K598" s="39"/>
      <c r="L598" s="42"/>
      <c r="M598" s="193"/>
      <c r="N598" s="194"/>
      <c r="O598" s="68"/>
      <c r="P598" s="68"/>
      <c r="Q598" s="68"/>
      <c r="R598" s="68"/>
      <c r="S598" s="68"/>
      <c r="T598" s="69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152</v>
      </c>
      <c r="AU598" s="20" t="s">
        <v>86</v>
      </c>
    </row>
    <row r="599" spans="1:65" s="13" customFormat="1" ht="10.199999999999999">
      <c r="B599" s="195"/>
      <c r="C599" s="196"/>
      <c r="D599" s="190" t="s">
        <v>153</v>
      </c>
      <c r="E599" s="197" t="s">
        <v>38</v>
      </c>
      <c r="F599" s="198" t="s">
        <v>1395</v>
      </c>
      <c r="G599" s="196"/>
      <c r="H599" s="197" t="s">
        <v>38</v>
      </c>
      <c r="I599" s="199"/>
      <c r="J599" s="196"/>
      <c r="K599" s="196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153</v>
      </c>
      <c r="AU599" s="204" t="s">
        <v>86</v>
      </c>
      <c r="AV599" s="13" t="s">
        <v>84</v>
      </c>
      <c r="AW599" s="13" t="s">
        <v>36</v>
      </c>
      <c r="AX599" s="13" t="s">
        <v>76</v>
      </c>
      <c r="AY599" s="204" t="s">
        <v>144</v>
      </c>
    </row>
    <row r="600" spans="1:65" s="14" customFormat="1" ht="10.199999999999999">
      <c r="B600" s="205"/>
      <c r="C600" s="206"/>
      <c r="D600" s="190" t="s">
        <v>153</v>
      </c>
      <c r="E600" s="207" t="s">
        <v>38</v>
      </c>
      <c r="F600" s="208" t="s">
        <v>84</v>
      </c>
      <c r="G600" s="206"/>
      <c r="H600" s="209">
        <v>1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153</v>
      </c>
      <c r="AU600" s="215" t="s">
        <v>86</v>
      </c>
      <c r="AV600" s="14" t="s">
        <v>86</v>
      </c>
      <c r="AW600" s="14" t="s">
        <v>36</v>
      </c>
      <c r="AX600" s="14" t="s">
        <v>84</v>
      </c>
      <c r="AY600" s="215" t="s">
        <v>144</v>
      </c>
    </row>
    <row r="601" spans="1:65" s="2" customFormat="1" ht="16.5" customHeight="1">
      <c r="A601" s="37"/>
      <c r="B601" s="38"/>
      <c r="C601" s="218" t="s">
        <v>868</v>
      </c>
      <c r="D601" s="218" t="s">
        <v>223</v>
      </c>
      <c r="E601" s="219" t="s">
        <v>1396</v>
      </c>
      <c r="F601" s="220" t="s">
        <v>1397</v>
      </c>
      <c r="G601" s="221" t="s">
        <v>226</v>
      </c>
      <c r="H601" s="222">
        <v>1</v>
      </c>
      <c r="I601" s="223"/>
      <c r="J601" s="224">
        <f>ROUND(I601*H601,2)</f>
        <v>0</v>
      </c>
      <c r="K601" s="220" t="s">
        <v>38</v>
      </c>
      <c r="L601" s="225"/>
      <c r="M601" s="226" t="s">
        <v>38</v>
      </c>
      <c r="N601" s="227" t="s">
        <v>49</v>
      </c>
      <c r="O601" s="68"/>
      <c r="P601" s="186">
        <f>O601*H601</f>
        <v>0</v>
      </c>
      <c r="Q601" s="186">
        <v>1.95E-2</v>
      </c>
      <c r="R601" s="186">
        <f>Q601*H601</f>
        <v>1.95E-2</v>
      </c>
      <c r="S601" s="186">
        <v>0</v>
      </c>
      <c r="T601" s="187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8" t="s">
        <v>227</v>
      </c>
      <c r="AT601" s="188" t="s">
        <v>223</v>
      </c>
      <c r="AU601" s="188" t="s">
        <v>86</v>
      </c>
      <c r="AY601" s="20" t="s">
        <v>144</v>
      </c>
      <c r="BE601" s="189">
        <f>IF(N601="základní",J601,0)</f>
        <v>0</v>
      </c>
      <c r="BF601" s="189">
        <f>IF(N601="snížená",J601,0)</f>
        <v>0</v>
      </c>
      <c r="BG601" s="189">
        <f>IF(N601="zákl. přenesená",J601,0)</f>
        <v>0</v>
      </c>
      <c r="BH601" s="189">
        <f>IF(N601="sníž. přenesená",J601,0)</f>
        <v>0</v>
      </c>
      <c r="BI601" s="189">
        <f>IF(N601="nulová",J601,0)</f>
        <v>0</v>
      </c>
      <c r="BJ601" s="20" t="s">
        <v>145</v>
      </c>
      <c r="BK601" s="189">
        <f>ROUND(I601*H601,2)</f>
        <v>0</v>
      </c>
      <c r="BL601" s="20" t="s">
        <v>198</v>
      </c>
      <c r="BM601" s="188" t="s">
        <v>1398</v>
      </c>
    </row>
    <row r="602" spans="1:65" s="2" customFormat="1" ht="10.199999999999999">
      <c r="A602" s="37"/>
      <c r="B602" s="38"/>
      <c r="C602" s="39"/>
      <c r="D602" s="190" t="s">
        <v>152</v>
      </c>
      <c r="E602" s="39"/>
      <c r="F602" s="191" t="s">
        <v>1397</v>
      </c>
      <c r="G602" s="39"/>
      <c r="H602" s="39"/>
      <c r="I602" s="192"/>
      <c r="J602" s="39"/>
      <c r="K602" s="39"/>
      <c r="L602" s="42"/>
      <c r="M602" s="193"/>
      <c r="N602" s="194"/>
      <c r="O602" s="68"/>
      <c r="P602" s="68"/>
      <c r="Q602" s="68"/>
      <c r="R602" s="68"/>
      <c r="S602" s="68"/>
      <c r="T602" s="69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152</v>
      </c>
      <c r="AU602" s="20" t="s">
        <v>86</v>
      </c>
    </row>
    <row r="603" spans="1:65" s="13" customFormat="1" ht="10.199999999999999">
      <c r="B603" s="195"/>
      <c r="C603" s="196"/>
      <c r="D603" s="190" t="s">
        <v>153</v>
      </c>
      <c r="E603" s="197" t="s">
        <v>38</v>
      </c>
      <c r="F603" s="198" t="s">
        <v>1399</v>
      </c>
      <c r="G603" s="196"/>
      <c r="H603" s="197" t="s">
        <v>38</v>
      </c>
      <c r="I603" s="199"/>
      <c r="J603" s="196"/>
      <c r="K603" s="196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153</v>
      </c>
      <c r="AU603" s="204" t="s">
        <v>86</v>
      </c>
      <c r="AV603" s="13" t="s">
        <v>84</v>
      </c>
      <c r="AW603" s="13" t="s">
        <v>36</v>
      </c>
      <c r="AX603" s="13" t="s">
        <v>76</v>
      </c>
      <c r="AY603" s="204" t="s">
        <v>144</v>
      </c>
    </row>
    <row r="604" spans="1:65" s="14" customFormat="1" ht="10.199999999999999">
      <c r="B604" s="205"/>
      <c r="C604" s="206"/>
      <c r="D604" s="190" t="s">
        <v>153</v>
      </c>
      <c r="E604" s="207" t="s">
        <v>38</v>
      </c>
      <c r="F604" s="208" t="s">
        <v>84</v>
      </c>
      <c r="G604" s="206"/>
      <c r="H604" s="209">
        <v>1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153</v>
      </c>
      <c r="AU604" s="215" t="s">
        <v>86</v>
      </c>
      <c r="AV604" s="14" t="s">
        <v>86</v>
      </c>
      <c r="AW604" s="14" t="s">
        <v>36</v>
      </c>
      <c r="AX604" s="14" t="s">
        <v>84</v>
      </c>
      <c r="AY604" s="215" t="s">
        <v>144</v>
      </c>
    </row>
    <row r="605" spans="1:65" s="2" customFormat="1" ht="16.5" customHeight="1">
      <c r="A605" s="37"/>
      <c r="B605" s="38"/>
      <c r="C605" s="218" t="s">
        <v>874</v>
      </c>
      <c r="D605" s="218" t="s">
        <v>223</v>
      </c>
      <c r="E605" s="219" t="s">
        <v>1400</v>
      </c>
      <c r="F605" s="220" t="s">
        <v>1401</v>
      </c>
      <c r="G605" s="221" t="s">
        <v>226</v>
      </c>
      <c r="H605" s="222">
        <v>1</v>
      </c>
      <c r="I605" s="223"/>
      <c r="J605" s="224">
        <f>ROUND(I605*H605,2)</f>
        <v>0</v>
      </c>
      <c r="K605" s="220" t="s">
        <v>160</v>
      </c>
      <c r="L605" s="225"/>
      <c r="M605" s="226" t="s">
        <v>38</v>
      </c>
      <c r="N605" s="227" t="s">
        <v>49</v>
      </c>
      <c r="O605" s="68"/>
      <c r="P605" s="186">
        <f>O605*H605</f>
        <v>0</v>
      </c>
      <c r="Q605" s="186">
        <v>5.0000000000000002E-5</v>
      </c>
      <c r="R605" s="186">
        <f>Q605*H605</f>
        <v>5.0000000000000002E-5</v>
      </c>
      <c r="S605" s="186">
        <v>0</v>
      </c>
      <c r="T605" s="187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8" t="s">
        <v>227</v>
      </c>
      <c r="AT605" s="188" t="s">
        <v>223</v>
      </c>
      <c r="AU605" s="188" t="s">
        <v>86</v>
      </c>
      <c r="AY605" s="20" t="s">
        <v>144</v>
      </c>
      <c r="BE605" s="189">
        <f>IF(N605="základní",J605,0)</f>
        <v>0</v>
      </c>
      <c r="BF605" s="189">
        <f>IF(N605="snížená",J605,0)</f>
        <v>0</v>
      </c>
      <c r="BG605" s="189">
        <f>IF(N605="zákl. přenesená",J605,0)</f>
        <v>0</v>
      </c>
      <c r="BH605" s="189">
        <f>IF(N605="sníž. přenesená",J605,0)</f>
        <v>0</v>
      </c>
      <c r="BI605" s="189">
        <f>IF(N605="nulová",J605,0)</f>
        <v>0</v>
      </c>
      <c r="BJ605" s="20" t="s">
        <v>145</v>
      </c>
      <c r="BK605" s="189">
        <f>ROUND(I605*H605,2)</f>
        <v>0</v>
      </c>
      <c r="BL605" s="20" t="s">
        <v>198</v>
      </c>
      <c r="BM605" s="188" t="s">
        <v>1402</v>
      </c>
    </row>
    <row r="606" spans="1:65" s="2" customFormat="1" ht="10.199999999999999">
      <c r="A606" s="37"/>
      <c r="B606" s="38"/>
      <c r="C606" s="39"/>
      <c r="D606" s="190" t="s">
        <v>152</v>
      </c>
      <c r="E606" s="39"/>
      <c r="F606" s="191" t="s">
        <v>1401</v>
      </c>
      <c r="G606" s="39"/>
      <c r="H606" s="39"/>
      <c r="I606" s="192"/>
      <c r="J606" s="39"/>
      <c r="K606" s="39"/>
      <c r="L606" s="42"/>
      <c r="M606" s="193"/>
      <c r="N606" s="194"/>
      <c r="O606" s="68"/>
      <c r="P606" s="68"/>
      <c r="Q606" s="68"/>
      <c r="R606" s="68"/>
      <c r="S606" s="68"/>
      <c r="T606" s="69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152</v>
      </c>
      <c r="AU606" s="20" t="s">
        <v>86</v>
      </c>
    </row>
    <row r="607" spans="1:65" s="13" customFormat="1" ht="10.199999999999999">
      <c r="B607" s="195"/>
      <c r="C607" s="196"/>
      <c r="D607" s="190" t="s">
        <v>153</v>
      </c>
      <c r="E607" s="197" t="s">
        <v>38</v>
      </c>
      <c r="F607" s="198" t="s">
        <v>1395</v>
      </c>
      <c r="G607" s="196"/>
      <c r="H607" s="197" t="s">
        <v>38</v>
      </c>
      <c r="I607" s="199"/>
      <c r="J607" s="196"/>
      <c r="K607" s="196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153</v>
      </c>
      <c r="AU607" s="204" t="s">
        <v>86</v>
      </c>
      <c r="AV607" s="13" t="s">
        <v>84</v>
      </c>
      <c r="AW607" s="13" t="s">
        <v>36</v>
      </c>
      <c r="AX607" s="13" t="s">
        <v>76</v>
      </c>
      <c r="AY607" s="204" t="s">
        <v>144</v>
      </c>
    </row>
    <row r="608" spans="1:65" s="14" customFormat="1" ht="10.199999999999999">
      <c r="B608" s="205"/>
      <c r="C608" s="206"/>
      <c r="D608" s="190" t="s">
        <v>153</v>
      </c>
      <c r="E608" s="207" t="s">
        <v>38</v>
      </c>
      <c r="F608" s="208" t="s">
        <v>84</v>
      </c>
      <c r="G608" s="206"/>
      <c r="H608" s="209">
        <v>1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153</v>
      </c>
      <c r="AU608" s="215" t="s">
        <v>86</v>
      </c>
      <c r="AV608" s="14" t="s">
        <v>86</v>
      </c>
      <c r="AW608" s="14" t="s">
        <v>36</v>
      </c>
      <c r="AX608" s="14" t="s">
        <v>84</v>
      </c>
      <c r="AY608" s="215" t="s">
        <v>144</v>
      </c>
    </row>
    <row r="609" spans="1:65" s="2" customFormat="1" ht="16.5" customHeight="1">
      <c r="A609" s="37"/>
      <c r="B609" s="38"/>
      <c r="C609" s="218" t="s">
        <v>881</v>
      </c>
      <c r="D609" s="218" t="s">
        <v>223</v>
      </c>
      <c r="E609" s="219" t="s">
        <v>1403</v>
      </c>
      <c r="F609" s="220" t="s">
        <v>1404</v>
      </c>
      <c r="G609" s="221" t="s">
        <v>226</v>
      </c>
      <c r="H609" s="222">
        <v>1</v>
      </c>
      <c r="I609" s="223"/>
      <c r="J609" s="224">
        <f>ROUND(I609*H609,2)</f>
        <v>0</v>
      </c>
      <c r="K609" s="220" t="s">
        <v>38</v>
      </c>
      <c r="L609" s="225"/>
      <c r="M609" s="226" t="s">
        <v>38</v>
      </c>
      <c r="N609" s="227" t="s">
        <v>49</v>
      </c>
      <c r="O609" s="68"/>
      <c r="P609" s="186">
        <f>O609*H609</f>
        <v>0</v>
      </c>
      <c r="Q609" s="186">
        <v>5.0000000000000002E-5</v>
      </c>
      <c r="R609" s="186">
        <f>Q609*H609</f>
        <v>5.0000000000000002E-5</v>
      </c>
      <c r="S609" s="186">
        <v>0</v>
      </c>
      <c r="T609" s="187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8" t="s">
        <v>227</v>
      </c>
      <c r="AT609" s="188" t="s">
        <v>223</v>
      </c>
      <c r="AU609" s="188" t="s">
        <v>86</v>
      </c>
      <c r="AY609" s="20" t="s">
        <v>144</v>
      </c>
      <c r="BE609" s="189">
        <f>IF(N609="základní",J609,0)</f>
        <v>0</v>
      </c>
      <c r="BF609" s="189">
        <f>IF(N609="snížená",J609,0)</f>
        <v>0</v>
      </c>
      <c r="BG609" s="189">
        <f>IF(N609="zákl. přenesená",J609,0)</f>
        <v>0</v>
      </c>
      <c r="BH609" s="189">
        <f>IF(N609="sníž. přenesená",J609,0)</f>
        <v>0</v>
      </c>
      <c r="BI609" s="189">
        <f>IF(N609="nulová",J609,0)</f>
        <v>0</v>
      </c>
      <c r="BJ609" s="20" t="s">
        <v>145</v>
      </c>
      <c r="BK609" s="189">
        <f>ROUND(I609*H609,2)</f>
        <v>0</v>
      </c>
      <c r="BL609" s="20" t="s">
        <v>198</v>
      </c>
      <c r="BM609" s="188" t="s">
        <v>1405</v>
      </c>
    </row>
    <row r="610" spans="1:65" s="2" customFormat="1" ht="10.199999999999999">
      <c r="A610" s="37"/>
      <c r="B610" s="38"/>
      <c r="C610" s="39"/>
      <c r="D610" s="190" t="s">
        <v>152</v>
      </c>
      <c r="E610" s="39"/>
      <c r="F610" s="191" t="s">
        <v>1404</v>
      </c>
      <c r="G610" s="39"/>
      <c r="H610" s="39"/>
      <c r="I610" s="192"/>
      <c r="J610" s="39"/>
      <c r="K610" s="39"/>
      <c r="L610" s="42"/>
      <c r="M610" s="193"/>
      <c r="N610" s="194"/>
      <c r="O610" s="68"/>
      <c r="P610" s="68"/>
      <c r="Q610" s="68"/>
      <c r="R610" s="68"/>
      <c r="S610" s="68"/>
      <c r="T610" s="69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152</v>
      </c>
      <c r="AU610" s="20" t="s">
        <v>86</v>
      </c>
    </row>
    <row r="611" spans="1:65" s="13" customFormat="1" ht="10.199999999999999">
      <c r="B611" s="195"/>
      <c r="C611" s="196"/>
      <c r="D611" s="190" t="s">
        <v>153</v>
      </c>
      <c r="E611" s="197" t="s">
        <v>38</v>
      </c>
      <c r="F611" s="198" t="s">
        <v>1406</v>
      </c>
      <c r="G611" s="196"/>
      <c r="H611" s="197" t="s">
        <v>38</v>
      </c>
      <c r="I611" s="199"/>
      <c r="J611" s="196"/>
      <c r="K611" s="196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153</v>
      </c>
      <c r="AU611" s="204" t="s">
        <v>86</v>
      </c>
      <c r="AV611" s="13" t="s">
        <v>84</v>
      </c>
      <c r="AW611" s="13" t="s">
        <v>36</v>
      </c>
      <c r="AX611" s="13" t="s">
        <v>76</v>
      </c>
      <c r="AY611" s="204" t="s">
        <v>144</v>
      </c>
    </row>
    <row r="612" spans="1:65" s="14" customFormat="1" ht="10.199999999999999">
      <c r="B612" s="205"/>
      <c r="C612" s="206"/>
      <c r="D612" s="190" t="s">
        <v>153</v>
      </c>
      <c r="E612" s="207" t="s">
        <v>38</v>
      </c>
      <c r="F612" s="208" t="s">
        <v>84</v>
      </c>
      <c r="G612" s="206"/>
      <c r="H612" s="209">
        <v>1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153</v>
      </c>
      <c r="AU612" s="215" t="s">
        <v>86</v>
      </c>
      <c r="AV612" s="14" t="s">
        <v>86</v>
      </c>
      <c r="AW612" s="14" t="s">
        <v>36</v>
      </c>
      <c r="AX612" s="14" t="s">
        <v>84</v>
      </c>
      <c r="AY612" s="215" t="s">
        <v>144</v>
      </c>
    </row>
    <row r="613" spans="1:65" s="2" customFormat="1" ht="16.5" customHeight="1">
      <c r="A613" s="37"/>
      <c r="B613" s="38"/>
      <c r="C613" s="218" t="s">
        <v>886</v>
      </c>
      <c r="D613" s="218" t="s">
        <v>223</v>
      </c>
      <c r="E613" s="219" t="s">
        <v>1407</v>
      </c>
      <c r="F613" s="220" t="s">
        <v>1408</v>
      </c>
      <c r="G613" s="221" t="s">
        <v>226</v>
      </c>
      <c r="H613" s="222">
        <v>2</v>
      </c>
      <c r="I613" s="223"/>
      <c r="J613" s="224">
        <f>ROUND(I613*H613,2)</f>
        <v>0</v>
      </c>
      <c r="K613" s="220" t="s">
        <v>160</v>
      </c>
      <c r="L613" s="225"/>
      <c r="M613" s="226" t="s">
        <v>38</v>
      </c>
      <c r="N613" s="227" t="s">
        <v>49</v>
      </c>
      <c r="O613" s="68"/>
      <c r="P613" s="186">
        <f>O613*H613</f>
        <v>0</v>
      </c>
      <c r="Q613" s="186">
        <v>2.9999999999999997E-4</v>
      </c>
      <c r="R613" s="186">
        <f>Q613*H613</f>
        <v>5.9999999999999995E-4</v>
      </c>
      <c r="S613" s="186">
        <v>0</v>
      </c>
      <c r="T613" s="187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8" t="s">
        <v>227</v>
      </c>
      <c r="AT613" s="188" t="s">
        <v>223</v>
      </c>
      <c r="AU613" s="188" t="s">
        <v>86</v>
      </c>
      <c r="AY613" s="20" t="s">
        <v>144</v>
      </c>
      <c r="BE613" s="189">
        <f>IF(N613="základní",J613,0)</f>
        <v>0</v>
      </c>
      <c r="BF613" s="189">
        <f>IF(N613="snížená",J613,0)</f>
        <v>0</v>
      </c>
      <c r="BG613" s="189">
        <f>IF(N613="zákl. přenesená",J613,0)</f>
        <v>0</v>
      </c>
      <c r="BH613" s="189">
        <f>IF(N613="sníž. přenesená",J613,0)</f>
        <v>0</v>
      </c>
      <c r="BI613" s="189">
        <f>IF(N613="nulová",J613,0)</f>
        <v>0</v>
      </c>
      <c r="BJ613" s="20" t="s">
        <v>145</v>
      </c>
      <c r="BK613" s="189">
        <f>ROUND(I613*H613,2)</f>
        <v>0</v>
      </c>
      <c r="BL613" s="20" t="s">
        <v>198</v>
      </c>
      <c r="BM613" s="188" t="s">
        <v>1409</v>
      </c>
    </row>
    <row r="614" spans="1:65" s="2" customFormat="1" ht="10.199999999999999">
      <c r="A614" s="37"/>
      <c r="B614" s="38"/>
      <c r="C614" s="39"/>
      <c r="D614" s="190" t="s">
        <v>152</v>
      </c>
      <c r="E614" s="39"/>
      <c r="F614" s="191" t="s">
        <v>1408</v>
      </c>
      <c r="G614" s="39"/>
      <c r="H614" s="39"/>
      <c r="I614" s="192"/>
      <c r="J614" s="39"/>
      <c r="K614" s="39"/>
      <c r="L614" s="42"/>
      <c r="M614" s="193"/>
      <c r="N614" s="194"/>
      <c r="O614" s="68"/>
      <c r="P614" s="68"/>
      <c r="Q614" s="68"/>
      <c r="R614" s="68"/>
      <c r="S614" s="68"/>
      <c r="T614" s="69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152</v>
      </c>
      <c r="AU614" s="20" t="s">
        <v>86</v>
      </c>
    </row>
    <row r="615" spans="1:65" s="14" customFormat="1" ht="10.199999999999999">
      <c r="B615" s="205"/>
      <c r="C615" s="206"/>
      <c r="D615" s="190" t="s">
        <v>153</v>
      </c>
      <c r="E615" s="207" t="s">
        <v>38</v>
      </c>
      <c r="F615" s="208" t="s">
        <v>86</v>
      </c>
      <c r="G615" s="206"/>
      <c r="H615" s="209">
        <v>2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153</v>
      </c>
      <c r="AU615" s="215" t="s">
        <v>86</v>
      </c>
      <c r="AV615" s="14" t="s">
        <v>86</v>
      </c>
      <c r="AW615" s="14" t="s">
        <v>36</v>
      </c>
      <c r="AX615" s="14" t="s">
        <v>84</v>
      </c>
      <c r="AY615" s="215" t="s">
        <v>144</v>
      </c>
    </row>
    <row r="616" spans="1:65" s="2" customFormat="1" ht="16.5" customHeight="1">
      <c r="A616" s="37"/>
      <c r="B616" s="38"/>
      <c r="C616" s="218" t="s">
        <v>892</v>
      </c>
      <c r="D616" s="218" t="s">
        <v>223</v>
      </c>
      <c r="E616" s="219" t="s">
        <v>1410</v>
      </c>
      <c r="F616" s="220" t="s">
        <v>1411</v>
      </c>
      <c r="G616" s="221" t="s">
        <v>226</v>
      </c>
      <c r="H616" s="222">
        <v>2</v>
      </c>
      <c r="I616" s="223"/>
      <c r="J616" s="224">
        <f>ROUND(I616*H616,2)</f>
        <v>0</v>
      </c>
      <c r="K616" s="220" t="s">
        <v>160</v>
      </c>
      <c r="L616" s="225"/>
      <c r="M616" s="226" t="s">
        <v>38</v>
      </c>
      <c r="N616" s="227" t="s">
        <v>49</v>
      </c>
      <c r="O616" s="68"/>
      <c r="P616" s="186">
        <f>O616*H616</f>
        <v>0</v>
      </c>
      <c r="Q616" s="186">
        <v>5.0000000000000001E-4</v>
      </c>
      <c r="R616" s="186">
        <f>Q616*H616</f>
        <v>1E-3</v>
      </c>
      <c r="S616" s="186">
        <v>0</v>
      </c>
      <c r="T616" s="187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8" t="s">
        <v>227</v>
      </c>
      <c r="AT616" s="188" t="s">
        <v>223</v>
      </c>
      <c r="AU616" s="188" t="s">
        <v>86</v>
      </c>
      <c r="AY616" s="20" t="s">
        <v>144</v>
      </c>
      <c r="BE616" s="189">
        <f>IF(N616="základní",J616,0)</f>
        <v>0</v>
      </c>
      <c r="BF616" s="189">
        <f>IF(N616="snížená",J616,0)</f>
        <v>0</v>
      </c>
      <c r="BG616" s="189">
        <f>IF(N616="zákl. přenesená",J616,0)</f>
        <v>0</v>
      </c>
      <c r="BH616" s="189">
        <f>IF(N616="sníž. přenesená",J616,0)</f>
        <v>0</v>
      </c>
      <c r="BI616" s="189">
        <f>IF(N616="nulová",J616,0)</f>
        <v>0</v>
      </c>
      <c r="BJ616" s="20" t="s">
        <v>145</v>
      </c>
      <c r="BK616" s="189">
        <f>ROUND(I616*H616,2)</f>
        <v>0</v>
      </c>
      <c r="BL616" s="20" t="s">
        <v>198</v>
      </c>
      <c r="BM616" s="188" t="s">
        <v>1412</v>
      </c>
    </row>
    <row r="617" spans="1:65" s="2" customFormat="1" ht="10.199999999999999">
      <c r="A617" s="37"/>
      <c r="B617" s="38"/>
      <c r="C617" s="39"/>
      <c r="D617" s="190" t="s">
        <v>152</v>
      </c>
      <c r="E617" s="39"/>
      <c r="F617" s="191" t="s">
        <v>1411</v>
      </c>
      <c r="G617" s="39"/>
      <c r="H617" s="39"/>
      <c r="I617" s="192"/>
      <c r="J617" s="39"/>
      <c r="K617" s="39"/>
      <c r="L617" s="42"/>
      <c r="M617" s="193"/>
      <c r="N617" s="194"/>
      <c r="O617" s="68"/>
      <c r="P617" s="68"/>
      <c r="Q617" s="68"/>
      <c r="R617" s="68"/>
      <c r="S617" s="68"/>
      <c r="T617" s="69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152</v>
      </c>
      <c r="AU617" s="20" t="s">
        <v>86</v>
      </c>
    </row>
    <row r="618" spans="1:65" s="2" customFormat="1" ht="16.5" customHeight="1">
      <c r="A618" s="37"/>
      <c r="B618" s="38"/>
      <c r="C618" s="218" t="s">
        <v>900</v>
      </c>
      <c r="D618" s="218" t="s">
        <v>223</v>
      </c>
      <c r="E618" s="219" t="s">
        <v>1413</v>
      </c>
      <c r="F618" s="220" t="s">
        <v>1414</v>
      </c>
      <c r="G618" s="221" t="s">
        <v>226</v>
      </c>
      <c r="H618" s="222">
        <v>2</v>
      </c>
      <c r="I618" s="223"/>
      <c r="J618" s="224">
        <f>ROUND(I618*H618,2)</f>
        <v>0</v>
      </c>
      <c r="K618" s="220" t="s">
        <v>160</v>
      </c>
      <c r="L618" s="225"/>
      <c r="M618" s="226" t="s">
        <v>38</v>
      </c>
      <c r="N618" s="227" t="s">
        <v>49</v>
      </c>
      <c r="O618" s="68"/>
      <c r="P618" s="186">
        <f>O618*H618</f>
        <v>0</v>
      </c>
      <c r="Q618" s="186">
        <v>1.6000000000000001E-3</v>
      </c>
      <c r="R618" s="186">
        <f>Q618*H618</f>
        <v>3.2000000000000002E-3</v>
      </c>
      <c r="S618" s="186">
        <v>0</v>
      </c>
      <c r="T618" s="187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88" t="s">
        <v>227</v>
      </c>
      <c r="AT618" s="188" t="s">
        <v>223</v>
      </c>
      <c r="AU618" s="188" t="s">
        <v>86</v>
      </c>
      <c r="AY618" s="20" t="s">
        <v>144</v>
      </c>
      <c r="BE618" s="189">
        <f>IF(N618="základní",J618,0)</f>
        <v>0</v>
      </c>
      <c r="BF618" s="189">
        <f>IF(N618="snížená",J618,0)</f>
        <v>0</v>
      </c>
      <c r="BG618" s="189">
        <f>IF(N618="zákl. přenesená",J618,0)</f>
        <v>0</v>
      </c>
      <c r="BH618" s="189">
        <f>IF(N618="sníž. přenesená",J618,0)</f>
        <v>0</v>
      </c>
      <c r="BI618" s="189">
        <f>IF(N618="nulová",J618,0)</f>
        <v>0</v>
      </c>
      <c r="BJ618" s="20" t="s">
        <v>145</v>
      </c>
      <c r="BK618" s="189">
        <f>ROUND(I618*H618,2)</f>
        <v>0</v>
      </c>
      <c r="BL618" s="20" t="s">
        <v>198</v>
      </c>
      <c r="BM618" s="188" t="s">
        <v>1415</v>
      </c>
    </row>
    <row r="619" spans="1:65" s="2" customFormat="1" ht="10.199999999999999">
      <c r="A619" s="37"/>
      <c r="B619" s="38"/>
      <c r="C619" s="39"/>
      <c r="D619" s="190" t="s">
        <v>152</v>
      </c>
      <c r="E619" s="39"/>
      <c r="F619" s="191" t="s">
        <v>1414</v>
      </c>
      <c r="G619" s="39"/>
      <c r="H619" s="39"/>
      <c r="I619" s="192"/>
      <c r="J619" s="39"/>
      <c r="K619" s="39"/>
      <c r="L619" s="42"/>
      <c r="M619" s="193"/>
      <c r="N619" s="194"/>
      <c r="O619" s="68"/>
      <c r="P619" s="68"/>
      <c r="Q619" s="68"/>
      <c r="R619" s="68"/>
      <c r="S619" s="68"/>
      <c r="T619" s="69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20" t="s">
        <v>152</v>
      </c>
      <c r="AU619" s="20" t="s">
        <v>86</v>
      </c>
    </row>
    <row r="620" spans="1:65" s="13" customFormat="1" ht="10.199999999999999">
      <c r="B620" s="195"/>
      <c r="C620" s="196"/>
      <c r="D620" s="190" t="s">
        <v>153</v>
      </c>
      <c r="E620" s="197" t="s">
        <v>38</v>
      </c>
      <c r="F620" s="198" t="s">
        <v>1416</v>
      </c>
      <c r="G620" s="196"/>
      <c r="H620" s="197" t="s">
        <v>38</v>
      </c>
      <c r="I620" s="199"/>
      <c r="J620" s="196"/>
      <c r="K620" s="196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153</v>
      </c>
      <c r="AU620" s="204" t="s">
        <v>86</v>
      </c>
      <c r="AV620" s="13" t="s">
        <v>84</v>
      </c>
      <c r="AW620" s="13" t="s">
        <v>36</v>
      </c>
      <c r="AX620" s="13" t="s">
        <v>76</v>
      </c>
      <c r="AY620" s="204" t="s">
        <v>144</v>
      </c>
    </row>
    <row r="621" spans="1:65" s="14" customFormat="1" ht="10.199999999999999">
      <c r="B621" s="205"/>
      <c r="C621" s="206"/>
      <c r="D621" s="190" t="s">
        <v>153</v>
      </c>
      <c r="E621" s="207" t="s">
        <v>38</v>
      </c>
      <c r="F621" s="208" t="s">
        <v>84</v>
      </c>
      <c r="G621" s="206"/>
      <c r="H621" s="209">
        <v>1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153</v>
      </c>
      <c r="AU621" s="215" t="s">
        <v>86</v>
      </c>
      <c r="AV621" s="14" t="s">
        <v>86</v>
      </c>
      <c r="AW621" s="14" t="s">
        <v>36</v>
      </c>
      <c r="AX621" s="14" t="s">
        <v>76</v>
      </c>
      <c r="AY621" s="215" t="s">
        <v>144</v>
      </c>
    </row>
    <row r="622" spans="1:65" s="13" customFormat="1" ht="10.199999999999999">
      <c r="B622" s="195"/>
      <c r="C622" s="196"/>
      <c r="D622" s="190" t="s">
        <v>153</v>
      </c>
      <c r="E622" s="197" t="s">
        <v>38</v>
      </c>
      <c r="F622" s="198" t="s">
        <v>1406</v>
      </c>
      <c r="G622" s="196"/>
      <c r="H622" s="197" t="s">
        <v>38</v>
      </c>
      <c r="I622" s="199"/>
      <c r="J622" s="196"/>
      <c r="K622" s="196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153</v>
      </c>
      <c r="AU622" s="204" t="s">
        <v>86</v>
      </c>
      <c r="AV622" s="13" t="s">
        <v>84</v>
      </c>
      <c r="AW622" s="13" t="s">
        <v>36</v>
      </c>
      <c r="AX622" s="13" t="s">
        <v>76</v>
      </c>
      <c r="AY622" s="204" t="s">
        <v>144</v>
      </c>
    </row>
    <row r="623" spans="1:65" s="14" customFormat="1" ht="10.199999999999999">
      <c r="B623" s="205"/>
      <c r="C623" s="206"/>
      <c r="D623" s="190" t="s">
        <v>153</v>
      </c>
      <c r="E623" s="207" t="s">
        <v>38</v>
      </c>
      <c r="F623" s="208" t="s">
        <v>84</v>
      </c>
      <c r="G623" s="206"/>
      <c r="H623" s="209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153</v>
      </c>
      <c r="AU623" s="215" t="s">
        <v>86</v>
      </c>
      <c r="AV623" s="14" t="s">
        <v>86</v>
      </c>
      <c r="AW623" s="14" t="s">
        <v>36</v>
      </c>
      <c r="AX623" s="14" t="s">
        <v>76</v>
      </c>
      <c r="AY623" s="215" t="s">
        <v>144</v>
      </c>
    </row>
    <row r="624" spans="1:65" s="15" customFormat="1" ht="10.199999999999999">
      <c r="B624" s="232"/>
      <c r="C624" s="233"/>
      <c r="D624" s="190" t="s">
        <v>153</v>
      </c>
      <c r="E624" s="234" t="s">
        <v>38</v>
      </c>
      <c r="F624" s="235" t="s">
        <v>421</v>
      </c>
      <c r="G624" s="233"/>
      <c r="H624" s="236">
        <v>2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AT624" s="242" t="s">
        <v>153</v>
      </c>
      <c r="AU624" s="242" t="s">
        <v>86</v>
      </c>
      <c r="AV624" s="15" t="s">
        <v>145</v>
      </c>
      <c r="AW624" s="15" t="s">
        <v>36</v>
      </c>
      <c r="AX624" s="15" t="s">
        <v>84</v>
      </c>
      <c r="AY624" s="242" t="s">
        <v>144</v>
      </c>
    </row>
    <row r="625" spans="1:65" s="2" customFormat="1" ht="16.5" customHeight="1">
      <c r="A625" s="37"/>
      <c r="B625" s="38"/>
      <c r="C625" s="177" t="s">
        <v>907</v>
      </c>
      <c r="D625" s="177" t="s">
        <v>147</v>
      </c>
      <c r="E625" s="178" t="s">
        <v>800</v>
      </c>
      <c r="F625" s="179" t="s">
        <v>801</v>
      </c>
      <c r="G625" s="180" t="s">
        <v>226</v>
      </c>
      <c r="H625" s="181">
        <v>1</v>
      </c>
      <c r="I625" s="182"/>
      <c r="J625" s="183">
        <f>ROUND(I625*H625,2)</f>
        <v>0</v>
      </c>
      <c r="K625" s="179" t="s">
        <v>160</v>
      </c>
      <c r="L625" s="42"/>
      <c r="M625" s="184" t="s">
        <v>38</v>
      </c>
      <c r="N625" s="185" t="s">
        <v>49</v>
      </c>
      <c r="O625" s="68"/>
      <c r="P625" s="186">
        <f>O625*H625</f>
        <v>0</v>
      </c>
      <c r="Q625" s="186">
        <v>0</v>
      </c>
      <c r="R625" s="186">
        <f>Q625*H625</f>
        <v>0</v>
      </c>
      <c r="S625" s="186">
        <v>0</v>
      </c>
      <c r="T625" s="187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88" t="s">
        <v>198</v>
      </c>
      <c r="AT625" s="188" t="s">
        <v>147</v>
      </c>
      <c r="AU625" s="188" t="s">
        <v>86</v>
      </c>
      <c r="AY625" s="20" t="s">
        <v>144</v>
      </c>
      <c r="BE625" s="189">
        <f>IF(N625="základní",J625,0)</f>
        <v>0</v>
      </c>
      <c r="BF625" s="189">
        <f>IF(N625="snížená",J625,0)</f>
        <v>0</v>
      </c>
      <c r="BG625" s="189">
        <f>IF(N625="zákl. přenesená",J625,0)</f>
        <v>0</v>
      </c>
      <c r="BH625" s="189">
        <f>IF(N625="sníž. přenesená",J625,0)</f>
        <v>0</v>
      </c>
      <c r="BI625" s="189">
        <f>IF(N625="nulová",J625,0)</f>
        <v>0</v>
      </c>
      <c r="BJ625" s="20" t="s">
        <v>145</v>
      </c>
      <c r="BK625" s="189">
        <f>ROUND(I625*H625,2)</f>
        <v>0</v>
      </c>
      <c r="BL625" s="20" t="s">
        <v>198</v>
      </c>
      <c r="BM625" s="188" t="s">
        <v>802</v>
      </c>
    </row>
    <row r="626" spans="1:65" s="2" customFormat="1" ht="10.199999999999999">
      <c r="A626" s="37"/>
      <c r="B626" s="38"/>
      <c r="C626" s="39"/>
      <c r="D626" s="190" t="s">
        <v>152</v>
      </c>
      <c r="E626" s="39"/>
      <c r="F626" s="191" t="s">
        <v>803</v>
      </c>
      <c r="G626" s="39"/>
      <c r="H626" s="39"/>
      <c r="I626" s="192"/>
      <c r="J626" s="39"/>
      <c r="K626" s="39"/>
      <c r="L626" s="42"/>
      <c r="M626" s="193"/>
      <c r="N626" s="194"/>
      <c r="O626" s="68"/>
      <c r="P626" s="68"/>
      <c r="Q626" s="68"/>
      <c r="R626" s="68"/>
      <c r="S626" s="68"/>
      <c r="T626" s="69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152</v>
      </c>
      <c r="AU626" s="20" t="s">
        <v>86</v>
      </c>
    </row>
    <row r="627" spans="1:65" s="2" customFormat="1" ht="10.199999999999999">
      <c r="A627" s="37"/>
      <c r="B627" s="38"/>
      <c r="C627" s="39"/>
      <c r="D627" s="216" t="s">
        <v>163</v>
      </c>
      <c r="E627" s="39"/>
      <c r="F627" s="217" t="s">
        <v>804</v>
      </c>
      <c r="G627" s="39"/>
      <c r="H627" s="39"/>
      <c r="I627" s="192"/>
      <c r="J627" s="39"/>
      <c r="K627" s="39"/>
      <c r="L627" s="42"/>
      <c r="M627" s="193"/>
      <c r="N627" s="194"/>
      <c r="O627" s="68"/>
      <c r="P627" s="68"/>
      <c r="Q627" s="68"/>
      <c r="R627" s="68"/>
      <c r="S627" s="68"/>
      <c r="T627" s="69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20" t="s">
        <v>163</v>
      </c>
      <c r="AU627" s="20" t="s">
        <v>86</v>
      </c>
    </row>
    <row r="628" spans="1:65" s="13" customFormat="1" ht="10.199999999999999">
      <c r="B628" s="195"/>
      <c r="C628" s="196"/>
      <c r="D628" s="190" t="s">
        <v>153</v>
      </c>
      <c r="E628" s="197" t="s">
        <v>38</v>
      </c>
      <c r="F628" s="198" t="s">
        <v>1417</v>
      </c>
      <c r="G628" s="196"/>
      <c r="H628" s="197" t="s">
        <v>38</v>
      </c>
      <c r="I628" s="199"/>
      <c r="J628" s="196"/>
      <c r="K628" s="196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153</v>
      </c>
      <c r="AU628" s="204" t="s">
        <v>86</v>
      </c>
      <c r="AV628" s="13" t="s">
        <v>84</v>
      </c>
      <c r="AW628" s="13" t="s">
        <v>36</v>
      </c>
      <c r="AX628" s="13" t="s">
        <v>76</v>
      </c>
      <c r="AY628" s="204" t="s">
        <v>144</v>
      </c>
    </row>
    <row r="629" spans="1:65" s="14" customFormat="1" ht="10.199999999999999">
      <c r="B629" s="205"/>
      <c r="C629" s="206"/>
      <c r="D629" s="190" t="s">
        <v>153</v>
      </c>
      <c r="E629" s="207" t="s">
        <v>38</v>
      </c>
      <c r="F629" s="208" t="s">
        <v>84</v>
      </c>
      <c r="G629" s="206"/>
      <c r="H629" s="209">
        <v>1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153</v>
      </c>
      <c r="AU629" s="215" t="s">
        <v>86</v>
      </c>
      <c r="AV629" s="14" t="s">
        <v>86</v>
      </c>
      <c r="AW629" s="14" t="s">
        <v>36</v>
      </c>
      <c r="AX629" s="14" t="s">
        <v>84</v>
      </c>
      <c r="AY629" s="215" t="s">
        <v>144</v>
      </c>
    </row>
    <row r="630" spans="1:65" s="2" customFormat="1" ht="16.5" customHeight="1">
      <c r="A630" s="37"/>
      <c r="B630" s="38"/>
      <c r="C630" s="218" t="s">
        <v>915</v>
      </c>
      <c r="D630" s="218" t="s">
        <v>223</v>
      </c>
      <c r="E630" s="219" t="s">
        <v>807</v>
      </c>
      <c r="F630" s="220" t="s">
        <v>808</v>
      </c>
      <c r="G630" s="221" t="s">
        <v>226</v>
      </c>
      <c r="H630" s="222">
        <v>1</v>
      </c>
      <c r="I630" s="223"/>
      <c r="J630" s="224">
        <f>ROUND(I630*H630,2)</f>
        <v>0</v>
      </c>
      <c r="K630" s="220" t="s">
        <v>160</v>
      </c>
      <c r="L630" s="225"/>
      <c r="M630" s="226" t="s">
        <v>38</v>
      </c>
      <c r="N630" s="227" t="s">
        <v>49</v>
      </c>
      <c r="O630" s="68"/>
      <c r="P630" s="186">
        <f>O630*H630</f>
        <v>0</v>
      </c>
      <c r="Q630" s="186">
        <v>2.2000000000000001E-3</v>
      </c>
      <c r="R630" s="186">
        <f>Q630*H630</f>
        <v>2.2000000000000001E-3</v>
      </c>
      <c r="S630" s="186">
        <v>0</v>
      </c>
      <c r="T630" s="187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88" t="s">
        <v>227</v>
      </c>
      <c r="AT630" s="188" t="s">
        <v>223</v>
      </c>
      <c r="AU630" s="188" t="s">
        <v>86</v>
      </c>
      <c r="AY630" s="20" t="s">
        <v>144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20" t="s">
        <v>145</v>
      </c>
      <c r="BK630" s="189">
        <f>ROUND(I630*H630,2)</f>
        <v>0</v>
      </c>
      <c r="BL630" s="20" t="s">
        <v>198</v>
      </c>
      <c r="BM630" s="188" t="s">
        <v>809</v>
      </c>
    </row>
    <row r="631" spans="1:65" s="2" customFormat="1" ht="10.199999999999999">
      <c r="A631" s="37"/>
      <c r="B631" s="38"/>
      <c r="C631" s="39"/>
      <c r="D631" s="190" t="s">
        <v>152</v>
      </c>
      <c r="E631" s="39"/>
      <c r="F631" s="191" t="s">
        <v>808</v>
      </c>
      <c r="G631" s="39"/>
      <c r="H631" s="39"/>
      <c r="I631" s="192"/>
      <c r="J631" s="39"/>
      <c r="K631" s="39"/>
      <c r="L631" s="42"/>
      <c r="M631" s="193"/>
      <c r="N631" s="194"/>
      <c r="O631" s="68"/>
      <c r="P631" s="68"/>
      <c r="Q631" s="68"/>
      <c r="R631" s="68"/>
      <c r="S631" s="68"/>
      <c r="T631" s="69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20" t="s">
        <v>152</v>
      </c>
      <c r="AU631" s="20" t="s">
        <v>86</v>
      </c>
    </row>
    <row r="632" spans="1:65" s="2" customFormat="1" ht="16.5" customHeight="1">
      <c r="A632" s="37"/>
      <c r="B632" s="38"/>
      <c r="C632" s="177" t="s">
        <v>921</v>
      </c>
      <c r="D632" s="177" t="s">
        <v>147</v>
      </c>
      <c r="E632" s="178" t="s">
        <v>811</v>
      </c>
      <c r="F632" s="179" t="s">
        <v>812</v>
      </c>
      <c r="G632" s="180" t="s">
        <v>226</v>
      </c>
      <c r="H632" s="181">
        <v>2</v>
      </c>
      <c r="I632" s="182"/>
      <c r="J632" s="183">
        <f>ROUND(I632*H632,2)</f>
        <v>0</v>
      </c>
      <c r="K632" s="179" t="s">
        <v>160</v>
      </c>
      <c r="L632" s="42"/>
      <c r="M632" s="184" t="s">
        <v>38</v>
      </c>
      <c r="N632" s="185" t="s">
        <v>49</v>
      </c>
      <c r="O632" s="68"/>
      <c r="P632" s="186">
        <f>O632*H632</f>
        <v>0</v>
      </c>
      <c r="Q632" s="186">
        <v>0</v>
      </c>
      <c r="R632" s="186">
        <f>Q632*H632</f>
        <v>0</v>
      </c>
      <c r="S632" s="186">
        <v>0</v>
      </c>
      <c r="T632" s="187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8" t="s">
        <v>198</v>
      </c>
      <c r="AT632" s="188" t="s">
        <v>147</v>
      </c>
      <c r="AU632" s="188" t="s">
        <v>86</v>
      </c>
      <c r="AY632" s="20" t="s">
        <v>144</v>
      </c>
      <c r="BE632" s="189">
        <f>IF(N632="základní",J632,0)</f>
        <v>0</v>
      </c>
      <c r="BF632" s="189">
        <f>IF(N632="snížená",J632,0)</f>
        <v>0</v>
      </c>
      <c r="BG632" s="189">
        <f>IF(N632="zákl. přenesená",J632,0)</f>
        <v>0</v>
      </c>
      <c r="BH632" s="189">
        <f>IF(N632="sníž. přenesená",J632,0)</f>
        <v>0</v>
      </c>
      <c r="BI632" s="189">
        <f>IF(N632="nulová",J632,0)</f>
        <v>0</v>
      </c>
      <c r="BJ632" s="20" t="s">
        <v>145</v>
      </c>
      <c r="BK632" s="189">
        <f>ROUND(I632*H632,2)</f>
        <v>0</v>
      </c>
      <c r="BL632" s="20" t="s">
        <v>198</v>
      </c>
      <c r="BM632" s="188" t="s">
        <v>813</v>
      </c>
    </row>
    <row r="633" spans="1:65" s="2" customFormat="1" ht="10.199999999999999">
      <c r="A633" s="37"/>
      <c r="B633" s="38"/>
      <c r="C633" s="39"/>
      <c r="D633" s="190" t="s">
        <v>152</v>
      </c>
      <c r="E633" s="39"/>
      <c r="F633" s="191" t="s">
        <v>814</v>
      </c>
      <c r="G633" s="39"/>
      <c r="H633" s="39"/>
      <c r="I633" s="192"/>
      <c r="J633" s="39"/>
      <c r="K633" s="39"/>
      <c r="L633" s="42"/>
      <c r="M633" s="193"/>
      <c r="N633" s="194"/>
      <c r="O633" s="68"/>
      <c r="P633" s="68"/>
      <c r="Q633" s="68"/>
      <c r="R633" s="68"/>
      <c r="S633" s="68"/>
      <c r="T633" s="69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152</v>
      </c>
      <c r="AU633" s="20" t="s">
        <v>86</v>
      </c>
    </row>
    <row r="634" spans="1:65" s="2" customFormat="1" ht="10.199999999999999">
      <c r="A634" s="37"/>
      <c r="B634" s="38"/>
      <c r="C634" s="39"/>
      <c r="D634" s="216" t="s">
        <v>163</v>
      </c>
      <c r="E634" s="39"/>
      <c r="F634" s="217" t="s">
        <v>815</v>
      </c>
      <c r="G634" s="39"/>
      <c r="H634" s="39"/>
      <c r="I634" s="192"/>
      <c r="J634" s="39"/>
      <c r="K634" s="39"/>
      <c r="L634" s="42"/>
      <c r="M634" s="193"/>
      <c r="N634" s="194"/>
      <c r="O634" s="68"/>
      <c r="P634" s="68"/>
      <c r="Q634" s="68"/>
      <c r="R634" s="68"/>
      <c r="S634" s="68"/>
      <c r="T634" s="69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163</v>
      </c>
      <c r="AU634" s="20" t="s">
        <v>86</v>
      </c>
    </row>
    <row r="635" spans="1:65" s="13" customFormat="1" ht="10.199999999999999">
      <c r="B635" s="195"/>
      <c r="C635" s="196"/>
      <c r="D635" s="190" t="s">
        <v>153</v>
      </c>
      <c r="E635" s="197" t="s">
        <v>38</v>
      </c>
      <c r="F635" s="198" t="s">
        <v>816</v>
      </c>
      <c r="G635" s="196"/>
      <c r="H635" s="197" t="s">
        <v>38</v>
      </c>
      <c r="I635" s="199"/>
      <c r="J635" s="196"/>
      <c r="K635" s="196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153</v>
      </c>
      <c r="AU635" s="204" t="s">
        <v>86</v>
      </c>
      <c r="AV635" s="13" t="s">
        <v>84</v>
      </c>
      <c r="AW635" s="13" t="s">
        <v>36</v>
      </c>
      <c r="AX635" s="13" t="s">
        <v>76</v>
      </c>
      <c r="AY635" s="204" t="s">
        <v>144</v>
      </c>
    </row>
    <row r="636" spans="1:65" s="14" customFormat="1" ht="10.199999999999999">
      <c r="B636" s="205"/>
      <c r="C636" s="206"/>
      <c r="D636" s="190" t="s">
        <v>153</v>
      </c>
      <c r="E636" s="207" t="s">
        <v>38</v>
      </c>
      <c r="F636" s="208" t="s">
        <v>86</v>
      </c>
      <c r="G636" s="206"/>
      <c r="H636" s="209">
        <v>2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153</v>
      </c>
      <c r="AU636" s="215" t="s">
        <v>86</v>
      </c>
      <c r="AV636" s="14" t="s">
        <v>86</v>
      </c>
      <c r="AW636" s="14" t="s">
        <v>36</v>
      </c>
      <c r="AX636" s="14" t="s">
        <v>84</v>
      </c>
      <c r="AY636" s="215" t="s">
        <v>144</v>
      </c>
    </row>
    <row r="637" spans="1:65" s="2" customFormat="1" ht="16.5" customHeight="1">
      <c r="A637" s="37"/>
      <c r="B637" s="38"/>
      <c r="C637" s="218" t="s">
        <v>928</v>
      </c>
      <c r="D637" s="218" t="s">
        <v>223</v>
      </c>
      <c r="E637" s="219" t="s">
        <v>818</v>
      </c>
      <c r="F637" s="220" t="s">
        <v>819</v>
      </c>
      <c r="G637" s="221" t="s">
        <v>226</v>
      </c>
      <c r="H637" s="222">
        <v>2</v>
      </c>
      <c r="I637" s="223"/>
      <c r="J637" s="224">
        <f>ROUND(I637*H637,2)</f>
        <v>0</v>
      </c>
      <c r="K637" s="220" t="s">
        <v>160</v>
      </c>
      <c r="L637" s="225"/>
      <c r="M637" s="226" t="s">
        <v>38</v>
      </c>
      <c r="N637" s="227" t="s">
        <v>49</v>
      </c>
      <c r="O637" s="68"/>
      <c r="P637" s="186">
        <f>O637*H637</f>
        <v>0</v>
      </c>
      <c r="Q637" s="186">
        <v>2.2000000000000001E-3</v>
      </c>
      <c r="R637" s="186">
        <f>Q637*H637</f>
        <v>4.4000000000000003E-3</v>
      </c>
      <c r="S637" s="186">
        <v>0</v>
      </c>
      <c r="T637" s="187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8" t="s">
        <v>227</v>
      </c>
      <c r="AT637" s="188" t="s">
        <v>223</v>
      </c>
      <c r="AU637" s="188" t="s">
        <v>86</v>
      </c>
      <c r="AY637" s="20" t="s">
        <v>144</v>
      </c>
      <c r="BE637" s="189">
        <f>IF(N637="základní",J637,0)</f>
        <v>0</v>
      </c>
      <c r="BF637" s="189">
        <f>IF(N637="snížená",J637,0)</f>
        <v>0</v>
      </c>
      <c r="BG637" s="189">
        <f>IF(N637="zákl. přenesená",J637,0)</f>
        <v>0</v>
      </c>
      <c r="BH637" s="189">
        <f>IF(N637="sníž. přenesená",J637,0)</f>
        <v>0</v>
      </c>
      <c r="BI637" s="189">
        <f>IF(N637="nulová",J637,0)</f>
        <v>0</v>
      </c>
      <c r="BJ637" s="20" t="s">
        <v>145</v>
      </c>
      <c r="BK637" s="189">
        <f>ROUND(I637*H637,2)</f>
        <v>0</v>
      </c>
      <c r="BL637" s="20" t="s">
        <v>198</v>
      </c>
      <c r="BM637" s="188" t="s">
        <v>820</v>
      </c>
    </row>
    <row r="638" spans="1:65" s="2" customFormat="1" ht="10.199999999999999">
      <c r="A638" s="37"/>
      <c r="B638" s="38"/>
      <c r="C638" s="39"/>
      <c r="D638" s="190" t="s">
        <v>152</v>
      </c>
      <c r="E638" s="39"/>
      <c r="F638" s="191" t="s">
        <v>819</v>
      </c>
      <c r="G638" s="39"/>
      <c r="H638" s="39"/>
      <c r="I638" s="192"/>
      <c r="J638" s="39"/>
      <c r="K638" s="39"/>
      <c r="L638" s="42"/>
      <c r="M638" s="193"/>
      <c r="N638" s="194"/>
      <c r="O638" s="68"/>
      <c r="P638" s="68"/>
      <c r="Q638" s="68"/>
      <c r="R638" s="68"/>
      <c r="S638" s="68"/>
      <c r="T638" s="69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152</v>
      </c>
      <c r="AU638" s="20" t="s">
        <v>86</v>
      </c>
    </row>
    <row r="639" spans="1:65" s="2" customFormat="1" ht="16.5" customHeight="1">
      <c r="A639" s="37"/>
      <c r="B639" s="38"/>
      <c r="C639" s="177" t="s">
        <v>936</v>
      </c>
      <c r="D639" s="177" t="s">
        <v>147</v>
      </c>
      <c r="E639" s="178" t="s">
        <v>822</v>
      </c>
      <c r="F639" s="179" t="s">
        <v>823</v>
      </c>
      <c r="G639" s="180" t="s">
        <v>226</v>
      </c>
      <c r="H639" s="181">
        <v>5</v>
      </c>
      <c r="I639" s="182"/>
      <c r="J639" s="183">
        <f>ROUND(I639*H639,2)</f>
        <v>0</v>
      </c>
      <c r="K639" s="179" t="s">
        <v>160</v>
      </c>
      <c r="L639" s="42"/>
      <c r="M639" s="184" t="s">
        <v>38</v>
      </c>
      <c r="N639" s="185" t="s">
        <v>49</v>
      </c>
      <c r="O639" s="68"/>
      <c r="P639" s="186">
        <f>O639*H639</f>
        <v>0</v>
      </c>
      <c r="Q639" s="186">
        <v>4.6999999999999999E-4</v>
      </c>
      <c r="R639" s="186">
        <f>Q639*H639</f>
        <v>2.3500000000000001E-3</v>
      </c>
      <c r="S639" s="186">
        <v>0</v>
      </c>
      <c r="T639" s="187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88" t="s">
        <v>198</v>
      </c>
      <c r="AT639" s="188" t="s">
        <v>147</v>
      </c>
      <c r="AU639" s="188" t="s">
        <v>86</v>
      </c>
      <c r="AY639" s="20" t="s">
        <v>144</v>
      </c>
      <c r="BE639" s="189">
        <f>IF(N639="základní",J639,0)</f>
        <v>0</v>
      </c>
      <c r="BF639" s="189">
        <f>IF(N639="snížená",J639,0)</f>
        <v>0</v>
      </c>
      <c r="BG639" s="189">
        <f>IF(N639="zákl. přenesená",J639,0)</f>
        <v>0</v>
      </c>
      <c r="BH639" s="189">
        <f>IF(N639="sníž. přenesená",J639,0)</f>
        <v>0</v>
      </c>
      <c r="BI639" s="189">
        <f>IF(N639="nulová",J639,0)</f>
        <v>0</v>
      </c>
      <c r="BJ639" s="20" t="s">
        <v>145</v>
      </c>
      <c r="BK639" s="189">
        <f>ROUND(I639*H639,2)</f>
        <v>0</v>
      </c>
      <c r="BL639" s="20" t="s">
        <v>198</v>
      </c>
      <c r="BM639" s="188" t="s">
        <v>824</v>
      </c>
    </row>
    <row r="640" spans="1:65" s="2" customFormat="1" ht="10.199999999999999">
      <c r="A640" s="37"/>
      <c r="B640" s="38"/>
      <c r="C640" s="39"/>
      <c r="D640" s="190" t="s">
        <v>152</v>
      </c>
      <c r="E640" s="39"/>
      <c r="F640" s="191" t="s">
        <v>825</v>
      </c>
      <c r="G640" s="39"/>
      <c r="H640" s="39"/>
      <c r="I640" s="192"/>
      <c r="J640" s="39"/>
      <c r="K640" s="39"/>
      <c r="L640" s="42"/>
      <c r="M640" s="193"/>
      <c r="N640" s="194"/>
      <c r="O640" s="68"/>
      <c r="P640" s="68"/>
      <c r="Q640" s="68"/>
      <c r="R640" s="68"/>
      <c r="S640" s="68"/>
      <c r="T640" s="69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152</v>
      </c>
      <c r="AU640" s="20" t="s">
        <v>86</v>
      </c>
    </row>
    <row r="641" spans="1:65" s="2" customFormat="1" ht="10.199999999999999">
      <c r="A641" s="37"/>
      <c r="B641" s="38"/>
      <c r="C641" s="39"/>
      <c r="D641" s="216" t="s">
        <v>163</v>
      </c>
      <c r="E641" s="39"/>
      <c r="F641" s="217" t="s">
        <v>826</v>
      </c>
      <c r="G641" s="39"/>
      <c r="H641" s="39"/>
      <c r="I641" s="192"/>
      <c r="J641" s="39"/>
      <c r="K641" s="39"/>
      <c r="L641" s="42"/>
      <c r="M641" s="193"/>
      <c r="N641" s="194"/>
      <c r="O641" s="68"/>
      <c r="P641" s="68"/>
      <c r="Q641" s="68"/>
      <c r="R641" s="68"/>
      <c r="S641" s="68"/>
      <c r="T641" s="69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20" t="s">
        <v>163</v>
      </c>
      <c r="AU641" s="20" t="s">
        <v>86</v>
      </c>
    </row>
    <row r="642" spans="1:65" s="13" customFormat="1" ht="10.199999999999999">
      <c r="B642" s="195"/>
      <c r="C642" s="196"/>
      <c r="D642" s="190" t="s">
        <v>153</v>
      </c>
      <c r="E642" s="197" t="s">
        <v>38</v>
      </c>
      <c r="F642" s="198" t="s">
        <v>1379</v>
      </c>
      <c r="G642" s="196"/>
      <c r="H642" s="197" t="s">
        <v>38</v>
      </c>
      <c r="I642" s="199"/>
      <c r="J642" s="196"/>
      <c r="K642" s="196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153</v>
      </c>
      <c r="AU642" s="204" t="s">
        <v>86</v>
      </c>
      <c r="AV642" s="13" t="s">
        <v>84</v>
      </c>
      <c r="AW642" s="13" t="s">
        <v>36</v>
      </c>
      <c r="AX642" s="13" t="s">
        <v>76</v>
      </c>
      <c r="AY642" s="204" t="s">
        <v>144</v>
      </c>
    </row>
    <row r="643" spans="1:65" s="14" customFormat="1" ht="10.199999999999999">
      <c r="B643" s="205"/>
      <c r="C643" s="206"/>
      <c r="D643" s="190" t="s">
        <v>153</v>
      </c>
      <c r="E643" s="207" t="s">
        <v>38</v>
      </c>
      <c r="F643" s="208" t="s">
        <v>86</v>
      </c>
      <c r="G643" s="206"/>
      <c r="H643" s="209">
        <v>2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153</v>
      </c>
      <c r="AU643" s="215" t="s">
        <v>86</v>
      </c>
      <c r="AV643" s="14" t="s">
        <v>86</v>
      </c>
      <c r="AW643" s="14" t="s">
        <v>36</v>
      </c>
      <c r="AX643" s="14" t="s">
        <v>76</v>
      </c>
      <c r="AY643" s="215" t="s">
        <v>144</v>
      </c>
    </row>
    <row r="644" spans="1:65" s="13" customFormat="1" ht="10.199999999999999">
      <c r="B644" s="195"/>
      <c r="C644" s="196"/>
      <c r="D644" s="190" t="s">
        <v>153</v>
      </c>
      <c r="E644" s="197" t="s">
        <v>38</v>
      </c>
      <c r="F644" s="198" t="s">
        <v>1380</v>
      </c>
      <c r="G644" s="196"/>
      <c r="H644" s="197" t="s">
        <v>38</v>
      </c>
      <c r="I644" s="199"/>
      <c r="J644" s="196"/>
      <c r="K644" s="196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153</v>
      </c>
      <c r="AU644" s="204" t="s">
        <v>86</v>
      </c>
      <c r="AV644" s="13" t="s">
        <v>84</v>
      </c>
      <c r="AW644" s="13" t="s">
        <v>36</v>
      </c>
      <c r="AX644" s="13" t="s">
        <v>76</v>
      </c>
      <c r="AY644" s="204" t="s">
        <v>144</v>
      </c>
    </row>
    <row r="645" spans="1:65" s="14" customFormat="1" ht="10.199999999999999">
      <c r="B645" s="205"/>
      <c r="C645" s="206"/>
      <c r="D645" s="190" t="s">
        <v>153</v>
      </c>
      <c r="E645" s="207" t="s">
        <v>38</v>
      </c>
      <c r="F645" s="208" t="s">
        <v>84</v>
      </c>
      <c r="G645" s="206"/>
      <c r="H645" s="209">
        <v>1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153</v>
      </c>
      <c r="AU645" s="215" t="s">
        <v>86</v>
      </c>
      <c r="AV645" s="14" t="s">
        <v>86</v>
      </c>
      <c r="AW645" s="14" t="s">
        <v>36</v>
      </c>
      <c r="AX645" s="14" t="s">
        <v>76</v>
      </c>
      <c r="AY645" s="215" t="s">
        <v>144</v>
      </c>
    </row>
    <row r="646" spans="1:65" s="13" customFormat="1" ht="10.199999999999999">
      <c r="B646" s="195"/>
      <c r="C646" s="196"/>
      <c r="D646" s="190" t="s">
        <v>153</v>
      </c>
      <c r="E646" s="197" t="s">
        <v>38</v>
      </c>
      <c r="F646" s="198" t="s">
        <v>1418</v>
      </c>
      <c r="G646" s="196"/>
      <c r="H646" s="197" t="s">
        <v>38</v>
      </c>
      <c r="I646" s="199"/>
      <c r="J646" s="196"/>
      <c r="K646" s="196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153</v>
      </c>
      <c r="AU646" s="204" t="s">
        <v>86</v>
      </c>
      <c r="AV646" s="13" t="s">
        <v>84</v>
      </c>
      <c r="AW646" s="13" t="s">
        <v>36</v>
      </c>
      <c r="AX646" s="13" t="s">
        <v>76</v>
      </c>
      <c r="AY646" s="204" t="s">
        <v>144</v>
      </c>
    </row>
    <row r="647" spans="1:65" s="14" customFormat="1" ht="10.199999999999999">
      <c r="B647" s="205"/>
      <c r="C647" s="206"/>
      <c r="D647" s="190" t="s">
        <v>153</v>
      </c>
      <c r="E647" s="207" t="s">
        <v>38</v>
      </c>
      <c r="F647" s="208" t="s">
        <v>84</v>
      </c>
      <c r="G647" s="206"/>
      <c r="H647" s="209">
        <v>1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153</v>
      </c>
      <c r="AU647" s="215" t="s">
        <v>86</v>
      </c>
      <c r="AV647" s="14" t="s">
        <v>86</v>
      </c>
      <c r="AW647" s="14" t="s">
        <v>36</v>
      </c>
      <c r="AX647" s="14" t="s">
        <v>76</v>
      </c>
      <c r="AY647" s="215" t="s">
        <v>144</v>
      </c>
    </row>
    <row r="648" spans="1:65" s="13" customFormat="1" ht="10.199999999999999">
      <c r="B648" s="195"/>
      <c r="C648" s="196"/>
      <c r="D648" s="190" t="s">
        <v>153</v>
      </c>
      <c r="E648" s="197" t="s">
        <v>38</v>
      </c>
      <c r="F648" s="198" t="s">
        <v>1419</v>
      </c>
      <c r="G648" s="196"/>
      <c r="H648" s="197" t="s">
        <v>38</v>
      </c>
      <c r="I648" s="199"/>
      <c r="J648" s="196"/>
      <c r="K648" s="196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153</v>
      </c>
      <c r="AU648" s="204" t="s">
        <v>86</v>
      </c>
      <c r="AV648" s="13" t="s">
        <v>84</v>
      </c>
      <c r="AW648" s="13" t="s">
        <v>36</v>
      </c>
      <c r="AX648" s="13" t="s">
        <v>76</v>
      </c>
      <c r="AY648" s="204" t="s">
        <v>144</v>
      </c>
    </row>
    <row r="649" spans="1:65" s="14" customFormat="1" ht="10.199999999999999">
      <c r="B649" s="205"/>
      <c r="C649" s="206"/>
      <c r="D649" s="190" t="s">
        <v>153</v>
      </c>
      <c r="E649" s="207" t="s">
        <v>38</v>
      </c>
      <c r="F649" s="208" t="s">
        <v>84</v>
      </c>
      <c r="G649" s="206"/>
      <c r="H649" s="209">
        <v>1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153</v>
      </c>
      <c r="AU649" s="215" t="s">
        <v>86</v>
      </c>
      <c r="AV649" s="14" t="s">
        <v>86</v>
      </c>
      <c r="AW649" s="14" t="s">
        <v>36</v>
      </c>
      <c r="AX649" s="14" t="s">
        <v>76</v>
      </c>
      <c r="AY649" s="215" t="s">
        <v>144</v>
      </c>
    </row>
    <row r="650" spans="1:65" s="15" customFormat="1" ht="10.199999999999999">
      <c r="B650" s="232"/>
      <c r="C650" s="233"/>
      <c r="D650" s="190" t="s">
        <v>153</v>
      </c>
      <c r="E650" s="234" t="s">
        <v>38</v>
      </c>
      <c r="F650" s="235" t="s">
        <v>421</v>
      </c>
      <c r="G650" s="233"/>
      <c r="H650" s="236">
        <v>5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AT650" s="242" t="s">
        <v>153</v>
      </c>
      <c r="AU650" s="242" t="s">
        <v>86</v>
      </c>
      <c r="AV650" s="15" t="s">
        <v>145</v>
      </c>
      <c r="AW650" s="15" t="s">
        <v>36</v>
      </c>
      <c r="AX650" s="15" t="s">
        <v>84</v>
      </c>
      <c r="AY650" s="242" t="s">
        <v>144</v>
      </c>
    </row>
    <row r="651" spans="1:65" s="2" customFormat="1" ht="21.75" customHeight="1">
      <c r="A651" s="37"/>
      <c r="B651" s="38"/>
      <c r="C651" s="218" t="s">
        <v>942</v>
      </c>
      <c r="D651" s="218" t="s">
        <v>223</v>
      </c>
      <c r="E651" s="219" t="s">
        <v>828</v>
      </c>
      <c r="F651" s="220" t="s">
        <v>829</v>
      </c>
      <c r="G651" s="221" t="s">
        <v>226</v>
      </c>
      <c r="H651" s="222">
        <v>5</v>
      </c>
      <c r="I651" s="223"/>
      <c r="J651" s="224">
        <f>ROUND(I651*H651,2)</f>
        <v>0</v>
      </c>
      <c r="K651" s="220" t="s">
        <v>160</v>
      </c>
      <c r="L651" s="225"/>
      <c r="M651" s="226" t="s">
        <v>38</v>
      </c>
      <c r="N651" s="227" t="s">
        <v>49</v>
      </c>
      <c r="O651" s="68"/>
      <c r="P651" s="186">
        <f>O651*H651</f>
        <v>0</v>
      </c>
      <c r="Q651" s="186">
        <v>1.6E-2</v>
      </c>
      <c r="R651" s="186">
        <f>Q651*H651</f>
        <v>0.08</v>
      </c>
      <c r="S651" s="186">
        <v>0</v>
      </c>
      <c r="T651" s="187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88" t="s">
        <v>227</v>
      </c>
      <c r="AT651" s="188" t="s">
        <v>223</v>
      </c>
      <c r="AU651" s="188" t="s">
        <v>86</v>
      </c>
      <c r="AY651" s="20" t="s">
        <v>144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20" t="s">
        <v>145</v>
      </c>
      <c r="BK651" s="189">
        <f>ROUND(I651*H651,2)</f>
        <v>0</v>
      </c>
      <c r="BL651" s="20" t="s">
        <v>198</v>
      </c>
      <c r="BM651" s="188" t="s">
        <v>830</v>
      </c>
    </row>
    <row r="652" spans="1:65" s="2" customFormat="1" ht="10.199999999999999">
      <c r="A652" s="37"/>
      <c r="B652" s="38"/>
      <c r="C652" s="39"/>
      <c r="D652" s="190" t="s">
        <v>152</v>
      </c>
      <c r="E652" s="39"/>
      <c r="F652" s="191" t="s">
        <v>829</v>
      </c>
      <c r="G652" s="39"/>
      <c r="H652" s="39"/>
      <c r="I652" s="192"/>
      <c r="J652" s="39"/>
      <c r="K652" s="39"/>
      <c r="L652" s="42"/>
      <c r="M652" s="193"/>
      <c r="N652" s="194"/>
      <c r="O652" s="68"/>
      <c r="P652" s="68"/>
      <c r="Q652" s="68"/>
      <c r="R652" s="68"/>
      <c r="S652" s="68"/>
      <c r="T652" s="69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152</v>
      </c>
      <c r="AU652" s="20" t="s">
        <v>86</v>
      </c>
    </row>
    <row r="653" spans="1:65" s="13" customFormat="1" ht="10.199999999999999">
      <c r="B653" s="195"/>
      <c r="C653" s="196"/>
      <c r="D653" s="190" t="s">
        <v>153</v>
      </c>
      <c r="E653" s="197" t="s">
        <v>38</v>
      </c>
      <c r="F653" s="198" t="s">
        <v>1379</v>
      </c>
      <c r="G653" s="196"/>
      <c r="H653" s="197" t="s">
        <v>38</v>
      </c>
      <c r="I653" s="199"/>
      <c r="J653" s="196"/>
      <c r="K653" s="196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153</v>
      </c>
      <c r="AU653" s="204" t="s">
        <v>86</v>
      </c>
      <c r="AV653" s="13" t="s">
        <v>84</v>
      </c>
      <c r="AW653" s="13" t="s">
        <v>36</v>
      </c>
      <c r="AX653" s="13" t="s">
        <v>76</v>
      </c>
      <c r="AY653" s="204" t="s">
        <v>144</v>
      </c>
    </row>
    <row r="654" spans="1:65" s="14" customFormat="1" ht="10.199999999999999">
      <c r="B654" s="205"/>
      <c r="C654" s="206"/>
      <c r="D654" s="190" t="s">
        <v>153</v>
      </c>
      <c r="E654" s="207" t="s">
        <v>38</v>
      </c>
      <c r="F654" s="208" t="s">
        <v>86</v>
      </c>
      <c r="G654" s="206"/>
      <c r="H654" s="209">
        <v>2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153</v>
      </c>
      <c r="AU654" s="215" t="s">
        <v>86</v>
      </c>
      <c r="AV654" s="14" t="s">
        <v>86</v>
      </c>
      <c r="AW654" s="14" t="s">
        <v>36</v>
      </c>
      <c r="AX654" s="14" t="s">
        <v>76</v>
      </c>
      <c r="AY654" s="215" t="s">
        <v>144</v>
      </c>
    </row>
    <row r="655" spans="1:65" s="13" customFormat="1" ht="10.199999999999999">
      <c r="B655" s="195"/>
      <c r="C655" s="196"/>
      <c r="D655" s="190" t="s">
        <v>153</v>
      </c>
      <c r="E655" s="197" t="s">
        <v>38</v>
      </c>
      <c r="F655" s="198" t="s">
        <v>1380</v>
      </c>
      <c r="G655" s="196"/>
      <c r="H655" s="197" t="s">
        <v>38</v>
      </c>
      <c r="I655" s="199"/>
      <c r="J655" s="196"/>
      <c r="K655" s="196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153</v>
      </c>
      <c r="AU655" s="204" t="s">
        <v>86</v>
      </c>
      <c r="AV655" s="13" t="s">
        <v>84</v>
      </c>
      <c r="AW655" s="13" t="s">
        <v>36</v>
      </c>
      <c r="AX655" s="13" t="s">
        <v>76</v>
      </c>
      <c r="AY655" s="204" t="s">
        <v>144</v>
      </c>
    </row>
    <row r="656" spans="1:65" s="14" customFormat="1" ht="10.199999999999999">
      <c r="B656" s="205"/>
      <c r="C656" s="206"/>
      <c r="D656" s="190" t="s">
        <v>153</v>
      </c>
      <c r="E656" s="207" t="s">
        <v>38</v>
      </c>
      <c r="F656" s="208" t="s">
        <v>84</v>
      </c>
      <c r="G656" s="206"/>
      <c r="H656" s="209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153</v>
      </c>
      <c r="AU656" s="215" t="s">
        <v>86</v>
      </c>
      <c r="AV656" s="14" t="s">
        <v>86</v>
      </c>
      <c r="AW656" s="14" t="s">
        <v>36</v>
      </c>
      <c r="AX656" s="14" t="s">
        <v>76</v>
      </c>
      <c r="AY656" s="215" t="s">
        <v>144</v>
      </c>
    </row>
    <row r="657" spans="1:65" s="13" customFormat="1" ht="10.199999999999999">
      <c r="B657" s="195"/>
      <c r="C657" s="196"/>
      <c r="D657" s="190" t="s">
        <v>153</v>
      </c>
      <c r="E657" s="197" t="s">
        <v>38</v>
      </c>
      <c r="F657" s="198" t="s">
        <v>1420</v>
      </c>
      <c r="G657" s="196"/>
      <c r="H657" s="197" t="s">
        <v>38</v>
      </c>
      <c r="I657" s="199"/>
      <c r="J657" s="196"/>
      <c r="K657" s="196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153</v>
      </c>
      <c r="AU657" s="204" t="s">
        <v>86</v>
      </c>
      <c r="AV657" s="13" t="s">
        <v>84</v>
      </c>
      <c r="AW657" s="13" t="s">
        <v>36</v>
      </c>
      <c r="AX657" s="13" t="s">
        <v>76</v>
      </c>
      <c r="AY657" s="204" t="s">
        <v>144</v>
      </c>
    </row>
    <row r="658" spans="1:65" s="14" customFormat="1" ht="10.199999999999999">
      <c r="B658" s="205"/>
      <c r="C658" s="206"/>
      <c r="D658" s="190" t="s">
        <v>153</v>
      </c>
      <c r="E658" s="207" t="s">
        <v>38</v>
      </c>
      <c r="F658" s="208" t="s">
        <v>84</v>
      </c>
      <c r="G658" s="206"/>
      <c r="H658" s="209">
        <v>1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153</v>
      </c>
      <c r="AU658" s="215" t="s">
        <v>86</v>
      </c>
      <c r="AV658" s="14" t="s">
        <v>86</v>
      </c>
      <c r="AW658" s="14" t="s">
        <v>36</v>
      </c>
      <c r="AX658" s="14" t="s">
        <v>76</v>
      </c>
      <c r="AY658" s="215" t="s">
        <v>144</v>
      </c>
    </row>
    <row r="659" spans="1:65" s="13" customFormat="1" ht="10.199999999999999">
      <c r="B659" s="195"/>
      <c r="C659" s="196"/>
      <c r="D659" s="190" t="s">
        <v>153</v>
      </c>
      <c r="E659" s="197" t="s">
        <v>38</v>
      </c>
      <c r="F659" s="198" t="s">
        <v>1148</v>
      </c>
      <c r="G659" s="196"/>
      <c r="H659" s="197" t="s">
        <v>38</v>
      </c>
      <c r="I659" s="199"/>
      <c r="J659" s="196"/>
      <c r="K659" s="196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153</v>
      </c>
      <c r="AU659" s="204" t="s">
        <v>86</v>
      </c>
      <c r="AV659" s="13" t="s">
        <v>84</v>
      </c>
      <c r="AW659" s="13" t="s">
        <v>36</v>
      </c>
      <c r="AX659" s="13" t="s">
        <v>76</v>
      </c>
      <c r="AY659" s="204" t="s">
        <v>144</v>
      </c>
    </row>
    <row r="660" spans="1:65" s="14" customFormat="1" ht="10.199999999999999">
      <c r="B660" s="205"/>
      <c r="C660" s="206"/>
      <c r="D660" s="190" t="s">
        <v>153</v>
      </c>
      <c r="E660" s="207" t="s">
        <v>38</v>
      </c>
      <c r="F660" s="208" t="s">
        <v>84</v>
      </c>
      <c r="G660" s="206"/>
      <c r="H660" s="209">
        <v>1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153</v>
      </c>
      <c r="AU660" s="215" t="s">
        <v>86</v>
      </c>
      <c r="AV660" s="14" t="s">
        <v>86</v>
      </c>
      <c r="AW660" s="14" t="s">
        <v>36</v>
      </c>
      <c r="AX660" s="14" t="s">
        <v>76</v>
      </c>
      <c r="AY660" s="215" t="s">
        <v>144</v>
      </c>
    </row>
    <row r="661" spans="1:65" s="15" customFormat="1" ht="10.199999999999999">
      <c r="B661" s="232"/>
      <c r="C661" s="233"/>
      <c r="D661" s="190" t="s">
        <v>153</v>
      </c>
      <c r="E661" s="234" t="s">
        <v>38</v>
      </c>
      <c r="F661" s="235" t="s">
        <v>421</v>
      </c>
      <c r="G661" s="233"/>
      <c r="H661" s="236">
        <v>5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AT661" s="242" t="s">
        <v>153</v>
      </c>
      <c r="AU661" s="242" t="s">
        <v>86</v>
      </c>
      <c r="AV661" s="15" t="s">
        <v>145</v>
      </c>
      <c r="AW661" s="15" t="s">
        <v>36</v>
      </c>
      <c r="AX661" s="15" t="s">
        <v>84</v>
      </c>
      <c r="AY661" s="242" t="s">
        <v>144</v>
      </c>
    </row>
    <row r="662" spans="1:65" s="2" customFormat="1" ht="24.15" customHeight="1">
      <c r="A662" s="37"/>
      <c r="B662" s="38"/>
      <c r="C662" s="218" t="s">
        <v>947</v>
      </c>
      <c r="D662" s="218" t="s">
        <v>223</v>
      </c>
      <c r="E662" s="219" t="s">
        <v>832</v>
      </c>
      <c r="F662" s="220" t="s">
        <v>833</v>
      </c>
      <c r="G662" s="221" t="s">
        <v>834</v>
      </c>
      <c r="H662" s="222">
        <v>7.0000000000000007E-2</v>
      </c>
      <c r="I662" s="223"/>
      <c r="J662" s="224">
        <f>ROUND(I662*H662,2)</f>
        <v>0</v>
      </c>
      <c r="K662" s="220" t="s">
        <v>160</v>
      </c>
      <c r="L662" s="225"/>
      <c r="M662" s="226" t="s">
        <v>38</v>
      </c>
      <c r="N662" s="227" t="s">
        <v>49</v>
      </c>
      <c r="O662" s="68"/>
      <c r="P662" s="186">
        <f>O662*H662</f>
        <v>0</v>
      </c>
      <c r="Q662" s="186">
        <v>2.9999999999999997E-4</v>
      </c>
      <c r="R662" s="186">
        <f>Q662*H662</f>
        <v>2.0999999999999999E-5</v>
      </c>
      <c r="S662" s="186">
        <v>0</v>
      </c>
      <c r="T662" s="187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188" t="s">
        <v>227</v>
      </c>
      <c r="AT662" s="188" t="s">
        <v>223</v>
      </c>
      <c r="AU662" s="188" t="s">
        <v>86</v>
      </c>
      <c r="AY662" s="20" t="s">
        <v>144</v>
      </c>
      <c r="BE662" s="189">
        <f>IF(N662="základní",J662,0)</f>
        <v>0</v>
      </c>
      <c r="BF662" s="189">
        <f>IF(N662="snížená",J662,0)</f>
        <v>0</v>
      </c>
      <c r="BG662" s="189">
        <f>IF(N662="zákl. přenesená",J662,0)</f>
        <v>0</v>
      </c>
      <c r="BH662" s="189">
        <f>IF(N662="sníž. přenesená",J662,0)</f>
        <v>0</v>
      </c>
      <c r="BI662" s="189">
        <f>IF(N662="nulová",J662,0)</f>
        <v>0</v>
      </c>
      <c r="BJ662" s="20" t="s">
        <v>145</v>
      </c>
      <c r="BK662" s="189">
        <f>ROUND(I662*H662,2)</f>
        <v>0</v>
      </c>
      <c r="BL662" s="20" t="s">
        <v>198</v>
      </c>
      <c r="BM662" s="188" t="s">
        <v>835</v>
      </c>
    </row>
    <row r="663" spans="1:65" s="2" customFormat="1" ht="10.199999999999999">
      <c r="A663" s="37"/>
      <c r="B663" s="38"/>
      <c r="C663" s="39"/>
      <c r="D663" s="190" t="s">
        <v>152</v>
      </c>
      <c r="E663" s="39"/>
      <c r="F663" s="191" t="s">
        <v>833</v>
      </c>
      <c r="G663" s="39"/>
      <c r="H663" s="39"/>
      <c r="I663" s="192"/>
      <c r="J663" s="39"/>
      <c r="K663" s="39"/>
      <c r="L663" s="42"/>
      <c r="M663" s="193"/>
      <c r="N663" s="194"/>
      <c r="O663" s="68"/>
      <c r="P663" s="68"/>
      <c r="Q663" s="68"/>
      <c r="R663" s="68"/>
      <c r="S663" s="68"/>
      <c r="T663" s="69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20" t="s">
        <v>152</v>
      </c>
      <c r="AU663" s="20" t="s">
        <v>86</v>
      </c>
    </row>
    <row r="664" spans="1:65" s="13" customFormat="1" ht="10.199999999999999">
      <c r="B664" s="195"/>
      <c r="C664" s="196"/>
      <c r="D664" s="190" t="s">
        <v>153</v>
      </c>
      <c r="E664" s="197" t="s">
        <v>38</v>
      </c>
      <c r="F664" s="198" t="s">
        <v>1379</v>
      </c>
      <c r="G664" s="196"/>
      <c r="H664" s="197" t="s">
        <v>38</v>
      </c>
      <c r="I664" s="199"/>
      <c r="J664" s="196"/>
      <c r="K664" s="196"/>
      <c r="L664" s="200"/>
      <c r="M664" s="201"/>
      <c r="N664" s="202"/>
      <c r="O664" s="202"/>
      <c r="P664" s="202"/>
      <c r="Q664" s="202"/>
      <c r="R664" s="202"/>
      <c r="S664" s="202"/>
      <c r="T664" s="203"/>
      <c r="AT664" s="204" t="s">
        <v>153</v>
      </c>
      <c r="AU664" s="204" t="s">
        <v>86</v>
      </c>
      <c r="AV664" s="13" t="s">
        <v>84</v>
      </c>
      <c r="AW664" s="13" t="s">
        <v>36</v>
      </c>
      <c r="AX664" s="13" t="s">
        <v>76</v>
      </c>
      <c r="AY664" s="204" t="s">
        <v>144</v>
      </c>
    </row>
    <row r="665" spans="1:65" s="14" customFormat="1" ht="10.199999999999999">
      <c r="B665" s="205"/>
      <c r="C665" s="206"/>
      <c r="D665" s="190" t="s">
        <v>153</v>
      </c>
      <c r="E665" s="207" t="s">
        <v>38</v>
      </c>
      <c r="F665" s="208" t="s">
        <v>1421</v>
      </c>
      <c r="G665" s="206"/>
      <c r="H665" s="209">
        <v>0.04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153</v>
      </c>
      <c r="AU665" s="215" t="s">
        <v>86</v>
      </c>
      <c r="AV665" s="14" t="s">
        <v>86</v>
      </c>
      <c r="AW665" s="14" t="s">
        <v>36</v>
      </c>
      <c r="AX665" s="14" t="s">
        <v>76</v>
      </c>
      <c r="AY665" s="215" t="s">
        <v>144</v>
      </c>
    </row>
    <row r="666" spans="1:65" s="13" customFormat="1" ht="10.199999999999999">
      <c r="B666" s="195"/>
      <c r="C666" s="196"/>
      <c r="D666" s="190" t="s">
        <v>153</v>
      </c>
      <c r="E666" s="197" t="s">
        <v>38</v>
      </c>
      <c r="F666" s="198" t="s">
        <v>1380</v>
      </c>
      <c r="G666" s="196"/>
      <c r="H666" s="197" t="s">
        <v>38</v>
      </c>
      <c r="I666" s="199"/>
      <c r="J666" s="196"/>
      <c r="K666" s="196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153</v>
      </c>
      <c r="AU666" s="204" t="s">
        <v>86</v>
      </c>
      <c r="AV666" s="13" t="s">
        <v>84</v>
      </c>
      <c r="AW666" s="13" t="s">
        <v>36</v>
      </c>
      <c r="AX666" s="13" t="s">
        <v>76</v>
      </c>
      <c r="AY666" s="204" t="s">
        <v>144</v>
      </c>
    </row>
    <row r="667" spans="1:65" s="14" customFormat="1" ht="10.199999999999999">
      <c r="B667" s="205"/>
      <c r="C667" s="206"/>
      <c r="D667" s="190" t="s">
        <v>153</v>
      </c>
      <c r="E667" s="207" t="s">
        <v>38</v>
      </c>
      <c r="F667" s="208" t="s">
        <v>1422</v>
      </c>
      <c r="G667" s="206"/>
      <c r="H667" s="209">
        <v>0.03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153</v>
      </c>
      <c r="AU667" s="215" t="s">
        <v>86</v>
      </c>
      <c r="AV667" s="14" t="s">
        <v>86</v>
      </c>
      <c r="AW667" s="14" t="s">
        <v>36</v>
      </c>
      <c r="AX667" s="14" t="s">
        <v>76</v>
      </c>
      <c r="AY667" s="215" t="s">
        <v>144</v>
      </c>
    </row>
    <row r="668" spans="1:65" s="15" customFormat="1" ht="10.199999999999999">
      <c r="B668" s="232"/>
      <c r="C668" s="233"/>
      <c r="D668" s="190" t="s">
        <v>153</v>
      </c>
      <c r="E668" s="234" t="s">
        <v>38</v>
      </c>
      <c r="F668" s="235" t="s">
        <v>421</v>
      </c>
      <c r="G668" s="233"/>
      <c r="H668" s="236">
        <v>7.0000000000000007E-2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AT668" s="242" t="s">
        <v>153</v>
      </c>
      <c r="AU668" s="242" t="s">
        <v>86</v>
      </c>
      <c r="AV668" s="15" t="s">
        <v>145</v>
      </c>
      <c r="AW668" s="15" t="s">
        <v>36</v>
      </c>
      <c r="AX668" s="15" t="s">
        <v>84</v>
      </c>
      <c r="AY668" s="242" t="s">
        <v>144</v>
      </c>
    </row>
    <row r="669" spans="1:65" s="2" customFormat="1" ht="16.5" customHeight="1">
      <c r="A669" s="37"/>
      <c r="B669" s="38"/>
      <c r="C669" s="177" t="s">
        <v>955</v>
      </c>
      <c r="D669" s="177" t="s">
        <v>147</v>
      </c>
      <c r="E669" s="178" t="s">
        <v>1423</v>
      </c>
      <c r="F669" s="179" t="s">
        <v>1424</v>
      </c>
      <c r="G669" s="180" t="s">
        <v>226</v>
      </c>
      <c r="H669" s="181">
        <v>1</v>
      </c>
      <c r="I669" s="182"/>
      <c r="J669" s="183">
        <f>ROUND(I669*H669,2)</f>
        <v>0</v>
      </c>
      <c r="K669" s="179" t="s">
        <v>160</v>
      </c>
      <c r="L669" s="42"/>
      <c r="M669" s="184" t="s">
        <v>38</v>
      </c>
      <c r="N669" s="185" t="s">
        <v>49</v>
      </c>
      <c r="O669" s="68"/>
      <c r="P669" s="186">
        <f>O669*H669</f>
        <v>0</v>
      </c>
      <c r="Q669" s="186">
        <v>0</v>
      </c>
      <c r="R669" s="186">
        <f>Q669*H669</f>
        <v>0</v>
      </c>
      <c r="S669" s="186">
        <v>0</v>
      </c>
      <c r="T669" s="187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88" t="s">
        <v>198</v>
      </c>
      <c r="AT669" s="188" t="s">
        <v>147</v>
      </c>
      <c r="AU669" s="188" t="s">
        <v>86</v>
      </c>
      <c r="AY669" s="20" t="s">
        <v>144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20" t="s">
        <v>145</v>
      </c>
      <c r="BK669" s="189">
        <f>ROUND(I669*H669,2)</f>
        <v>0</v>
      </c>
      <c r="BL669" s="20" t="s">
        <v>198</v>
      </c>
      <c r="BM669" s="188" t="s">
        <v>1425</v>
      </c>
    </row>
    <row r="670" spans="1:65" s="2" customFormat="1" ht="10.199999999999999">
      <c r="A670" s="37"/>
      <c r="B670" s="38"/>
      <c r="C670" s="39"/>
      <c r="D670" s="190" t="s">
        <v>152</v>
      </c>
      <c r="E670" s="39"/>
      <c r="F670" s="191" t="s">
        <v>1426</v>
      </c>
      <c r="G670" s="39"/>
      <c r="H670" s="39"/>
      <c r="I670" s="192"/>
      <c r="J670" s="39"/>
      <c r="K670" s="39"/>
      <c r="L670" s="42"/>
      <c r="M670" s="193"/>
      <c r="N670" s="194"/>
      <c r="O670" s="68"/>
      <c r="P670" s="68"/>
      <c r="Q670" s="68"/>
      <c r="R670" s="68"/>
      <c r="S670" s="68"/>
      <c r="T670" s="69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152</v>
      </c>
      <c r="AU670" s="20" t="s">
        <v>86</v>
      </c>
    </row>
    <row r="671" spans="1:65" s="2" customFormat="1" ht="10.199999999999999">
      <c r="A671" s="37"/>
      <c r="B671" s="38"/>
      <c r="C671" s="39"/>
      <c r="D671" s="216" t="s">
        <v>163</v>
      </c>
      <c r="E671" s="39"/>
      <c r="F671" s="217" t="s">
        <v>1427</v>
      </c>
      <c r="G671" s="39"/>
      <c r="H671" s="39"/>
      <c r="I671" s="192"/>
      <c r="J671" s="39"/>
      <c r="K671" s="39"/>
      <c r="L671" s="42"/>
      <c r="M671" s="193"/>
      <c r="N671" s="194"/>
      <c r="O671" s="68"/>
      <c r="P671" s="68"/>
      <c r="Q671" s="68"/>
      <c r="R671" s="68"/>
      <c r="S671" s="68"/>
      <c r="T671" s="69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163</v>
      </c>
      <c r="AU671" s="20" t="s">
        <v>86</v>
      </c>
    </row>
    <row r="672" spans="1:65" s="13" customFormat="1" ht="10.199999999999999">
      <c r="B672" s="195"/>
      <c r="C672" s="196"/>
      <c r="D672" s="190" t="s">
        <v>153</v>
      </c>
      <c r="E672" s="197" t="s">
        <v>38</v>
      </c>
      <c r="F672" s="198" t="s">
        <v>1428</v>
      </c>
      <c r="G672" s="196"/>
      <c r="H672" s="197" t="s">
        <v>38</v>
      </c>
      <c r="I672" s="199"/>
      <c r="J672" s="196"/>
      <c r="K672" s="196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153</v>
      </c>
      <c r="AU672" s="204" t="s">
        <v>86</v>
      </c>
      <c r="AV672" s="13" t="s">
        <v>84</v>
      </c>
      <c r="AW672" s="13" t="s">
        <v>36</v>
      </c>
      <c r="AX672" s="13" t="s">
        <v>76</v>
      </c>
      <c r="AY672" s="204" t="s">
        <v>144</v>
      </c>
    </row>
    <row r="673" spans="1:65" s="14" customFormat="1" ht="10.199999999999999">
      <c r="B673" s="205"/>
      <c r="C673" s="206"/>
      <c r="D673" s="190" t="s">
        <v>153</v>
      </c>
      <c r="E673" s="207" t="s">
        <v>38</v>
      </c>
      <c r="F673" s="208" t="s">
        <v>84</v>
      </c>
      <c r="G673" s="206"/>
      <c r="H673" s="209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153</v>
      </c>
      <c r="AU673" s="215" t="s">
        <v>86</v>
      </c>
      <c r="AV673" s="14" t="s">
        <v>86</v>
      </c>
      <c r="AW673" s="14" t="s">
        <v>36</v>
      </c>
      <c r="AX673" s="14" t="s">
        <v>84</v>
      </c>
      <c r="AY673" s="215" t="s">
        <v>144</v>
      </c>
    </row>
    <row r="674" spans="1:65" s="2" customFormat="1" ht="16.5" customHeight="1">
      <c r="A674" s="37"/>
      <c r="B674" s="38"/>
      <c r="C674" s="218" t="s">
        <v>963</v>
      </c>
      <c r="D674" s="218" t="s">
        <v>223</v>
      </c>
      <c r="E674" s="219" t="s">
        <v>1429</v>
      </c>
      <c r="F674" s="220" t="s">
        <v>1430</v>
      </c>
      <c r="G674" s="221" t="s">
        <v>159</v>
      </c>
      <c r="H674" s="222">
        <v>1.0880000000000001</v>
      </c>
      <c r="I674" s="223"/>
      <c r="J674" s="224">
        <f>ROUND(I674*H674,2)</f>
        <v>0</v>
      </c>
      <c r="K674" s="220" t="s">
        <v>160</v>
      </c>
      <c r="L674" s="225"/>
      <c r="M674" s="226" t="s">
        <v>38</v>
      </c>
      <c r="N674" s="227" t="s">
        <v>49</v>
      </c>
      <c r="O674" s="68"/>
      <c r="P674" s="186">
        <f>O674*H674</f>
        <v>0</v>
      </c>
      <c r="Q674" s="186">
        <v>3.4200000000000001E-2</v>
      </c>
      <c r="R674" s="186">
        <f>Q674*H674</f>
        <v>3.7209600000000002E-2</v>
      </c>
      <c r="S674" s="186">
        <v>0</v>
      </c>
      <c r="T674" s="187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8" t="s">
        <v>227</v>
      </c>
      <c r="AT674" s="188" t="s">
        <v>223</v>
      </c>
      <c r="AU674" s="188" t="s">
        <v>86</v>
      </c>
      <c r="AY674" s="20" t="s">
        <v>144</v>
      </c>
      <c r="BE674" s="189">
        <f>IF(N674="základní",J674,0)</f>
        <v>0</v>
      </c>
      <c r="BF674" s="189">
        <f>IF(N674="snížená",J674,0)</f>
        <v>0</v>
      </c>
      <c r="BG674" s="189">
        <f>IF(N674="zákl. přenesená",J674,0)</f>
        <v>0</v>
      </c>
      <c r="BH674" s="189">
        <f>IF(N674="sníž. přenesená",J674,0)</f>
        <v>0</v>
      </c>
      <c r="BI674" s="189">
        <f>IF(N674="nulová",J674,0)</f>
        <v>0</v>
      </c>
      <c r="BJ674" s="20" t="s">
        <v>145</v>
      </c>
      <c r="BK674" s="189">
        <f>ROUND(I674*H674,2)</f>
        <v>0</v>
      </c>
      <c r="BL674" s="20" t="s">
        <v>198</v>
      </c>
      <c r="BM674" s="188" t="s">
        <v>1431</v>
      </c>
    </row>
    <row r="675" spans="1:65" s="2" customFormat="1" ht="10.199999999999999">
      <c r="A675" s="37"/>
      <c r="B675" s="38"/>
      <c r="C675" s="39"/>
      <c r="D675" s="190" t="s">
        <v>152</v>
      </c>
      <c r="E675" s="39"/>
      <c r="F675" s="191" t="s">
        <v>1430</v>
      </c>
      <c r="G675" s="39"/>
      <c r="H675" s="39"/>
      <c r="I675" s="192"/>
      <c r="J675" s="39"/>
      <c r="K675" s="39"/>
      <c r="L675" s="42"/>
      <c r="M675" s="193"/>
      <c r="N675" s="194"/>
      <c r="O675" s="68"/>
      <c r="P675" s="68"/>
      <c r="Q675" s="68"/>
      <c r="R675" s="68"/>
      <c r="S675" s="68"/>
      <c r="T675" s="69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152</v>
      </c>
      <c r="AU675" s="20" t="s">
        <v>86</v>
      </c>
    </row>
    <row r="676" spans="1:65" s="13" customFormat="1" ht="10.199999999999999">
      <c r="B676" s="195"/>
      <c r="C676" s="196"/>
      <c r="D676" s="190" t="s">
        <v>153</v>
      </c>
      <c r="E676" s="197" t="s">
        <v>38</v>
      </c>
      <c r="F676" s="198" t="s">
        <v>1432</v>
      </c>
      <c r="G676" s="196"/>
      <c r="H676" s="197" t="s">
        <v>38</v>
      </c>
      <c r="I676" s="199"/>
      <c r="J676" s="196"/>
      <c r="K676" s="196"/>
      <c r="L676" s="200"/>
      <c r="M676" s="201"/>
      <c r="N676" s="202"/>
      <c r="O676" s="202"/>
      <c r="P676" s="202"/>
      <c r="Q676" s="202"/>
      <c r="R676" s="202"/>
      <c r="S676" s="202"/>
      <c r="T676" s="203"/>
      <c r="AT676" s="204" t="s">
        <v>153</v>
      </c>
      <c r="AU676" s="204" t="s">
        <v>86</v>
      </c>
      <c r="AV676" s="13" t="s">
        <v>84</v>
      </c>
      <c r="AW676" s="13" t="s">
        <v>36</v>
      </c>
      <c r="AX676" s="13" t="s">
        <v>76</v>
      </c>
      <c r="AY676" s="204" t="s">
        <v>144</v>
      </c>
    </row>
    <row r="677" spans="1:65" s="14" customFormat="1" ht="10.199999999999999">
      <c r="B677" s="205"/>
      <c r="C677" s="206"/>
      <c r="D677" s="190" t="s">
        <v>153</v>
      </c>
      <c r="E677" s="207" t="s">
        <v>38</v>
      </c>
      <c r="F677" s="208" t="s">
        <v>1433</v>
      </c>
      <c r="G677" s="206"/>
      <c r="H677" s="209">
        <v>1.0880000000000001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153</v>
      </c>
      <c r="AU677" s="215" t="s">
        <v>86</v>
      </c>
      <c r="AV677" s="14" t="s">
        <v>86</v>
      </c>
      <c r="AW677" s="14" t="s">
        <v>36</v>
      </c>
      <c r="AX677" s="14" t="s">
        <v>84</v>
      </c>
      <c r="AY677" s="215" t="s">
        <v>144</v>
      </c>
    </row>
    <row r="678" spans="1:65" s="2" customFormat="1" ht="16.5" customHeight="1">
      <c r="A678" s="37"/>
      <c r="B678" s="38"/>
      <c r="C678" s="177" t="s">
        <v>969</v>
      </c>
      <c r="D678" s="177" t="s">
        <v>147</v>
      </c>
      <c r="E678" s="178" t="s">
        <v>1434</v>
      </c>
      <c r="F678" s="179" t="s">
        <v>1435</v>
      </c>
      <c r="G678" s="180" t="s">
        <v>226</v>
      </c>
      <c r="H678" s="181">
        <v>1</v>
      </c>
      <c r="I678" s="182"/>
      <c r="J678" s="183">
        <f>ROUND(I678*H678,2)</f>
        <v>0</v>
      </c>
      <c r="K678" s="179" t="s">
        <v>160</v>
      </c>
      <c r="L678" s="42"/>
      <c r="M678" s="184" t="s">
        <v>38</v>
      </c>
      <c r="N678" s="185" t="s">
        <v>49</v>
      </c>
      <c r="O678" s="68"/>
      <c r="P678" s="186">
        <f>O678*H678</f>
        <v>0</v>
      </c>
      <c r="Q678" s="186">
        <v>0</v>
      </c>
      <c r="R678" s="186">
        <f>Q678*H678</f>
        <v>0</v>
      </c>
      <c r="S678" s="186">
        <v>0</v>
      </c>
      <c r="T678" s="187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8" t="s">
        <v>198</v>
      </c>
      <c r="AT678" s="188" t="s">
        <v>147</v>
      </c>
      <c r="AU678" s="188" t="s">
        <v>86</v>
      </c>
      <c r="AY678" s="20" t="s">
        <v>144</v>
      </c>
      <c r="BE678" s="189">
        <f>IF(N678="základní",J678,0)</f>
        <v>0</v>
      </c>
      <c r="BF678" s="189">
        <f>IF(N678="snížená",J678,0)</f>
        <v>0</v>
      </c>
      <c r="BG678" s="189">
        <f>IF(N678="zákl. přenesená",J678,0)</f>
        <v>0</v>
      </c>
      <c r="BH678" s="189">
        <f>IF(N678="sníž. přenesená",J678,0)</f>
        <v>0</v>
      </c>
      <c r="BI678" s="189">
        <f>IF(N678="nulová",J678,0)</f>
        <v>0</v>
      </c>
      <c r="BJ678" s="20" t="s">
        <v>145</v>
      </c>
      <c r="BK678" s="189">
        <f>ROUND(I678*H678,2)</f>
        <v>0</v>
      </c>
      <c r="BL678" s="20" t="s">
        <v>198</v>
      </c>
      <c r="BM678" s="188" t="s">
        <v>1436</v>
      </c>
    </row>
    <row r="679" spans="1:65" s="2" customFormat="1" ht="10.199999999999999">
      <c r="A679" s="37"/>
      <c r="B679" s="38"/>
      <c r="C679" s="39"/>
      <c r="D679" s="190" t="s">
        <v>152</v>
      </c>
      <c r="E679" s="39"/>
      <c r="F679" s="191" t="s">
        <v>1437</v>
      </c>
      <c r="G679" s="39"/>
      <c r="H679" s="39"/>
      <c r="I679" s="192"/>
      <c r="J679" s="39"/>
      <c r="K679" s="39"/>
      <c r="L679" s="42"/>
      <c r="M679" s="193"/>
      <c r="N679" s="194"/>
      <c r="O679" s="68"/>
      <c r="P679" s="68"/>
      <c r="Q679" s="68"/>
      <c r="R679" s="68"/>
      <c r="S679" s="68"/>
      <c r="T679" s="69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152</v>
      </c>
      <c r="AU679" s="20" t="s">
        <v>86</v>
      </c>
    </row>
    <row r="680" spans="1:65" s="2" customFormat="1" ht="10.199999999999999">
      <c r="A680" s="37"/>
      <c r="B680" s="38"/>
      <c r="C680" s="39"/>
      <c r="D680" s="216" t="s">
        <v>163</v>
      </c>
      <c r="E680" s="39"/>
      <c r="F680" s="217" t="s">
        <v>1438</v>
      </c>
      <c r="G680" s="39"/>
      <c r="H680" s="39"/>
      <c r="I680" s="192"/>
      <c r="J680" s="39"/>
      <c r="K680" s="39"/>
      <c r="L680" s="42"/>
      <c r="M680" s="193"/>
      <c r="N680" s="194"/>
      <c r="O680" s="68"/>
      <c r="P680" s="68"/>
      <c r="Q680" s="68"/>
      <c r="R680" s="68"/>
      <c r="S680" s="68"/>
      <c r="T680" s="69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20" t="s">
        <v>163</v>
      </c>
      <c r="AU680" s="20" t="s">
        <v>86</v>
      </c>
    </row>
    <row r="681" spans="1:65" s="13" customFormat="1" ht="10.199999999999999">
      <c r="B681" s="195"/>
      <c r="C681" s="196"/>
      <c r="D681" s="190" t="s">
        <v>153</v>
      </c>
      <c r="E681" s="197" t="s">
        <v>38</v>
      </c>
      <c r="F681" s="198" t="s">
        <v>1439</v>
      </c>
      <c r="G681" s="196"/>
      <c r="H681" s="197" t="s">
        <v>38</v>
      </c>
      <c r="I681" s="199"/>
      <c r="J681" s="196"/>
      <c r="K681" s="196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153</v>
      </c>
      <c r="AU681" s="204" t="s">
        <v>86</v>
      </c>
      <c r="AV681" s="13" t="s">
        <v>84</v>
      </c>
      <c r="AW681" s="13" t="s">
        <v>36</v>
      </c>
      <c r="AX681" s="13" t="s">
        <v>76</v>
      </c>
      <c r="AY681" s="204" t="s">
        <v>144</v>
      </c>
    </row>
    <row r="682" spans="1:65" s="14" customFormat="1" ht="10.199999999999999">
      <c r="B682" s="205"/>
      <c r="C682" s="206"/>
      <c r="D682" s="190" t="s">
        <v>153</v>
      </c>
      <c r="E682" s="207" t="s">
        <v>38</v>
      </c>
      <c r="F682" s="208" t="s">
        <v>84</v>
      </c>
      <c r="G682" s="206"/>
      <c r="H682" s="209">
        <v>1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153</v>
      </c>
      <c r="AU682" s="215" t="s">
        <v>86</v>
      </c>
      <c r="AV682" s="14" t="s">
        <v>86</v>
      </c>
      <c r="AW682" s="14" t="s">
        <v>36</v>
      </c>
      <c r="AX682" s="14" t="s">
        <v>84</v>
      </c>
      <c r="AY682" s="215" t="s">
        <v>144</v>
      </c>
    </row>
    <row r="683" spans="1:65" s="2" customFormat="1" ht="16.5" customHeight="1">
      <c r="A683" s="37"/>
      <c r="B683" s="38"/>
      <c r="C683" s="177" t="s">
        <v>973</v>
      </c>
      <c r="D683" s="177" t="s">
        <v>147</v>
      </c>
      <c r="E683" s="178" t="s">
        <v>1440</v>
      </c>
      <c r="F683" s="179" t="s">
        <v>1441</v>
      </c>
      <c r="G683" s="180" t="s">
        <v>226</v>
      </c>
      <c r="H683" s="181">
        <v>1</v>
      </c>
      <c r="I683" s="182"/>
      <c r="J683" s="183">
        <f>ROUND(I683*H683,2)</f>
        <v>0</v>
      </c>
      <c r="K683" s="179" t="s">
        <v>160</v>
      </c>
      <c r="L683" s="42"/>
      <c r="M683" s="184" t="s">
        <v>38</v>
      </c>
      <c r="N683" s="185" t="s">
        <v>49</v>
      </c>
      <c r="O683" s="68"/>
      <c r="P683" s="186">
        <f>O683*H683</f>
        <v>0</v>
      </c>
      <c r="Q683" s="186">
        <v>8.0000000000000007E-5</v>
      </c>
      <c r="R683" s="186">
        <f>Q683*H683</f>
        <v>8.0000000000000007E-5</v>
      </c>
      <c r="S683" s="186">
        <v>0</v>
      </c>
      <c r="T683" s="187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8" t="s">
        <v>198</v>
      </c>
      <c r="AT683" s="188" t="s">
        <v>147</v>
      </c>
      <c r="AU683" s="188" t="s">
        <v>86</v>
      </c>
      <c r="AY683" s="20" t="s">
        <v>144</v>
      </c>
      <c r="BE683" s="189">
        <f>IF(N683="základní",J683,0)</f>
        <v>0</v>
      </c>
      <c r="BF683" s="189">
        <f>IF(N683="snížená",J683,0)</f>
        <v>0</v>
      </c>
      <c r="BG683" s="189">
        <f>IF(N683="zákl. přenesená",J683,0)</f>
        <v>0</v>
      </c>
      <c r="BH683" s="189">
        <f>IF(N683="sníž. přenesená",J683,0)</f>
        <v>0</v>
      </c>
      <c r="BI683" s="189">
        <f>IF(N683="nulová",J683,0)</f>
        <v>0</v>
      </c>
      <c r="BJ683" s="20" t="s">
        <v>145</v>
      </c>
      <c r="BK683" s="189">
        <f>ROUND(I683*H683,2)</f>
        <v>0</v>
      </c>
      <c r="BL683" s="20" t="s">
        <v>198</v>
      </c>
      <c r="BM683" s="188" t="s">
        <v>1442</v>
      </c>
    </row>
    <row r="684" spans="1:65" s="2" customFormat="1" ht="10.199999999999999">
      <c r="A684" s="37"/>
      <c r="B684" s="38"/>
      <c r="C684" s="39"/>
      <c r="D684" s="190" t="s">
        <v>152</v>
      </c>
      <c r="E684" s="39"/>
      <c r="F684" s="191" t="s">
        <v>1443</v>
      </c>
      <c r="G684" s="39"/>
      <c r="H684" s="39"/>
      <c r="I684" s="192"/>
      <c r="J684" s="39"/>
      <c r="K684" s="39"/>
      <c r="L684" s="42"/>
      <c r="M684" s="193"/>
      <c r="N684" s="194"/>
      <c r="O684" s="68"/>
      <c r="P684" s="68"/>
      <c r="Q684" s="68"/>
      <c r="R684" s="68"/>
      <c r="S684" s="68"/>
      <c r="T684" s="69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20" t="s">
        <v>152</v>
      </c>
      <c r="AU684" s="20" t="s">
        <v>86</v>
      </c>
    </row>
    <row r="685" spans="1:65" s="2" customFormat="1" ht="10.199999999999999">
      <c r="A685" s="37"/>
      <c r="B685" s="38"/>
      <c r="C685" s="39"/>
      <c r="D685" s="216" t="s">
        <v>163</v>
      </c>
      <c r="E685" s="39"/>
      <c r="F685" s="217" t="s">
        <v>1444</v>
      </c>
      <c r="G685" s="39"/>
      <c r="H685" s="39"/>
      <c r="I685" s="192"/>
      <c r="J685" s="39"/>
      <c r="K685" s="39"/>
      <c r="L685" s="42"/>
      <c r="M685" s="193"/>
      <c r="N685" s="194"/>
      <c r="O685" s="68"/>
      <c r="P685" s="68"/>
      <c r="Q685" s="68"/>
      <c r="R685" s="68"/>
      <c r="S685" s="68"/>
      <c r="T685" s="69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20" t="s">
        <v>163</v>
      </c>
      <c r="AU685" s="20" t="s">
        <v>86</v>
      </c>
    </row>
    <row r="686" spans="1:65" s="2" customFormat="1" ht="16.5" customHeight="1">
      <c r="A686" s="37"/>
      <c r="B686" s="38"/>
      <c r="C686" s="177" t="s">
        <v>980</v>
      </c>
      <c r="D686" s="177" t="s">
        <v>147</v>
      </c>
      <c r="E686" s="178" t="s">
        <v>838</v>
      </c>
      <c r="F686" s="179" t="s">
        <v>839</v>
      </c>
      <c r="G686" s="180" t="s">
        <v>172</v>
      </c>
      <c r="H686" s="181">
        <v>0.223</v>
      </c>
      <c r="I686" s="182"/>
      <c r="J686" s="183">
        <f>ROUND(I686*H686,2)</f>
        <v>0</v>
      </c>
      <c r="K686" s="179" t="s">
        <v>160</v>
      </c>
      <c r="L686" s="42"/>
      <c r="M686" s="184" t="s">
        <v>38</v>
      </c>
      <c r="N686" s="185" t="s">
        <v>49</v>
      </c>
      <c r="O686" s="68"/>
      <c r="P686" s="186">
        <f>O686*H686</f>
        <v>0</v>
      </c>
      <c r="Q686" s="186">
        <v>0</v>
      </c>
      <c r="R686" s="186">
        <f>Q686*H686</f>
        <v>0</v>
      </c>
      <c r="S686" s="186">
        <v>0</v>
      </c>
      <c r="T686" s="187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88" t="s">
        <v>198</v>
      </c>
      <c r="AT686" s="188" t="s">
        <v>147</v>
      </c>
      <c r="AU686" s="188" t="s">
        <v>86</v>
      </c>
      <c r="AY686" s="20" t="s">
        <v>144</v>
      </c>
      <c r="BE686" s="189">
        <f>IF(N686="základní",J686,0)</f>
        <v>0</v>
      </c>
      <c r="BF686" s="189">
        <f>IF(N686="snížená",J686,0)</f>
        <v>0</v>
      </c>
      <c r="BG686" s="189">
        <f>IF(N686="zákl. přenesená",J686,0)</f>
        <v>0</v>
      </c>
      <c r="BH686" s="189">
        <f>IF(N686="sníž. přenesená",J686,0)</f>
        <v>0</v>
      </c>
      <c r="BI686" s="189">
        <f>IF(N686="nulová",J686,0)</f>
        <v>0</v>
      </c>
      <c r="BJ686" s="20" t="s">
        <v>145</v>
      </c>
      <c r="BK686" s="189">
        <f>ROUND(I686*H686,2)</f>
        <v>0</v>
      </c>
      <c r="BL686" s="20" t="s">
        <v>198</v>
      </c>
      <c r="BM686" s="188" t="s">
        <v>840</v>
      </c>
    </row>
    <row r="687" spans="1:65" s="2" customFormat="1" ht="19.2">
      <c r="A687" s="37"/>
      <c r="B687" s="38"/>
      <c r="C687" s="39"/>
      <c r="D687" s="190" t="s">
        <v>152</v>
      </c>
      <c r="E687" s="39"/>
      <c r="F687" s="191" t="s">
        <v>841</v>
      </c>
      <c r="G687" s="39"/>
      <c r="H687" s="39"/>
      <c r="I687" s="192"/>
      <c r="J687" s="39"/>
      <c r="K687" s="39"/>
      <c r="L687" s="42"/>
      <c r="M687" s="193"/>
      <c r="N687" s="194"/>
      <c r="O687" s="68"/>
      <c r="P687" s="68"/>
      <c r="Q687" s="68"/>
      <c r="R687" s="68"/>
      <c r="S687" s="68"/>
      <c r="T687" s="69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152</v>
      </c>
      <c r="AU687" s="20" t="s">
        <v>86</v>
      </c>
    </row>
    <row r="688" spans="1:65" s="2" customFormat="1" ht="10.199999999999999">
      <c r="A688" s="37"/>
      <c r="B688" s="38"/>
      <c r="C688" s="39"/>
      <c r="D688" s="216" t="s">
        <v>163</v>
      </c>
      <c r="E688" s="39"/>
      <c r="F688" s="217" t="s">
        <v>842</v>
      </c>
      <c r="G688" s="39"/>
      <c r="H688" s="39"/>
      <c r="I688" s="192"/>
      <c r="J688" s="39"/>
      <c r="K688" s="39"/>
      <c r="L688" s="42"/>
      <c r="M688" s="193"/>
      <c r="N688" s="194"/>
      <c r="O688" s="68"/>
      <c r="P688" s="68"/>
      <c r="Q688" s="68"/>
      <c r="R688" s="68"/>
      <c r="S688" s="68"/>
      <c r="T688" s="69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20" t="s">
        <v>163</v>
      </c>
      <c r="AU688" s="20" t="s">
        <v>86</v>
      </c>
    </row>
    <row r="689" spans="1:65" s="12" customFormat="1" ht="22.8" customHeight="1">
      <c r="B689" s="161"/>
      <c r="C689" s="162"/>
      <c r="D689" s="163" t="s">
        <v>75</v>
      </c>
      <c r="E689" s="175" t="s">
        <v>843</v>
      </c>
      <c r="F689" s="175" t="s">
        <v>844</v>
      </c>
      <c r="G689" s="162"/>
      <c r="H689" s="162"/>
      <c r="I689" s="165"/>
      <c r="J689" s="176">
        <f>BK689</f>
        <v>0</v>
      </c>
      <c r="K689" s="162"/>
      <c r="L689" s="167"/>
      <c r="M689" s="168"/>
      <c r="N689" s="169"/>
      <c r="O689" s="169"/>
      <c r="P689" s="170">
        <f>SUM(P690:P760)</f>
        <v>0</v>
      </c>
      <c r="Q689" s="169"/>
      <c r="R689" s="170">
        <f>SUM(R690:R760)</f>
        <v>0.82486699999999991</v>
      </c>
      <c r="S689" s="169"/>
      <c r="T689" s="171">
        <f>SUM(T690:T760)</f>
        <v>1.6342904999999999</v>
      </c>
      <c r="AR689" s="172" t="s">
        <v>86</v>
      </c>
      <c r="AT689" s="173" t="s">
        <v>75</v>
      </c>
      <c r="AU689" s="173" t="s">
        <v>84</v>
      </c>
      <c r="AY689" s="172" t="s">
        <v>144</v>
      </c>
      <c r="BK689" s="174">
        <f>SUM(BK690:BK760)</f>
        <v>0</v>
      </c>
    </row>
    <row r="690" spans="1:65" s="2" customFormat="1" ht="21.75" customHeight="1">
      <c r="A690" s="37"/>
      <c r="B690" s="38"/>
      <c r="C690" s="177" t="s">
        <v>986</v>
      </c>
      <c r="D690" s="177" t="s">
        <v>147</v>
      </c>
      <c r="E690" s="178" t="s">
        <v>1445</v>
      </c>
      <c r="F690" s="179" t="s">
        <v>1446</v>
      </c>
      <c r="G690" s="180" t="s">
        <v>197</v>
      </c>
      <c r="H690" s="181">
        <v>5</v>
      </c>
      <c r="I690" s="182"/>
      <c r="J690" s="183">
        <f>ROUND(I690*H690,2)</f>
        <v>0</v>
      </c>
      <c r="K690" s="179" t="s">
        <v>160</v>
      </c>
      <c r="L690" s="42"/>
      <c r="M690" s="184" t="s">
        <v>38</v>
      </c>
      <c r="N690" s="185" t="s">
        <v>49</v>
      </c>
      <c r="O690" s="68"/>
      <c r="P690" s="186">
        <f>O690*H690</f>
        <v>0</v>
      </c>
      <c r="Q690" s="186">
        <v>4.2999999999999999E-4</v>
      </c>
      <c r="R690" s="186">
        <f>Q690*H690</f>
        <v>2.15E-3</v>
      </c>
      <c r="S690" s="186">
        <v>0</v>
      </c>
      <c r="T690" s="187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88" t="s">
        <v>198</v>
      </c>
      <c r="AT690" s="188" t="s">
        <v>147</v>
      </c>
      <c r="AU690" s="188" t="s">
        <v>86</v>
      </c>
      <c r="AY690" s="20" t="s">
        <v>144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20" t="s">
        <v>145</v>
      </c>
      <c r="BK690" s="189">
        <f>ROUND(I690*H690,2)</f>
        <v>0</v>
      </c>
      <c r="BL690" s="20" t="s">
        <v>198</v>
      </c>
      <c r="BM690" s="188" t="s">
        <v>1447</v>
      </c>
    </row>
    <row r="691" spans="1:65" s="2" customFormat="1" ht="10.199999999999999">
      <c r="A691" s="37"/>
      <c r="B691" s="38"/>
      <c r="C691" s="39"/>
      <c r="D691" s="190" t="s">
        <v>152</v>
      </c>
      <c r="E691" s="39"/>
      <c r="F691" s="191" t="s">
        <v>1448</v>
      </c>
      <c r="G691" s="39"/>
      <c r="H691" s="39"/>
      <c r="I691" s="192"/>
      <c r="J691" s="39"/>
      <c r="K691" s="39"/>
      <c r="L691" s="42"/>
      <c r="M691" s="193"/>
      <c r="N691" s="194"/>
      <c r="O691" s="68"/>
      <c r="P691" s="68"/>
      <c r="Q691" s="68"/>
      <c r="R691" s="68"/>
      <c r="S691" s="68"/>
      <c r="T691" s="69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152</v>
      </c>
      <c r="AU691" s="20" t="s">
        <v>86</v>
      </c>
    </row>
    <row r="692" spans="1:65" s="2" customFormat="1" ht="10.199999999999999">
      <c r="A692" s="37"/>
      <c r="B692" s="38"/>
      <c r="C692" s="39"/>
      <c r="D692" s="216" t="s">
        <v>163</v>
      </c>
      <c r="E692" s="39"/>
      <c r="F692" s="217" t="s">
        <v>1449</v>
      </c>
      <c r="G692" s="39"/>
      <c r="H692" s="39"/>
      <c r="I692" s="192"/>
      <c r="J692" s="39"/>
      <c r="K692" s="39"/>
      <c r="L692" s="42"/>
      <c r="M692" s="193"/>
      <c r="N692" s="194"/>
      <c r="O692" s="68"/>
      <c r="P692" s="68"/>
      <c r="Q692" s="68"/>
      <c r="R692" s="68"/>
      <c r="S692" s="68"/>
      <c r="T692" s="69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20" t="s">
        <v>163</v>
      </c>
      <c r="AU692" s="20" t="s">
        <v>86</v>
      </c>
    </row>
    <row r="693" spans="1:65" s="13" customFormat="1" ht="10.199999999999999">
      <c r="B693" s="195"/>
      <c r="C693" s="196"/>
      <c r="D693" s="190" t="s">
        <v>153</v>
      </c>
      <c r="E693" s="197" t="s">
        <v>38</v>
      </c>
      <c r="F693" s="198" t="s">
        <v>1450</v>
      </c>
      <c r="G693" s="196"/>
      <c r="H693" s="197" t="s">
        <v>38</v>
      </c>
      <c r="I693" s="199"/>
      <c r="J693" s="196"/>
      <c r="K693" s="196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153</v>
      </c>
      <c r="AU693" s="204" t="s">
        <v>86</v>
      </c>
      <c r="AV693" s="13" t="s">
        <v>84</v>
      </c>
      <c r="AW693" s="13" t="s">
        <v>36</v>
      </c>
      <c r="AX693" s="13" t="s">
        <v>76</v>
      </c>
      <c r="AY693" s="204" t="s">
        <v>144</v>
      </c>
    </row>
    <row r="694" spans="1:65" s="14" customFormat="1" ht="10.199999999999999">
      <c r="B694" s="205"/>
      <c r="C694" s="206"/>
      <c r="D694" s="190" t="s">
        <v>153</v>
      </c>
      <c r="E694" s="207" t="s">
        <v>38</v>
      </c>
      <c r="F694" s="208" t="s">
        <v>1451</v>
      </c>
      <c r="G694" s="206"/>
      <c r="H694" s="209">
        <v>5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153</v>
      </c>
      <c r="AU694" s="215" t="s">
        <v>86</v>
      </c>
      <c r="AV694" s="14" t="s">
        <v>86</v>
      </c>
      <c r="AW694" s="14" t="s">
        <v>36</v>
      </c>
      <c r="AX694" s="14" t="s">
        <v>84</v>
      </c>
      <c r="AY694" s="215" t="s">
        <v>144</v>
      </c>
    </row>
    <row r="695" spans="1:65" s="2" customFormat="1" ht="16.5" customHeight="1">
      <c r="A695" s="37"/>
      <c r="B695" s="38"/>
      <c r="C695" s="218" t="s">
        <v>994</v>
      </c>
      <c r="D695" s="218" t="s">
        <v>223</v>
      </c>
      <c r="E695" s="219" t="s">
        <v>1452</v>
      </c>
      <c r="F695" s="220" t="s">
        <v>1453</v>
      </c>
      <c r="G695" s="221" t="s">
        <v>197</v>
      </c>
      <c r="H695" s="222">
        <v>5.5</v>
      </c>
      <c r="I695" s="223"/>
      <c r="J695" s="224">
        <f>ROUND(I695*H695,2)</f>
        <v>0</v>
      </c>
      <c r="K695" s="220" t="s">
        <v>160</v>
      </c>
      <c r="L695" s="225"/>
      <c r="M695" s="226" t="s">
        <v>38</v>
      </c>
      <c r="N695" s="227" t="s">
        <v>49</v>
      </c>
      <c r="O695" s="68"/>
      <c r="P695" s="186">
        <f>O695*H695</f>
        <v>0</v>
      </c>
      <c r="Q695" s="186">
        <v>1.98E-3</v>
      </c>
      <c r="R695" s="186">
        <f>Q695*H695</f>
        <v>1.089E-2</v>
      </c>
      <c r="S695" s="186">
        <v>0</v>
      </c>
      <c r="T695" s="187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88" t="s">
        <v>227</v>
      </c>
      <c r="AT695" s="188" t="s">
        <v>223</v>
      </c>
      <c r="AU695" s="188" t="s">
        <v>86</v>
      </c>
      <c r="AY695" s="20" t="s">
        <v>144</v>
      </c>
      <c r="BE695" s="189">
        <f>IF(N695="základní",J695,0)</f>
        <v>0</v>
      </c>
      <c r="BF695" s="189">
        <f>IF(N695="snížená",J695,0)</f>
        <v>0</v>
      </c>
      <c r="BG695" s="189">
        <f>IF(N695="zákl. přenesená",J695,0)</f>
        <v>0</v>
      </c>
      <c r="BH695" s="189">
        <f>IF(N695="sníž. přenesená",J695,0)</f>
        <v>0</v>
      </c>
      <c r="BI695" s="189">
        <f>IF(N695="nulová",J695,0)</f>
        <v>0</v>
      </c>
      <c r="BJ695" s="20" t="s">
        <v>145</v>
      </c>
      <c r="BK695" s="189">
        <f>ROUND(I695*H695,2)</f>
        <v>0</v>
      </c>
      <c r="BL695" s="20" t="s">
        <v>198</v>
      </c>
      <c r="BM695" s="188" t="s">
        <v>1454</v>
      </c>
    </row>
    <row r="696" spans="1:65" s="2" customFormat="1" ht="10.199999999999999">
      <c r="A696" s="37"/>
      <c r="B696" s="38"/>
      <c r="C696" s="39"/>
      <c r="D696" s="190" t="s">
        <v>152</v>
      </c>
      <c r="E696" s="39"/>
      <c r="F696" s="191" t="s">
        <v>1453</v>
      </c>
      <c r="G696" s="39"/>
      <c r="H696" s="39"/>
      <c r="I696" s="192"/>
      <c r="J696" s="39"/>
      <c r="K696" s="39"/>
      <c r="L696" s="42"/>
      <c r="M696" s="193"/>
      <c r="N696" s="194"/>
      <c r="O696" s="68"/>
      <c r="P696" s="68"/>
      <c r="Q696" s="68"/>
      <c r="R696" s="68"/>
      <c r="S696" s="68"/>
      <c r="T696" s="69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152</v>
      </c>
      <c r="AU696" s="20" t="s">
        <v>86</v>
      </c>
    </row>
    <row r="697" spans="1:65" s="14" customFormat="1" ht="10.199999999999999">
      <c r="B697" s="205"/>
      <c r="C697" s="206"/>
      <c r="D697" s="190" t="s">
        <v>153</v>
      </c>
      <c r="E697" s="206"/>
      <c r="F697" s="208" t="s">
        <v>1455</v>
      </c>
      <c r="G697" s="206"/>
      <c r="H697" s="209">
        <v>5.5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153</v>
      </c>
      <c r="AU697" s="215" t="s">
        <v>86</v>
      </c>
      <c r="AV697" s="14" t="s">
        <v>86</v>
      </c>
      <c r="AW697" s="14" t="s">
        <v>4</v>
      </c>
      <c r="AX697" s="14" t="s">
        <v>84</v>
      </c>
      <c r="AY697" s="215" t="s">
        <v>144</v>
      </c>
    </row>
    <row r="698" spans="1:65" s="2" customFormat="1" ht="16.5" customHeight="1">
      <c r="A698" s="37"/>
      <c r="B698" s="38"/>
      <c r="C698" s="177" t="s">
        <v>1001</v>
      </c>
      <c r="D698" s="177" t="s">
        <v>147</v>
      </c>
      <c r="E698" s="178" t="s">
        <v>846</v>
      </c>
      <c r="F698" s="179" t="s">
        <v>847</v>
      </c>
      <c r="G698" s="180" t="s">
        <v>159</v>
      </c>
      <c r="H698" s="181">
        <v>19.649999999999999</v>
      </c>
      <c r="I698" s="182"/>
      <c r="J698" s="183">
        <f>ROUND(I698*H698,2)</f>
        <v>0</v>
      </c>
      <c r="K698" s="179" t="s">
        <v>160</v>
      </c>
      <c r="L698" s="42"/>
      <c r="M698" s="184" t="s">
        <v>38</v>
      </c>
      <c r="N698" s="185" t="s">
        <v>49</v>
      </c>
      <c r="O698" s="68"/>
      <c r="P698" s="186">
        <f>O698*H698</f>
        <v>0</v>
      </c>
      <c r="Q698" s="186">
        <v>0</v>
      </c>
      <c r="R698" s="186">
        <f>Q698*H698</f>
        <v>0</v>
      </c>
      <c r="S698" s="186">
        <v>8.3169999999999994E-2</v>
      </c>
      <c r="T698" s="187">
        <f>S698*H698</f>
        <v>1.6342904999999999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88" t="s">
        <v>198</v>
      </c>
      <c r="AT698" s="188" t="s">
        <v>147</v>
      </c>
      <c r="AU698" s="188" t="s">
        <v>86</v>
      </c>
      <c r="AY698" s="20" t="s">
        <v>144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20" t="s">
        <v>145</v>
      </c>
      <c r="BK698" s="189">
        <f>ROUND(I698*H698,2)</f>
        <v>0</v>
      </c>
      <c r="BL698" s="20" t="s">
        <v>198</v>
      </c>
      <c r="BM698" s="188" t="s">
        <v>848</v>
      </c>
    </row>
    <row r="699" spans="1:65" s="2" customFormat="1" ht="10.199999999999999">
      <c r="A699" s="37"/>
      <c r="B699" s="38"/>
      <c r="C699" s="39"/>
      <c r="D699" s="190" t="s">
        <v>152</v>
      </c>
      <c r="E699" s="39"/>
      <c r="F699" s="191" t="s">
        <v>847</v>
      </c>
      <c r="G699" s="39"/>
      <c r="H699" s="39"/>
      <c r="I699" s="192"/>
      <c r="J699" s="39"/>
      <c r="K699" s="39"/>
      <c r="L699" s="42"/>
      <c r="M699" s="193"/>
      <c r="N699" s="194"/>
      <c r="O699" s="68"/>
      <c r="P699" s="68"/>
      <c r="Q699" s="68"/>
      <c r="R699" s="68"/>
      <c r="S699" s="68"/>
      <c r="T699" s="69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20" t="s">
        <v>152</v>
      </c>
      <c r="AU699" s="20" t="s">
        <v>86</v>
      </c>
    </row>
    <row r="700" spans="1:65" s="2" customFormat="1" ht="10.199999999999999">
      <c r="A700" s="37"/>
      <c r="B700" s="38"/>
      <c r="C700" s="39"/>
      <c r="D700" s="216" t="s">
        <v>163</v>
      </c>
      <c r="E700" s="39"/>
      <c r="F700" s="217" t="s">
        <v>849</v>
      </c>
      <c r="G700" s="39"/>
      <c r="H700" s="39"/>
      <c r="I700" s="192"/>
      <c r="J700" s="39"/>
      <c r="K700" s="39"/>
      <c r="L700" s="42"/>
      <c r="M700" s="193"/>
      <c r="N700" s="194"/>
      <c r="O700" s="68"/>
      <c r="P700" s="68"/>
      <c r="Q700" s="68"/>
      <c r="R700" s="68"/>
      <c r="S700" s="68"/>
      <c r="T700" s="69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163</v>
      </c>
      <c r="AU700" s="20" t="s">
        <v>86</v>
      </c>
    </row>
    <row r="701" spans="1:65" s="13" customFormat="1" ht="10.199999999999999">
      <c r="B701" s="195"/>
      <c r="C701" s="196"/>
      <c r="D701" s="190" t="s">
        <v>153</v>
      </c>
      <c r="E701" s="197" t="s">
        <v>38</v>
      </c>
      <c r="F701" s="198" t="s">
        <v>1217</v>
      </c>
      <c r="G701" s="196"/>
      <c r="H701" s="197" t="s">
        <v>38</v>
      </c>
      <c r="I701" s="199"/>
      <c r="J701" s="196"/>
      <c r="K701" s="196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153</v>
      </c>
      <c r="AU701" s="204" t="s">
        <v>86</v>
      </c>
      <c r="AV701" s="13" t="s">
        <v>84</v>
      </c>
      <c r="AW701" s="13" t="s">
        <v>36</v>
      </c>
      <c r="AX701" s="13" t="s">
        <v>76</v>
      </c>
      <c r="AY701" s="204" t="s">
        <v>144</v>
      </c>
    </row>
    <row r="702" spans="1:65" s="14" customFormat="1" ht="10.199999999999999">
      <c r="B702" s="205"/>
      <c r="C702" s="206"/>
      <c r="D702" s="190" t="s">
        <v>153</v>
      </c>
      <c r="E702" s="207" t="s">
        <v>38</v>
      </c>
      <c r="F702" s="208" t="s">
        <v>1456</v>
      </c>
      <c r="G702" s="206"/>
      <c r="H702" s="209">
        <v>9.35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153</v>
      </c>
      <c r="AU702" s="215" t="s">
        <v>86</v>
      </c>
      <c r="AV702" s="14" t="s">
        <v>86</v>
      </c>
      <c r="AW702" s="14" t="s">
        <v>36</v>
      </c>
      <c r="AX702" s="14" t="s">
        <v>76</v>
      </c>
      <c r="AY702" s="215" t="s">
        <v>144</v>
      </c>
    </row>
    <row r="703" spans="1:65" s="13" customFormat="1" ht="10.199999999999999">
      <c r="B703" s="195"/>
      <c r="C703" s="196"/>
      <c r="D703" s="190" t="s">
        <v>153</v>
      </c>
      <c r="E703" s="197" t="s">
        <v>38</v>
      </c>
      <c r="F703" s="198" t="s">
        <v>1229</v>
      </c>
      <c r="G703" s="196"/>
      <c r="H703" s="197" t="s">
        <v>38</v>
      </c>
      <c r="I703" s="199"/>
      <c r="J703" s="196"/>
      <c r="K703" s="196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153</v>
      </c>
      <c r="AU703" s="204" t="s">
        <v>86</v>
      </c>
      <c r="AV703" s="13" t="s">
        <v>84</v>
      </c>
      <c r="AW703" s="13" t="s">
        <v>36</v>
      </c>
      <c r="AX703" s="13" t="s">
        <v>76</v>
      </c>
      <c r="AY703" s="204" t="s">
        <v>144</v>
      </c>
    </row>
    <row r="704" spans="1:65" s="14" customFormat="1" ht="10.199999999999999">
      <c r="B704" s="205"/>
      <c r="C704" s="206"/>
      <c r="D704" s="190" t="s">
        <v>153</v>
      </c>
      <c r="E704" s="207" t="s">
        <v>38</v>
      </c>
      <c r="F704" s="208" t="s">
        <v>1457</v>
      </c>
      <c r="G704" s="206"/>
      <c r="H704" s="209">
        <v>5.8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153</v>
      </c>
      <c r="AU704" s="215" t="s">
        <v>86</v>
      </c>
      <c r="AV704" s="14" t="s">
        <v>86</v>
      </c>
      <c r="AW704" s="14" t="s">
        <v>36</v>
      </c>
      <c r="AX704" s="14" t="s">
        <v>76</v>
      </c>
      <c r="AY704" s="215" t="s">
        <v>144</v>
      </c>
    </row>
    <row r="705" spans="1:65" s="13" customFormat="1" ht="10.199999999999999">
      <c r="B705" s="195"/>
      <c r="C705" s="196"/>
      <c r="D705" s="190" t="s">
        <v>153</v>
      </c>
      <c r="E705" s="197" t="s">
        <v>38</v>
      </c>
      <c r="F705" s="198" t="s">
        <v>1231</v>
      </c>
      <c r="G705" s="196"/>
      <c r="H705" s="197" t="s">
        <v>38</v>
      </c>
      <c r="I705" s="199"/>
      <c r="J705" s="196"/>
      <c r="K705" s="196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153</v>
      </c>
      <c r="AU705" s="204" t="s">
        <v>86</v>
      </c>
      <c r="AV705" s="13" t="s">
        <v>84</v>
      </c>
      <c r="AW705" s="13" t="s">
        <v>36</v>
      </c>
      <c r="AX705" s="13" t="s">
        <v>76</v>
      </c>
      <c r="AY705" s="204" t="s">
        <v>144</v>
      </c>
    </row>
    <row r="706" spans="1:65" s="14" customFormat="1" ht="10.199999999999999">
      <c r="B706" s="205"/>
      <c r="C706" s="206"/>
      <c r="D706" s="190" t="s">
        <v>153</v>
      </c>
      <c r="E706" s="207" t="s">
        <v>38</v>
      </c>
      <c r="F706" s="208" t="s">
        <v>1458</v>
      </c>
      <c r="G706" s="206"/>
      <c r="H706" s="209">
        <v>4.5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153</v>
      </c>
      <c r="AU706" s="215" t="s">
        <v>86</v>
      </c>
      <c r="AV706" s="14" t="s">
        <v>86</v>
      </c>
      <c r="AW706" s="14" t="s">
        <v>36</v>
      </c>
      <c r="AX706" s="14" t="s">
        <v>76</v>
      </c>
      <c r="AY706" s="215" t="s">
        <v>144</v>
      </c>
    </row>
    <row r="707" spans="1:65" s="15" customFormat="1" ht="10.199999999999999">
      <c r="B707" s="232"/>
      <c r="C707" s="233"/>
      <c r="D707" s="190" t="s">
        <v>153</v>
      </c>
      <c r="E707" s="234" t="s">
        <v>38</v>
      </c>
      <c r="F707" s="235" t="s">
        <v>421</v>
      </c>
      <c r="G707" s="233"/>
      <c r="H707" s="236">
        <v>19.649999999999999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AT707" s="242" t="s">
        <v>153</v>
      </c>
      <c r="AU707" s="242" t="s">
        <v>86</v>
      </c>
      <c r="AV707" s="15" t="s">
        <v>145</v>
      </c>
      <c r="AW707" s="15" t="s">
        <v>36</v>
      </c>
      <c r="AX707" s="15" t="s">
        <v>84</v>
      </c>
      <c r="AY707" s="242" t="s">
        <v>144</v>
      </c>
    </row>
    <row r="708" spans="1:65" s="2" customFormat="1" ht="16.5" customHeight="1">
      <c r="A708" s="37"/>
      <c r="B708" s="38"/>
      <c r="C708" s="177" t="s">
        <v>1007</v>
      </c>
      <c r="D708" s="177" t="s">
        <v>147</v>
      </c>
      <c r="E708" s="178" t="s">
        <v>851</v>
      </c>
      <c r="F708" s="179" t="s">
        <v>852</v>
      </c>
      <c r="G708" s="180" t="s">
        <v>159</v>
      </c>
      <c r="H708" s="181">
        <v>19.649999999999999</v>
      </c>
      <c r="I708" s="182"/>
      <c r="J708" s="183">
        <f>ROUND(I708*H708,2)</f>
        <v>0</v>
      </c>
      <c r="K708" s="179" t="s">
        <v>160</v>
      </c>
      <c r="L708" s="42"/>
      <c r="M708" s="184" t="s">
        <v>38</v>
      </c>
      <c r="N708" s="185" t="s">
        <v>49</v>
      </c>
      <c r="O708" s="68"/>
      <c r="P708" s="186">
        <f>O708*H708</f>
        <v>0</v>
      </c>
      <c r="Q708" s="186">
        <v>0</v>
      </c>
      <c r="R708" s="186">
        <f>Q708*H708</f>
        <v>0</v>
      </c>
      <c r="S708" s="186">
        <v>0</v>
      </c>
      <c r="T708" s="187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188" t="s">
        <v>198</v>
      </c>
      <c r="AT708" s="188" t="s">
        <v>147</v>
      </c>
      <c r="AU708" s="188" t="s">
        <v>86</v>
      </c>
      <c r="AY708" s="20" t="s">
        <v>144</v>
      </c>
      <c r="BE708" s="189">
        <f>IF(N708="základní",J708,0)</f>
        <v>0</v>
      </c>
      <c r="BF708" s="189">
        <f>IF(N708="snížená",J708,0)</f>
        <v>0</v>
      </c>
      <c r="BG708" s="189">
        <f>IF(N708="zákl. přenesená",J708,0)</f>
        <v>0</v>
      </c>
      <c r="BH708" s="189">
        <f>IF(N708="sníž. přenesená",J708,0)</f>
        <v>0</v>
      </c>
      <c r="BI708" s="189">
        <f>IF(N708="nulová",J708,0)</f>
        <v>0</v>
      </c>
      <c r="BJ708" s="20" t="s">
        <v>145</v>
      </c>
      <c r="BK708" s="189">
        <f>ROUND(I708*H708,2)</f>
        <v>0</v>
      </c>
      <c r="BL708" s="20" t="s">
        <v>198</v>
      </c>
      <c r="BM708" s="188" t="s">
        <v>853</v>
      </c>
    </row>
    <row r="709" spans="1:65" s="2" customFormat="1" ht="10.199999999999999">
      <c r="A709" s="37"/>
      <c r="B709" s="38"/>
      <c r="C709" s="39"/>
      <c r="D709" s="190" t="s">
        <v>152</v>
      </c>
      <c r="E709" s="39"/>
      <c r="F709" s="191" t="s">
        <v>854</v>
      </c>
      <c r="G709" s="39"/>
      <c r="H709" s="39"/>
      <c r="I709" s="192"/>
      <c r="J709" s="39"/>
      <c r="K709" s="39"/>
      <c r="L709" s="42"/>
      <c r="M709" s="193"/>
      <c r="N709" s="194"/>
      <c r="O709" s="68"/>
      <c r="P709" s="68"/>
      <c r="Q709" s="68"/>
      <c r="R709" s="68"/>
      <c r="S709" s="68"/>
      <c r="T709" s="69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20" t="s">
        <v>152</v>
      </c>
      <c r="AU709" s="20" t="s">
        <v>86</v>
      </c>
    </row>
    <row r="710" spans="1:65" s="2" customFormat="1" ht="10.199999999999999">
      <c r="A710" s="37"/>
      <c r="B710" s="38"/>
      <c r="C710" s="39"/>
      <c r="D710" s="216" t="s">
        <v>163</v>
      </c>
      <c r="E710" s="39"/>
      <c r="F710" s="217" t="s">
        <v>855</v>
      </c>
      <c r="G710" s="39"/>
      <c r="H710" s="39"/>
      <c r="I710" s="192"/>
      <c r="J710" s="39"/>
      <c r="K710" s="39"/>
      <c r="L710" s="42"/>
      <c r="M710" s="193"/>
      <c r="N710" s="194"/>
      <c r="O710" s="68"/>
      <c r="P710" s="68"/>
      <c r="Q710" s="68"/>
      <c r="R710" s="68"/>
      <c r="S710" s="68"/>
      <c r="T710" s="69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163</v>
      </c>
      <c r="AU710" s="20" t="s">
        <v>86</v>
      </c>
    </row>
    <row r="711" spans="1:65" s="14" customFormat="1" ht="10.199999999999999">
      <c r="B711" s="205"/>
      <c r="C711" s="206"/>
      <c r="D711" s="190" t="s">
        <v>153</v>
      </c>
      <c r="E711" s="207" t="s">
        <v>38</v>
      </c>
      <c r="F711" s="208" t="s">
        <v>1459</v>
      </c>
      <c r="G711" s="206"/>
      <c r="H711" s="209">
        <v>19.649999999999999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153</v>
      </c>
      <c r="AU711" s="215" t="s">
        <v>86</v>
      </c>
      <c r="AV711" s="14" t="s">
        <v>86</v>
      </c>
      <c r="AW711" s="14" t="s">
        <v>36</v>
      </c>
      <c r="AX711" s="14" t="s">
        <v>84</v>
      </c>
      <c r="AY711" s="215" t="s">
        <v>144</v>
      </c>
    </row>
    <row r="712" spans="1:65" s="2" customFormat="1" ht="16.5" customHeight="1">
      <c r="A712" s="37"/>
      <c r="B712" s="38"/>
      <c r="C712" s="177" t="s">
        <v>1015</v>
      </c>
      <c r="D712" s="177" t="s">
        <v>147</v>
      </c>
      <c r="E712" s="178" t="s">
        <v>857</v>
      </c>
      <c r="F712" s="179" t="s">
        <v>858</v>
      </c>
      <c r="G712" s="180" t="s">
        <v>159</v>
      </c>
      <c r="H712" s="181">
        <v>19.649999999999999</v>
      </c>
      <c r="I712" s="182"/>
      <c r="J712" s="183">
        <f>ROUND(I712*H712,2)</f>
        <v>0</v>
      </c>
      <c r="K712" s="179" t="s">
        <v>160</v>
      </c>
      <c r="L712" s="42"/>
      <c r="M712" s="184" t="s">
        <v>38</v>
      </c>
      <c r="N712" s="185" t="s">
        <v>49</v>
      </c>
      <c r="O712" s="68"/>
      <c r="P712" s="186">
        <f>O712*H712</f>
        <v>0</v>
      </c>
      <c r="Q712" s="186">
        <v>2.9999999999999997E-4</v>
      </c>
      <c r="R712" s="186">
        <f>Q712*H712</f>
        <v>5.8949999999999992E-3</v>
      </c>
      <c r="S712" s="186">
        <v>0</v>
      </c>
      <c r="T712" s="187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8" t="s">
        <v>198</v>
      </c>
      <c r="AT712" s="188" t="s">
        <v>147</v>
      </c>
      <c r="AU712" s="188" t="s">
        <v>86</v>
      </c>
      <c r="AY712" s="20" t="s">
        <v>144</v>
      </c>
      <c r="BE712" s="189">
        <f>IF(N712="základní",J712,0)</f>
        <v>0</v>
      </c>
      <c r="BF712" s="189">
        <f>IF(N712="snížená",J712,0)</f>
        <v>0</v>
      </c>
      <c r="BG712" s="189">
        <f>IF(N712="zákl. přenesená",J712,0)</f>
        <v>0</v>
      </c>
      <c r="BH712" s="189">
        <f>IF(N712="sníž. přenesená",J712,0)</f>
        <v>0</v>
      </c>
      <c r="BI712" s="189">
        <f>IF(N712="nulová",J712,0)</f>
        <v>0</v>
      </c>
      <c r="BJ712" s="20" t="s">
        <v>145</v>
      </c>
      <c r="BK712" s="189">
        <f>ROUND(I712*H712,2)</f>
        <v>0</v>
      </c>
      <c r="BL712" s="20" t="s">
        <v>198</v>
      </c>
      <c r="BM712" s="188" t="s">
        <v>859</v>
      </c>
    </row>
    <row r="713" spans="1:65" s="2" customFormat="1" ht="10.199999999999999">
      <c r="A713" s="37"/>
      <c r="B713" s="38"/>
      <c r="C713" s="39"/>
      <c r="D713" s="190" t="s">
        <v>152</v>
      </c>
      <c r="E713" s="39"/>
      <c r="F713" s="191" t="s">
        <v>860</v>
      </c>
      <c r="G713" s="39"/>
      <c r="H713" s="39"/>
      <c r="I713" s="192"/>
      <c r="J713" s="39"/>
      <c r="K713" s="39"/>
      <c r="L713" s="42"/>
      <c r="M713" s="193"/>
      <c r="N713" s="194"/>
      <c r="O713" s="68"/>
      <c r="P713" s="68"/>
      <c r="Q713" s="68"/>
      <c r="R713" s="68"/>
      <c r="S713" s="68"/>
      <c r="T713" s="69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20" t="s">
        <v>152</v>
      </c>
      <c r="AU713" s="20" t="s">
        <v>86</v>
      </c>
    </row>
    <row r="714" spans="1:65" s="2" customFormat="1" ht="10.199999999999999">
      <c r="A714" s="37"/>
      <c r="B714" s="38"/>
      <c r="C714" s="39"/>
      <c r="D714" s="216" t="s">
        <v>163</v>
      </c>
      <c r="E714" s="39"/>
      <c r="F714" s="217" t="s">
        <v>861</v>
      </c>
      <c r="G714" s="39"/>
      <c r="H714" s="39"/>
      <c r="I714" s="192"/>
      <c r="J714" s="39"/>
      <c r="K714" s="39"/>
      <c r="L714" s="42"/>
      <c r="M714" s="193"/>
      <c r="N714" s="194"/>
      <c r="O714" s="68"/>
      <c r="P714" s="68"/>
      <c r="Q714" s="68"/>
      <c r="R714" s="68"/>
      <c r="S714" s="68"/>
      <c r="T714" s="69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163</v>
      </c>
      <c r="AU714" s="20" t="s">
        <v>86</v>
      </c>
    </row>
    <row r="715" spans="1:65" s="14" customFormat="1" ht="10.199999999999999">
      <c r="B715" s="205"/>
      <c r="C715" s="206"/>
      <c r="D715" s="190" t="s">
        <v>153</v>
      </c>
      <c r="E715" s="207" t="s">
        <v>38</v>
      </c>
      <c r="F715" s="208" t="s">
        <v>1459</v>
      </c>
      <c r="G715" s="206"/>
      <c r="H715" s="209">
        <v>19.649999999999999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153</v>
      </c>
      <c r="AU715" s="215" t="s">
        <v>86</v>
      </c>
      <c r="AV715" s="14" t="s">
        <v>86</v>
      </c>
      <c r="AW715" s="14" t="s">
        <v>36</v>
      </c>
      <c r="AX715" s="14" t="s">
        <v>84</v>
      </c>
      <c r="AY715" s="215" t="s">
        <v>144</v>
      </c>
    </row>
    <row r="716" spans="1:65" s="2" customFormat="1" ht="16.5" customHeight="1">
      <c r="A716" s="37"/>
      <c r="B716" s="38"/>
      <c r="C716" s="177" t="s">
        <v>1021</v>
      </c>
      <c r="D716" s="177" t="s">
        <v>147</v>
      </c>
      <c r="E716" s="178" t="s">
        <v>863</v>
      </c>
      <c r="F716" s="179" t="s">
        <v>864</v>
      </c>
      <c r="G716" s="180" t="s">
        <v>159</v>
      </c>
      <c r="H716" s="181">
        <v>19.649999999999999</v>
      </c>
      <c r="I716" s="182"/>
      <c r="J716" s="183">
        <f>ROUND(I716*H716,2)</f>
        <v>0</v>
      </c>
      <c r="K716" s="179" t="s">
        <v>160</v>
      </c>
      <c r="L716" s="42"/>
      <c r="M716" s="184" t="s">
        <v>38</v>
      </c>
      <c r="N716" s="185" t="s">
        <v>49</v>
      </c>
      <c r="O716" s="68"/>
      <c r="P716" s="186">
        <f>O716*H716</f>
        <v>0</v>
      </c>
      <c r="Q716" s="186">
        <v>7.5799999999999999E-3</v>
      </c>
      <c r="R716" s="186">
        <f>Q716*H716</f>
        <v>0.148947</v>
      </c>
      <c r="S716" s="186">
        <v>0</v>
      </c>
      <c r="T716" s="187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188" t="s">
        <v>198</v>
      </c>
      <c r="AT716" s="188" t="s">
        <v>147</v>
      </c>
      <c r="AU716" s="188" t="s">
        <v>86</v>
      </c>
      <c r="AY716" s="20" t="s">
        <v>144</v>
      </c>
      <c r="BE716" s="189">
        <f>IF(N716="základní",J716,0)</f>
        <v>0</v>
      </c>
      <c r="BF716" s="189">
        <f>IF(N716="snížená",J716,0)</f>
        <v>0</v>
      </c>
      <c r="BG716" s="189">
        <f>IF(N716="zákl. přenesená",J716,0)</f>
        <v>0</v>
      </c>
      <c r="BH716" s="189">
        <f>IF(N716="sníž. přenesená",J716,0)</f>
        <v>0</v>
      </c>
      <c r="BI716" s="189">
        <f>IF(N716="nulová",J716,0)</f>
        <v>0</v>
      </c>
      <c r="BJ716" s="20" t="s">
        <v>145</v>
      </c>
      <c r="BK716" s="189">
        <f>ROUND(I716*H716,2)</f>
        <v>0</v>
      </c>
      <c r="BL716" s="20" t="s">
        <v>198</v>
      </c>
      <c r="BM716" s="188" t="s">
        <v>865</v>
      </c>
    </row>
    <row r="717" spans="1:65" s="2" customFormat="1" ht="10.199999999999999">
      <c r="A717" s="37"/>
      <c r="B717" s="38"/>
      <c r="C717" s="39"/>
      <c r="D717" s="190" t="s">
        <v>152</v>
      </c>
      <c r="E717" s="39"/>
      <c r="F717" s="191" t="s">
        <v>866</v>
      </c>
      <c r="G717" s="39"/>
      <c r="H717" s="39"/>
      <c r="I717" s="192"/>
      <c r="J717" s="39"/>
      <c r="K717" s="39"/>
      <c r="L717" s="42"/>
      <c r="M717" s="193"/>
      <c r="N717" s="194"/>
      <c r="O717" s="68"/>
      <c r="P717" s="68"/>
      <c r="Q717" s="68"/>
      <c r="R717" s="68"/>
      <c r="S717" s="68"/>
      <c r="T717" s="69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20" t="s">
        <v>152</v>
      </c>
      <c r="AU717" s="20" t="s">
        <v>86</v>
      </c>
    </row>
    <row r="718" spans="1:65" s="2" customFormat="1" ht="10.199999999999999">
      <c r="A718" s="37"/>
      <c r="B718" s="38"/>
      <c r="C718" s="39"/>
      <c r="D718" s="216" t="s">
        <v>163</v>
      </c>
      <c r="E718" s="39"/>
      <c r="F718" s="217" t="s">
        <v>867</v>
      </c>
      <c r="G718" s="39"/>
      <c r="H718" s="39"/>
      <c r="I718" s="192"/>
      <c r="J718" s="39"/>
      <c r="K718" s="39"/>
      <c r="L718" s="42"/>
      <c r="M718" s="193"/>
      <c r="N718" s="194"/>
      <c r="O718" s="68"/>
      <c r="P718" s="68"/>
      <c r="Q718" s="68"/>
      <c r="R718" s="68"/>
      <c r="S718" s="68"/>
      <c r="T718" s="69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163</v>
      </c>
      <c r="AU718" s="20" t="s">
        <v>86</v>
      </c>
    </row>
    <row r="719" spans="1:65" s="14" customFormat="1" ht="10.199999999999999">
      <c r="B719" s="205"/>
      <c r="C719" s="206"/>
      <c r="D719" s="190" t="s">
        <v>153</v>
      </c>
      <c r="E719" s="207" t="s">
        <v>38</v>
      </c>
      <c r="F719" s="208" t="s">
        <v>1459</v>
      </c>
      <c r="G719" s="206"/>
      <c r="H719" s="209">
        <v>19.649999999999999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153</v>
      </c>
      <c r="AU719" s="215" t="s">
        <v>86</v>
      </c>
      <c r="AV719" s="14" t="s">
        <v>86</v>
      </c>
      <c r="AW719" s="14" t="s">
        <v>36</v>
      </c>
      <c r="AX719" s="14" t="s">
        <v>84</v>
      </c>
      <c r="AY719" s="215" t="s">
        <v>144</v>
      </c>
    </row>
    <row r="720" spans="1:65" s="2" customFormat="1" ht="16.5" customHeight="1">
      <c r="A720" s="37"/>
      <c r="B720" s="38"/>
      <c r="C720" s="177" t="s">
        <v>1027</v>
      </c>
      <c r="D720" s="177" t="s">
        <v>147</v>
      </c>
      <c r="E720" s="178" t="s">
        <v>869</v>
      </c>
      <c r="F720" s="179" t="s">
        <v>870</v>
      </c>
      <c r="G720" s="180" t="s">
        <v>159</v>
      </c>
      <c r="H720" s="181">
        <v>19.649999999999999</v>
      </c>
      <c r="I720" s="182"/>
      <c r="J720" s="183">
        <f>ROUND(I720*H720,2)</f>
        <v>0</v>
      </c>
      <c r="K720" s="179" t="s">
        <v>160</v>
      </c>
      <c r="L720" s="42"/>
      <c r="M720" s="184" t="s">
        <v>38</v>
      </c>
      <c r="N720" s="185" t="s">
        <v>49</v>
      </c>
      <c r="O720" s="68"/>
      <c r="P720" s="186">
        <f>O720*H720</f>
        <v>0</v>
      </c>
      <c r="Q720" s="186">
        <v>1.5E-3</v>
      </c>
      <c r="R720" s="186">
        <f>Q720*H720</f>
        <v>2.9474999999999998E-2</v>
      </c>
      <c r="S720" s="186">
        <v>0</v>
      </c>
      <c r="T720" s="187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88" t="s">
        <v>198</v>
      </c>
      <c r="AT720" s="188" t="s">
        <v>147</v>
      </c>
      <c r="AU720" s="188" t="s">
        <v>86</v>
      </c>
      <c r="AY720" s="20" t="s">
        <v>144</v>
      </c>
      <c r="BE720" s="189">
        <f>IF(N720="základní",J720,0)</f>
        <v>0</v>
      </c>
      <c r="BF720" s="189">
        <f>IF(N720="snížená",J720,0)</f>
        <v>0</v>
      </c>
      <c r="BG720" s="189">
        <f>IF(N720="zákl. přenesená",J720,0)</f>
        <v>0</v>
      </c>
      <c r="BH720" s="189">
        <f>IF(N720="sníž. přenesená",J720,0)</f>
        <v>0</v>
      </c>
      <c r="BI720" s="189">
        <f>IF(N720="nulová",J720,0)</f>
        <v>0</v>
      </c>
      <c r="BJ720" s="20" t="s">
        <v>145</v>
      </c>
      <c r="BK720" s="189">
        <f>ROUND(I720*H720,2)</f>
        <v>0</v>
      </c>
      <c r="BL720" s="20" t="s">
        <v>198</v>
      </c>
      <c r="BM720" s="188" t="s">
        <v>871</v>
      </c>
    </row>
    <row r="721" spans="1:65" s="2" customFormat="1" ht="10.199999999999999">
      <c r="A721" s="37"/>
      <c r="B721" s="38"/>
      <c r="C721" s="39"/>
      <c r="D721" s="190" t="s">
        <v>152</v>
      </c>
      <c r="E721" s="39"/>
      <c r="F721" s="191" t="s">
        <v>872</v>
      </c>
      <c r="G721" s="39"/>
      <c r="H721" s="39"/>
      <c r="I721" s="192"/>
      <c r="J721" s="39"/>
      <c r="K721" s="39"/>
      <c r="L721" s="42"/>
      <c r="M721" s="193"/>
      <c r="N721" s="194"/>
      <c r="O721" s="68"/>
      <c r="P721" s="68"/>
      <c r="Q721" s="68"/>
      <c r="R721" s="68"/>
      <c r="S721" s="68"/>
      <c r="T721" s="69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20" t="s">
        <v>152</v>
      </c>
      <c r="AU721" s="20" t="s">
        <v>86</v>
      </c>
    </row>
    <row r="722" spans="1:65" s="2" customFormat="1" ht="10.199999999999999">
      <c r="A722" s="37"/>
      <c r="B722" s="38"/>
      <c r="C722" s="39"/>
      <c r="D722" s="216" t="s">
        <v>163</v>
      </c>
      <c r="E722" s="39"/>
      <c r="F722" s="217" t="s">
        <v>873</v>
      </c>
      <c r="G722" s="39"/>
      <c r="H722" s="39"/>
      <c r="I722" s="192"/>
      <c r="J722" s="39"/>
      <c r="K722" s="39"/>
      <c r="L722" s="42"/>
      <c r="M722" s="193"/>
      <c r="N722" s="194"/>
      <c r="O722" s="68"/>
      <c r="P722" s="68"/>
      <c r="Q722" s="68"/>
      <c r="R722" s="68"/>
      <c r="S722" s="68"/>
      <c r="T722" s="69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163</v>
      </c>
      <c r="AU722" s="20" t="s">
        <v>86</v>
      </c>
    </row>
    <row r="723" spans="1:65" s="14" customFormat="1" ht="10.199999999999999">
      <c r="B723" s="205"/>
      <c r="C723" s="206"/>
      <c r="D723" s="190" t="s">
        <v>153</v>
      </c>
      <c r="E723" s="207" t="s">
        <v>38</v>
      </c>
      <c r="F723" s="208" t="s">
        <v>1459</v>
      </c>
      <c r="G723" s="206"/>
      <c r="H723" s="209">
        <v>19.649999999999999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153</v>
      </c>
      <c r="AU723" s="215" t="s">
        <v>86</v>
      </c>
      <c r="AV723" s="14" t="s">
        <v>86</v>
      </c>
      <c r="AW723" s="14" t="s">
        <v>36</v>
      </c>
      <c r="AX723" s="14" t="s">
        <v>84</v>
      </c>
      <c r="AY723" s="215" t="s">
        <v>144</v>
      </c>
    </row>
    <row r="724" spans="1:65" s="2" customFormat="1" ht="21.75" customHeight="1">
      <c r="A724" s="37"/>
      <c r="B724" s="38"/>
      <c r="C724" s="177" t="s">
        <v>21</v>
      </c>
      <c r="D724" s="177" t="s">
        <v>147</v>
      </c>
      <c r="E724" s="178" t="s">
        <v>875</v>
      </c>
      <c r="F724" s="179" t="s">
        <v>876</v>
      </c>
      <c r="G724" s="180" t="s">
        <v>159</v>
      </c>
      <c r="H724" s="181">
        <v>19.649999999999999</v>
      </c>
      <c r="I724" s="182"/>
      <c r="J724" s="183">
        <f>ROUND(I724*H724,2)</f>
        <v>0</v>
      </c>
      <c r="K724" s="179" t="s">
        <v>160</v>
      </c>
      <c r="L724" s="42"/>
      <c r="M724" s="184" t="s">
        <v>38</v>
      </c>
      <c r="N724" s="185" t="s">
        <v>49</v>
      </c>
      <c r="O724" s="68"/>
      <c r="P724" s="186">
        <f>O724*H724</f>
        <v>0</v>
      </c>
      <c r="Q724" s="186">
        <v>6.0000000000000001E-3</v>
      </c>
      <c r="R724" s="186">
        <f>Q724*H724</f>
        <v>0.11789999999999999</v>
      </c>
      <c r="S724" s="186">
        <v>0</v>
      </c>
      <c r="T724" s="187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8" t="s">
        <v>198</v>
      </c>
      <c r="AT724" s="188" t="s">
        <v>147</v>
      </c>
      <c r="AU724" s="188" t="s">
        <v>86</v>
      </c>
      <c r="AY724" s="20" t="s">
        <v>144</v>
      </c>
      <c r="BE724" s="189">
        <f>IF(N724="základní",J724,0)</f>
        <v>0</v>
      </c>
      <c r="BF724" s="189">
        <f>IF(N724="snížená",J724,0)</f>
        <v>0</v>
      </c>
      <c r="BG724" s="189">
        <f>IF(N724="zákl. přenesená",J724,0)</f>
        <v>0</v>
      </c>
      <c r="BH724" s="189">
        <f>IF(N724="sníž. přenesená",J724,0)</f>
        <v>0</v>
      </c>
      <c r="BI724" s="189">
        <f>IF(N724="nulová",J724,0)</f>
        <v>0</v>
      </c>
      <c r="BJ724" s="20" t="s">
        <v>145</v>
      </c>
      <c r="BK724" s="189">
        <f>ROUND(I724*H724,2)</f>
        <v>0</v>
      </c>
      <c r="BL724" s="20" t="s">
        <v>198</v>
      </c>
      <c r="BM724" s="188" t="s">
        <v>877</v>
      </c>
    </row>
    <row r="725" spans="1:65" s="2" customFormat="1" ht="19.2">
      <c r="A725" s="37"/>
      <c r="B725" s="38"/>
      <c r="C725" s="39"/>
      <c r="D725" s="190" t="s">
        <v>152</v>
      </c>
      <c r="E725" s="39"/>
      <c r="F725" s="191" t="s">
        <v>878</v>
      </c>
      <c r="G725" s="39"/>
      <c r="H725" s="39"/>
      <c r="I725" s="192"/>
      <c r="J725" s="39"/>
      <c r="K725" s="39"/>
      <c r="L725" s="42"/>
      <c r="M725" s="193"/>
      <c r="N725" s="194"/>
      <c r="O725" s="68"/>
      <c r="P725" s="68"/>
      <c r="Q725" s="68"/>
      <c r="R725" s="68"/>
      <c r="S725" s="68"/>
      <c r="T725" s="69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152</v>
      </c>
      <c r="AU725" s="20" t="s">
        <v>86</v>
      </c>
    </row>
    <row r="726" spans="1:65" s="2" customFormat="1" ht="10.199999999999999">
      <c r="A726" s="37"/>
      <c r="B726" s="38"/>
      <c r="C726" s="39"/>
      <c r="D726" s="216" t="s">
        <v>163</v>
      </c>
      <c r="E726" s="39"/>
      <c r="F726" s="217" t="s">
        <v>879</v>
      </c>
      <c r="G726" s="39"/>
      <c r="H726" s="39"/>
      <c r="I726" s="192"/>
      <c r="J726" s="39"/>
      <c r="K726" s="39"/>
      <c r="L726" s="42"/>
      <c r="M726" s="193"/>
      <c r="N726" s="194"/>
      <c r="O726" s="68"/>
      <c r="P726" s="68"/>
      <c r="Q726" s="68"/>
      <c r="R726" s="68"/>
      <c r="S726" s="68"/>
      <c r="T726" s="69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163</v>
      </c>
      <c r="AU726" s="20" t="s">
        <v>86</v>
      </c>
    </row>
    <row r="727" spans="1:65" s="13" customFormat="1" ht="10.199999999999999">
      <c r="B727" s="195"/>
      <c r="C727" s="196"/>
      <c r="D727" s="190" t="s">
        <v>153</v>
      </c>
      <c r="E727" s="197" t="s">
        <v>38</v>
      </c>
      <c r="F727" s="198" t="s">
        <v>880</v>
      </c>
      <c r="G727" s="196"/>
      <c r="H727" s="197" t="s">
        <v>38</v>
      </c>
      <c r="I727" s="199"/>
      <c r="J727" s="196"/>
      <c r="K727" s="196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153</v>
      </c>
      <c r="AU727" s="204" t="s">
        <v>86</v>
      </c>
      <c r="AV727" s="13" t="s">
        <v>84</v>
      </c>
      <c r="AW727" s="13" t="s">
        <v>36</v>
      </c>
      <c r="AX727" s="13" t="s">
        <v>76</v>
      </c>
      <c r="AY727" s="204" t="s">
        <v>144</v>
      </c>
    </row>
    <row r="728" spans="1:65" s="14" customFormat="1" ht="10.199999999999999">
      <c r="B728" s="205"/>
      <c r="C728" s="206"/>
      <c r="D728" s="190" t="s">
        <v>153</v>
      </c>
      <c r="E728" s="207" t="s">
        <v>38</v>
      </c>
      <c r="F728" s="208" t="s">
        <v>1459</v>
      </c>
      <c r="G728" s="206"/>
      <c r="H728" s="209">
        <v>19.649999999999999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153</v>
      </c>
      <c r="AU728" s="215" t="s">
        <v>86</v>
      </c>
      <c r="AV728" s="14" t="s">
        <v>86</v>
      </c>
      <c r="AW728" s="14" t="s">
        <v>36</v>
      </c>
      <c r="AX728" s="14" t="s">
        <v>84</v>
      </c>
      <c r="AY728" s="215" t="s">
        <v>144</v>
      </c>
    </row>
    <row r="729" spans="1:65" s="2" customFormat="1" ht="16.5" customHeight="1">
      <c r="A729" s="37"/>
      <c r="B729" s="38"/>
      <c r="C729" s="218" t="s">
        <v>1038</v>
      </c>
      <c r="D729" s="218" t="s">
        <v>223</v>
      </c>
      <c r="E729" s="219" t="s">
        <v>882</v>
      </c>
      <c r="F729" s="220" t="s">
        <v>883</v>
      </c>
      <c r="G729" s="221" t="s">
        <v>159</v>
      </c>
      <c r="H729" s="222">
        <v>21.614999999999998</v>
      </c>
      <c r="I729" s="223"/>
      <c r="J729" s="224">
        <f>ROUND(I729*H729,2)</f>
        <v>0</v>
      </c>
      <c r="K729" s="220" t="s">
        <v>160</v>
      </c>
      <c r="L729" s="225"/>
      <c r="M729" s="226" t="s">
        <v>38</v>
      </c>
      <c r="N729" s="227" t="s">
        <v>49</v>
      </c>
      <c r="O729" s="68"/>
      <c r="P729" s="186">
        <f>O729*H729</f>
        <v>0</v>
      </c>
      <c r="Q729" s="186">
        <v>2.1999999999999999E-2</v>
      </c>
      <c r="R729" s="186">
        <f>Q729*H729</f>
        <v>0.47552999999999995</v>
      </c>
      <c r="S729" s="186">
        <v>0</v>
      </c>
      <c r="T729" s="187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188" t="s">
        <v>227</v>
      </c>
      <c r="AT729" s="188" t="s">
        <v>223</v>
      </c>
      <c r="AU729" s="188" t="s">
        <v>86</v>
      </c>
      <c r="AY729" s="20" t="s">
        <v>144</v>
      </c>
      <c r="BE729" s="189">
        <f>IF(N729="základní",J729,0)</f>
        <v>0</v>
      </c>
      <c r="BF729" s="189">
        <f>IF(N729="snížená",J729,0)</f>
        <v>0</v>
      </c>
      <c r="BG729" s="189">
        <f>IF(N729="zákl. přenesená",J729,0)</f>
        <v>0</v>
      </c>
      <c r="BH729" s="189">
        <f>IF(N729="sníž. přenesená",J729,0)</f>
        <v>0</v>
      </c>
      <c r="BI729" s="189">
        <f>IF(N729="nulová",J729,0)</f>
        <v>0</v>
      </c>
      <c r="BJ729" s="20" t="s">
        <v>145</v>
      </c>
      <c r="BK729" s="189">
        <f>ROUND(I729*H729,2)</f>
        <v>0</v>
      </c>
      <c r="BL729" s="20" t="s">
        <v>198</v>
      </c>
      <c r="BM729" s="188" t="s">
        <v>884</v>
      </c>
    </row>
    <row r="730" spans="1:65" s="2" customFormat="1" ht="10.199999999999999">
      <c r="A730" s="37"/>
      <c r="B730" s="38"/>
      <c r="C730" s="39"/>
      <c r="D730" s="190" t="s">
        <v>152</v>
      </c>
      <c r="E730" s="39"/>
      <c r="F730" s="191" t="s">
        <v>883</v>
      </c>
      <c r="G730" s="39"/>
      <c r="H730" s="39"/>
      <c r="I730" s="192"/>
      <c r="J730" s="39"/>
      <c r="K730" s="39"/>
      <c r="L730" s="42"/>
      <c r="M730" s="193"/>
      <c r="N730" s="194"/>
      <c r="O730" s="68"/>
      <c r="P730" s="68"/>
      <c r="Q730" s="68"/>
      <c r="R730" s="68"/>
      <c r="S730" s="68"/>
      <c r="T730" s="69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T730" s="20" t="s">
        <v>152</v>
      </c>
      <c r="AU730" s="20" t="s">
        <v>86</v>
      </c>
    </row>
    <row r="731" spans="1:65" s="14" customFormat="1" ht="10.199999999999999">
      <c r="B731" s="205"/>
      <c r="C731" s="206"/>
      <c r="D731" s="190" t="s">
        <v>153</v>
      </c>
      <c r="E731" s="206"/>
      <c r="F731" s="208" t="s">
        <v>1460</v>
      </c>
      <c r="G731" s="206"/>
      <c r="H731" s="209">
        <v>21.614999999999998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153</v>
      </c>
      <c r="AU731" s="215" t="s">
        <v>86</v>
      </c>
      <c r="AV731" s="14" t="s">
        <v>86</v>
      </c>
      <c r="AW731" s="14" t="s">
        <v>4</v>
      </c>
      <c r="AX731" s="14" t="s">
        <v>84</v>
      </c>
      <c r="AY731" s="215" t="s">
        <v>144</v>
      </c>
    </row>
    <row r="732" spans="1:65" s="2" customFormat="1" ht="21.75" customHeight="1">
      <c r="A732" s="37"/>
      <c r="B732" s="38"/>
      <c r="C732" s="177" t="s">
        <v>1044</v>
      </c>
      <c r="D732" s="177" t="s">
        <v>147</v>
      </c>
      <c r="E732" s="178" t="s">
        <v>887</v>
      </c>
      <c r="F732" s="179" t="s">
        <v>888</v>
      </c>
      <c r="G732" s="180" t="s">
        <v>159</v>
      </c>
      <c r="H732" s="181">
        <v>19.649999999999999</v>
      </c>
      <c r="I732" s="182"/>
      <c r="J732" s="183">
        <f>ROUND(I732*H732,2)</f>
        <v>0</v>
      </c>
      <c r="K732" s="179" t="s">
        <v>160</v>
      </c>
      <c r="L732" s="42"/>
      <c r="M732" s="184" t="s">
        <v>38</v>
      </c>
      <c r="N732" s="185" t="s">
        <v>49</v>
      </c>
      <c r="O732" s="68"/>
      <c r="P732" s="186">
        <f>O732*H732</f>
        <v>0</v>
      </c>
      <c r="Q732" s="186">
        <v>0</v>
      </c>
      <c r="R732" s="186">
        <f>Q732*H732</f>
        <v>0</v>
      </c>
      <c r="S732" s="186">
        <v>0</v>
      </c>
      <c r="T732" s="187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8" t="s">
        <v>198</v>
      </c>
      <c r="AT732" s="188" t="s">
        <v>147</v>
      </c>
      <c r="AU732" s="188" t="s">
        <v>86</v>
      </c>
      <c r="AY732" s="20" t="s">
        <v>144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20" t="s">
        <v>145</v>
      </c>
      <c r="BK732" s="189">
        <f>ROUND(I732*H732,2)</f>
        <v>0</v>
      </c>
      <c r="BL732" s="20" t="s">
        <v>198</v>
      </c>
      <c r="BM732" s="188" t="s">
        <v>889</v>
      </c>
    </row>
    <row r="733" spans="1:65" s="2" customFormat="1" ht="10.199999999999999">
      <c r="A733" s="37"/>
      <c r="B733" s="38"/>
      <c r="C733" s="39"/>
      <c r="D733" s="190" t="s">
        <v>152</v>
      </c>
      <c r="E733" s="39"/>
      <c r="F733" s="191" t="s">
        <v>890</v>
      </c>
      <c r="G733" s="39"/>
      <c r="H733" s="39"/>
      <c r="I733" s="192"/>
      <c r="J733" s="39"/>
      <c r="K733" s="39"/>
      <c r="L733" s="42"/>
      <c r="M733" s="193"/>
      <c r="N733" s="194"/>
      <c r="O733" s="68"/>
      <c r="P733" s="68"/>
      <c r="Q733" s="68"/>
      <c r="R733" s="68"/>
      <c r="S733" s="68"/>
      <c r="T733" s="69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152</v>
      </c>
      <c r="AU733" s="20" t="s">
        <v>86</v>
      </c>
    </row>
    <row r="734" spans="1:65" s="2" customFormat="1" ht="10.199999999999999">
      <c r="A734" s="37"/>
      <c r="B734" s="38"/>
      <c r="C734" s="39"/>
      <c r="D734" s="216" t="s">
        <v>163</v>
      </c>
      <c r="E734" s="39"/>
      <c r="F734" s="217" t="s">
        <v>891</v>
      </c>
      <c r="G734" s="39"/>
      <c r="H734" s="39"/>
      <c r="I734" s="192"/>
      <c r="J734" s="39"/>
      <c r="K734" s="39"/>
      <c r="L734" s="42"/>
      <c r="M734" s="193"/>
      <c r="N734" s="194"/>
      <c r="O734" s="68"/>
      <c r="P734" s="68"/>
      <c r="Q734" s="68"/>
      <c r="R734" s="68"/>
      <c r="S734" s="68"/>
      <c r="T734" s="69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20" t="s">
        <v>163</v>
      </c>
      <c r="AU734" s="20" t="s">
        <v>86</v>
      </c>
    </row>
    <row r="735" spans="1:65" s="2" customFormat="1" ht="16.5" customHeight="1">
      <c r="A735" s="37"/>
      <c r="B735" s="38"/>
      <c r="C735" s="177" t="s">
        <v>1461</v>
      </c>
      <c r="D735" s="177" t="s">
        <v>147</v>
      </c>
      <c r="E735" s="178" t="s">
        <v>1462</v>
      </c>
      <c r="F735" s="179" t="s">
        <v>1463</v>
      </c>
      <c r="G735" s="180" t="s">
        <v>197</v>
      </c>
      <c r="H735" s="181">
        <v>28.4</v>
      </c>
      <c r="I735" s="182"/>
      <c r="J735" s="183">
        <f>ROUND(I735*H735,2)</f>
        <v>0</v>
      </c>
      <c r="K735" s="179" t="s">
        <v>160</v>
      </c>
      <c r="L735" s="42"/>
      <c r="M735" s="184" t="s">
        <v>38</v>
      </c>
      <c r="N735" s="185" t="s">
        <v>49</v>
      </c>
      <c r="O735" s="68"/>
      <c r="P735" s="186">
        <f>O735*H735</f>
        <v>0</v>
      </c>
      <c r="Q735" s="186">
        <v>3.0000000000000001E-5</v>
      </c>
      <c r="R735" s="186">
        <f>Q735*H735</f>
        <v>8.52E-4</v>
      </c>
      <c r="S735" s="186">
        <v>0</v>
      </c>
      <c r="T735" s="187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88" t="s">
        <v>198</v>
      </c>
      <c r="AT735" s="188" t="s">
        <v>147</v>
      </c>
      <c r="AU735" s="188" t="s">
        <v>86</v>
      </c>
      <c r="AY735" s="20" t="s">
        <v>144</v>
      </c>
      <c r="BE735" s="189">
        <f>IF(N735="základní",J735,0)</f>
        <v>0</v>
      </c>
      <c r="BF735" s="189">
        <f>IF(N735="snížená",J735,0)</f>
        <v>0</v>
      </c>
      <c r="BG735" s="189">
        <f>IF(N735="zákl. přenesená",J735,0)</f>
        <v>0</v>
      </c>
      <c r="BH735" s="189">
        <f>IF(N735="sníž. přenesená",J735,0)</f>
        <v>0</v>
      </c>
      <c r="BI735" s="189">
        <f>IF(N735="nulová",J735,0)</f>
        <v>0</v>
      </c>
      <c r="BJ735" s="20" t="s">
        <v>145</v>
      </c>
      <c r="BK735" s="189">
        <f>ROUND(I735*H735,2)</f>
        <v>0</v>
      </c>
      <c r="BL735" s="20" t="s">
        <v>198</v>
      </c>
      <c r="BM735" s="188" t="s">
        <v>1464</v>
      </c>
    </row>
    <row r="736" spans="1:65" s="2" customFormat="1" ht="10.199999999999999">
      <c r="A736" s="37"/>
      <c r="B736" s="38"/>
      <c r="C736" s="39"/>
      <c r="D736" s="190" t="s">
        <v>152</v>
      </c>
      <c r="E736" s="39"/>
      <c r="F736" s="191" t="s">
        <v>1465</v>
      </c>
      <c r="G736" s="39"/>
      <c r="H736" s="39"/>
      <c r="I736" s="192"/>
      <c r="J736" s="39"/>
      <c r="K736" s="39"/>
      <c r="L736" s="42"/>
      <c r="M736" s="193"/>
      <c r="N736" s="194"/>
      <c r="O736" s="68"/>
      <c r="P736" s="68"/>
      <c r="Q736" s="68"/>
      <c r="R736" s="68"/>
      <c r="S736" s="68"/>
      <c r="T736" s="69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T736" s="20" t="s">
        <v>152</v>
      </c>
      <c r="AU736" s="20" t="s">
        <v>86</v>
      </c>
    </row>
    <row r="737" spans="1:65" s="2" customFormat="1" ht="10.199999999999999">
      <c r="A737" s="37"/>
      <c r="B737" s="38"/>
      <c r="C737" s="39"/>
      <c r="D737" s="216" t="s">
        <v>163</v>
      </c>
      <c r="E737" s="39"/>
      <c r="F737" s="217" t="s">
        <v>1466</v>
      </c>
      <c r="G737" s="39"/>
      <c r="H737" s="39"/>
      <c r="I737" s="192"/>
      <c r="J737" s="39"/>
      <c r="K737" s="39"/>
      <c r="L737" s="42"/>
      <c r="M737" s="193"/>
      <c r="N737" s="194"/>
      <c r="O737" s="68"/>
      <c r="P737" s="68"/>
      <c r="Q737" s="68"/>
      <c r="R737" s="68"/>
      <c r="S737" s="68"/>
      <c r="T737" s="69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20" t="s">
        <v>163</v>
      </c>
      <c r="AU737" s="20" t="s">
        <v>86</v>
      </c>
    </row>
    <row r="738" spans="1:65" s="13" customFormat="1" ht="10.199999999999999">
      <c r="B738" s="195"/>
      <c r="C738" s="196"/>
      <c r="D738" s="190" t="s">
        <v>153</v>
      </c>
      <c r="E738" s="197" t="s">
        <v>38</v>
      </c>
      <c r="F738" s="198" t="s">
        <v>1192</v>
      </c>
      <c r="G738" s="196"/>
      <c r="H738" s="197" t="s">
        <v>38</v>
      </c>
      <c r="I738" s="199"/>
      <c r="J738" s="196"/>
      <c r="K738" s="196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153</v>
      </c>
      <c r="AU738" s="204" t="s">
        <v>86</v>
      </c>
      <c r="AV738" s="13" t="s">
        <v>84</v>
      </c>
      <c r="AW738" s="13" t="s">
        <v>36</v>
      </c>
      <c r="AX738" s="13" t="s">
        <v>76</v>
      </c>
      <c r="AY738" s="204" t="s">
        <v>144</v>
      </c>
    </row>
    <row r="739" spans="1:65" s="14" customFormat="1" ht="10.199999999999999">
      <c r="B739" s="205"/>
      <c r="C739" s="206"/>
      <c r="D739" s="190" t="s">
        <v>153</v>
      </c>
      <c r="E739" s="207" t="s">
        <v>38</v>
      </c>
      <c r="F739" s="208" t="s">
        <v>1467</v>
      </c>
      <c r="G739" s="206"/>
      <c r="H739" s="209">
        <v>8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153</v>
      </c>
      <c r="AU739" s="215" t="s">
        <v>86</v>
      </c>
      <c r="AV739" s="14" t="s">
        <v>86</v>
      </c>
      <c r="AW739" s="14" t="s">
        <v>36</v>
      </c>
      <c r="AX739" s="14" t="s">
        <v>76</v>
      </c>
      <c r="AY739" s="215" t="s">
        <v>144</v>
      </c>
    </row>
    <row r="740" spans="1:65" s="13" customFormat="1" ht="10.199999999999999">
      <c r="B740" s="195"/>
      <c r="C740" s="196"/>
      <c r="D740" s="190" t="s">
        <v>153</v>
      </c>
      <c r="E740" s="197" t="s">
        <v>38</v>
      </c>
      <c r="F740" s="198" t="s">
        <v>1173</v>
      </c>
      <c r="G740" s="196"/>
      <c r="H740" s="197" t="s">
        <v>38</v>
      </c>
      <c r="I740" s="199"/>
      <c r="J740" s="196"/>
      <c r="K740" s="196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153</v>
      </c>
      <c r="AU740" s="204" t="s">
        <v>86</v>
      </c>
      <c r="AV740" s="13" t="s">
        <v>84</v>
      </c>
      <c r="AW740" s="13" t="s">
        <v>36</v>
      </c>
      <c r="AX740" s="13" t="s">
        <v>76</v>
      </c>
      <c r="AY740" s="204" t="s">
        <v>144</v>
      </c>
    </row>
    <row r="741" spans="1:65" s="14" customFormat="1" ht="10.199999999999999">
      <c r="B741" s="205"/>
      <c r="C741" s="206"/>
      <c r="D741" s="190" t="s">
        <v>153</v>
      </c>
      <c r="E741" s="207" t="s">
        <v>38</v>
      </c>
      <c r="F741" s="208" t="s">
        <v>1468</v>
      </c>
      <c r="G741" s="206"/>
      <c r="H741" s="209">
        <v>10.199999999999999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153</v>
      </c>
      <c r="AU741" s="215" t="s">
        <v>86</v>
      </c>
      <c r="AV741" s="14" t="s">
        <v>86</v>
      </c>
      <c r="AW741" s="14" t="s">
        <v>36</v>
      </c>
      <c r="AX741" s="14" t="s">
        <v>76</v>
      </c>
      <c r="AY741" s="215" t="s">
        <v>144</v>
      </c>
    </row>
    <row r="742" spans="1:65" s="13" customFormat="1" ht="10.199999999999999">
      <c r="B742" s="195"/>
      <c r="C742" s="196"/>
      <c r="D742" s="190" t="s">
        <v>153</v>
      </c>
      <c r="E742" s="197" t="s">
        <v>38</v>
      </c>
      <c r="F742" s="198" t="s">
        <v>1171</v>
      </c>
      <c r="G742" s="196"/>
      <c r="H742" s="197" t="s">
        <v>38</v>
      </c>
      <c r="I742" s="199"/>
      <c r="J742" s="196"/>
      <c r="K742" s="196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153</v>
      </c>
      <c r="AU742" s="204" t="s">
        <v>86</v>
      </c>
      <c r="AV742" s="13" t="s">
        <v>84</v>
      </c>
      <c r="AW742" s="13" t="s">
        <v>36</v>
      </c>
      <c r="AX742" s="13" t="s">
        <v>76</v>
      </c>
      <c r="AY742" s="204" t="s">
        <v>144</v>
      </c>
    </row>
    <row r="743" spans="1:65" s="14" customFormat="1" ht="10.199999999999999">
      <c r="B743" s="205"/>
      <c r="C743" s="206"/>
      <c r="D743" s="190" t="s">
        <v>153</v>
      </c>
      <c r="E743" s="207" t="s">
        <v>38</v>
      </c>
      <c r="F743" s="208" t="s">
        <v>1468</v>
      </c>
      <c r="G743" s="206"/>
      <c r="H743" s="209">
        <v>10.199999999999999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153</v>
      </c>
      <c r="AU743" s="215" t="s">
        <v>86</v>
      </c>
      <c r="AV743" s="14" t="s">
        <v>86</v>
      </c>
      <c r="AW743" s="14" t="s">
        <v>36</v>
      </c>
      <c r="AX743" s="14" t="s">
        <v>76</v>
      </c>
      <c r="AY743" s="215" t="s">
        <v>144</v>
      </c>
    </row>
    <row r="744" spans="1:65" s="15" customFormat="1" ht="10.199999999999999">
      <c r="B744" s="232"/>
      <c r="C744" s="233"/>
      <c r="D744" s="190" t="s">
        <v>153</v>
      </c>
      <c r="E744" s="234" t="s">
        <v>38</v>
      </c>
      <c r="F744" s="235" t="s">
        <v>421</v>
      </c>
      <c r="G744" s="233"/>
      <c r="H744" s="236">
        <v>28.4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AT744" s="242" t="s">
        <v>153</v>
      </c>
      <c r="AU744" s="242" t="s">
        <v>86</v>
      </c>
      <c r="AV744" s="15" t="s">
        <v>145</v>
      </c>
      <c r="AW744" s="15" t="s">
        <v>36</v>
      </c>
      <c r="AX744" s="15" t="s">
        <v>84</v>
      </c>
      <c r="AY744" s="242" t="s">
        <v>144</v>
      </c>
    </row>
    <row r="745" spans="1:65" s="2" customFormat="1" ht="16.5" customHeight="1">
      <c r="A745" s="37"/>
      <c r="B745" s="38"/>
      <c r="C745" s="177" t="s">
        <v>1469</v>
      </c>
      <c r="D745" s="177" t="s">
        <v>147</v>
      </c>
      <c r="E745" s="178" t="s">
        <v>1470</v>
      </c>
      <c r="F745" s="179" t="s">
        <v>1471</v>
      </c>
      <c r="G745" s="180" t="s">
        <v>197</v>
      </c>
      <c r="H745" s="181">
        <v>28.4</v>
      </c>
      <c r="I745" s="182"/>
      <c r="J745" s="183">
        <f>ROUND(I745*H745,2)</f>
        <v>0</v>
      </c>
      <c r="K745" s="179" t="s">
        <v>160</v>
      </c>
      <c r="L745" s="42"/>
      <c r="M745" s="184" t="s">
        <v>38</v>
      </c>
      <c r="N745" s="185" t="s">
        <v>49</v>
      </c>
      <c r="O745" s="68"/>
      <c r="P745" s="186">
        <f>O745*H745</f>
        <v>0</v>
      </c>
      <c r="Q745" s="186">
        <v>1.7000000000000001E-4</v>
      </c>
      <c r="R745" s="186">
        <f>Q745*H745</f>
        <v>4.8279999999999998E-3</v>
      </c>
      <c r="S745" s="186">
        <v>0</v>
      </c>
      <c r="T745" s="187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88" t="s">
        <v>198</v>
      </c>
      <c r="AT745" s="188" t="s">
        <v>147</v>
      </c>
      <c r="AU745" s="188" t="s">
        <v>86</v>
      </c>
      <c r="AY745" s="20" t="s">
        <v>144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20" t="s">
        <v>145</v>
      </c>
      <c r="BK745" s="189">
        <f>ROUND(I745*H745,2)</f>
        <v>0</v>
      </c>
      <c r="BL745" s="20" t="s">
        <v>198</v>
      </c>
      <c r="BM745" s="188" t="s">
        <v>1472</v>
      </c>
    </row>
    <row r="746" spans="1:65" s="2" customFormat="1" ht="10.199999999999999">
      <c r="A746" s="37"/>
      <c r="B746" s="38"/>
      <c r="C746" s="39"/>
      <c r="D746" s="190" t="s">
        <v>152</v>
      </c>
      <c r="E746" s="39"/>
      <c r="F746" s="191" t="s">
        <v>1473</v>
      </c>
      <c r="G746" s="39"/>
      <c r="H746" s="39"/>
      <c r="I746" s="192"/>
      <c r="J746" s="39"/>
      <c r="K746" s="39"/>
      <c r="L746" s="42"/>
      <c r="M746" s="193"/>
      <c r="N746" s="194"/>
      <c r="O746" s="68"/>
      <c r="P746" s="68"/>
      <c r="Q746" s="68"/>
      <c r="R746" s="68"/>
      <c r="S746" s="68"/>
      <c r="T746" s="69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152</v>
      </c>
      <c r="AU746" s="20" t="s">
        <v>86</v>
      </c>
    </row>
    <row r="747" spans="1:65" s="2" customFormat="1" ht="10.199999999999999">
      <c r="A747" s="37"/>
      <c r="B747" s="38"/>
      <c r="C747" s="39"/>
      <c r="D747" s="216" t="s">
        <v>163</v>
      </c>
      <c r="E747" s="39"/>
      <c r="F747" s="217" t="s">
        <v>1474</v>
      </c>
      <c r="G747" s="39"/>
      <c r="H747" s="39"/>
      <c r="I747" s="192"/>
      <c r="J747" s="39"/>
      <c r="K747" s="39"/>
      <c r="L747" s="42"/>
      <c r="M747" s="193"/>
      <c r="N747" s="194"/>
      <c r="O747" s="68"/>
      <c r="P747" s="68"/>
      <c r="Q747" s="68"/>
      <c r="R747" s="68"/>
      <c r="S747" s="68"/>
      <c r="T747" s="69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T747" s="20" t="s">
        <v>163</v>
      </c>
      <c r="AU747" s="20" t="s">
        <v>86</v>
      </c>
    </row>
    <row r="748" spans="1:65" s="13" customFormat="1" ht="10.199999999999999">
      <c r="B748" s="195"/>
      <c r="C748" s="196"/>
      <c r="D748" s="190" t="s">
        <v>153</v>
      </c>
      <c r="E748" s="197" t="s">
        <v>38</v>
      </c>
      <c r="F748" s="198" t="s">
        <v>1475</v>
      </c>
      <c r="G748" s="196"/>
      <c r="H748" s="197" t="s">
        <v>38</v>
      </c>
      <c r="I748" s="199"/>
      <c r="J748" s="196"/>
      <c r="K748" s="196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153</v>
      </c>
      <c r="AU748" s="204" t="s">
        <v>86</v>
      </c>
      <c r="AV748" s="13" t="s">
        <v>84</v>
      </c>
      <c r="AW748" s="13" t="s">
        <v>36</v>
      </c>
      <c r="AX748" s="13" t="s">
        <v>76</v>
      </c>
      <c r="AY748" s="204" t="s">
        <v>144</v>
      </c>
    </row>
    <row r="749" spans="1:65" s="13" customFormat="1" ht="10.199999999999999">
      <c r="B749" s="195"/>
      <c r="C749" s="196"/>
      <c r="D749" s="190" t="s">
        <v>153</v>
      </c>
      <c r="E749" s="197" t="s">
        <v>38</v>
      </c>
      <c r="F749" s="198" t="s">
        <v>1192</v>
      </c>
      <c r="G749" s="196"/>
      <c r="H749" s="197" t="s">
        <v>38</v>
      </c>
      <c r="I749" s="199"/>
      <c r="J749" s="196"/>
      <c r="K749" s="196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153</v>
      </c>
      <c r="AU749" s="204" t="s">
        <v>86</v>
      </c>
      <c r="AV749" s="13" t="s">
        <v>84</v>
      </c>
      <c r="AW749" s="13" t="s">
        <v>36</v>
      </c>
      <c r="AX749" s="13" t="s">
        <v>76</v>
      </c>
      <c r="AY749" s="204" t="s">
        <v>144</v>
      </c>
    </row>
    <row r="750" spans="1:65" s="14" customFormat="1" ht="10.199999999999999">
      <c r="B750" s="205"/>
      <c r="C750" s="206"/>
      <c r="D750" s="190" t="s">
        <v>153</v>
      </c>
      <c r="E750" s="207" t="s">
        <v>38</v>
      </c>
      <c r="F750" s="208" t="s">
        <v>1467</v>
      </c>
      <c r="G750" s="206"/>
      <c r="H750" s="209">
        <v>8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153</v>
      </c>
      <c r="AU750" s="215" t="s">
        <v>86</v>
      </c>
      <c r="AV750" s="14" t="s">
        <v>86</v>
      </c>
      <c r="AW750" s="14" t="s">
        <v>36</v>
      </c>
      <c r="AX750" s="14" t="s">
        <v>76</v>
      </c>
      <c r="AY750" s="215" t="s">
        <v>144</v>
      </c>
    </row>
    <row r="751" spans="1:65" s="13" customFormat="1" ht="10.199999999999999">
      <c r="B751" s="195"/>
      <c r="C751" s="196"/>
      <c r="D751" s="190" t="s">
        <v>153</v>
      </c>
      <c r="E751" s="197" t="s">
        <v>38</v>
      </c>
      <c r="F751" s="198" t="s">
        <v>1173</v>
      </c>
      <c r="G751" s="196"/>
      <c r="H751" s="197" t="s">
        <v>38</v>
      </c>
      <c r="I751" s="199"/>
      <c r="J751" s="196"/>
      <c r="K751" s="196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153</v>
      </c>
      <c r="AU751" s="204" t="s">
        <v>86</v>
      </c>
      <c r="AV751" s="13" t="s">
        <v>84</v>
      </c>
      <c r="AW751" s="13" t="s">
        <v>36</v>
      </c>
      <c r="AX751" s="13" t="s">
        <v>76</v>
      </c>
      <c r="AY751" s="204" t="s">
        <v>144</v>
      </c>
    </row>
    <row r="752" spans="1:65" s="14" customFormat="1" ht="10.199999999999999">
      <c r="B752" s="205"/>
      <c r="C752" s="206"/>
      <c r="D752" s="190" t="s">
        <v>153</v>
      </c>
      <c r="E752" s="207" t="s">
        <v>38</v>
      </c>
      <c r="F752" s="208" t="s">
        <v>1468</v>
      </c>
      <c r="G752" s="206"/>
      <c r="H752" s="209">
        <v>10.199999999999999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153</v>
      </c>
      <c r="AU752" s="215" t="s">
        <v>86</v>
      </c>
      <c r="AV752" s="14" t="s">
        <v>86</v>
      </c>
      <c r="AW752" s="14" t="s">
        <v>36</v>
      </c>
      <c r="AX752" s="14" t="s">
        <v>76</v>
      </c>
      <c r="AY752" s="215" t="s">
        <v>144</v>
      </c>
    </row>
    <row r="753" spans="1:65" s="13" customFormat="1" ht="10.199999999999999">
      <c r="B753" s="195"/>
      <c r="C753" s="196"/>
      <c r="D753" s="190" t="s">
        <v>153</v>
      </c>
      <c r="E753" s="197" t="s">
        <v>38</v>
      </c>
      <c r="F753" s="198" t="s">
        <v>1171</v>
      </c>
      <c r="G753" s="196"/>
      <c r="H753" s="197" t="s">
        <v>38</v>
      </c>
      <c r="I753" s="199"/>
      <c r="J753" s="196"/>
      <c r="K753" s="196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153</v>
      </c>
      <c r="AU753" s="204" t="s">
        <v>86</v>
      </c>
      <c r="AV753" s="13" t="s">
        <v>84</v>
      </c>
      <c r="AW753" s="13" t="s">
        <v>36</v>
      </c>
      <c r="AX753" s="13" t="s">
        <v>76</v>
      </c>
      <c r="AY753" s="204" t="s">
        <v>144</v>
      </c>
    </row>
    <row r="754" spans="1:65" s="14" customFormat="1" ht="10.199999999999999">
      <c r="B754" s="205"/>
      <c r="C754" s="206"/>
      <c r="D754" s="190" t="s">
        <v>153</v>
      </c>
      <c r="E754" s="207" t="s">
        <v>38</v>
      </c>
      <c r="F754" s="208" t="s">
        <v>1468</v>
      </c>
      <c r="G754" s="206"/>
      <c r="H754" s="209">
        <v>10.199999999999999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153</v>
      </c>
      <c r="AU754" s="215" t="s">
        <v>86</v>
      </c>
      <c r="AV754" s="14" t="s">
        <v>86</v>
      </c>
      <c r="AW754" s="14" t="s">
        <v>36</v>
      </c>
      <c r="AX754" s="14" t="s">
        <v>76</v>
      </c>
      <c r="AY754" s="215" t="s">
        <v>144</v>
      </c>
    </row>
    <row r="755" spans="1:65" s="15" customFormat="1" ht="10.199999999999999">
      <c r="B755" s="232"/>
      <c r="C755" s="233"/>
      <c r="D755" s="190" t="s">
        <v>153</v>
      </c>
      <c r="E755" s="234" t="s">
        <v>38</v>
      </c>
      <c r="F755" s="235" t="s">
        <v>421</v>
      </c>
      <c r="G755" s="233"/>
      <c r="H755" s="236">
        <v>28.4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153</v>
      </c>
      <c r="AU755" s="242" t="s">
        <v>86</v>
      </c>
      <c r="AV755" s="15" t="s">
        <v>145</v>
      </c>
      <c r="AW755" s="15" t="s">
        <v>36</v>
      </c>
      <c r="AX755" s="15" t="s">
        <v>84</v>
      </c>
      <c r="AY755" s="242" t="s">
        <v>144</v>
      </c>
    </row>
    <row r="756" spans="1:65" s="2" customFormat="1" ht="16.5" customHeight="1">
      <c r="A756" s="37"/>
      <c r="B756" s="38"/>
      <c r="C756" s="218" t="s">
        <v>1476</v>
      </c>
      <c r="D756" s="218" t="s">
        <v>223</v>
      </c>
      <c r="E756" s="219" t="s">
        <v>1477</v>
      </c>
      <c r="F756" s="220" t="s">
        <v>1478</v>
      </c>
      <c r="G756" s="221" t="s">
        <v>197</v>
      </c>
      <c r="H756" s="222">
        <v>28.4</v>
      </c>
      <c r="I756" s="223"/>
      <c r="J756" s="224">
        <f>ROUND(I756*H756,2)</f>
        <v>0</v>
      </c>
      <c r="K756" s="220" t="s">
        <v>160</v>
      </c>
      <c r="L756" s="225"/>
      <c r="M756" s="226" t="s">
        <v>38</v>
      </c>
      <c r="N756" s="227" t="s">
        <v>49</v>
      </c>
      <c r="O756" s="68"/>
      <c r="P756" s="186">
        <f>O756*H756</f>
        <v>0</v>
      </c>
      <c r="Q756" s="186">
        <v>1E-3</v>
      </c>
      <c r="R756" s="186">
        <f>Q756*H756</f>
        <v>2.8399999999999998E-2</v>
      </c>
      <c r="S756" s="186">
        <v>0</v>
      </c>
      <c r="T756" s="187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188" t="s">
        <v>227</v>
      </c>
      <c r="AT756" s="188" t="s">
        <v>223</v>
      </c>
      <c r="AU756" s="188" t="s">
        <v>86</v>
      </c>
      <c r="AY756" s="20" t="s">
        <v>144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20" t="s">
        <v>145</v>
      </c>
      <c r="BK756" s="189">
        <f>ROUND(I756*H756,2)</f>
        <v>0</v>
      </c>
      <c r="BL756" s="20" t="s">
        <v>198</v>
      </c>
      <c r="BM756" s="188" t="s">
        <v>1479</v>
      </c>
    </row>
    <row r="757" spans="1:65" s="2" customFormat="1" ht="10.199999999999999">
      <c r="A757" s="37"/>
      <c r="B757" s="38"/>
      <c r="C757" s="39"/>
      <c r="D757" s="190" t="s">
        <v>152</v>
      </c>
      <c r="E757" s="39"/>
      <c r="F757" s="191" t="s">
        <v>1478</v>
      </c>
      <c r="G757" s="39"/>
      <c r="H757" s="39"/>
      <c r="I757" s="192"/>
      <c r="J757" s="39"/>
      <c r="K757" s="39"/>
      <c r="L757" s="42"/>
      <c r="M757" s="193"/>
      <c r="N757" s="194"/>
      <c r="O757" s="68"/>
      <c r="P757" s="68"/>
      <c r="Q757" s="68"/>
      <c r="R757" s="68"/>
      <c r="S757" s="68"/>
      <c r="T757" s="69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20" t="s">
        <v>152</v>
      </c>
      <c r="AU757" s="20" t="s">
        <v>86</v>
      </c>
    </row>
    <row r="758" spans="1:65" s="2" customFormat="1" ht="16.5" customHeight="1">
      <c r="A758" s="37"/>
      <c r="B758" s="38"/>
      <c r="C758" s="177" t="s">
        <v>1480</v>
      </c>
      <c r="D758" s="177" t="s">
        <v>147</v>
      </c>
      <c r="E758" s="178" t="s">
        <v>893</v>
      </c>
      <c r="F758" s="179" t="s">
        <v>894</v>
      </c>
      <c r="G758" s="180" t="s">
        <v>172</v>
      </c>
      <c r="H758" s="181">
        <v>0.82499999999999996</v>
      </c>
      <c r="I758" s="182"/>
      <c r="J758" s="183">
        <f>ROUND(I758*H758,2)</f>
        <v>0</v>
      </c>
      <c r="K758" s="179" t="s">
        <v>160</v>
      </c>
      <c r="L758" s="42"/>
      <c r="M758" s="184" t="s">
        <v>38</v>
      </c>
      <c r="N758" s="185" t="s">
        <v>49</v>
      </c>
      <c r="O758" s="68"/>
      <c r="P758" s="186">
        <f>O758*H758</f>
        <v>0</v>
      </c>
      <c r="Q758" s="186">
        <v>0</v>
      </c>
      <c r="R758" s="186">
        <f>Q758*H758</f>
        <v>0</v>
      </c>
      <c r="S758" s="186">
        <v>0</v>
      </c>
      <c r="T758" s="187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88" t="s">
        <v>198</v>
      </c>
      <c r="AT758" s="188" t="s">
        <v>147</v>
      </c>
      <c r="AU758" s="188" t="s">
        <v>86</v>
      </c>
      <c r="AY758" s="20" t="s">
        <v>144</v>
      </c>
      <c r="BE758" s="189">
        <f>IF(N758="základní",J758,0)</f>
        <v>0</v>
      </c>
      <c r="BF758" s="189">
        <f>IF(N758="snížená",J758,0)</f>
        <v>0</v>
      </c>
      <c r="BG758" s="189">
        <f>IF(N758="zákl. přenesená",J758,0)</f>
        <v>0</v>
      </c>
      <c r="BH758" s="189">
        <f>IF(N758="sníž. přenesená",J758,0)</f>
        <v>0</v>
      </c>
      <c r="BI758" s="189">
        <f>IF(N758="nulová",J758,0)</f>
        <v>0</v>
      </c>
      <c r="BJ758" s="20" t="s">
        <v>145</v>
      </c>
      <c r="BK758" s="189">
        <f>ROUND(I758*H758,2)</f>
        <v>0</v>
      </c>
      <c r="BL758" s="20" t="s">
        <v>198</v>
      </c>
      <c r="BM758" s="188" t="s">
        <v>895</v>
      </c>
    </row>
    <row r="759" spans="1:65" s="2" customFormat="1" ht="19.2">
      <c r="A759" s="37"/>
      <c r="B759" s="38"/>
      <c r="C759" s="39"/>
      <c r="D759" s="190" t="s">
        <v>152</v>
      </c>
      <c r="E759" s="39"/>
      <c r="F759" s="191" t="s">
        <v>896</v>
      </c>
      <c r="G759" s="39"/>
      <c r="H759" s="39"/>
      <c r="I759" s="192"/>
      <c r="J759" s="39"/>
      <c r="K759" s="39"/>
      <c r="L759" s="42"/>
      <c r="M759" s="193"/>
      <c r="N759" s="194"/>
      <c r="O759" s="68"/>
      <c r="P759" s="68"/>
      <c r="Q759" s="68"/>
      <c r="R759" s="68"/>
      <c r="S759" s="68"/>
      <c r="T759" s="69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20" t="s">
        <v>152</v>
      </c>
      <c r="AU759" s="20" t="s">
        <v>86</v>
      </c>
    </row>
    <row r="760" spans="1:65" s="2" customFormat="1" ht="10.199999999999999">
      <c r="A760" s="37"/>
      <c r="B760" s="38"/>
      <c r="C760" s="39"/>
      <c r="D760" s="216" t="s">
        <v>163</v>
      </c>
      <c r="E760" s="39"/>
      <c r="F760" s="217" t="s">
        <v>897</v>
      </c>
      <c r="G760" s="39"/>
      <c r="H760" s="39"/>
      <c r="I760" s="192"/>
      <c r="J760" s="39"/>
      <c r="K760" s="39"/>
      <c r="L760" s="42"/>
      <c r="M760" s="193"/>
      <c r="N760" s="194"/>
      <c r="O760" s="68"/>
      <c r="P760" s="68"/>
      <c r="Q760" s="68"/>
      <c r="R760" s="68"/>
      <c r="S760" s="68"/>
      <c r="T760" s="69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20" t="s">
        <v>163</v>
      </c>
      <c r="AU760" s="20" t="s">
        <v>86</v>
      </c>
    </row>
    <row r="761" spans="1:65" s="12" customFormat="1" ht="22.8" customHeight="1">
      <c r="B761" s="161"/>
      <c r="C761" s="162"/>
      <c r="D761" s="163" t="s">
        <v>75</v>
      </c>
      <c r="E761" s="175" t="s">
        <v>898</v>
      </c>
      <c r="F761" s="175" t="s">
        <v>899</v>
      </c>
      <c r="G761" s="162"/>
      <c r="H761" s="162"/>
      <c r="I761" s="165"/>
      <c r="J761" s="176">
        <f>BK761</f>
        <v>0</v>
      </c>
      <c r="K761" s="162"/>
      <c r="L761" s="167"/>
      <c r="M761" s="168"/>
      <c r="N761" s="169"/>
      <c r="O761" s="169"/>
      <c r="P761" s="170">
        <f>SUM(P762:P841)</f>
        <v>0</v>
      </c>
      <c r="Q761" s="169"/>
      <c r="R761" s="170">
        <f>SUM(R762:R841)</f>
        <v>1.6633342000000002</v>
      </c>
      <c r="S761" s="169"/>
      <c r="T761" s="171">
        <f>SUM(T762:T841)</f>
        <v>1.7115</v>
      </c>
      <c r="AR761" s="172" t="s">
        <v>86</v>
      </c>
      <c r="AT761" s="173" t="s">
        <v>75</v>
      </c>
      <c r="AU761" s="173" t="s">
        <v>84</v>
      </c>
      <c r="AY761" s="172" t="s">
        <v>144</v>
      </c>
      <c r="BK761" s="174">
        <f>SUM(BK762:BK841)</f>
        <v>0</v>
      </c>
    </row>
    <row r="762" spans="1:65" s="2" customFormat="1" ht="16.5" customHeight="1">
      <c r="A762" s="37"/>
      <c r="B762" s="38"/>
      <c r="C762" s="177" t="s">
        <v>1481</v>
      </c>
      <c r="D762" s="177" t="s">
        <v>147</v>
      </c>
      <c r="E762" s="178" t="s">
        <v>901</v>
      </c>
      <c r="F762" s="179" t="s">
        <v>902</v>
      </c>
      <c r="G762" s="180" t="s">
        <v>159</v>
      </c>
      <c r="H762" s="181">
        <v>21</v>
      </c>
      <c r="I762" s="182"/>
      <c r="J762" s="183">
        <f>ROUND(I762*H762,2)</f>
        <v>0</v>
      </c>
      <c r="K762" s="179" t="s">
        <v>160</v>
      </c>
      <c r="L762" s="42"/>
      <c r="M762" s="184" t="s">
        <v>38</v>
      </c>
      <c r="N762" s="185" t="s">
        <v>49</v>
      </c>
      <c r="O762" s="68"/>
      <c r="P762" s="186">
        <f>O762*H762</f>
        <v>0</v>
      </c>
      <c r="Q762" s="186">
        <v>0</v>
      </c>
      <c r="R762" s="186">
        <f>Q762*H762</f>
        <v>0</v>
      </c>
      <c r="S762" s="186">
        <v>8.1500000000000003E-2</v>
      </c>
      <c r="T762" s="187">
        <f>S762*H762</f>
        <v>1.7115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88" t="s">
        <v>198</v>
      </c>
      <c r="AT762" s="188" t="s">
        <v>147</v>
      </c>
      <c r="AU762" s="188" t="s">
        <v>86</v>
      </c>
      <c r="AY762" s="20" t="s">
        <v>144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20" t="s">
        <v>145</v>
      </c>
      <c r="BK762" s="189">
        <f>ROUND(I762*H762,2)</f>
        <v>0</v>
      </c>
      <c r="BL762" s="20" t="s">
        <v>198</v>
      </c>
      <c r="BM762" s="188" t="s">
        <v>903</v>
      </c>
    </row>
    <row r="763" spans="1:65" s="2" customFormat="1" ht="10.199999999999999">
      <c r="A763" s="37"/>
      <c r="B763" s="38"/>
      <c r="C763" s="39"/>
      <c r="D763" s="190" t="s">
        <v>152</v>
      </c>
      <c r="E763" s="39"/>
      <c r="F763" s="191" t="s">
        <v>904</v>
      </c>
      <c r="G763" s="39"/>
      <c r="H763" s="39"/>
      <c r="I763" s="192"/>
      <c r="J763" s="39"/>
      <c r="K763" s="39"/>
      <c r="L763" s="42"/>
      <c r="M763" s="193"/>
      <c r="N763" s="194"/>
      <c r="O763" s="68"/>
      <c r="P763" s="68"/>
      <c r="Q763" s="68"/>
      <c r="R763" s="68"/>
      <c r="S763" s="68"/>
      <c r="T763" s="69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152</v>
      </c>
      <c r="AU763" s="20" t="s">
        <v>86</v>
      </c>
    </row>
    <row r="764" spans="1:65" s="2" customFormat="1" ht="10.199999999999999">
      <c r="A764" s="37"/>
      <c r="B764" s="38"/>
      <c r="C764" s="39"/>
      <c r="D764" s="216" t="s">
        <v>163</v>
      </c>
      <c r="E764" s="39"/>
      <c r="F764" s="217" t="s">
        <v>905</v>
      </c>
      <c r="G764" s="39"/>
      <c r="H764" s="39"/>
      <c r="I764" s="192"/>
      <c r="J764" s="39"/>
      <c r="K764" s="39"/>
      <c r="L764" s="42"/>
      <c r="M764" s="193"/>
      <c r="N764" s="194"/>
      <c r="O764" s="68"/>
      <c r="P764" s="68"/>
      <c r="Q764" s="68"/>
      <c r="R764" s="68"/>
      <c r="S764" s="68"/>
      <c r="T764" s="69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163</v>
      </c>
      <c r="AU764" s="20" t="s">
        <v>86</v>
      </c>
    </row>
    <row r="765" spans="1:65" s="13" customFormat="1" ht="10.199999999999999">
      <c r="B765" s="195"/>
      <c r="C765" s="196"/>
      <c r="D765" s="190" t="s">
        <v>153</v>
      </c>
      <c r="E765" s="197" t="s">
        <v>38</v>
      </c>
      <c r="F765" s="198" t="s">
        <v>1217</v>
      </c>
      <c r="G765" s="196"/>
      <c r="H765" s="197" t="s">
        <v>38</v>
      </c>
      <c r="I765" s="199"/>
      <c r="J765" s="196"/>
      <c r="K765" s="196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153</v>
      </c>
      <c r="AU765" s="204" t="s">
        <v>86</v>
      </c>
      <c r="AV765" s="13" t="s">
        <v>84</v>
      </c>
      <c r="AW765" s="13" t="s">
        <v>36</v>
      </c>
      <c r="AX765" s="13" t="s">
        <v>76</v>
      </c>
      <c r="AY765" s="204" t="s">
        <v>144</v>
      </c>
    </row>
    <row r="766" spans="1:65" s="14" customFormat="1" ht="10.199999999999999">
      <c r="B766" s="205"/>
      <c r="C766" s="206"/>
      <c r="D766" s="190" t="s">
        <v>153</v>
      </c>
      <c r="E766" s="207" t="s">
        <v>38</v>
      </c>
      <c r="F766" s="208" t="s">
        <v>1482</v>
      </c>
      <c r="G766" s="206"/>
      <c r="H766" s="209">
        <v>14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153</v>
      </c>
      <c r="AU766" s="215" t="s">
        <v>86</v>
      </c>
      <c r="AV766" s="14" t="s">
        <v>86</v>
      </c>
      <c r="AW766" s="14" t="s">
        <v>36</v>
      </c>
      <c r="AX766" s="14" t="s">
        <v>76</v>
      </c>
      <c r="AY766" s="215" t="s">
        <v>144</v>
      </c>
    </row>
    <row r="767" spans="1:65" s="13" customFormat="1" ht="10.199999999999999">
      <c r="B767" s="195"/>
      <c r="C767" s="196"/>
      <c r="D767" s="190" t="s">
        <v>153</v>
      </c>
      <c r="E767" s="197" t="s">
        <v>38</v>
      </c>
      <c r="F767" s="198" t="s">
        <v>1229</v>
      </c>
      <c r="G767" s="196"/>
      <c r="H767" s="197" t="s">
        <v>38</v>
      </c>
      <c r="I767" s="199"/>
      <c r="J767" s="196"/>
      <c r="K767" s="196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153</v>
      </c>
      <c r="AU767" s="204" t="s">
        <v>86</v>
      </c>
      <c r="AV767" s="13" t="s">
        <v>84</v>
      </c>
      <c r="AW767" s="13" t="s">
        <v>36</v>
      </c>
      <c r="AX767" s="13" t="s">
        <v>76</v>
      </c>
      <c r="AY767" s="204" t="s">
        <v>144</v>
      </c>
    </row>
    <row r="768" spans="1:65" s="14" customFormat="1" ht="10.199999999999999">
      <c r="B768" s="205"/>
      <c r="C768" s="206"/>
      <c r="D768" s="190" t="s">
        <v>153</v>
      </c>
      <c r="E768" s="207" t="s">
        <v>38</v>
      </c>
      <c r="F768" s="208" t="s">
        <v>1483</v>
      </c>
      <c r="G768" s="206"/>
      <c r="H768" s="209">
        <v>2.5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153</v>
      </c>
      <c r="AU768" s="215" t="s">
        <v>86</v>
      </c>
      <c r="AV768" s="14" t="s">
        <v>86</v>
      </c>
      <c r="AW768" s="14" t="s">
        <v>36</v>
      </c>
      <c r="AX768" s="14" t="s">
        <v>76</v>
      </c>
      <c r="AY768" s="215" t="s">
        <v>144</v>
      </c>
    </row>
    <row r="769" spans="1:65" s="13" customFormat="1" ht="10.199999999999999">
      <c r="B769" s="195"/>
      <c r="C769" s="196"/>
      <c r="D769" s="190" t="s">
        <v>153</v>
      </c>
      <c r="E769" s="197" t="s">
        <v>38</v>
      </c>
      <c r="F769" s="198" t="s">
        <v>1231</v>
      </c>
      <c r="G769" s="196"/>
      <c r="H769" s="197" t="s">
        <v>38</v>
      </c>
      <c r="I769" s="199"/>
      <c r="J769" s="196"/>
      <c r="K769" s="196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153</v>
      </c>
      <c r="AU769" s="204" t="s">
        <v>86</v>
      </c>
      <c r="AV769" s="13" t="s">
        <v>84</v>
      </c>
      <c r="AW769" s="13" t="s">
        <v>36</v>
      </c>
      <c r="AX769" s="13" t="s">
        <v>76</v>
      </c>
      <c r="AY769" s="204" t="s">
        <v>144</v>
      </c>
    </row>
    <row r="770" spans="1:65" s="14" customFormat="1" ht="10.199999999999999">
      <c r="B770" s="205"/>
      <c r="C770" s="206"/>
      <c r="D770" s="190" t="s">
        <v>153</v>
      </c>
      <c r="E770" s="207" t="s">
        <v>38</v>
      </c>
      <c r="F770" s="208" t="s">
        <v>1458</v>
      </c>
      <c r="G770" s="206"/>
      <c r="H770" s="209">
        <v>4.5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153</v>
      </c>
      <c r="AU770" s="215" t="s">
        <v>86</v>
      </c>
      <c r="AV770" s="14" t="s">
        <v>86</v>
      </c>
      <c r="AW770" s="14" t="s">
        <v>36</v>
      </c>
      <c r="AX770" s="14" t="s">
        <v>76</v>
      </c>
      <c r="AY770" s="215" t="s">
        <v>144</v>
      </c>
    </row>
    <row r="771" spans="1:65" s="15" customFormat="1" ht="10.199999999999999">
      <c r="B771" s="232"/>
      <c r="C771" s="233"/>
      <c r="D771" s="190" t="s">
        <v>153</v>
      </c>
      <c r="E771" s="234" t="s">
        <v>38</v>
      </c>
      <c r="F771" s="235" t="s">
        <v>421</v>
      </c>
      <c r="G771" s="233"/>
      <c r="H771" s="236">
        <v>21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AT771" s="242" t="s">
        <v>153</v>
      </c>
      <c r="AU771" s="242" t="s">
        <v>86</v>
      </c>
      <c r="AV771" s="15" t="s">
        <v>145</v>
      </c>
      <c r="AW771" s="15" t="s">
        <v>36</v>
      </c>
      <c r="AX771" s="15" t="s">
        <v>84</v>
      </c>
      <c r="AY771" s="242" t="s">
        <v>144</v>
      </c>
    </row>
    <row r="772" spans="1:65" s="2" customFormat="1" ht="16.5" customHeight="1">
      <c r="A772" s="37"/>
      <c r="B772" s="38"/>
      <c r="C772" s="177" t="s">
        <v>1484</v>
      </c>
      <c r="D772" s="177" t="s">
        <v>147</v>
      </c>
      <c r="E772" s="178" t="s">
        <v>908</v>
      </c>
      <c r="F772" s="179" t="s">
        <v>909</v>
      </c>
      <c r="G772" s="180" t="s">
        <v>159</v>
      </c>
      <c r="H772" s="181">
        <v>21</v>
      </c>
      <c r="I772" s="182"/>
      <c r="J772" s="183">
        <f>ROUND(I772*H772,2)</f>
        <v>0</v>
      </c>
      <c r="K772" s="179" t="s">
        <v>160</v>
      </c>
      <c r="L772" s="42"/>
      <c r="M772" s="184" t="s">
        <v>38</v>
      </c>
      <c r="N772" s="185" t="s">
        <v>49</v>
      </c>
      <c r="O772" s="68"/>
      <c r="P772" s="186">
        <f>O772*H772</f>
        <v>0</v>
      </c>
      <c r="Q772" s="186">
        <v>0</v>
      </c>
      <c r="R772" s="186">
        <f>Q772*H772</f>
        <v>0</v>
      </c>
      <c r="S772" s="186">
        <v>0</v>
      </c>
      <c r="T772" s="187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188" t="s">
        <v>198</v>
      </c>
      <c r="AT772" s="188" t="s">
        <v>147</v>
      </c>
      <c r="AU772" s="188" t="s">
        <v>86</v>
      </c>
      <c r="AY772" s="20" t="s">
        <v>144</v>
      </c>
      <c r="BE772" s="189">
        <f>IF(N772="základní",J772,0)</f>
        <v>0</v>
      </c>
      <c r="BF772" s="189">
        <f>IF(N772="snížená",J772,0)</f>
        <v>0</v>
      </c>
      <c r="BG772" s="189">
        <f>IF(N772="zákl. přenesená",J772,0)</f>
        <v>0</v>
      </c>
      <c r="BH772" s="189">
        <f>IF(N772="sníž. přenesená",J772,0)</f>
        <v>0</v>
      </c>
      <c r="BI772" s="189">
        <f>IF(N772="nulová",J772,0)</f>
        <v>0</v>
      </c>
      <c r="BJ772" s="20" t="s">
        <v>145</v>
      </c>
      <c r="BK772" s="189">
        <f>ROUND(I772*H772,2)</f>
        <v>0</v>
      </c>
      <c r="BL772" s="20" t="s">
        <v>198</v>
      </c>
      <c r="BM772" s="188" t="s">
        <v>910</v>
      </c>
    </row>
    <row r="773" spans="1:65" s="2" customFormat="1" ht="10.199999999999999">
      <c r="A773" s="37"/>
      <c r="B773" s="38"/>
      <c r="C773" s="39"/>
      <c r="D773" s="190" t="s">
        <v>152</v>
      </c>
      <c r="E773" s="39"/>
      <c r="F773" s="191" t="s">
        <v>911</v>
      </c>
      <c r="G773" s="39"/>
      <c r="H773" s="39"/>
      <c r="I773" s="192"/>
      <c r="J773" s="39"/>
      <c r="K773" s="39"/>
      <c r="L773" s="42"/>
      <c r="M773" s="193"/>
      <c r="N773" s="194"/>
      <c r="O773" s="68"/>
      <c r="P773" s="68"/>
      <c r="Q773" s="68"/>
      <c r="R773" s="68"/>
      <c r="S773" s="68"/>
      <c r="T773" s="69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20" t="s">
        <v>152</v>
      </c>
      <c r="AU773" s="20" t="s">
        <v>86</v>
      </c>
    </row>
    <row r="774" spans="1:65" s="2" customFormat="1" ht="10.199999999999999">
      <c r="A774" s="37"/>
      <c r="B774" s="38"/>
      <c r="C774" s="39"/>
      <c r="D774" s="216" t="s">
        <v>163</v>
      </c>
      <c r="E774" s="39"/>
      <c r="F774" s="217" t="s">
        <v>912</v>
      </c>
      <c r="G774" s="39"/>
      <c r="H774" s="39"/>
      <c r="I774" s="192"/>
      <c r="J774" s="39"/>
      <c r="K774" s="39"/>
      <c r="L774" s="42"/>
      <c r="M774" s="193"/>
      <c r="N774" s="194"/>
      <c r="O774" s="68"/>
      <c r="P774" s="68"/>
      <c r="Q774" s="68"/>
      <c r="R774" s="68"/>
      <c r="S774" s="68"/>
      <c r="T774" s="69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20" t="s">
        <v>163</v>
      </c>
      <c r="AU774" s="20" t="s">
        <v>86</v>
      </c>
    </row>
    <row r="775" spans="1:65" s="13" customFormat="1" ht="10.199999999999999">
      <c r="B775" s="195"/>
      <c r="C775" s="196"/>
      <c r="D775" s="190" t="s">
        <v>153</v>
      </c>
      <c r="E775" s="197" t="s">
        <v>38</v>
      </c>
      <c r="F775" s="198" t="s">
        <v>913</v>
      </c>
      <c r="G775" s="196"/>
      <c r="H775" s="197" t="s">
        <v>38</v>
      </c>
      <c r="I775" s="199"/>
      <c r="J775" s="196"/>
      <c r="K775" s="196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153</v>
      </c>
      <c r="AU775" s="204" t="s">
        <v>86</v>
      </c>
      <c r="AV775" s="13" t="s">
        <v>84</v>
      </c>
      <c r="AW775" s="13" t="s">
        <v>36</v>
      </c>
      <c r="AX775" s="13" t="s">
        <v>76</v>
      </c>
      <c r="AY775" s="204" t="s">
        <v>144</v>
      </c>
    </row>
    <row r="776" spans="1:65" s="14" customFormat="1" ht="10.199999999999999">
      <c r="B776" s="205"/>
      <c r="C776" s="206"/>
      <c r="D776" s="190" t="s">
        <v>153</v>
      </c>
      <c r="E776" s="207" t="s">
        <v>38</v>
      </c>
      <c r="F776" s="208" t="s">
        <v>1485</v>
      </c>
      <c r="G776" s="206"/>
      <c r="H776" s="209">
        <v>21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153</v>
      </c>
      <c r="AU776" s="215" t="s">
        <v>86</v>
      </c>
      <c r="AV776" s="14" t="s">
        <v>86</v>
      </c>
      <c r="AW776" s="14" t="s">
        <v>36</v>
      </c>
      <c r="AX776" s="14" t="s">
        <v>84</v>
      </c>
      <c r="AY776" s="215" t="s">
        <v>144</v>
      </c>
    </row>
    <row r="777" spans="1:65" s="2" customFormat="1" ht="16.5" customHeight="1">
      <c r="A777" s="37"/>
      <c r="B777" s="38"/>
      <c r="C777" s="177" t="s">
        <v>1486</v>
      </c>
      <c r="D777" s="177" t="s">
        <v>147</v>
      </c>
      <c r="E777" s="178" t="s">
        <v>916</v>
      </c>
      <c r="F777" s="179" t="s">
        <v>917</v>
      </c>
      <c r="G777" s="180" t="s">
        <v>159</v>
      </c>
      <c r="H777" s="181">
        <v>72.099999999999994</v>
      </c>
      <c r="I777" s="182"/>
      <c r="J777" s="183">
        <f>ROUND(I777*H777,2)</f>
        <v>0</v>
      </c>
      <c r="K777" s="179" t="s">
        <v>160</v>
      </c>
      <c r="L777" s="42"/>
      <c r="M777" s="184" t="s">
        <v>38</v>
      </c>
      <c r="N777" s="185" t="s">
        <v>49</v>
      </c>
      <c r="O777" s="68"/>
      <c r="P777" s="186">
        <f>O777*H777</f>
        <v>0</v>
      </c>
      <c r="Q777" s="186">
        <v>2.9999999999999997E-4</v>
      </c>
      <c r="R777" s="186">
        <f>Q777*H777</f>
        <v>2.1629999999999996E-2</v>
      </c>
      <c r="S777" s="186">
        <v>0</v>
      </c>
      <c r="T777" s="187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88" t="s">
        <v>198</v>
      </c>
      <c r="AT777" s="188" t="s">
        <v>147</v>
      </c>
      <c r="AU777" s="188" t="s">
        <v>86</v>
      </c>
      <c r="AY777" s="20" t="s">
        <v>144</v>
      </c>
      <c r="BE777" s="189">
        <f>IF(N777="základní",J777,0)</f>
        <v>0</v>
      </c>
      <c r="BF777" s="189">
        <f>IF(N777="snížená",J777,0)</f>
        <v>0</v>
      </c>
      <c r="BG777" s="189">
        <f>IF(N777="zákl. přenesená",J777,0)</f>
        <v>0</v>
      </c>
      <c r="BH777" s="189">
        <f>IF(N777="sníž. přenesená",J777,0)</f>
        <v>0</v>
      </c>
      <c r="BI777" s="189">
        <f>IF(N777="nulová",J777,0)</f>
        <v>0</v>
      </c>
      <c r="BJ777" s="20" t="s">
        <v>145</v>
      </c>
      <c r="BK777" s="189">
        <f>ROUND(I777*H777,2)</f>
        <v>0</v>
      </c>
      <c r="BL777" s="20" t="s">
        <v>198</v>
      </c>
      <c r="BM777" s="188" t="s">
        <v>918</v>
      </c>
    </row>
    <row r="778" spans="1:65" s="2" customFormat="1" ht="10.199999999999999">
      <c r="A778" s="37"/>
      <c r="B778" s="38"/>
      <c r="C778" s="39"/>
      <c r="D778" s="190" t="s">
        <v>152</v>
      </c>
      <c r="E778" s="39"/>
      <c r="F778" s="191" t="s">
        <v>919</v>
      </c>
      <c r="G778" s="39"/>
      <c r="H778" s="39"/>
      <c r="I778" s="192"/>
      <c r="J778" s="39"/>
      <c r="K778" s="39"/>
      <c r="L778" s="42"/>
      <c r="M778" s="193"/>
      <c r="N778" s="194"/>
      <c r="O778" s="68"/>
      <c r="P778" s="68"/>
      <c r="Q778" s="68"/>
      <c r="R778" s="68"/>
      <c r="S778" s="68"/>
      <c r="T778" s="69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20" t="s">
        <v>152</v>
      </c>
      <c r="AU778" s="20" t="s">
        <v>86</v>
      </c>
    </row>
    <row r="779" spans="1:65" s="2" customFormat="1" ht="10.199999999999999">
      <c r="A779" s="37"/>
      <c r="B779" s="38"/>
      <c r="C779" s="39"/>
      <c r="D779" s="216" t="s">
        <v>163</v>
      </c>
      <c r="E779" s="39"/>
      <c r="F779" s="217" t="s">
        <v>920</v>
      </c>
      <c r="G779" s="39"/>
      <c r="H779" s="39"/>
      <c r="I779" s="192"/>
      <c r="J779" s="39"/>
      <c r="K779" s="39"/>
      <c r="L779" s="42"/>
      <c r="M779" s="193"/>
      <c r="N779" s="194"/>
      <c r="O779" s="68"/>
      <c r="P779" s="68"/>
      <c r="Q779" s="68"/>
      <c r="R779" s="68"/>
      <c r="S779" s="68"/>
      <c r="T779" s="69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20" t="s">
        <v>163</v>
      </c>
      <c r="AU779" s="20" t="s">
        <v>86</v>
      </c>
    </row>
    <row r="780" spans="1:65" s="13" customFormat="1" ht="10.199999999999999">
      <c r="B780" s="195"/>
      <c r="C780" s="196"/>
      <c r="D780" s="190" t="s">
        <v>153</v>
      </c>
      <c r="E780" s="197" t="s">
        <v>38</v>
      </c>
      <c r="F780" s="198" t="s">
        <v>1217</v>
      </c>
      <c r="G780" s="196"/>
      <c r="H780" s="197" t="s">
        <v>38</v>
      </c>
      <c r="I780" s="199"/>
      <c r="J780" s="196"/>
      <c r="K780" s="196"/>
      <c r="L780" s="200"/>
      <c r="M780" s="201"/>
      <c r="N780" s="202"/>
      <c r="O780" s="202"/>
      <c r="P780" s="202"/>
      <c r="Q780" s="202"/>
      <c r="R780" s="202"/>
      <c r="S780" s="202"/>
      <c r="T780" s="203"/>
      <c r="AT780" s="204" t="s">
        <v>153</v>
      </c>
      <c r="AU780" s="204" t="s">
        <v>86</v>
      </c>
      <c r="AV780" s="13" t="s">
        <v>84</v>
      </c>
      <c r="AW780" s="13" t="s">
        <v>36</v>
      </c>
      <c r="AX780" s="13" t="s">
        <v>76</v>
      </c>
      <c r="AY780" s="204" t="s">
        <v>144</v>
      </c>
    </row>
    <row r="781" spans="1:65" s="14" customFormat="1" ht="10.199999999999999">
      <c r="B781" s="205"/>
      <c r="C781" s="206"/>
      <c r="D781" s="190" t="s">
        <v>153</v>
      </c>
      <c r="E781" s="207" t="s">
        <v>38</v>
      </c>
      <c r="F781" s="208" t="s">
        <v>1487</v>
      </c>
      <c r="G781" s="206"/>
      <c r="H781" s="209">
        <v>28.6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153</v>
      </c>
      <c r="AU781" s="215" t="s">
        <v>86</v>
      </c>
      <c r="AV781" s="14" t="s">
        <v>86</v>
      </c>
      <c r="AW781" s="14" t="s">
        <v>36</v>
      </c>
      <c r="AX781" s="14" t="s">
        <v>76</v>
      </c>
      <c r="AY781" s="215" t="s">
        <v>144</v>
      </c>
    </row>
    <row r="782" spans="1:65" s="13" customFormat="1" ht="10.199999999999999">
      <c r="B782" s="195"/>
      <c r="C782" s="196"/>
      <c r="D782" s="190" t="s">
        <v>153</v>
      </c>
      <c r="E782" s="197" t="s">
        <v>38</v>
      </c>
      <c r="F782" s="198" t="s">
        <v>1229</v>
      </c>
      <c r="G782" s="196"/>
      <c r="H782" s="197" t="s">
        <v>38</v>
      </c>
      <c r="I782" s="199"/>
      <c r="J782" s="196"/>
      <c r="K782" s="196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153</v>
      </c>
      <c r="AU782" s="204" t="s">
        <v>86</v>
      </c>
      <c r="AV782" s="13" t="s">
        <v>84</v>
      </c>
      <c r="AW782" s="13" t="s">
        <v>36</v>
      </c>
      <c r="AX782" s="13" t="s">
        <v>76</v>
      </c>
      <c r="AY782" s="204" t="s">
        <v>144</v>
      </c>
    </row>
    <row r="783" spans="1:65" s="14" customFormat="1" ht="10.199999999999999">
      <c r="B783" s="205"/>
      <c r="C783" s="206"/>
      <c r="D783" s="190" t="s">
        <v>153</v>
      </c>
      <c r="E783" s="207" t="s">
        <v>38</v>
      </c>
      <c r="F783" s="208" t="s">
        <v>1488</v>
      </c>
      <c r="G783" s="206"/>
      <c r="H783" s="209">
        <v>24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153</v>
      </c>
      <c r="AU783" s="215" t="s">
        <v>86</v>
      </c>
      <c r="AV783" s="14" t="s">
        <v>86</v>
      </c>
      <c r="AW783" s="14" t="s">
        <v>36</v>
      </c>
      <c r="AX783" s="14" t="s">
        <v>76</v>
      </c>
      <c r="AY783" s="215" t="s">
        <v>144</v>
      </c>
    </row>
    <row r="784" spans="1:65" s="13" customFormat="1" ht="10.199999999999999">
      <c r="B784" s="195"/>
      <c r="C784" s="196"/>
      <c r="D784" s="190" t="s">
        <v>153</v>
      </c>
      <c r="E784" s="197" t="s">
        <v>38</v>
      </c>
      <c r="F784" s="198" t="s">
        <v>1231</v>
      </c>
      <c r="G784" s="196"/>
      <c r="H784" s="197" t="s">
        <v>38</v>
      </c>
      <c r="I784" s="199"/>
      <c r="J784" s="196"/>
      <c r="K784" s="196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153</v>
      </c>
      <c r="AU784" s="204" t="s">
        <v>86</v>
      </c>
      <c r="AV784" s="13" t="s">
        <v>84</v>
      </c>
      <c r="AW784" s="13" t="s">
        <v>36</v>
      </c>
      <c r="AX784" s="13" t="s">
        <v>76</v>
      </c>
      <c r="AY784" s="204" t="s">
        <v>144</v>
      </c>
    </row>
    <row r="785" spans="1:65" s="14" customFormat="1" ht="10.199999999999999">
      <c r="B785" s="205"/>
      <c r="C785" s="206"/>
      <c r="D785" s="190" t="s">
        <v>153</v>
      </c>
      <c r="E785" s="207" t="s">
        <v>38</v>
      </c>
      <c r="F785" s="208" t="s">
        <v>1489</v>
      </c>
      <c r="G785" s="206"/>
      <c r="H785" s="209">
        <v>19.5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153</v>
      </c>
      <c r="AU785" s="215" t="s">
        <v>86</v>
      </c>
      <c r="AV785" s="14" t="s">
        <v>86</v>
      </c>
      <c r="AW785" s="14" t="s">
        <v>36</v>
      </c>
      <c r="AX785" s="14" t="s">
        <v>76</v>
      </c>
      <c r="AY785" s="215" t="s">
        <v>144</v>
      </c>
    </row>
    <row r="786" spans="1:65" s="15" customFormat="1" ht="10.199999999999999">
      <c r="B786" s="232"/>
      <c r="C786" s="233"/>
      <c r="D786" s="190" t="s">
        <v>153</v>
      </c>
      <c r="E786" s="234" t="s">
        <v>38</v>
      </c>
      <c r="F786" s="235" t="s">
        <v>421</v>
      </c>
      <c r="G786" s="233"/>
      <c r="H786" s="236">
        <v>72.099999999999994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AT786" s="242" t="s">
        <v>153</v>
      </c>
      <c r="AU786" s="242" t="s">
        <v>86</v>
      </c>
      <c r="AV786" s="15" t="s">
        <v>145</v>
      </c>
      <c r="AW786" s="15" t="s">
        <v>36</v>
      </c>
      <c r="AX786" s="15" t="s">
        <v>84</v>
      </c>
      <c r="AY786" s="242" t="s">
        <v>144</v>
      </c>
    </row>
    <row r="787" spans="1:65" s="2" customFormat="1" ht="16.5" customHeight="1">
      <c r="A787" s="37"/>
      <c r="B787" s="38"/>
      <c r="C787" s="177" t="s">
        <v>1490</v>
      </c>
      <c r="D787" s="177" t="s">
        <v>147</v>
      </c>
      <c r="E787" s="178" t="s">
        <v>922</v>
      </c>
      <c r="F787" s="179" t="s">
        <v>923</v>
      </c>
      <c r="G787" s="180" t="s">
        <v>159</v>
      </c>
      <c r="H787" s="181">
        <v>72.099999999999994</v>
      </c>
      <c r="I787" s="182"/>
      <c r="J787" s="183">
        <f>ROUND(I787*H787,2)</f>
        <v>0</v>
      </c>
      <c r="K787" s="179" t="s">
        <v>160</v>
      </c>
      <c r="L787" s="42"/>
      <c r="M787" s="184" t="s">
        <v>38</v>
      </c>
      <c r="N787" s="185" t="s">
        <v>49</v>
      </c>
      <c r="O787" s="68"/>
      <c r="P787" s="186">
        <f>O787*H787</f>
        <v>0</v>
      </c>
      <c r="Q787" s="186">
        <v>4.4999999999999997E-3</v>
      </c>
      <c r="R787" s="186">
        <f>Q787*H787</f>
        <v>0.32444999999999996</v>
      </c>
      <c r="S787" s="186">
        <v>0</v>
      </c>
      <c r="T787" s="187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88" t="s">
        <v>198</v>
      </c>
      <c r="AT787" s="188" t="s">
        <v>147</v>
      </c>
      <c r="AU787" s="188" t="s">
        <v>86</v>
      </c>
      <c r="AY787" s="20" t="s">
        <v>144</v>
      </c>
      <c r="BE787" s="189">
        <f>IF(N787="základní",J787,0)</f>
        <v>0</v>
      </c>
      <c r="BF787" s="189">
        <f>IF(N787="snížená",J787,0)</f>
        <v>0</v>
      </c>
      <c r="BG787" s="189">
        <f>IF(N787="zákl. přenesená",J787,0)</f>
        <v>0</v>
      </c>
      <c r="BH787" s="189">
        <f>IF(N787="sníž. přenesená",J787,0)</f>
        <v>0</v>
      </c>
      <c r="BI787" s="189">
        <f>IF(N787="nulová",J787,0)</f>
        <v>0</v>
      </c>
      <c r="BJ787" s="20" t="s">
        <v>145</v>
      </c>
      <c r="BK787" s="189">
        <f>ROUND(I787*H787,2)</f>
        <v>0</v>
      </c>
      <c r="BL787" s="20" t="s">
        <v>198</v>
      </c>
      <c r="BM787" s="188" t="s">
        <v>924</v>
      </c>
    </row>
    <row r="788" spans="1:65" s="2" customFormat="1" ht="10.199999999999999">
      <c r="A788" s="37"/>
      <c r="B788" s="38"/>
      <c r="C788" s="39"/>
      <c r="D788" s="190" t="s">
        <v>152</v>
      </c>
      <c r="E788" s="39"/>
      <c r="F788" s="191" t="s">
        <v>925</v>
      </c>
      <c r="G788" s="39"/>
      <c r="H788" s="39"/>
      <c r="I788" s="192"/>
      <c r="J788" s="39"/>
      <c r="K788" s="39"/>
      <c r="L788" s="42"/>
      <c r="M788" s="193"/>
      <c r="N788" s="194"/>
      <c r="O788" s="68"/>
      <c r="P788" s="68"/>
      <c r="Q788" s="68"/>
      <c r="R788" s="68"/>
      <c r="S788" s="68"/>
      <c r="T788" s="69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152</v>
      </c>
      <c r="AU788" s="20" t="s">
        <v>86</v>
      </c>
    </row>
    <row r="789" spans="1:65" s="2" customFormat="1" ht="10.199999999999999">
      <c r="A789" s="37"/>
      <c r="B789" s="38"/>
      <c r="C789" s="39"/>
      <c r="D789" s="216" t="s">
        <v>163</v>
      </c>
      <c r="E789" s="39"/>
      <c r="F789" s="217" t="s">
        <v>926</v>
      </c>
      <c r="G789" s="39"/>
      <c r="H789" s="39"/>
      <c r="I789" s="192"/>
      <c r="J789" s="39"/>
      <c r="K789" s="39"/>
      <c r="L789" s="42"/>
      <c r="M789" s="193"/>
      <c r="N789" s="194"/>
      <c r="O789" s="68"/>
      <c r="P789" s="68"/>
      <c r="Q789" s="68"/>
      <c r="R789" s="68"/>
      <c r="S789" s="68"/>
      <c r="T789" s="69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T789" s="20" t="s">
        <v>163</v>
      </c>
      <c r="AU789" s="20" t="s">
        <v>86</v>
      </c>
    </row>
    <row r="790" spans="1:65" s="13" customFormat="1" ht="10.199999999999999">
      <c r="B790" s="195"/>
      <c r="C790" s="196"/>
      <c r="D790" s="190" t="s">
        <v>153</v>
      </c>
      <c r="E790" s="197" t="s">
        <v>38</v>
      </c>
      <c r="F790" s="198" t="s">
        <v>927</v>
      </c>
      <c r="G790" s="196"/>
      <c r="H790" s="197" t="s">
        <v>38</v>
      </c>
      <c r="I790" s="199"/>
      <c r="J790" s="196"/>
      <c r="K790" s="196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153</v>
      </c>
      <c r="AU790" s="204" t="s">
        <v>86</v>
      </c>
      <c r="AV790" s="13" t="s">
        <v>84</v>
      </c>
      <c r="AW790" s="13" t="s">
        <v>36</v>
      </c>
      <c r="AX790" s="13" t="s">
        <v>76</v>
      </c>
      <c r="AY790" s="204" t="s">
        <v>144</v>
      </c>
    </row>
    <row r="791" spans="1:65" s="13" customFormat="1" ht="10.199999999999999">
      <c r="B791" s="195"/>
      <c r="C791" s="196"/>
      <c r="D791" s="190" t="s">
        <v>153</v>
      </c>
      <c r="E791" s="197" t="s">
        <v>38</v>
      </c>
      <c r="F791" s="198" t="s">
        <v>1217</v>
      </c>
      <c r="G791" s="196"/>
      <c r="H791" s="197" t="s">
        <v>38</v>
      </c>
      <c r="I791" s="199"/>
      <c r="J791" s="196"/>
      <c r="K791" s="196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153</v>
      </c>
      <c r="AU791" s="204" t="s">
        <v>86</v>
      </c>
      <c r="AV791" s="13" t="s">
        <v>84</v>
      </c>
      <c r="AW791" s="13" t="s">
        <v>36</v>
      </c>
      <c r="AX791" s="13" t="s">
        <v>76</v>
      </c>
      <c r="AY791" s="204" t="s">
        <v>144</v>
      </c>
    </row>
    <row r="792" spans="1:65" s="14" customFormat="1" ht="10.199999999999999">
      <c r="B792" s="205"/>
      <c r="C792" s="206"/>
      <c r="D792" s="190" t="s">
        <v>153</v>
      </c>
      <c r="E792" s="207" t="s">
        <v>38</v>
      </c>
      <c r="F792" s="208" t="s">
        <v>1487</v>
      </c>
      <c r="G792" s="206"/>
      <c r="H792" s="209">
        <v>28.6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153</v>
      </c>
      <c r="AU792" s="215" t="s">
        <v>86</v>
      </c>
      <c r="AV792" s="14" t="s">
        <v>86</v>
      </c>
      <c r="AW792" s="14" t="s">
        <v>36</v>
      </c>
      <c r="AX792" s="14" t="s">
        <v>76</v>
      </c>
      <c r="AY792" s="215" t="s">
        <v>144</v>
      </c>
    </row>
    <row r="793" spans="1:65" s="13" customFormat="1" ht="10.199999999999999">
      <c r="B793" s="195"/>
      <c r="C793" s="196"/>
      <c r="D793" s="190" t="s">
        <v>153</v>
      </c>
      <c r="E793" s="197" t="s">
        <v>38</v>
      </c>
      <c r="F793" s="198" t="s">
        <v>1229</v>
      </c>
      <c r="G793" s="196"/>
      <c r="H793" s="197" t="s">
        <v>38</v>
      </c>
      <c r="I793" s="199"/>
      <c r="J793" s="196"/>
      <c r="K793" s="196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153</v>
      </c>
      <c r="AU793" s="204" t="s">
        <v>86</v>
      </c>
      <c r="AV793" s="13" t="s">
        <v>84</v>
      </c>
      <c r="AW793" s="13" t="s">
        <v>36</v>
      </c>
      <c r="AX793" s="13" t="s">
        <v>76</v>
      </c>
      <c r="AY793" s="204" t="s">
        <v>144</v>
      </c>
    </row>
    <row r="794" spans="1:65" s="14" customFormat="1" ht="10.199999999999999">
      <c r="B794" s="205"/>
      <c r="C794" s="206"/>
      <c r="D794" s="190" t="s">
        <v>153</v>
      </c>
      <c r="E794" s="207" t="s">
        <v>38</v>
      </c>
      <c r="F794" s="208" t="s">
        <v>1488</v>
      </c>
      <c r="G794" s="206"/>
      <c r="H794" s="209">
        <v>24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153</v>
      </c>
      <c r="AU794" s="215" t="s">
        <v>86</v>
      </c>
      <c r="AV794" s="14" t="s">
        <v>86</v>
      </c>
      <c r="AW794" s="14" t="s">
        <v>36</v>
      </c>
      <c r="AX794" s="14" t="s">
        <v>76</v>
      </c>
      <c r="AY794" s="215" t="s">
        <v>144</v>
      </c>
    </row>
    <row r="795" spans="1:65" s="13" customFormat="1" ht="10.199999999999999">
      <c r="B795" s="195"/>
      <c r="C795" s="196"/>
      <c r="D795" s="190" t="s">
        <v>153</v>
      </c>
      <c r="E795" s="197" t="s">
        <v>38</v>
      </c>
      <c r="F795" s="198" t="s">
        <v>1231</v>
      </c>
      <c r="G795" s="196"/>
      <c r="H795" s="197" t="s">
        <v>38</v>
      </c>
      <c r="I795" s="199"/>
      <c r="J795" s="196"/>
      <c r="K795" s="196"/>
      <c r="L795" s="200"/>
      <c r="M795" s="201"/>
      <c r="N795" s="202"/>
      <c r="O795" s="202"/>
      <c r="P795" s="202"/>
      <c r="Q795" s="202"/>
      <c r="R795" s="202"/>
      <c r="S795" s="202"/>
      <c r="T795" s="203"/>
      <c r="AT795" s="204" t="s">
        <v>153</v>
      </c>
      <c r="AU795" s="204" t="s">
        <v>86</v>
      </c>
      <c r="AV795" s="13" t="s">
        <v>84</v>
      </c>
      <c r="AW795" s="13" t="s">
        <v>36</v>
      </c>
      <c r="AX795" s="13" t="s">
        <v>76</v>
      </c>
      <c r="AY795" s="204" t="s">
        <v>144</v>
      </c>
    </row>
    <row r="796" spans="1:65" s="14" customFormat="1" ht="10.199999999999999">
      <c r="B796" s="205"/>
      <c r="C796" s="206"/>
      <c r="D796" s="190" t="s">
        <v>153</v>
      </c>
      <c r="E796" s="207" t="s">
        <v>38</v>
      </c>
      <c r="F796" s="208" t="s">
        <v>1489</v>
      </c>
      <c r="G796" s="206"/>
      <c r="H796" s="209">
        <v>19.5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153</v>
      </c>
      <c r="AU796" s="215" t="s">
        <v>86</v>
      </c>
      <c r="AV796" s="14" t="s">
        <v>86</v>
      </c>
      <c r="AW796" s="14" t="s">
        <v>36</v>
      </c>
      <c r="AX796" s="14" t="s">
        <v>76</v>
      </c>
      <c r="AY796" s="215" t="s">
        <v>144</v>
      </c>
    </row>
    <row r="797" spans="1:65" s="15" customFormat="1" ht="10.199999999999999">
      <c r="B797" s="232"/>
      <c r="C797" s="233"/>
      <c r="D797" s="190" t="s">
        <v>153</v>
      </c>
      <c r="E797" s="234" t="s">
        <v>38</v>
      </c>
      <c r="F797" s="235" t="s">
        <v>421</v>
      </c>
      <c r="G797" s="233"/>
      <c r="H797" s="236">
        <v>72.099999999999994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AT797" s="242" t="s">
        <v>153</v>
      </c>
      <c r="AU797" s="242" t="s">
        <v>86</v>
      </c>
      <c r="AV797" s="15" t="s">
        <v>145</v>
      </c>
      <c r="AW797" s="15" t="s">
        <v>36</v>
      </c>
      <c r="AX797" s="15" t="s">
        <v>84</v>
      </c>
      <c r="AY797" s="242" t="s">
        <v>144</v>
      </c>
    </row>
    <row r="798" spans="1:65" s="2" customFormat="1" ht="16.5" customHeight="1">
      <c r="A798" s="37"/>
      <c r="B798" s="38"/>
      <c r="C798" s="177" t="s">
        <v>1491</v>
      </c>
      <c r="D798" s="177" t="s">
        <v>147</v>
      </c>
      <c r="E798" s="178" t="s">
        <v>929</v>
      </c>
      <c r="F798" s="179" t="s">
        <v>930</v>
      </c>
      <c r="G798" s="180" t="s">
        <v>159</v>
      </c>
      <c r="H798" s="181">
        <v>10</v>
      </c>
      <c r="I798" s="182"/>
      <c r="J798" s="183">
        <f>ROUND(I798*H798,2)</f>
        <v>0</v>
      </c>
      <c r="K798" s="179" t="s">
        <v>160</v>
      </c>
      <c r="L798" s="42"/>
      <c r="M798" s="184" t="s">
        <v>38</v>
      </c>
      <c r="N798" s="185" t="s">
        <v>49</v>
      </c>
      <c r="O798" s="68"/>
      <c r="P798" s="186">
        <f>O798*H798</f>
        <v>0</v>
      </c>
      <c r="Q798" s="186">
        <v>1.4499999999999999E-3</v>
      </c>
      <c r="R798" s="186">
        <f>Q798*H798</f>
        <v>1.4499999999999999E-2</v>
      </c>
      <c r="S798" s="186">
        <v>0</v>
      </c>
      <c r="T798" s="187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88" t="s">
        <v>198</v>
      </c>
      <c r="AT798" s="188" t="s">
        <v>147</v>
      </c>
      <c r="AU798" s="188" t="s">
        <v>86</v>
      </c>
      <c r="AY798" s="20" t="s">
        <v>144</v>
      </c>
      <c r="BE798" s="189">
        <f>IF(N798="základní",J798,0)</f>
        <v>0</v>
      </c>
      <c r="BF798" s="189">
        <f>IF(N798="snížená",J798,0)</f>
        <v>0</v>
      </c>
      <c r="BG798" s="189">
        <f>IF(N798="zákl. přenesená",J798,0)</f>
        <v>0</v>
      </c>
      <c r="BH798" s="189">
        <f>IF(N798="sníž. přenesená",J798,0)</f>
        <v>0</v>
      </c>
      <c r="BI798" s="189">
        <f>IF(N798="nulová",J798,0)</f>
        <v>0</v>
      </c>
      <c r="BJ798" s="20" t="s">
        <v>145</v>
      </c>
      <c r="BK798" s="189">
        <f>ROUND(I798*H798,2)</f>
        <v>0</v>
      </c>
      <c r="BL798" s="20" t="s">
        <v>198</v>
      </c>
      <c r="BM798" s="188" t="s">
        <v>931</v>
      </c>
    </row>
    <row r="799" spans="1:65" s="2" customFormat="1" ht="19.2">
      <c r="A799" s="37"/>
      <c r="B799" s="38"/>
      <c r="C799" s="39"/>
      <c r="D799" s="190" t="s">
        <v>152</v>
      </c>
      <c r="E799" s="39"/>
      <c r="F799" s="191" t="s">
        <v>932</v>
      </c>
      <c r="G799" s="39"/>
      <c r="H799" s="39"/>
      <c r="I799" s="192"/>
      <c r="J799" s="39"/>
      <c r="K799" s="39"/>
      <c r="L799" s="42"/>
      <c r="M799" s="193"/>
      <c r="N799" s="194"/>
      <c r="O799" s="68"/>
      <c r="P799" s="68"/>
      <c r="Q799" s="68"/>
      <c r="R799" s="68"/>
      <c r="S799" s="68"/>
      <c r="T799" s="69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152</v>
      </c>
      <c r="AU799" s="20" t="s">
        <v>86</v>
      </c>
    </row>
    <row r="800" spans="1:65" s="2" customFormat="1" ht="10.199999999999999">
      <c r="A800" s="37"/>
      <c r="B800" s="38"/>
      <c r="C800" s="39"/>
      <c r="D800" s="216" t="s">
        <v>163</v>
      </c>
      <c r="E800" s="39"/>
      <c r="F800" s="217" t="s">
        <v>933</v>
      </c>
      <c r="G800" s="39"/>
      <c r="H800" s="39"/>
      <c r="I800" s="192"/>
      <c r="J800" s="39"/>
      <c r="K800" s="39"/>
      <c r="L800" s="42"/>
      <c r="M800" s="193"/>
      <c r="N800" s="194"/>
      <c r="O800" s="68"/>
      <c r="P800" s="68"/>
      <c r="Q800" s="68"/>
      <c r="R800" s="68"/>
      <c r="S800" s="68"/>
      <c r="T800" s="69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163</v>
      </c>
      <c r="AU800" s="20" t="s">
        <v>86</v>
      </c>
    </row>
    <row r="801" spans="1:65" s="13" customFormat="1" ht="10.199999999999999">
      <c r="B801" s="195"/>
      <c r="C801" s="196"/>
      <c r="D801" s="190" t="s">
        <v>153</v>
      </c>
      <c r="E801" s="197" t="s">
        <v>38</v>
      </c>
      <c r="F801" s="198" t="s">
        <v>934</v>
      </c>
      <c r="G801" s="196"/>
      <c r="H801" s="197" t="s">
        <v>38</v>
      </c>
      <c r="I801" s="199"/>
      <c r="J801" s="196"/>
      <c r="K801" s="196"/>
      <c r="L801" s="200"/>
      <c r="M801" s="201"/>
      <c r="N801" s="202"/>
      <c r="O801" s="202"/>
      <c r="P801" s="202"/>
      <c r="Q801" s="202"/>
      <c r="R801" s="202"/>
      <c r="S801" s="202"/>
      <c r="T801" s="203"/>
      <c r="AT801" s="204" t="s">
        <v>153</v>
      </c>
      <c r="AU801" s="204" t="s">
        <v>86</v>
      </c>
      <c r="AV801" s="13" t="s">
        <v>84</v>
      </c>
      <c r="AW801" s="13" t="s">
        <v>36</v>
      </c>
      <c r="AX801" s="13" t="s">
        <v>76</v>
      </c>
      <c r="AY801" s="204" t="s">
        <v>144</v>
      </c>
    </row>
    <row r="802" spans="1:65" s="14" customFormat="1" ht="10.199999999999999">
      <c r="B802" s="205"/>
      <c r="C802" s="206"/>
      <c r="D802" s="190" t="s">
        <v>153</v>
      </c>
      <c r="E802" s="207" t="s">
        <v>38</v>
      </c>
      <c r="F802" s="208" t="s">
        <v>1492</v>
      </c>
      <c r="G802" s="206"/>
      <c r="H802" s="209">
        <v>10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153</v>
      </c>
      <c r="AU802" s="215" t="s">
        <v>86</v>
      </c>
      <c r="AV802" s="14" t="s">
        <v>86</v>
      </c>
      <c r="AW802" s="14" t="s">
        <v>36</v>
      </c>
      <c r="AX802" s="14" t="s">
        <v>84</v>
      </c>
      <c r="AY802" s="215" t="s">
        <v>144</v>
      </c>
    </row>
    <row r="803" spans="1:65" s="2" customFormat="1" ht="21.75" customHeight="1">
      <c r="A803" s="37"/>
      <c r="B803" s="38"/>
      <c r="C803" s="177" t="s">
        <v>1493</v>
      </c>
      <c r="D803" s="177" t="s">
        <v>147</v>
      </c>
      <c r="E803" s="178" t="s">
        <v>937</v>
      </c>
      <c r="F803" s="179" t="s">
        <v>938</v>
      </c>
      <c r="G803" s="180" t="s">
        <v>159</v>
      </c>
      <c r="H803" s="181">
        <v>72.099999999999994</v>
      </c>
      <c r="I803" s="182"/>
      <c r="J803" s="183">
        <f>ROUND(I803*H803,2)</f>
        <v>0</v>
      </c>
      <c r="K803" s="179" t="s">
        <v>160</v>
      </c>
      <c r="L803" s="42"/>
      <c r="M803" s="184" t="s">
        <v>38</v>
      </c>
      <c r="N803" s="185" t="s">
        <v>49</v>
      </c>
      <c r="O803" s="68"/>
      <c r="P803" s="186">
        <f>O803*H803</f>
        <v>0</v>
      </c>
      <c r="Q803" s="186">
        <v>5.3800000000000002E-3</v>
      </c>
      <c r="R803" s="186">
        <f>Q803*H803</f>
        <v>0.38789799999999997</v>
      </c>
      <c r="S803" s="186">
        <v>0</v>
      </c>
      <c r="T803" s="187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8" t="s">
        <v>198</v>
      </c>
      <c r="AT803" s="188" t="s">
        <v>147</v>
      </c>
      <c r="AU803" s="188" t="s">
        <v>86</v>
      </c>
      <c r="AY803" s="20" t="s">
        <v>144</v>
      </c>
      <c r="BE803" s="189">
        <f>IF(N803="základní",J803,0)</f>
        <v>0</v>
      </c>
      <c r="BF803" s="189">
        <f>IF(N803="snížená",J803,0)</f>
        <v>0</v>
      </c>
      <c r="BG803" s="189">
        <f>IF(N803="zákl. přenesená",J803,0)</f>
        <v>0</v>
      </c>
      <c r="BH803" s="189">
        <f>IF(N803="sníž. přenesená",J803,0)</f>
        <v>0</v>
      </c>
      <c r="BI803" s="189">
        <f>IF(N803="nulová",J803,0)</f>
        <v>0</v>
      </c>
      <c r="BJ803" s="20" t="s">
        <v>145</v>
      </c>
      <c r="BK803" s="189">
        <f>ROUND(I803*H803,2)</f>
        <v>0</v>
      </c>
      <c r="BL803" s="20" t="s">
        <v>198</v>
      </c>
      <c r="BM803" s="188" t="s">
        <v>939</v>
      </c>
    </row>
    <row r="804" spans="1:65" s="2" customFormat="1" ht="10.199999999999999">
      <c r="A804" s="37"/>
      <c r="B804" s="38"/>
      <c r="C804" s="39"/>
      <c r="D804" s="190" t="s">
        <v>152</v>
      </c>
      <c r="E804" s="39"/>
      <c r="F804" s="191" t="s">
        <v>940</v>
      </c>
      <c r="G804" s="39"/>
      <c r="H804" s="39"/>
      <c r="I804" s="192"/>
      <c r="J804" s="39"/>
      <c r="K804" s="39"/>
      <c r="L804" s="42"/>
      <c r="M804" s="193"/>
      <c r="N804" s="194"/>
      <c r="O804" s="68"/>
      <c r="P804" s="68"/>
      <c r="Q804" s="68"/>
      <c r="R804" s="68"/>
      <c r="S804" s="68"/>
      <c r="T804" s="69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20" t="s">
        <v>152</v>
      </c>
      <c r="AU804" s="20" t="s">
        <v>86</v>
      </c>
    </row>
    <row r="805" spans="1:65" s="2" customFormat="1" ht="10.199999999999999">
      <c r="A805" s="37"/>
      <c r="B805" s="38"/>
      <c r="C805" s="39"/>
      <c r="D805" s="216" t="s">
        <v>163</v>
      </c>
      <c r="E805" s="39"/>
      <c r="F805" s="217" t="s">
        <v>941</v>
      </c>
      <c r="G805" s="39"/>
      <c r="H805" s="39"/>
      <c r="I805" s="192"/>
      <c r="J805" s="39"/>
      <c r="K805" s="39"/>
      <c r="L805" s="42"/>
      <c r="M805" s="193"/>
      <c r="N805" s="194"/>
      <c r="O805" s="68"/>
      <c r="P805" s="68"/>
      <c r="Q805" s="68"/>
      <c r="R805" s="68"/>
      <c r="S805" s="68"/>
      <c r="T805" s="69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T805" s="20" t="s">
        <v>163</v>
      </c>
      <c r="AU805" s="20" t="s">
        <v>86</v>
      </c>
    </row>
    <row r="806" spans="1:65" s="13" customFormat="1" ht="10.199999999999999">
      <c r="B806" s="195"/>
      <c r="C806" s="196"/>
      <c r="D806" s="190" t="s">
        <v>153</v>
      </c>
      <c r="E806" s="197" t="s">
        <v>38</v>
      </c>
      <c r="F806" s="198" t="s">
        <v>1217</v>
      </c>
      <c r="G806" s="196"/>
      <c r="H806" s="197" t="s">
        <v>38</v>
      </c>
      <c r="I806" s="199"/>
      <c r="J806" s="196"/>
      <c r="K806" s="196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153</v>
      </c>
      <c r="AU806" s="204" t="s">
        <v>86</v>
      </c>
      <c r="AV806" s="13" t="s">
        <v>84</v>
      </c>
      <c r="AW806" s="13" t="s">
        <v>36</v>
      </c>
      <c r="AX806" s="13" t="s">
        <v>76</v>
      </c>
      <c r="AY806" s="204" t="s">
        <v>144</v>
      </c>
    </row>
    <row r="807" spans="1:65" s="14" customFormat="1" ht="10.199999999999999">
      <c r="B807" s="205"/>
      <c r="C807" s="206"/>
      <c r="D807" s="190" t="s">
        <v>153</v>
      </c>
      <c r="E807" s="207" t="s">
        <v>38</v>
      </c>
      <c r="F807" s="208" t="s">
        <v>1487</v>
      </c>
      <c r="G807" s="206"/>
      <c r="H807" s="209">
        <v>28.6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153</v>
      </c>
      <c r="AU807" s="215" t="s">
        <v>86</v>
      </c>
      <c r="AV807" s="14" t="s">
        <v>86</v>
      </c>
      <c r="AW807" s="14" t="s">
        <v>36</v>
      </c>
      <c r="AX807" s="14" t="s">
        <v>76</v>
      </c>
      <c r="AY807" s="215" t="s">
        <v>144</v>
      </c>
    </row>
    <row r="808" spans="1:65" s="13" customFormat="1" ht="10.199999999999999">
      <c r="B808" s="195"/>
      <c r="C808" s="196"/>
      <c r="D808" s="190" t="s">
        <v>153</v>
      </c>
      <c r="E808" s="197" t="s">
        <v>38</v>
      </c>
      <c r="F808" s="198" t="s">
        <v>1229</v>
      </c>
      <c r="G808" s="196"/>
      <c r="H808" s="197" t="s">
        <v>38</v>
      </c>
      <c r="I808" s="199"/>
      <c r="J808" s="196"/>
      <c r="K808" s="196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153</v>
      </c>
      <c r="AU808" s="204" t="s">
        <v>86</v>
      </c>
      <c r="AV808" s="13" t="s">
        <v>84</v>
      </c>
      <c r="AW808" s="13" t="s">
        <v>36</v>
      </c>
      <c r="AX808" s="13" t="s">
        <v>76</v>
      </c>
      <c r="AY808" s="204" t="s">
        <v>144</v>
      </c>
    </row>
    <row r="809" spans="1:65" s="14" customFormat="1" ht="10.199999999999999">
      <c r="B809" s="205"/>
      <c r="C809" s="206"/>
      <c r="D809" s="190" t="s">
        <v>153</v>
      </c>
      <c r="E809" s="207" t="s">
        <v>38</v>
      </c>
      <c r="F809" s="208" t="s">
        <v>1488</v>
      </c>
      <c r="G809" s="206"/>
      <c r="H809" s="209">
        <v>24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153</v>
      </c>
      <c r="AU809" s="215" t="s">
        <v>86</v>
      </c>
      <c r="AV809" s="14" t="s">
        <v>86</v>
      </c>
      <c r="AW809" s="14" t="s">
        <v>36</v>
      </c>
      <c r="AX809" s="14" t="s">
        <v>76</v>
      </c>
      <c r="AY809" s="215" t="s">
        <v>144</v>
      </c>
    </row>
    <row r="810" spans="1:65" s="13" customFormat="1" ht="10.199999999999999">
      <c r="B810" s="195"/>
      <c r="C810" s="196"/>
      <c r="D810" s="190" t="s">
        <v>153</v>
      </c>
      <c r="E810" s="197" t="s">
        <v>38</v>
      </c>
      <c r="F810" s="198" t="s">
        <v>1231</v>
      </c>
      <c r="G810" s="196"/>
      <c r="H810" s="197" t="s">
        <v>38</v>
      </c>
      <c r="I810" s="199"/>
      <c r="J810" s="196"/>
      <c r="K810" s="196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153</v>
      </c>
      <c r="AU810" s="204" t="s">
        <v>86</v>
      </c>
      <c r="AV810" s="13" t="s">
        <v>84</v>
      </c>
      <c r="AW810" s="13" t="s">
        <v>36</v>
      </c>
      <c r="AX810" s="13" t="s">
        <v>76</v>
      </c>
      <c r="AY810" s="204" t="s">
        <v>144</v>
      </c>
    </row>
    <row r="811" spans="1:65" s="14" customFormat="1" ht="10.199999999999999">
      <c r="B811" s="205"/>
      <c r="C811" s="206"/>
      <c r="D811" s="190" t="s">
        <v>153</v>
      </c>
      <c r="E811" s="207" t="s">
        <v>38</v>
      </c>
      <c r="F811" s="208" t="s">
        <v>1489</v>
      </c>
      <c r="G811" s="206"/>
      <c r="H811" s="209">
        <v>19.5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153</v>
      </c>
      <c r="AU811" s="215" t="s">
        <v>86</v>
      </c>
      <c r="AV811" s="14" t="s">
        <v>86</v>
      </c>
      <c r="AW811" s="14" t="s">
        <v>36</v>
      </c>
      <c r="AX811" s="14" t="s">
        <v>76</v>
      </c>
      <c r="AY811" s="215" t="s">
        <v>144</v>
      </c>
    </row>
    <row r="812" spans="1:65" s="15" customFormat="1" ht="10.199999999999999">
      <c r="B812" s="232"/>
      <c r="C812" s="233"/>
      <c r="D812" s="190" t="s">
        <v>153</v>
      </c>
      <c r="E812" s="234" t="s">
        <v>38</v>
      </c>
      <c r="F812" s="235" t="s">
        <v>421</v>
      </c>
      <c r="G812" s="233"/>
      <c r="H812" s="236">
        <v>72.099999999999994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AT812" s="242" t="s">
        <v>153</v>
      </c>
      <c r="AU812" s="242" t="s">
        <v>86</v>
      </c>
      <c r="AV812" s="15" t="s">
        <v>145</v>
      </c>
      <c r="AW812" s="15" t="s">
        <v>36</v>
      </c>
      <c r="AX812" s="15" t="s">
        <v>84</v>
      </c>
      <c r="AY812" s="242" t="s">
        <v>144</v>
      </c>
    </row>
    <row r="813" spans="1:65" s="2" customFormat="1" ht="16.5" customHeight="1">
      <c r="A813" s="37"/>
      <c r="B813" s="38"/>
      <c r="C813" s="218" t="s">
        <v>1494</v>
      </c>
      <c r="D813" s="218" t="s">
        <v>223</v>
      </c>
      <c r="E813" s="219" t="s">
        <v>943</v>
      </c>
      <c r="F813" s="220" t="s">
        <v>944</v>
      </c>
      <c r="G813" s="221" t="s">
        <v>159</v>
      </c>
      <c r="H813" s="222">
        <v>79.31</v>
      </c>
      <c r="I813" s="223"/>
      <c r="J813" s="224">
        <f>ROUND(I813*H813,2)</f>
        <v>0</v>
      </c>
      <c r="K813" s="220" t="s">
        <v>160</v>
      </c>
      <c r="L813" s="225"/>
      <c r="M813" s="226" t="s">
        <v>38</v>
      </c>
      <c r="N813" s="227" t="s">
        <v>49</v>
      </c>
      <c r="O813" s="68"/>
      <c r="P813" s="186">
        <f>O813*H813</f>
        <v>0</v>
      </c>
      <c r="Q813" s="186">
        <v>1.112E-2</v>
      </c>
      <c r="R813" s="186">
        <f>Q813*H813</f>
        <v>0.88192720000000002</v>
      </c>
      <c r="S813" s="186">
        <v>0</v>
      </c>
      <c r="T813" s="187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188" t="s">
        <v>227</v>
      </c>
      <c r="AT813" s="188" t="s">
        <v>223</v>
      </c>
      <c r="AU813" s="188" t="s">
        <v>86</v>
      </c>
      <c r="AY813" s="20" t="s">
        <v>144</v>
      </c>
      <c r="BE813" s="189">
        <f>IF(N813="základní",J813,0)</f>
        <v>0</v>
      </c>
      <c r="BF813" s="189">
        <f>IF(N813="snížená",J813,0)</f>
        <v>0</v>
      </c>
      <c r="BG813" s="189">
        <f>IF(N813="zákl. přenesená",J813,0)</f>
        <v>0</v>
      </c>
      <c r="BH813" s="189">
        <f>IF(N813="sníž. přenesená",J813,0)</f>
        <v>0</v>
      </c>
      <c r="BI813" s="189">
        <f>IF(N813="nulová",J813,0)</f>
        <v>0</v>
      </c>
      <c r="BJ813" s="20" t="s">
        <v>145</v>
      </c>
      <c r="BK813" s="189">
        <f>ROUND(I813*H813,2)</f>
        <v>0</v>
      </c>
      <c r="BL813" s="20" t="s">
        <v>198</v>
      </c>
      <c r="BM813" s="188" t="s">
        <v>945</v>
      </c>
    </row>
    <row r="814" spans="1:65" s="2" customFormat="1" ht="10.199999999999999">
      <c r="A814" s="37"/>
      <c r="B814" s="38"/>
      <c r="C814" s="39"/>
      <c r="D814" s="190" t="s">
        <v>152</v>
      </c>
      <c r="E814" s="39"/>
      <c r="F814" s="191" t="s">
        <v>944</v>
      </c>
      <c r="G814" s="39"/>
      <c r="H814" s="39"/>
      <c r="I814" s="192"/>
      <c r="J814" s="39"/>
      <c r="K814" s="39"/>
      <c r="L814" s="42"/>
      <c r="M814" s="193"/>
      <c r="N814" s="194"/>
      <c r="O814" s="68"/>
      <c r="P814" s="68"/>
      <c r="Q814" s="68"/>
      <c r="R814" s="68"/>
      <c r="S814" s="68"/>
      <c r="T814" s="69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20" t="s">
        <v>152</v>
      </c>
      <c r="AU814" s="20" t="s">
        <v>86</v>
      </c>
    </row>
    <row r="815" spans="1:65" s="14" customFormat="1" ht="10.199999999999999">
      <c r="B815" s="205"/>
      <c r="C815" s="206"/>
      <c r="D815" s="190" t="s">
        <v>153</v>
      </c>
      <c r="E815" s="206"/>
      <c r="F815" s="208" t="s">
        <v>1495</v>
      </c>
      <c r="G815" s="206"/>
      <c r="H815" s="209">
        <v>79.31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153</v>
      </c>
      <c r="AU815" s="215" t="s">
        <v>86</v>
      </c>
      <c r="AV815" s="14" t="s">
        <v>86</v>
      </c>
      <c r="AW815" s="14" t="s">
        <v>4</v>
      </c>
      <c r="AX815" s="14" t="s">
        <v>84</v>
      </c>
      <c r="AY815" s="215" t="s">
        <v>144</v>
      </c>
    </row>
    <row r="816" spans="1:65" s="2" customFormat="1" ht="16.5" customHeight="1">
      <c r="A816" s="37"/>
      <c r="B816" s="38"/>
      <c r="C816" s="177" t="s">
        <v>1496</v>
      </c>
      <c r="D816" s="177" t="s">
        <v>147</v>
      </c>
      <c r="E816" s="178" t="s">
        <v>948</v>
      </c>
      <c r="F816" s="179" t="s">
        <v>949</v>
      </c>
      <c r="G816" s="180" t="s">
        <v>197</v>
      </c>
      <c r="H816" s="181">
        <v>17</v>
      </c>
      <c r="I816" s="182"/>
      <c r="J816" s="183">
        <f>ROUND(I816*H816,2)</f>
        <v>0</v>
      </c>
      <c r="K816" s="179" t="s">
        <v>160</v>
      </c>
      <c r="L816" s="42"/>
      <c r="M816" s="184" t="s">
        <v>38</v>
      </c>
      <c r="N816" s="185" t="s">
        <v>49</v>
      </c>
      <c r="O816" s="68"/>
      <c r="P816" s="186">
        <f>O816*H816</f>
        <v>0</v>
      </c>
      <c r="Q816" s="186">
        <v>2.0000000000000001E-4</v>
      </c>
      <c r="R816" s="186">
        <f>Q816*H816</f>
        <v>3.4000000000000002E-3</v>
      </c>
      <c r="S816" s="186">
        <v>0</v>
      </c>
      <c r="T816" s="187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88" t="s">
        <v>198</v>
      </c>
      <c r="AT816" s="188" t="s">
        <v>147</v>
      </c>
      <c r="AU816" s="188" t="s">
        <v>86</v>
      </c>
      <c r="AY816" s="20" t="s">
        <v>144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20" t="s">
        <v>145</v>
      </c>
      <c r="BK816" s="189">
        <f>ROUND(I816*H816,2)</f>
        <v>0</v>
      </c>
      <c r="BL816" s="20" t="s">
        <v>198</v>
      </c>
      <c r="BM816" s="188" t="s">
        <v>950</v>
      </c>
    </row>
    <row r="817" spans="1:65" s="2" customFormat="1" ht="10.199999999999999">
      <c r="A817" s="37"/>
      <c r="B817" s="38"/>
      <c r="C817" s="39"/>
      <c r="D817" s="190" t="s">
        <v>152</v>
      </c>
      <c r="E817" s="39"/>
      <c r="F817" s="191" t="s">
        <v>951</v>
      </c>
      <c r="G817" s="39"/>
      <c r="H817" s="39"/>
      <c r="I817" s="192"/>
      <c r="J817" s="39"/>
      <c r="K817" s="39"/>
      <c r="L817" s="42"/>
      <c r="M817" s="193"/>
      <c r="N817" s="194"/>
      <c r="O817" s="68"/>
      <c r="P817" s="68"/>
      <c r="Q817" s="68"/>
      <c r="R817" s="68"/>
      <c r="S817" s="68"/>
      <c r="T817" s="69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20" t="s">
        <v>152</v>
      </c>
      <c r="AU817" s="20" t="s">
        <v>86</v>
      </c>
    </row>
    <row r="818" spans="1:65" s="2" customFormat="1" ht="10.199999999999999">
      <c r="A818" s="37"/>
      <c r="B818" s="38"/>
      <c r="C818" s="39"/>
      <c r="D818" s="216" t="s">
        <v>163</v>
      </c>
      <c r="E818" s="39"/>
      <c r="F818" s="217" t="s">
        <v>952</v>
      </c>
      <c r="G818" s="39"/>
      <c r="H818" s="39"/>
      <c r="I818" s="192"/>
      <c r="J818" s="39"/>
      <c r="K818" s="39"/>
      <c r="L818" s="42"/>
      <c r="M818" s="193"/>
      <c r="N818" s="194"/>
      <c r="O818" s="68"/>
      <c r="P818" s="68"/>
      <c r="Q818" s="68"/>
      <c r="R818" s="68"/>
      <c r="S818" s="68"/>
      <c r="T818" s="69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163</v>
      </c>
      <c r="AU818" s="20" t="s">
        <v>86</v>
      </c>
    </row>
    <row r="819" spans="1:65" s="13" customFormat="1" ht="10.199999999999999">
      <c r="B819" s="195"/>
      <c r="C819" s="196"/>
      <c r="D819" s="190" t="s">
        <v>153</v>
      </c>
      <c r="E819" s="197" t="s">
        <v>38</v>
      </c>
      <c r="F819" s="198" t="s">
        <v>953</v>
      </c>
      <c r="G819" s="196"/>
      <c r="H819" s="197" t="s">
        <v>38</v>
      </c>
      <c r="I819" s="199"/>
      <c r="J819" s="196"/>
      <c r="K819" s="196"/>
      <c r="L819" s="200"/>
      <c r="M819" s="201"/>
      <c r="N819" s="202"/>
      <c r="O819" s="202"/>
      <c r="P819" s="202"/>
      <c r="Q819" s="202"/>
      <c r="R819" s="202"/>
      <c r="S819" s="202"/>
      <c r="T819" s="203"/>
      <c r="AT819" s="204" t="s">
        <v>153</v>
      </c>
      <c r="AU819" s="204" t="s">
        <v>86</v>
      </c>
      <c r="AV819" s="13" t="s">
        <v>84</v>
      </c>
      <c r="AW819" s="13" t="s">
        <v>36</v>
      </c>
      <c r="AX819" s="13" t="s">
        <v>76</v>
      </c>
      <c r="AY819" s="204" t="s">
        <v>144</v>
      </c>
    </row>
    <row r="820" spans="1:65" s="14" customFormat="1" ht="10.199999999999999">
      <c r="B820" s="205"/>
      <c r="C820" s="206"/>
      <c r="D820" s="190" t="s">
        <v>153</v>
      </c>
      <c r="E820" s="207" t="s">
        <v>38</v>
      </c>
      <c r="F820" s="208" t="s">
        <v>1497</v>
      </c>
      <c r="G820" s="206"/>
      <c r="H820" s="209">
        <v>17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153</v>
      </c>
      <c r="AU820" s="215" t="s">
        <v>86</v>
      </c>
      <c r="AV820" s="14" t="s">
        <v>86</v>
      </c>
      <c r="AW820" s="14" t="s">
        <v>36</v>
      </c>
      <c r="AX820" s="14" t="s">
        <v>84</v>
      </c>
      <c r="AY820" s="215" t="s">
        <v>144</v>
      </c>
    </row>
    <row r="821" spans="1:65" s="2" customFormat="1" ht="16.5" customHeight="1">
      <c r="A821" s="37"/>
      <c r="B821" s="38"/>
      <c r="C821" s="177" t="s">
        <v>1498</v>
      </c>
      <c r="D821" s="177" t="s">
        <v>147</v>
      </c>
      <c r="E821" s="178" t="s">
        <v>956</v>
      </c>
      <c r="F821" s="179" t="s">
        <v>957</v>
      </c>
      <c r="G821" s="180" t="s">
        <v>197</v>
      </c>
      <c r="H821" s="181">
        <v>30</v>
      </c>
      <c r="I821" s="182"/>
      <c r="J821" s="183">
        <f>ROUND(I821*H821,2)</f>
        <v>0</v>
      </c>
      <c r="K821" s="179" t="s">
        <v>160</v>
      </c>
      <c r="L821" s="42"/>
      <c r="M821" s="184" t="s">
        <v>38</v>
      </c>
      <c r="N821" s="185" t="s">
        <v>49</v>
      </c>
      <c r="O821" s="68"/>
      <c r="P821" s="186">
        <f>O821*H821</f>
        <v>0</v>
      </c>
      <c r="Q821" s="186">
        <v>1.8000000000000001E-4</v>
      </c>
      <c r="R821" s="186">
        <f>Q821*H821</f>
        <v>5.4000000000000003E-3</v>
      </c>
      <c r="S821" s="186">
        <v>0</v>
      </c>
      <c r="T821" s="187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188" t="s">
        <v>198</v>
      </c>
      <c r="AT821" s="188" t="s">
        <v>147</v>
      </c>
      <c r="AU821" s="188" t="s">
        <v>86</v>
      </c>
      <c r="AY821" s="20" t="s">
        <v>144</v>
      </c>
      <c r="BE821" s="189">
        <f>IF(N821="základní",J821,0)</f>
        <v>0</v>
      </c>
      <c r="BF821" s="189">
        <f>IF(N821="snížená",J821,0)</f>
        <v>0</v>
      </c>
      <c r="BG821" s="189">
        <f>IF(N821="zákl. přenesená",J821,0)</f>
        <v>0</v>
      </c>
      <c r="BH821" s="189">
        <f>IF(N821="sníž. přenesená",J821,0)</f>
        <v>0</v>
      </c>
      <c r="BI821" s="189">
        <f>IF(N821="nulová",J821,0)</f>
        <v>0</v>
      </c>
      <c r="BJ821" s="20" t="s">
        <v>145</v>
      </c>
      <c r="BK821" s="189">
        <f>ROUND(I821*H821,2)</f>
        <v>0</v>
      </c>
      <c r="BL821" s="20" t="s">
        <v>198</v>
      </c>
      <c r="BM821" s="188" t="s">
        <v>958</v>
      </c>
    </row>
    <row r="822" spans="1:65" s="2" customFormat="1" ht="10.199999999999999">
      <c r="A822" s="37"/>
      <c r="B822" s="38"/>
      <c r="C822" s="39"/>
      <c r="D822" s="190" t="s">
        <v>152</v>
      </c>
      <c r="E822" s="39"/>
      <c r="F822" s="191" t="s">
        <v>959</v>
      </c>
      <c r="G822" s="39"/>
      <c r="H822" s="39"/>
      <c r="I822" s="192"/>
      <c r="J822" s="39"/>
      <c r="K822" s="39"/>
      <c r="L822" s="42"/>
      <c r="M822" s="193"/>
      <c r="N822" s="194"/>
      <c r="O822" s="68"/>
      <c r="P822" s="68"/>
      <c r="Q822" s="68"/>
      <c r="R822" s="68"/>
      <c r="S822" s="68"/>
      <c r="T822" s="69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20" t="s">
        <v>152</v>
      </c>
      <c r="AU822" s="20" t="s">
        <v>86</v>
      </c>
    </row>
    <row r="823" spans="1:65" s="2" customFormat="1" ht="10.199999999999999">
      <c r="A823" s="37"/>
      <c r="B823" s="38"/>
      <c r="C823" s="39"/>
      <c r="D823" s="216" t="s">
        <v>163</v>
      </c>
      <c r="E823" s="39"/>
      <c r="F823" s="217" t="s">
        <v>960</v>
      </c>
      <c r="G823" s="39"/>
      <c r="H823" s="39"/>
      <c r="I823" s="192"/>
      <c r="J823" s="39"/>
      <c r="K823" s="39"/>
      <c r="L823" s="42"/>
      <c r="M823" s="193"/>
      <c r="N823" s="194"/>
      <c r="O823" s="68"/>
      <c r="P823" s="68"/>
      <c r="Q823" s="68"/>
      <c r="R823" s="68"/>
      <c r="S823" s="68"/>
      <c r="T823" s="69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T823" s="20" t="s">
        <v>163</v>
      </c>
      <c r="AU823" s="20" t="s">
        <v>86</v>
      </c>
    </row>
    <row r="824" spans="1:65" s="13" customFormat="1" ht="10.199999999999999">
      <c r="B824" s="195"/>
      <c r="C824" s="196"/>
      <c r="D824" s="190" t="s">
        <v>153</v>
      </c>
      <c r="E824" s="197" t="s">
        <v>38</v>
      </c>
      <c r="F824" s="198" t="s">
        <v>961</v>
      </c>
      <c r="G824" s="196"/>
      <c r="H824" s="197" t="s">
        <v>38</v>
      </c>
      <c r="I824" s="199"/>
      <c r="J824" s="196"/>
      <c r="K824" s="196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153</v>
      </c>
      <c r="AU824" s="204" t="s">
        <v>86</v>
      </c>
      <c r="AV824" s="13" t="s">
        <v>84</v>
      </c>
      <c r="AW824" s="13" t="s">
        <v>36</v>
      </c>
      <c r="AX824" s="13" t="s">
        <v>76</v>
      </c>
      <c r="AY824" s="204" t="s">
        <v>144</v>
      </c>
    </row>
    <row r="825" spans="1:65" s="14" customFormat="1" ht="10.199999999999999">
      <c r="B825" s="205"/>
      <c r="C825" s="206"/>
      <c r="D825" s="190" t="s">
        <v>153</v>
      </c>
      <c r="E825" s="207" t="s">
        <v>38</v>
      </c>
      <c r="F825" s="208" t="s">
        <v>1499</v>
      </c>
      <c r="G825" s="206"/>
      <c r="H825" s="209">
        <v>30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153</v>
      </c>
      <c r="AU825" s="215" t="s">
        <v>86</v>
      </c>
      <c r="AV825" s="14" t="s">
        <v>86</v>
      </c>
      <c r="AW825" s="14" t="s">
        <v>36</v>
      </c>
      <c r="AX825" s="14" t="s">
        <v>84</v>
      </c>
      <c r="AY825" s="215" t="s">
        <v>144</v>
      </c>
    </row>
    <row r="826" spans="1:65" s="2" customFormat="1" ht="16.5" customHeight="1">
      <c r="A826" s="37"/>
      <c r="B826" s="38"/>
      <c r="C826" s="218" t="s">
        <v>1500</v>
      </c>
      <c r="D826" s="218" t="s">
        <v>223</v>
      </c>
      <c r="E826" s="219" t="s">
        <v>964</v>
      </c>
      <c r="F826" s="220" t="s">
        <v>965</v>
      </c>
      <c r="G826" s="221" t="s">
        <v>197</v>
      </c>
      <c r="H826" s="222">
        <v>49.35</v>
      </c>
      <c r="I826" s="223"/>
      <c r="J826" s="224">
        <f>ROUND(I826*H826,2)</f>
        <v>0</v>
      </c>
      <c r="K826" s="220" t="s">
        <v>160</v>
      </c>
      <c r="L826" s="225"/>
      <c r="M826" s="226" t="s">
        <v>38</v>
      </c>
      <c r="N826" s="227" t="s">
        <v>49</v>
      </c>
      <c r="O826" s="68"/>
      <c r="P826" s="186">
        <f>O826*H826</f>
        <v>0</v>
      </c>
      <c r="Q826" s="186">
        <v>2.9999999999999997E-4</v>
      </c>
      <c r="R826" s="186">
        <f>Q826*H826</f>
        <v>1.4804999999999999E-2</v>
      </c>
      <c r="S826" s="186">
        <v>0</v>
      </c>
      <c r="T826" s="187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88" t="s">
        <v>227</v>
      </c>
      <c r="AT826" s="188" t="s">
        <v>223</v>
      </c>
      <c r="AU826" s="188" t="s">
        <v>86</v>
      </c>
      <c r="AY826" s="20" t="s">
        <v>144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20" t="s">
        <v>145</v>
      </c>
      <c r="BK826" s="189">
        <f>ROUND(I826*H826,2)</f>
        <v>0</v>
      </c>
      <c r="BL826" s="20" t="s">
        <v>198</v>
      </c>
      <c r="BM826" s="188" t="s">
        <v>966</v>
      </c>
    </row>
    <row r="827" spans="1:65" s="2" customFormat="1" ht="10.199999999999999">
      <c r="A827" s="37"/>
      <c r="B827" s="38"/>
      <c r="C827" s="39"/>
      <c r="D827" s="190" t="s">
        <v>152</v>
      </c>
      <c r="E827" s="39"/>
      <c r="F827" s="191" t="s">
        <v>965</v>
      </c>
      <c r="G827" s="39"/>
      <c r="H827" s="39"/>
      <c r="I827" s="192"/>
      <c r="J827" s="39"/>
      <c r="K827" s="39"/>
      <c r="L827" s="42"/>
      <c r="M827" s="193"/>
      <c r="N827" s="194"/>
      <c r="O827" s="68"/>
      <c r="P827" s="68"/>
      <c r="Q827" s="68"/>
      <c r="R827" s="68"/>
      <c r="S827" s="68"/>
      <c r="T827" s="69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T827" s="20" t="s">
        <v>152</v>
      </c>
      <c r="AU827" s="20" t="s">
        <v>86</v>
      </c>
    </row>
    <row r="828" spans="1:65" s="14" customFormat="1" ht="10.199999999999999">
      <c r="B828" s="205"/>
      <c r="C828" s="206"/>
      <c r="D828" s="190" t="s">
        <v>153</v>
      </c>
      <c r="E828" s="207" t="s">
        <v>38</v>
      </c>
      <c r="F828" s="208" t="s">
        <v>1501</v>
      </c>
      <c r="G828" s="206"/>
      <c r="H828" s="209">
        <v>47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153</v>
      </c>
      <c r="AU828" s="215" t="s">
        <v>86</v>
      </c>
      <c r="AV828" s="14" t="s">
        <v>86</v>
      </c>
      <c r="AW828" s="14" t="s">
        <v>36</v>
      </c>
      <c r="AX828" s="14" t="s">
        <v>84</v>
      </c>
      <c r="AY828" s="215" t="s">
        <v>144</v>
      </c>
    </row>
    <row r="829" spans="1:65" s="14" customFormat="1" ht="10.199999999999999">
      <c r="B829" s="205"/>
      <c r="C829" s="206"/>
      <c r="D829" s="190" t="s">
        <v>153</v>
      </c>
      <c r="E829" s="206"/>
      <c r="F829" s="208" t="s">
        <v>1502</v>
      </c>
      <c r="G829" s="206"/>
      <c r="H829" s="209">
        <v>49.35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153</v>
      </c>
      <c r="AU829" s="215" t="s">
        <v>86</v>
      </c>
      <c r="AV829" s="14" t="s">
        <v>86</v>
      </c>
      <c r="AW829" s="14" t="s">
        <v>4</v>
      </c>
      <c r="AX829" s="14" t="s">
        <v>84</v>
      </c>
      <c r="AY829" s="215" t="s">
        <v>144</v>
      </c>
    </row>
    <row r="830" spans="1:65" s="2" customFormat="1" ht="16.5" customHeight="1">
      <c r="A830" s="37"/>
      <c r="B830" s="38"/>
      <c r="C830" s="177" t="s">
        <v>1503</v>
      </c>
      <c r="D830" s="177" t="s">
        <v>147</v>
      </c>
      <c r="E830" s="178" t="s">
        <v>974</v>
      </c>
      <c r="F830" s="179" t="s">
        <v>975</v>
      </c>
      <c r="G830" s="180" t="s">
        <v>159</v>
      </c>
      <c r="H830" s="181">
        <v>1.05</v>
      </c>
      <c r="I830" s="182"/>
      <c r="J830" s="183">
        <f>ROUND(I830*H830,2)</f>
        <v>0</v>
      </c>
      <c r="K830" s="179" t="s">
        <v>160</v>
      </c>
      <c r="L830" s="42"/>
      <c r="M830" s="184" t="s">
        <v>38</v>
      </c>
      <c r="N830" s="185" t="s">
        <v>49</v>
      </c>
      <c r="O830" s="68"/>
      <c r="P830" s="186">
        <f>O830*H830</f>
        <v>0</v>
      </c>
      <c r="Q830" s="186">
        <v>6.3000000000000003E-4</v>
      </c>
      <c r="R830" s="186">
        <f>Q830*H830</f>
        <v>6.6150000000000009E-4</v>
      </c>
      <c r="S830" s="186">
        <v>0</v>
      </c>
      <c r="T830" s="187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188" t="s">
        <v>198</v>
      </c>
      <c r="AT830" s="188" t="s">
        <v>147</v>
      </c>
      <c r="AU830" s="188" t="s">
        <v>86</v>
      </c>
      <c r="AY830" s="20" t="s">
        <v>144</v>
      </c>
      <c r="BE830" s="189">
        <f>IF(N830="základní",J830,0)</f>
        <v>0</v>
      </c>
      <c r="BF830" s="189">
        <f>IF(N830="snížená",J830,0)</f>
        <v>0</v>
      </c>
      <c r="BG830" s="189">
        <f>IF(N830="zákl. přenesená",J830,0)</f>
        <v>0</v>
      </c>
      <c r="BH830" s="189">
        <f>IF(N830="sníž. přenesená",J830,0)</f>
        <v>0</v>
      </c>
      <c r="BI830" s="189">
        <f>IF(N830="nulová",J830,0)</f>
        <v>0</v>
      </c>
      <c r="BJ830" s="20" t="s">
        <v>145</v>
      </c>
      <c r="BK830" s="189">
        <f>ROUND(I830*H830,2)</f>
        <v>0</v>
      </c>
      <c r="BL830" s="20" t="s">
        <v>198</v>
      </c>
      <c r="BM830" s="188" t="s">
        <v>976</v>
      </c>
    </row>
    <row r="831" spans="1:65" s="2" customFormat="1" ht="10.199999999999999">
      <c r="A831" s="37"/>
      <c r="B831" s="38"/>
      <c r="C831" s="39"/>
      <c r="D831" s="190" t="s">
        <v>152</v>
      </c>
      <c r="E831" s="39"/>
      <c r="F831" s="191" t="s">
        <v>977</v>
      </c>
      <c r="G831" s="39"/>
      <c r="H831" s="39"/>
      <c r="I831" s="192"/>
      <c r="J831" s="39"/>
      <c r="K831" s="39"/>
      <c r="L831" s="42"/>
      <c r="M831" s="193"/>
      <c r="N831" s="194"/>
      <c r="O831" s="68"/>
      <c r="P831" s="68"/>
      <c r="Q831" s="68"/>
      <c r="R831" s="68"/>
      <c r="S831" s="68"/>
      <c r="T831" s="69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T831" s="20" t="s">
        <v>152</v>
      </c>
      <c r="AU831" s="20" t="s">
        <v>86</v>
      </c>
    </row>
    <row r="832" spans="1:65" s="2" customFormat="1" ht="10.199999999999999">
      <c r="A832" s="37"/>
      <c r="B832" s="38"/>
      <c r="C832" s="39"/>
      <c r="D832" s="216" t="s">
        <v>163</v>
      </c>
      <c r="E832" s="39"/>
      <c r="F832" s="217" t="s">
        <v>978</v>
      </c>
      <c r="G832" s="39"/>
      <c r="H832" s="39"/>
      <c r="I832" s="192"/>
      <c r="J832" s="39"/>
      <c r="K832" s="39"/>
      <c r="L832" s="42"/>
      <c r="M832" s="193"/>
      <c r="N832" s="194"/>
      <c r="O832" s="68"/>
      <c r="P832" s="68"/>
      <c r="Q832" s="68"/>
      <c r="R832" s="68"/>
      <c r="S832" s="68"/>
      <c r="T832" s="69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163</v>
      </c>
      <c r="AU832" s="20" t="s">
        <v>86</v>
      </c>
    </row>
    <row r="833" spans="1:65" s="14" customFormat="1" ht="10.199999999999999">
      <c r="B833" s="205"/>
      <c r="C833" s="206"/>
      <c r="D833" s="190" t="s">
        <v>153</v>
      </c>
      <c r="E833" s="207" t="s">
        <v>38</v>
      </c>
      <c r="F833" s="208" t="s">
        <v>1504</v>
      </c>
      <c r="G833" s="206"/>
      <c r="H833" s="209">
        <v>1.05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153</v>
      </c>
      <c r="AU833" s="215" t="s">
        <v>86</v>
      </c>
      <c r="AV833" s="14" t="s">
        <v>86</v>
      </c>
      <c r="AW833" s="14" t="s">
        <v>36</v>
      </c>
      <c r="AX833" s="14" t="s">
        <v>84</v>
      </c>
      <c r="AY833" s="215" t="s">
        <v>144</v>
      </c>
    </row>
    <row r="834" spans="1:65" s="2" customFormat="1" ht="16.5" customHeight="1">
      <c r="A834" s="37"/>
      <c r="B834" s="38"/>
      <c r="C834" s="218" t="s">
        <v>1505</v>
      </c>
      <c r="D834" s="218" t="s">
        <v>223</v>
      </c>
      <c r="E834" s="219" t="s">
        <v>981</v>
      </c>
      <c r="F834" s="220" t="s">
        <v>982</v>
      </c>
      <c r="G834" s="221" t="s">
        <v>159</v>
      </c>
      <c r="H834" s="222">
        <v>1.155</v>
      </c>
      <c r="I834" s="223"/>
      <c r="J834" s="224">
        <f>ROUND(I834*H834,2)</f>
        <v>0</v>
      </c>
      <c r="K834" s="220" t="s">
        <v>160</v>
      </c>
      <c r="L834" s="225"/>
      <c r="M834" s="226" t="s">
        <v>38</v>
      </c>
      <c r="N834" s="227" t="s">
        <v>49</v>
      </c>
      <c r="O834" s="68"/>
      <c r="P834" s="186">
        <f>O834*H834</f>
        <v>0</v>
      </c>
      <c r="Q834" s="186">
        <v>7.4999999999999997E-3</v>
      </c>
      <c r="R834" s="186">
        <f>Q834*H834</f>
        <v>8.6625000000000001E-3</v>
      </c>
      <c r="S834" s="186">
        <v>0</v>
      </c>
      <c r="T834" s="187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8" t="s">
        <v>227</v>
      </c>
      <c r="AT834" s="188" t="s">
        <v>223</v>
      </c>
      <c r="AU834" s="188" t="s">
        <v>86</v>
      </c>
      <c r="AY834" s="20" t="s">
        <v>144</v>
      </c>
      <c r="BE834" s="189">
        <f>IF(N834="základní",J834,0)</f>
        <v>0</v>
      </c>
      <c r="BF834" s="189">
        <f>IF(N834="snížená",J834,0)</f>
        <v>0</v>
      </c>
      <c r="BG834" s="189">
        <f>IF(N834="zákl. přenesená",J834,0)</f>
        <v>0</v>
      </c>
      <c r="BH834" s="189">
        <f>IF(N834="sníž. přenesená",J834,0)</f>
        <v>0</v>
      </c>
      <c r="BI834" s="189">
        <f>IF(N834="nulová",J834,0)</f>
        <v>0</v>
      </c>
      <c r="BJ834" s="20" t="s">
        <v>145</v>
      </c>
      <c r="BK834" s="189">
        <f>ROUND(I834*H834,2)</f>
        <v>0</v>
      </c>
      <c r="BL834" s="20" t="s">
        <v>198</v>
      </c>
      <c r="BM834" s="188" t="s">
        <v>983</v>
      </c>
    </row>
    <row r="835" spans="1:65" s="2" customFormat="1" ht="10.199999999999999">
      <c r="A835" s="37"/>
      <c r="B835" s="38"/>
      <c r="C835" s="39"/>
      <c r="D835" s="190" t="s">
        <v>152</v>
      </c>
      <c r="E835" s="39"/>
      <c r="F835" s="191" t="s">
        <v>982</v>
      </c>
      <c r="G835" s="39"/>
      <c r="H835" s="39"/>
      <c r="I835" s="192"/>
      <c r="J835" s="39"/>
      <c r="K835" s="39"/>
      <c r="L835" s="42"/>
      <c r="M835" s="193"/>
      <c r="N835" s="194"/>
      <c r="O835" s="68"/>
      <c r="P835" s="68"/>
      <c r="Q835" s="68"/>
      <c r="R835" s="68"/>
      <c r="S835" s="68"/>
      <c r="T835" s="69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20" t="s">
        <v>152</v>
      </c>
      <c r="AU835" s="20" t="s">
        <v>86</v>
      </c>
    </row>
    <row r="836" spans="1:65" s="13" customFormat="1" ht="10.199999999999999">
      <c r="B836" s="195"/>
      <c r="C836" s="196"/>
      <c r="D836" s="190" t="s">
        <v>153</v>
      </c>
      <c r="E836" s="197" t="s">
        <v>38</v>
      </c>
      <c r="F836" s="198" t="s">
        <v>1506</v>
      </c>
      <c r="G836" s="196"/>
      <c r="H836" s="197" t="s">
        <v>38</v>
      </c>
      <c r="I836" s="199"/>
      <c r="J836" s="196"/>
      <c r="K836" s="196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153</v>
      </c>
      <c r="AU836" s="204" t="s">
        <v>86</v>
      </c>
      <c r="AV836" s="13" t="s">
        <v>84</v>
      </c>
      <c r="AW836" s="13" t="s">
        <v>36</v>
      </c>
      <c r="AX836" s="13" t="s">
        <v>76</v>
      </c>
      <c r="AY836" s="204" t="s">
        <v>144</v>
      </c>
    </row>
    <row r="837" spans="1:65" s="14" customFormat="1" ht="10.199999999999999">
      <c r="B837" s="205"/>
      <c r="C837" s="206"/>
      <c r="D837" s="190" t="s">
        <v>153</v>
      </c>
      <c r="E837" s="207" t="s">
        <v>38</v>
      </c>
      <c r="F837" s="208" t="s">
        <v>1504</v>
      </c>
      <c r="G837" s="206"/>
      <c r="H837" s="209">
        <v>1.05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153</v>
      </c>
      <c r="AU837" s="215" t="s">
        <v>86</v>
      </c>
      <c r="AV837" s="14" t="s">
        <v>86</v>
      </c>
      <c r="AW837" s="14" t="s">
        <v>36</v>
      </c>
      <c r="AX837" s="14" t="s">
        <v>84</v>
      </c>
      <c r="AY837" s="215" t="s">
        <v>144</v>
      </c>
    </row>
    <row r="838" spans="1:65" s="14" customFormat="1" ht="10.199999999999999">
      <c r="B838" s="205"/>
      <c r="C838" s="206"/>
      <c r="D838" s="190" t="s">
        <v>153</v>
      </c>
      <c r="E838" s="206"/>
      <c r="F838" s="208" t="s">
        <v>1507</v>
      </c>
      <c r="G838" s="206"/>
      <c r="H838" s="209">
        <v>1.155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153</v>
      </c>
      <c r="AU838" s="215" t="s">
        <v>86</v>
      </c>
      <c r="AV838" s="14" t="s">
        <v>86</v>
      </c>
      <c r="AW838" s="14" t="s">
        <v>4</v>
      </c>
      <c r="AX838" s="14" t="s">
        <v>84</v>
      </c>
      <c r="AY838" s="215" t="s">
        <v>144</v>
      </c>
    </row>
    <row r="839" spans="1:65" s="2" customFormat="1" ht="16.5" customHeight="1">
      <c r="A839" s="37"/>
      <c r="B839" s="38"/>
      <c r="C839" s="177" t="s">
        <v>1508</v>
      </c>
      <c r="D839" s="177" t="s">
        <v>147</v>
      </c>
      <c r="E839" s="178" t="s">
        <v>987</v>
      </c>
      <c r="F839" s="179" t="s">
        <v>988</v>
      </c>
      <c r="G839" s="180" t="s">
        <v>172</v>
      </c>
      <c r="H839" s="181">
        <v>1.663</v>
      </c>
      <c r="I839" s="182"/>
      <c r="J839" s="183">
        <f>ROUND(I839*H839,2)</f>
        <v>0</v>
      </c>
      <c r="K839" s="179" t="s">
        <v>160</v>
      </c>
      <c r="L839" s="42"/>
      <c r="M839" s="184" t="s">
        <v>38</v>
      </c>
      <c r="N839" s="185" t="s">
        <v>49</v>
      </c>
      <c r="O839" s="68"/>
      <c r="P839" s="186">
        <f>O839*H839</f>
        <v>0</v>
      </c>
      <c r="Q839" s="186">
        <v>0</v>
      </c>
      <c r="R839" s="186">
        <f>Q839*H839</f>
        <v>0</v>
      </c>
      <c r="S839" s="186">
        <v>0</v>
      </c>
      <c r="T839" s="187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88" t="s">
        <v>198</v>
      </c>
      <c r="AT839" s="188" t="s">
        <v>147</v>
      </c>
      <c r="AU839" s="188" t="s">
        <v>86</v>
      </c>
      <c r="AY839" s="20" t="s">
        <v>144</v>
      </c>
      <c r="BE839" s="189">
        <f>IF(N839="základní",J839,0)</f>
        <v>0</v>
      </c>
      <c r="BF839" s="189">
        <f>IF(N839="snížená",J839,0)</f>
        <v>0</v>
      </c>
      <c r="BG839" s="189">
        <f>IF(N839="zákl. přenesená",J839,0)</f>
        <v>0</v>
      </c>
      <c r="BH839" s="189">
        <f>IF(N839="sníž. přenesená",J839,0)</f>
        <v>0</v>
      </c>
      <c r="BI839" s="189">
        <f>IF(N839="nulová",J839,0)</f>
        <v>0</v>
      </c>
      <c r="BJ839" s="20" t="s">
        <v>145</v>
      </c>
      <c r="BK839" s="189">
        <f>ROUND(I839*H839,2)</f>
        <v>0</v>
      </c>
      <c r="BL839" s="20" t="s">
        <v>198</v>
      </c>
      <c r="BM839" s="188" t="s">
        <v>989</v>
      </c>
    </row>
    <row r="840" spans="1:65" s="2" customFormat="1" ht="19.2">
      <c r="A840" s="37"/>
      <c r="B840" s="38"/>
      <c r="C840" s="39"/>
      <c r="D840" s="190" t="s">
        <v>152</v>
      </c>
      <c r="E840" s="39"/>
      <c r="F840" s="191" t="s">
        <v>990</v>
      </c>
      <c r="G840" s="39"/>
      <c r="H840" s="39"/>
      <c r="I840" s="192"/>
      <c r="J840" s="39"/>
      <c r="K840" s="39"/>
      <c r="L840" s="42"/>
      <c r="M840" s="193"/>
      <c r="N840" s="194"/>
      <c r="O840" s="68"/>
      <c r="P840" s="68"/>
      <c r="Q840" s="68"/>
      <c r="R840" s="68"/>
      <c r="S840" s="68"/>
      <c r="T840" s="69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20" t="s">
        <v>152</v>
      </c>
      <c r="AU840" s="20" t="s">
        <v>86</v>
      </c>
    </row>
    <row r="841" spans="1:65" s="2" customFormat="1" ht="10.199999999999999">
      <c r="A841" s="37"/>
      <c r="B841" s="38"/>
      <c r="C841" s="39"/>
      <c r="D841" s="216" t="s">
        <v>163</v>
      </c>
      <c r="E841" s="39"/>
      <c r="F841" s="217" t="s">
        <v>991</v>
      </c>
      <c r="G841" s="39"/>
      <c r="H841" s="39"/>
      <c r="I841" s="192"/>
      <c r="J841" s="39"/>
      <c r="K841" s="39"/>
      <c r="L841" s="42"/>
      <c r="M841" s="193"/>
      <c r="N841" s="194"/>
      <c r="O841" s="68"/>
      <c r="P841" s="68"/>
      <c r="Q841" s="68"/>
      <c r="R841" s="68"/>
      <c r="S841" s="68"/>
      <c r="T841" s="69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20" t="s">
        <v>163</v>
      </c>
      <c r="AU841" s="20" t="s">
        <v>86</v>
      </c>
    </row>
    <row r="842" spans="1:65" s="12" customFormat="1" ht="22.8" customHeight="1">
      <c r="B842" s="161"/>
      <c r="C842" s="162"/>
      <c r="D842" s="163" t="s">
        <v>75</v>
      </c>
      <c r="E842" s="175" t="s">
        <v>992</v>
      </c>
      <c r="F842" s="175" t="s">
        <v>993</v>
      </c>
      <c r="G842" s="162"/>
      <c r="H842" s="162"/>
      <c r="I842" s="165"/>
      <c r="J842" s="176">
        <f>BK842</f>
        <v>0</v>
      </c>
      <c r="K842" s="162"/>
      <c r="L842" s="167"/>
      <c r="M842" s="168"/>
      <c r="N842" s="169"/>
      <c r="O842" s="169"/>
      <c r="P842" s="170">
        <f>SUM(P843:P911)</f>
        <v>0</v>
      </c>
      <c r="Q842" s="169"/>
      <c r="R842" s="170">
        <f>SUM(R843:R911)</f>
        <v>9.7156799999999988E-2</v>
      </c>
      <c r="S842" s="169"/>
      <c r="T842" s="171">
        <f>SUM(T843:T911)</f>
        <v>0.46229200000000004</v>
      </c>
      <c r="AR842" s="172" t="s">
        <v>86</v>
      </c>
      <c r="AT842" s="173" t="s">
        <v>75</v>
      </c>
      <c r="AU842" s="173" t="s">
        <v>84</v>
      </c>
      <c r="AY842" s="172" t="s">
        <v>144</v>
      </c>
      <c r="BK842" s="174">
        <f>SUM(BK843:BK911)</f>
        <v>0</v>
      </c>
    </row>
    <row r="843" spans="1:65" s="2" customFormat="1" ht="16.5" customHeight="1">
      <c r="A843" s="37"/>
      <c r="B843" s="38"/>
      <c r="C843" s="177" t="s">
        <v>1509</v>
      </c>
      <c r="D843" s="177" t="s">
        <v>147</v>
      </c>
      <c r="E843" s="178" t="s">
        <v>995</v>
      </c>
      <c r="F843" s="179" t="s">
        <v>996</v>
      </c>
      <c r="G843" s="180" t="s">
        <v>159</v>
      </c>
      <c r="H843" s="181">
        <v>59.65</v>
      </c>
      <c r="I843" s="182"/>
      <c r="J843" s="183">
        <f>ROUND(I843*H843,2)</f>
        <v>0</v>
      </c>
      <c r="K843" s="179" t="s">
        <v>160</v>
      </c>
      <c r="L843" s="42"/>
      <c r="M843" s="184" t="s">
        <v>38</v>
      </c>
      <c r="N843" s="185" t="s">
        <v>49</v>
      </c>
      <c r="O843" s="68"/>
      <c r="P843" s="186">
        <f>O843*H843</f>
        <v>0</v>
      </c>
      <c r="Q843" s="186">
        <v>1E-3</v>
      </c>
      <c r="R843" s="186">
        <f>Q843*H843</f>
        <v>5.9650000000000002E-2</v>
      </c>
      <c r="S843" s="186">
        <v>3.1E-4</v>
      </c>
      <c r="T843" s="187">
        <f>S843*H843</f>
        <v>1.8491500000000001E-2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188" t="s">
        <v>198</v>
      </c>
      <c r="AT843" s="188" t="s">
        <v>147</v>
      </c>
      <c r="AU843" s="188" t="s">
        <v>86</v>
      </c>
      <c r="AY843" s="20" t="s">
        <v>144</v>
      </c>
      <c r="BE843" s="189">
        <f>IF(N843="základní",J843,0)</f>
        <v>0</v>
      </c>
      <c r="BF843" s="189">
        <f>IF(N843="snížená",J843,0)</f>
        <v>0</v>
      </c>
      <c r="BG843" s="189">
        <f>IF(N843="zákl. přenesená",J843,0)</f>
        <v>0</v>
      </c>
      <c r="BH843" s="189">
        <f>IF(N843="sníž. přenesená",J843,0)</f>
        <v>0</v>
      </c>
      <c r="BI843" s="189">
        <f>IF(N843="nulová",J843,0)</f>
        <v>0</v>
      </c>
      <c r="BJ843" s="20" t="s">
        <v>145</v>
      </c>
      <c r="BK843" s="189">
        <f>ROUND(I843*H843,2)</f>
        <v>0</v>
      </c>
      <c r="BL843" s="20" t="s">
        <v>198</v>
      </c>
      <c r="BM843" s="188" t="s">
        <v>997</v>
      </c>
    </row>
    <row r="844" spans="1:65" s="2" customFormat="1" ht="10.199999999999999">
      <c r="A844" s="37"/>
      <c r="B844" s="38"/>
      <c r="C844" s="39"/>
      <c r="D844" s="190" t="s">
        <v>152</v>
      </c>
      <c r="E844" s="39"/>
      <c r="F844" s="191" t="s">
        <v>998</v>
      </c>
      <c r="G844" s="39"/>
      <c r="H844" s="39"/>
      <c r="I844" s="192"/>
      <c r="J844" s="39"/>
      <c r="K844" s="39"/>
      <c r="L844" s="42"/>
      <c r="M844" s="193"/>
      <c r="N844" s="194"/>
      <c r="O844" s="68"/>
      <c r="P844" s="68"/>
      <c r="Q844" s="68"/>
      <c r="R844" s="68"/>
      <c r="S844" s="68"/>
      <c r="T844" s="69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T844" s="20" t="s">
        <v>152</v>
      </c>
      <c r="AU844" s="20" t="s">
        <v>86</v>
      </c>
    </row>
    <row r="845" spans="1:65" s="2" customFormat="1" ht="10.199999999999999">
      <c r="A845" s="37"/>
      <c r="B845" s="38"/>
      <c r="C845" s="39"/>
      <c r="D845" s="216" t="s">
        <v>163</v>
      </c>
      <c r="E845" s="39"/>
      <c r="F845" s="217" t="s">
        <v>999</v>
      </c>
      <c r="G845" s="39"/>
      <c r="H845" s="39"/>
      <c r="I845" s="192"/>
      <c r="J845" s="39"/>
      <c r="K845" s="39"/>
      <c r="L845" s="42"/>
      <c r="M845" s="193"/>
      <c r="N845" s="194"/>
      <c r="O845" s="68"/>
      <c r="P845" s="68"/>
      <c r="Q845" s="68"/>
      <c r="R845" s="68"/>
      <c r="S845" s="68"/>
      <c r="T845" s="69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20" t="s">
        <v>163</v>
      </c>
      <c r="AU845" s="20" t="s">
        <v>86</v>
      </c>
    </row>
    <row r="846" spans="1:65" s="13" customFormat="1" ht="10.199999999999999">
      <c r="B846" s="195"/>
      <c r="C846" s="196"/>
      <c r="D846" s="190" t="s">
        <v>153</v>
      </c>
      <c r="E846" s="197" t="s">
        <v>38</v>
      </c>
      <c r="F846" s="198" t="s">
        <v>1510</v>
      </c>
      <c r="G846" s="196"/>
      <c r="H846" s="197" t="s">
        <v>38</v>
      </c>
      <c r="I846" s="199"/>
      <c r="J846" s="196"/>
      <c r="K846" s="196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153</v>
      </c>
      <c r="AU846" s="204" t="s">
        <v>86</v>
      </c>
      <c r="AV846" s="13" t="s">
        <v>84</v>
      </c>
      <c r="AW846" s="13" t="s">
        <v>36</v>
      </c>
      <c r="AX846" s="13" t="s">
        <v>76</v>
      </c>
      <c r="AY846" s="204" t="s">
        <v>144</v>
      </c>
    </row>
    <row r="847" spans="1:65" s="13" customFormat="1" ht="10.199999999999999">
      <c r="B847" s="195"/>
      <c r="C847" s="196"/>
      <c r="D847" s="190" t="s">
        <v>153</v>
      </c>
      <c r="E847" s="197" t="s">
        <v>38</v>
      </c>
      <c r="F847" s="198" t="s">
        <v>1217</v>
      </c>
      <c r="G847" s="196"/>
      <c r="H847" s="197" t="s">
        <v>38</v>
      </c>
      <c r="I847" s="199"/>
      <c r="J847" s="196"/>
      <c r="K847" s="196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153</v>
      </c>
      <c r="AU847" s="204" t="s">
        <v>86</v>
      </c>
      <c r="AV847" s="13" t="s">
        <v>84</v>
      </c>
      <c r="AW847" s="13" t="s">
        <v>36</v>
      </c>
      <c r="AX847" s="13" t="s">
        <v>76</v>
      </c>
      <c r="AY847" s="204" t="s">
        <v>144</v>
      </c>
    </row>
    <row r="848" spans="1:65" s="14" customFormat="1" ht="10.199999999999999">
      <c r="B848" s="205"/>
      <c r="C848" s="206"/>
      <c r="D848" s="190" t="s">
        <v>153</v>
      </c>
      <c r="E848" s="207" t="s">
        <v>38</v>
      </c>
      <c r="F848" s="208" t="s">
        <v>1511</v>
      </c>
      <c r="G848" s="206"/>
      <c r="H848" s="209">
        <v>29.35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153</v>
      </c>
      <c r="AU848" s="215" t="s">
        <v>86</v>
      </c>
      <c r="AV848" s="14" t="s">
        <v>86</v>
      </c>
      <c r="AW848" s="14" t="s">
        <v>36</v>
      </c>
      <c r="AX848" s="14" t="s">
        <v>76</v>
      </c>
      <c r="AY848" s="215" t="s">
        <v>144</v>
      </c>
    </row>
    <row r="849" spans="1:65" s="13" customFormat="1" ht="10.199999999999999">
      <c r="B849" s="195"/>
      <c r="C849" s="196"/>
      <c r="D849" s="190" t="s">
        <v>153</v>
      </c>
      <c r="E849" s="197" t="s">
        <v>38</v>
      </c>
      <c r="F849" s="198" t="s">
        <v>1229</v>
      </c>
      <c r="G849" s="196"/>
      <c r="H849" s="197" t="s">
        <v>38</v>
      </c>
      <c r="I849" s="199"/>
      <c r="J849" s="196"/>
      <c r="K849" s="196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153</v>
      </c>
      <c r="AU849" s="204" t="s">
        <v>86</v>
      </c>
      <c r="AV849" s="13" t="s">
        <v>84</v>
      </c>
      <c r="AW849" s="13" t="s">
        <v>36</v>
      </c>
      <c r="AX849" s="13" t="s">
        <v>76</v>
      </c>
      <c r="AY849" s="204" t="s">
        <v>144</v>
      </c>
    </row>
    <row r="850" spans="1:65" s="14" customFormat="1" ht="10.199999999999999">
      <c r="B850" s="205"/>
      <c r="C850" s="206"/>
      <c r="D850" s="190" t="s">
        <v>153</v>
      </c>
      <c r="E850" s="207" t="s">
        <v>38</v>
      </c>
      <c r="F850" s="208" t="s">
        <v>1512</v>
      </c>
      <c r="G850" s="206"/>
      <c r="H850" s="209">
        <v>15.8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153</v>
      </c>
      <c r="AU850" s="215" t="s">
        <v>86</v>
      </c>
      <c r="AV850" s="14" t="s">
        <v>86</v>
      </c>
      <c r="AW850" s="14" t="s">
        <v>36</v>
      </c>
      <c r="AX850" s="14" t="s">
        <v>76</v>
      </c>
      <c r="AY850" s="215" t="s">
        <v>144</v>
      </c>
    </row>
    <row r="851" spans="1:65" s="13" customFormat="1" ht="10.199999999999999">
      <c r="B851" s="195"/>
      <c r="C851" s="196"/>
      <c r="D851" s="190" t="s">
        <v>153</v>
      </c>
      <c r="E851" s="197" t="s">
        <v>38</v>
      </c>
      <c r="F851" s="198" t="s">
        <v>1231</v>
      </c>
      <c r="G851" s="196"/>
      <c r="H851" s="197" t="s">
        <v>38</v>
      </c>
      <c r="I851" s="199"/>
      <c r="J851" s="196"/>
      <c r="K851" s="196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153</v>
      </c>
      <c r="AU851" s="204" t="s">
        <v>86</v>
      </c>
      <c r="AV851" s="13" t="s">
        <v>84</v>
      </c>
      <c r="AW851" s="13" t="s">
        <v>36</v>
      </c>
      <c r="AX851" s="13" t="s">
        <v>76</v>
      </c>
      <c r="AY851" s="204" t="s">
        <v>144</v>
      </c>
    </row>
    <row r="852" spans="1:65" s="14" customFormat="1" ht="10.199999999999999">
      <c r="B852" s="205"/>
      <c r="C852" s="206"/>
      <c r="D852" s="190" t="s">
        <v>153</v>
      </c>
      <c r="E852" s="207" t="s">
        <v>38</v>
      </c>
      <c r="F852" s="208" t="s">
        <v>1513</v>
      </c>
      <c r="G852" s="206"/>
      <c r="H852" s="209">
        <v>14.5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153</v>
      </c>
      <c r="AU852" s="215" t="s">
        <v>86</v>
      </c>
      <c r="AV852" s="14" t="s">
        <v>86</v>
      </c>
      <c r="AW852" s="14" t="s">
        <v>36</v>
      </c>
      <c r="AX852" s="14" t="s">
        <v>76</v>
      </c>
      <c r="AY852" s="215" t="s">
        <v>144</v>
      </c>
    </row>
    <row r="853" spans="1:65" s="15" customFormat="1" ht="10.199999999999999">
      <c r="B853" s="232"/>
      <c r="C853" s="233"/>
      <c r="D853" s="190" t="s">
        <v>153</v>
      </c>
      <c r="E853" s="234" t="s">
        <v>38</v>
      </c>
      <c r="F853" s="235" t="s">
        <v>421</v>
      </c>
      <c r="G853" s="233"/>
      <c r="H853" s="236">
        <v>59.65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AT853" s="242" t="s">
        <v>153</v>
      </c>
      <c r="AU853" s="242" t="s">
        <v>86</v>
      </c>
      <c r="AV853" s="15" t="s">
        <v>145</v>
      </c>
      <c r="AW853" s="15" t="s">
        <v>36</v>
      </c>
      <c r="AX853" s="15" t="s">
        <v>84</v>
      </c>
      <c r="AY853" s="242" t="s">
        <v>144</v>
      </c>
    </row>
    <row r="854" spans="1:65" s="2" customFormat="1" ht="16.5" customHeight="1">
      <c r="A854" s="37"/>
      <c r="B854" s="38"/>
      <c r="C854" s="177" t="s">
        <v>1514</v>
      </c>
      <c r="D854" s="177" t="s">
        <v>147</v>
      </c>
      <c r="E854" s="178" t="s">
        <v>1002</v>
      </c>
      <c r="F854" s="179" t="s">
        <v>1003</v>
      </c>
      <c r="G854" s="180" t="s">
        <v>159</v>
      </c>
      <c r="H854" s="181">
        <v>59.65</v>
      </c>
      <c r="I854" s="182"/>
      <c r="J854" s="183">
        <f>ROUND(I854*H854,2)</f>
        <v>0</v>
      </c>
      <c r="K854" s="179" t="s">
        <v>160</v>
      </c>
      <c r="L854" s="42"/>
      <c r="M854" s="184" t="s">
        <v>38</v>
      </c>
      <c r="N854" s="185" t="s">
        <v>49</v>
      </c>
      <c r="O854" s="68"/>
      <c r="P854" s="186">
        <f>O854*H854</f>
        <v>0</v>
      </c>
      <c r="Q854" s="186">
        <v>0</v>
      </c>
      <c r="R854" s="186">
        <f>Q854*H854</f>
        <v>0</v>
      </c>
      <c r="S854" s="186">
        <v>0</v>
      </c>
      <c r="T854" s="187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8" t="s">
        <v>198</v>
      </c>
      <c r="AT854" s="188" t="s">
        <v>147</v>
      </c>
      <c r="AU854" s="188" t="s">
        <v>86</v>
      </c>
      <c r="AY854" s="20" t="s">
        <v>144</v>
      </c>
      <c r="BE854" s="189">
        <f>IF(N854="základní",J854,0)</f>
        <v>0</v>
      </c>
      <c r="BF854" s="189">
        <f>IF(N854="snížená",J854,0)</f>
        <v>0</v>
      </c>
      <c r="BG854" s="189">
        <f>IF(N854="zákl. přenesená",J854,0)</f>
        <v>0</v>
      </c>
      <c r="BH854" s="189">
        <f>IF(N854="sníž. přenesená",J854,0)</f>
        <v>0</v>
      </c>
      <c r="BI854" s="189">
        <f>IF(N854="nulová",J854,0)</f>
        <v>0</v>
      </c>
      <c r="BJ854" s="20" t="s">
        <v>145</v>
      </c>
      <c r="BK854" s="189">
        <f>ROUND(I854*H854,2)</f>
        <v>0</v>
      </c>
      <c r="BL854" s="20" t="s">
        <v>198</v>
      </c>
      <c r="BM854" s="188" t="s">
        <v>1004</v>
      </c>
    </row>
    <row r="855" spans="1:65" s="2" customFormat="1" ht="10.199999999999999">
      <c r="A855" s="37"/>
      <c r="B855" s="38"/>
      <c r="C855" s="39"/>
      <c r="D855" s="190" t="s">
        <v>152</v>
      </c>
      <c r="E855" s="39"/>
      <c r="F855" s="191" t="s">
        <v>1005</v>
      </c>
      <c r="G855" s="39"/>
      <c r="H855" s="39"/>
      <c r="I855" s="192"/>
      <c r="J855" s="39"/>
      <c r="K855" s="39"/>
      <c r="L855" s="42"/>
      <c r="M855" s="193"/>
      <c r="N855" s="194"/>
      <c r="O855" s="68"/>
      <c r="P855" s="68"/>
      <c r="Q855" s="68"/>
      <c r="R855" s="68"/>
      <c r="S855" s="68"/>
      <c r="T855" s="69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T855" s="20" t="s">
        <v>152</v>
      </c>
      <c r="AU855" s="20" t="s">
        <v>86</v>
      </c>
    </row>
    <row r="856" spans="1:65" s="2" customFormat="1" ht="10.199999999999999">
      <c r="A856" s="37"/>
      <c r="B856" s="38"/>
      <c r="C856" s="39"/>
      <c r="D856" s="216" t="s">
        <v>163</v>
      </c>
      <c r="E856" s="39"/>
      <c r="F856" s="217" t="s">
        <v>1006</v>
      </c>
      <c r="G856" s="39"/>
      <c r="H856" s="39"/>
      <c r="I856" s="192"/>
      <c r="J856" s="39"/>
      <c r="K856" s="39"/>
      <c r="L856" s="42"/>
      <c r="M856" s="193"/>
      <c r="N856" s="194"/>
      <c r="O856" s="68"/>
      <c r="P856" s="68"/>
      <c r="Q856" s="68"/>
      <c r="R856" s="68"/>
      <c r="S856" s="68"/>
      <c r="T856" s="69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20" t="s">
        <v>163</v>
      </c>
      <c r="AU856" s="20" t="s">
        <v>86</v>
      </c>
    </row>
    <row r="857" spans="1:65" s="13" customFormat="1" ht="10.199999999999999">
      <c r="B857" s="195"/>
      <c r="C857" s="196"/>
      <c r="D857" s="190" t="s">
        <v>153</v>
      </c>
      <c r="E857" s="197" t="s">
        <v>38</v>
      </c>
      <c r="F857" s="198" t="s">
        <v>1000</v>
      </c>
      <c r="G857" s="196"/>
      <c r="H857" s="197" t="s">
        <v>38</v>
      </c>
      <c r="I857" s="199"/>
      <c r="J857" s="196"/>
      <c r="K857" s="196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153</v>
      </c>
      <c r="AU857" s="204" t="s">
        <v>86</v>
      </c>
      <c r="AV857" s="13" t="s">
        <v>84</v>
      </c>
      <c r="AW857" s="13" t="s">
        <v>36</v>
      </c>
      <c r="AX857" s="13" t="s">
        <v>76</v>
      </c>
      <c r="AY857" s="204" t="s">
        <v>144</v>
      </c>
    </row>
    <row r="858" spans="1:65" s="14" customFormat="1" ht="10.199999999999999">
      <c r="B858" s="205"/>
      <c r="C858" s="206"/>
      <c r="D858" s="190" t="s">
        <v>153</v>
      </c>
      <c r="E858" s="207" t="s">
        <v>38</v>
      </c>
      <c r="F858" s="208" t="s">
        <v>1515</v>
      </c>
      <c r="G858" s="206"/>
      <c r="H858" s="209">
        <v>59.65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153</v>
      </c>
      <c r="AU858" s="215" t="s">
        <v>86</v>
      </c>
      <c r="AV858" s="14" t="s">
        <v>86</v>
      </c>
      <c r="AW858" s="14" t="s">
        <v>36</v>
      </c>
      <c r="AX858" s="14" t="s">
        <v>84</v>
      </c>
      <c r="AY858" s="215" t="s">
        <v>144</v>
      </c>
    </row>
    <row r="859" spans="1:65" s="2" customFormat="1" ht="16.5" customHeight="1">
      <c r="A859" s="37"/>
      <c r="B859" s="38"/>
      <c r="C859" s="177" t="s">
        <v>1516</v>
      </c>
      <c r="D859" s="177" t="s">
        <v>147</v>
      </c>
      <c r="E859" s="178" t="s">
        <v>1517</v>
      </c>
      <c r="F859" s="179" t="s">
        <v>1518</v>
      </c>
      <c r="G859" s="180" t="s">
        <v>159</v>
      </c>
      <c r="H859" s="181">
        <v>50.7</v>
      </c>
      <c r="I859" s="182"/>
      <c r="J859" s="183">
        <f>ROUND(I859*H859,2)</f>
        <v>0</v>
      </c>
      <c r="K859" s="179" t="s">
        <v>160</v>
      </c>
      <c r="L859" s="42"/>
      <c r="M859" s="184" t="s">
        <v>38</v>
      </c>
      <c r="N859" s="185" t="s">
        <v>49</v>
      </c>
      <c r="O859" s="68"/>
      <c r="P859" s="186">
        <f>O859*H859</f>
        <v>0</v>
      </c>
      <c r="Q859" s="186">
        <v>0</v>
      </c>
      <c r="R859" s="186">
        <f>Q859*H859</f>
        <v>0</v>
      </c>
      <c r="S859" s="186">
        <v>8.7299999999999999E-3</v>
      </c>
      <c r="T859" s="187">
        <f>S859*H859</f>
        <v>0.44261100000000003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8" t="s">
        <v>198</v>
      </c>
      <c r="AT859" s="188" t="s">
        <v>147</v>
      </c>
      <c r="AU859" s="188" t="s">
        <v>86</v>
      </c>
      <c r="AY859" s="20" t="s">
        <v>144</v>
      </c>
      <c r="BE859" s="189">
        <f>IF(N859="základní",J859,0)</f>
        <v>0</v>
      </c>
      <c r="BF859" s="189">
        <f>IF(N859="snížená",J859,0)</f>
        <v>0</v>
      </c>
      <c r="BG859" s="189">
        <f>IF(N859="zákl. přenesená",J859,0)</f>
        <v>0</v>
      </c>
      <c r="BH859" s="189">
        <f>IF(N859="sníž. přenesená",J859,0)</f>
        <v>0</v>
      </c>
      <c r="BI859" s="189">
        <f>IF(N859="nulová",J859,0)</f>
        <v>0</v>
      </c>
      <c r="BJ859" s="20" t="s">
        <v>145</v>
      </c>
      <c r="BK859" s="189">
        <f>ROUND(I859*H859,2)</f>
        <v>0</v>
      </c>
      <c r="BL859" s="20" t="s">
        <v>198</v>
      </c>
      <c r="BM859" s="188" t="s">
        <v>1519</v>
      </c>
    </row>
    <row r="860" spans="1:65" s="2" customFormat="1" ht="10.199999999999999">
      <c r="A860" s="37"/>
      <c r="B860" s="38"/>
      <c r="C860" s="39"/>
      <c r="D860" s="190" t="s">
        <v>152</v>
      </c>
      <c r="E860" s="39"/>
      <c r="F860" s="191" t="s">
        <v>1520</v>
      </c>
      <c r="G860" s="39"/>
      <c r="H860" s="39"/>
      <c r="I860" s="192"/>
      <c r="J860" s="39"/>
      <c r="K860" s="39"/>
      <c r="L860" s="42"/>
      <c r="M860" s="193"/>
      <c r="N860" s="194"/>
      <c r="O860" s="68"/>
      <c r="P860" s="68"/>
      <c r="Q860" s="68"/>
      <c r="R860" s="68"/>
      <c r="S860" s="68"/>
      <c r="T860" s="69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152</v>
      </c>
      <c r="AU860" s="20" t="s">
        <v>86</v>
      </c>
    </row>
    <row r="861" spans="1:65" s="2" customFormat="1" ht="10.199999999999999">
      <c r="A861" s="37"/>
      <c r="B861" s="38"/>
      <c r="C861" s="39"/>
      <c r="D861" s="216" t="s">
        <v>163</v>
      </c>
      <c r="E861" s="39"/>
      <c r="F861" s="217" t="s">
        <v>1521</v>
      </c>
      <c r="G861" s="39"/>
      <c r="H861" s="39"/>
      <c r="I861" s="192"/>
      <c r="J861" s="39"/>
      <c r="K861" s="39"/>
      <c r="L861" s="42"/>
      <c r="M861" s="193"/>
      <c r="N861" s="194"/>
      <c r="O861" s="68"/>
      <c r="P861" s="68"/>
      <c r="Q861" s="68"/>
      <c r="R861" s="68"/>
      <c r="S861" s="68"/>
      <c r="T861" s="69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T861" s="20" t="s">
        <v>163</v>
      </c>
      <c r="AU861" s="20" t="s">
        <v>86</v>
      </c>
    </row>
    <row r="862" spans="1:65" s="13" customFormat="1" ht="10.199999999999999">
      <c r="B862" s="195"/>
      <c r="C862" s="196"/>
      <c r="D862" s="190" t="s">
        <v>153</v>
      </c>
      <c r="E862" s="197" t="s">
        <v>38</v>
      </c>
      <c r="F862" s="198" t="s">
        <v>1522</v>
      </c>
      <c r="G862" s="196"/>
      <c r="H862" s="197" t="s">
        <v>38</v>
      </c>
      <c r="I862" s="199"/>
      <c r="J862" s="196"/>
      <c r="K862" s="196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153</v>
      </c>
      <c r="AU862" s="204" t="s">
        <v>86</v>
      </c>
      <c r="AV862" s="13" t="s">
        <v>84</v>
      </c>
      <c r="AW862" s="13" t="s">
        <v>36</v>
      </c>
      <c r="AX862" s="13" t="s">
        <v>76</v>
      </c>
      <c r="AY862" s="204" t="s">
        <v>144</v>
      </c>
    </row>
    <row r="863" spans="1:65" s="13" customFormat="1" ht="10.199999999999999">
      <c r="B863" s="195"/>
      <c r="C863" s="196"/>
      <c r="D863" s="190" t="s">
        <v>153</v>
      </c>
      <c r="E863" s="197" t="s">
        <v>38</v>
      </c>
      <c r="F863" s="198" t="s">
        <v>1217</v>
      </c>
      <c r="G863" s="196"/>
      <c r="H863" s="197" t="s">
        <v>38</v>
      </c>
      <c r="I863" s="199"/>
      <c r="J863" s="196"/>
      <c r="K863" s="196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153</v>
      </c>
      <c r="AU863" s="204" t="s">
        <v>86</v>
      </c>
      <c r="AV863" s="13" t="s">
        <v>84</v>
      </c>
      <c r="AW863" s="13" t="s">
        <v>36</v>
      </c>
      <c r="AX863" s="13" t="s">
        <v>76</v>
      </c>
      <c r="AY863" s="204" t="s">
        <v>144</v>
      </c>
    </row>
    <row r="864" spans="1:65" s="14" customFormat="1" ht="10.199999999999999">
      <c r="B864" s="205"/>
      <c r="C864" s="206"/>
      <c r="D864" s="190" t="s">
        <v>153</v>
      </c>
      <c r="E864" s="207" t="s">
        <v>38</v>
      </c>
      <c r="F864" s="208" t="s">
        <v>1489</v>
      </c>
      <c r="G864" s="206"/>
      <c r="H864" s="209">
        <v>19.5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153</v>
      </c>
      <c r="AU864" s="215" t="s">
        <v>86</v>
      </c>
      <c r="AV864" s="14" t="s">
        <v>86</v>
      </c>
      <c r="AW864" s="14" t="s">
        <v>36</v>
      </c>
      <c r="AX864" s="14" t="s">
        <v>76</v>
      </c>
      <c r="AY864" s="215" t="s">
        <v>144</v>
      </c>
    </row>
    <row r="865" spans="1:65" s="13" customFormat="1" ht="10.199999999999999">
      <c r="B865" s="195"/>
      <c r="C865" s="196"/>
      <c r="D865" s="190" t="s">
        <v>153</v>
      </c>
      <c r="E865" s="197" t="s">
        <v>38</v>
      </c>
      <c r="F865" s="198" t="s">
        <v>1229</v>
      </c>
      <c r="G865" s="196"/>
      <c r="H865" s="197" t="s">
        <v>38</v>
      </c>
      <c r="I865" s="199"/>
      <c r="J865" s="196"/>
      <c r="K865" s="196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153</v>
      </c>
      <c r="AU865" s="204" t="s">
        <v>86</v>
      </c>
      <c r="AV865" s="13" t="s">
        <v>84</v>
      </c>
      <c r="AW865" s="13" t="s">
        <v>36</v>
      </c>
      <c r="AX865" s="13" t="s">
        <v>76</v>
      </c>
      <c r="AY865" s="204" t="s">
        <v>144</v>
      </c>
    </row>
    <row r="866" spans="1:65" s="14" customFormat="1" ht="10.199999999999999">
      <c r="B866" s="205"/>
      <c r="C866" s="206"/>
      <c r="D866" s="190" t="s">
        <v>153</v>
      </c>
      <c r="E866" s="207" t="s">
        <v>38</v>
      </c>
      <c r="F866" s="208" t="s">
        <v>1523</v>
      </c>
      <c r="G866" s="206"/>
      <c r="H866" s="209">
        <v>19.2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153</v>
      </c>
      <c r="AU866" s="215" t="s">
        <v>86</v>
      </c>
      <c r="AV866" s="14" t="s">
        <v>86</v>
      </c>
      <c r="AW866" s="14" t="s">
        <v>36</v>
      </c>
      <c r="AX866" s="14" t="s">
        <v>76</v>
      </c>
      <c r="AY866" s="215" t="s">
        <v>144</v>
      </c>
    </row>
    <row r="867" spans="1:65" s="13" customFormat="1" ht="10.199999999999999">
      <c r="B867" s="195"/>
      <c r="C867" s="196"/>
      <c r="D867" s="190" t="s">
        <v>153</v>
      </c>
      <c r="E867" s="197" t="s">
        <v>38</v>
      </c>
      <c r="F867" s="198" t="s">
        <v>1231</v>
      </c>
      <c r="G867" s="196"/>
      <c r="H867" s="197" t="s">
        <v>38</v>
      </c>
      <c r="I867" s="199"/>
      <c r="J867" s="196"/>
      <c r="K867" s="196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153</v>
      </c>
      <c r="AU867" s="204" t="s">
        <v>86</v>
      </c>
      <c r="AV867" s="13" t="s">
        <v>84</v>
      </c>
      <c r="AW867" s="13" t="s">
        <v>36</v>
      </c>
      <c r="AX867" s="13" t="s">
        <v>76</v>
      </c>
      <c r="AY867" s="204" t="s">
        <v>144</v>
      </c>
    </row>
    <row r="868" spans="1:65" s="14" customFormat="1" ht="10.199999999999999">
      <c r="B868" s="205"/>
      <c r="C868" s="206"/>
      <c r="D868" s="190" t="s">
        <v>153</v>
      </c>
      <c r="E868" s="207" t="s">
        <v>38</v>
      </c>
      <c r="F868" s="208" t="s">
        <v>1524</v>
      </c>
      <c r="G868" s="206"/>
      <c r="H868" s="209">
        <v>12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153</v>
      </c>
      <c r="AU868" s="215" t="s">
        <v>86</v>
      </c>
      <c r="AV868" s="14" t="s">
        <v>86</v>
      </c>
      <c r="AW868" s="14" t="s">
        <v>36</v>
      </c>
      <c r="AX868" s="14" t="s">
        <v>76</v>
      </c>
      <c r="AY868" s="215" t="s">
        <v>144</v>
      </c>
    </row>
    <row r="869" spans="1:65" s="15" customFormat="1" ht="10.199999999999999">
      <c r="B869" s="232"/>
      <c r="C869" s="233"/>
      <c r="D869" s="190" t="s">
        <v>153</v>
      </c>
      <c r="E869" s="234" t="s">
        <v>38</v>
      </c>
      <c r="F869" s="235" t="s">
        <v>421</v>
      </c>
      <c r="G869" s="233"/>
      <c r="H869" s="236">
        <v>50.7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153</v>
      </c>
      <c r="AU869" s="242" t="s">
        <v>86</v>
      </c>
      <c r="AV869" s="15" t="s">
        <v>145</v>
      </c>
      <c r="AW869" s="15" t="s">
        <v>36</v>
      </c>
      <c r="AX869" s="15" t="s">
        <v>84</v>
      </c>
      <c r="AY869" s="242" t="s">
        <v>144</v>
      </c>
    </row>
    <row r="870" spans="1:65" s="2" customFormat="1" ht="16.5" customHeight="1">
      <c r="A870" s="37"/>
      <c r="B870" s="38"/>
      <c r="C870" s="177" t="s">
        <v>1525</v>
      </c>
      <c r="D870" s="177" t="s">
        <v>147</v>
      </c>
      <c r="E870" s="178" t="s">
        <v>1008</v>
      </c>
      <c r="F870" s="179" t="s">
        <v>1009</v>
      </c>
      <c r="G870" s="180" t="s">
        <v>226</v>
      </c>
      <c r="H870" s="181">
        <v>11.035</v>
      </c>
      <c r="I870" s="182"/>
      <c r="J870" s="183">
        <f>ROUND(I870*H870,2)</f>
        <v>0</v>
      </c>
      <c r="K870" s="179" t="s">
        <v>160</v>
      </c>
      <c r="L870" s="42"/>
      <c r="M870" s="184" t="s">
        <v>38</v>
      </c>
      <c r="N870" s="185" t="s">
        <v>49</v>
      </c>
      <c r="O870" s="68"/>
      <c r="P870" s="186">
        <f>O870*H870</f>
        <v>0</v>
      </c>
      <c r="Q870" s="186">
        <v>4.8000000000000001E-4</v>
      </c>
      <c r="R870" s="186">
        <f>Q870*H870</f>
        <v>5.2967999999999999E-3</v>
      </c>
      <c r="S870" s="186">
        <v>0</v>
      </c>
      <c r="T870" s="187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88" t="s">
        <v>198</v>
      </c>
      <c r="AT870" s="188" t="s">
        <v>147</v>
      </c>
      <c r="AU870" s="188" t="s">
        <v>86</v>
      </c>
      <c r="AY870" s="20" t="s">
        <v>144</v>
      </c>
      <c r="BE870" s="189">
        <f>IF(N870="základní",J870,0)</f>
        <v>0</v>
      </c>
      <c r="BF870" s="189">
        <f>IF(N870="snížená",J870,0)</f>
        <v>0</v>
      </c>
      <c r="BG870" s="189">
        <f>IF(N870="zákl. přenesená",J870,0)</f>
        <v>0</v>
      </c>
      <c r="BH870" s="189">
        <f>IF(N870="sníž. přenesená",J870,0)</f>
        <v>0</v>
      </c>
      <c r="BI870" s="189">
        <f>IF(N870="nulová",J870,0)</f>
        <v>0</v>
      </c>
      <c r="BJ870" s="20" t="s">
        <v>145</v>
      </c>
      <c r="BK870" s="189">
        <f>ROUND(I870*H870,2)</f>
        <v>0</v>
      </c>
      <c r="BL870" s="20" t="s">
        <v>198</v>
      </c>
      <c r="BM870" s="188" t="s">
        <v>1010</v>
      </c>
    </row>
    <row r="871" spans="1:65" s="2" customFormat="1" ht="10.199999999999999">
      <c r="A871" s="37"/>
      <c r="B871" s="38"/>
      <c r="C871" s="39"/>
      <c r="D871" s="190" t="s">
        <v>152</v>
      </c>
      <c r="E871" s="39"/>
      <c r="F871" s="191" t="s">
        <v>1011</v>
      </c>
      <c r="G871" s="39"/>
      <c r="H871" s="39"/>
      <c r="I871" s="192"/>
      <c r="J871" s="39"/>
      <c r="K871" s="39"/>
      <c r="L871" s="42"/>
      <c r="M871" s="193"/>
      <c r="N871" s="194"/>
      <c r="O871" s="68"/>
      <c r="P871" s="68"/>
      <c r="Q871" s="68"/>
      <c r="R871" s="68"/>
      <c r="S871" s="68"/>
      <c r="T871" s="69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152</v>
      </c>
      <c r="AU871" s="20" t="s">
        <v>86</v>
      </c>
    </row>
    <row r="872" spans="1:65" s="2" customFormat="1" ht="10.199999999999999">
      <c r="A872" s="37"/>
      <c r="B872" s="38"/>
      <c r="C872" s="39"/>
      <c r="D872" s="216" t="s">
        <v>163</v>
      </c>
      <c r="E872" s="39"/>
      <c r="F872" s="217" t="s">
        <v>1012</v>
      </c>
      <c r="G872" s="39"/>
      <c r="H872" s="39"/>
      <c r="I872" s="192"/>
      <c r="J872" s="39"/>
      <c r="K872" s="39"/>
      <c r="L872" s="42"/>
      <c r="M872" s="193"/>
      <c r="N872" s="194"/>
      <c r="O872" s="68"/>
      <c r="P872" s="68"/>
      <c r="Q872" s="68"/>
      <c r="R872" s="68"/>
      <c r="S872" s="68"/>
      <c r="T872" s="69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20" t="s">
        <v>163</v>
      </c>
      <c r="AU872" s="20" t="s">
        <v>86</v>
      </c>
    </row>
    <row r="873" spans="1:65" s="13" customFormat="1" ht="10.199999999999999">
      <c r="B873" s="195"/>
      <c r="C873" s="196"/>
      <c r="D873" s="190" t="s">
        <v>153</v>
      </c>
      <c r="E873" s="197" t="s">
        <v>38</v>
      </c>
      <c r="F873" s="198" t="s">
        <v>1013</v>
      </c>
      <c r="G873" s="196"/>
      <c r="H873" s="197" t="s">
        <v>38</v>
      </c>
      <c r="I873" s="199"/>
      <c r="J873" s="196"/>
      <c r="K873" s="196"/>
      <c r="L873" s="200"/>
      <c r="M873" s="201"/>
      <c r="N873" s="202"/>
      <c r="O873" s="202"/>
      <c r="P873" s="202"/>
      <c r="Q873" s="202"/>
      <c r="R873" s="202"/>
      <c r="S873" s="202"/>
      <c r="T873" s="203"/>
      <c r="AT873" s="204" t="s">
        <v>153</v>
      </c>
      <c r="AU873" s="204" t="s">
        <v>86</v>
      </c>
      <c r="AV873" s="13" t="s">
        <v>84</v>
      </c>
      <c r="AW873" s="13" t="s">
        <v>36</v>
      </c>
      <c r="AX873" s="13" t="s">
        <v>76</v>
      </c>
      <c r="AY873" s="204" t="s">
        <v>144</v>
      </c>
    </row>
    <row r="874" spans="1:65" s="14" customFormat="1" ht="10.199999999999999">
      <c r="B874" s="205"/>
      <c r="C874" s="206"/>
      <c r="D874" s="190" t="s">
        <v>153</v>
      </c>
      <c r="E874" s="207" t="s">
        <v>38</v>
      </c>
      <c r="F874" s="208" t="s">
        <v>1526</v>
      </c>
      <c r="G874" s="206"/>
      <c r="H874" s="209">
        <v>11.035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153</v>
      </c>
      <c r="AU874" s="215" t="s">
        <v>86</v>
      </c>
      <c r="AV874" s="14" t="s">
        <v>86</v>
      </c>
      <c r="AW874" s="14" t="s">
        <v>36</v>
      </c>
      <c r="AX874" s="14" t="s">
        <v>84</v>
      </c>
      <c r="AY874" s="215" t="s">
        <v>144</v>
      </c>
    </row>
    <row r="875" spans="1:65" s="2" customFormat="1" ht="16.5" customHeight="1">
      <c r="A875" s="37"/>
      <c r="B875" s="38"/>
      <c r="C875" s="177" t="s">
        <v>1527</v>
      </c>
      <c r="D875" s="177" t="s">
        <v>147</v>
      </c>
      <c r="E875" s="178" t="s">
        <v>1016</v>
      </c>
      <c r="F875" s="179" t="s">
        <v>1017</v>
      </c>
      <c r="G875" s="180" t="s">
        <v>159</v>
      </c>
      <c r="H875" s="181">
        <v>19.649999999999999</v>
      </c>
      <c r="I875" s="182"/>
      <c r="J875" s="183">
        <f>ROUND(I875*H875,2)</f>
        <v>0</v>
      </c>
      <c r="K875" s="179" t="s">
        <v>160</v>
      </c>
      <c r="L875" s="42"/>
      <c r="M875" s="184" t="s">
        <v>38</v>
      </c>
      <c r="N875" s="185" t="s">
        <v>49</v>
      </c>
      <c r="O875" s="68"/>
      <c r="P875" s="186">
        <f>O875*H875</f>
        <v>0</v>
      </c>
      <c r="Q875" s="186">
        <v>0</v>
      </c>
      <c r="R875" s="186">
        <f>Q875*H875</f>
        <v>0</v>
      </c>
      <c r="S875" s="186">
        <v>3.0000000000000001E-5</v>
      </c>
      <c r="T875" s="187">
        <f>S875*H875</f>
        <v>5.8949999999999996E-4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8" t="s">
        <v>198</v>
      </c>
      <c r="AT875" s="188" t="s">
        <v>147</v>
      </c>
      <c r="AU875" s="188" t="s">
        <v>86</v>
      </c>
      <c r="AY875" s="20" t="s">
        <v>144</v>
      </c>
      <c r="BE875" s="189">
        <f>IF(N875="základní",J875,0)</f>
        <v>0</v>
      </c>
      <c r="BF875" s="189">
        <f>IF(N875="snížená",J875,0)</f>
        <v>0</v>
      </c>
      <c r="BG875" s="189">
        <f>IF(N875="zákl. přenesená",J875,0)</f>
        <v>0</v>
      </c>
      <c r="BH875" s="189">
        <f>IF(N875="sníž. přenesená",J875,0)</f>
        <v>0</v>
      </c>
      <c r="BI875" s="189">
        <f>IF(N875="nulová",J875,0)</f>
        <v>0</v>
      </c>
      <c r="BJ875" s="20" t="s">
        <v>145</v>
      </c>
      <c r="BK875" s="189">
        <f>ROUND(I875*H875,2)</f>
        <v>0</v>
      </c>
      <c r="BL875" s="20" t="s">
        <v>198</v>
      </c>
      <c r="BM875" s="188" t="s">
        <v>1018</v>
      </c>
    </row>
    <row r="876" spans="1:65" s="2" customFormat="1" ht="10.199999999999999">
      <c r="A876" s="37"/>
      <c r="B876" s="38"/>
      <c r="C876" s="39"/>
      <c r="D876" s="190" t="s">
        <v>152</v>
      </c>
      <c r="E876" s="39"/>
      <c r="F876" s="191" t="s">
        <v>1019</v>
      </c>
      <c r="G876" s="39"/>
      <c r="H876" s="39"/>
      <c r="I876" s="192"/>
      <c r="J876" s="39"/>
      <c r="K876" s="39"/>
      <c r="L876" s="42"/>
      <c r="M876" s="193"/>
      <c r="N876" s="194"/>
      <c r="O876" s="68"/>
      <c r="P876" s="68"/>
      <c r="Q876" s="68"/>
      <c r="R876" s="68"/>
      <c r="S876" s="68"/>
      <c r="T876" s="69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T876" s="20" t="s">
        <v>152</v>
      </c>
      <c r="AU876" s="20" t="s">
        <v>86</v>
      </c>
    </row>
    <row r="877" spans="1:65" s="2" customFormat="1" ht="10.199999999999999">
      <c r="A877" s="37"/>
      <c r="B877" s="38"/>
      <c r="C877" s="39"/>
      <c r="D877" s="216" t="s">
        <v>163</v>
      </c>
      <c r="E877" s="39"/>
      <c r="F877" s="217" t="s">
        <v>1020</v>
      </c>
      <c r="G877" s="39"/>
      <c r="H877" s="39"/>
      <c r="I877" s="192"/>
      <c r="J877" s="39"/>
      <c r="K877" s="39"/>
      <c r="L877" s="42"/>
      <c r="M877" s="193"/>
      <c r="N877" s="194"/>
      <c r="O877" s="68"/>
      <c r="P877" s="68"/>
      <c r="Q877" s="68"/>
      <c r="R877" s="68"/>
      <c r="S877" s="68"/>
      <c r="T877" s="69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163</v>
      </c>
      <c r="AU877" s="20" t="s">
        <v>86</v>
      </c>
    </row>
    <row r="878" spans="1:65" s="14" customFormat="1" ht="10.199999999999999">
      <c r="B878" s="205"/>
      <c r="C878" s="206"/>
      <c r="D878" s="190" t="s">
        <v>153</v>
      </c>
      <c r="E878" s="207" t="s">
        <v>38</v>
      </c>
      <c r="F878" s="208" t="s">
        <v>1528</v>
      </c>
      <c r="G878" s="206"/>
      <c r="H878" s="209">
        <v>19.649999999999999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153</v>
      </c>
      <c r="AU878" s="215" t="s">
        <v>86</v>
      </c>
      <c r="AV878" s="14" t="s">
        <v>86</v>
      </c>
      <c r="AW878" s="14" t="s">
        <v>36</v>
      </c>
      <c r="AX878" s="14" t="s">
        <v>84</v>
      </c>
      <c r="AY878" s="215" t="s">
        <v>144</v>
      </c>
    </row>
    <row r="879" spans="1:65" s="2" customFormat="1" ht="16.5" customHeight="1">
      <c r="A879" s="37"/>
      <c r="B879" s="38"/>
      <c r="C879" s="177" t="s">
        <v>1529</v>
      </c>
      <c r="D879" s="177" t="s">
        <v>147</v>
      </c>
      <c r="E879" s="178" t="s">
        <v>1022</v>
      </c>
      <c r="F879" s="179" t="s">
        <v>1023</v>
      </c>
      <c r="G879" s="180" t="s">
        <v>159</v>
      </c>
      <c r="H879" s="181">
        <v>20</v>
      </c>
      <c r="I879" s="182"/>
      <c r="J879" s="183">
        <f>ROUND(I879*H879,2)</f>
        <v>0</v>
      </c>
      <c r="K879" s="179" t="s">
        <v>160</v>
      </c>
      <c r="L879" s="42"/>
      <c r="M879" s="184" t="s">
        <v>38</v>
      </c>
      <c r="N879" s="185" t="s">
        <v>49</v>
      </c>
      <c r="O879" s="68"/>
      <c r="P879" s="186">
        <f>O879*H879</f>
        <v>0</v>
      </c>
      <c r="Q879" s="186">
        <v>0</v>
      </c>
      <c r="R879" s="186">
        <f>Q879*H879</f>
        <v>0</v>
      </c>
      <c r="S879" s="186">
        <v>3.0000000000000001E-5</v>
      </c>
      <c r="T879" s="187">
        <f>S879*H879</f>
        <v>6.0000000000000006E-4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8" t="s">
        <v>198</v>
      </c>
      <c r="AT879" s="188" t="s">
        <v>147</v>
      </c>
      <c r="AU879" s="188" t="s">
        <v>86</v>
      </c>
      <c r="AY879" s="20" t="s">
        <v>144</v>
      </c>
      <c r="BE879" s="189">
        <f>IF(N879="základní",J879,0)</f>
        <v>0</v>
      </c>
      <c r="BF879" s="189">
        <f>IF(N879="snížená",J879,0)</f>
        <v>0</v>
      </c>
      <c r="BG879" s="189">
        <f>IF(N879="zákl. přenesená",J879,0)</f>
        <v>0</v>
      </c>
      <c r="BH879" s="189">
        <f>IF(N879="sníž. přenesená",J879,0)</f>
        <v>0</v>
      </c>
      <c r="BI879" s="189">
        <f>IF(N879="nulová",J879,0)</f>
        <v>0</v>
      </c>
      <c r="BJ879" s="20" t="s">
        <v>145</v>
      </c>
      <c r="BK879" s="189">
        <f>ROUND(I879*H879,2)</f>
        <v>0</v>
      </c>
      <c r="BL879" s="20" t="s">
        <v>198</v>
      </c>
      <c r="BM879" s="188" t="s">
        <v>1024</v>
      </c>
    </row>
    <row r="880" spans="1:65" s="2" customFormat="1" ht="19.2">
      <c r="A880" s="37"/>
      <c r="B880" s="38"/>
      <c r="C880" s="39"/>
      <c r="D880" s="190" t="s">
        <v>152</v>
      </c>
      <c r="E880" s="39"/>
      <c r="F880" s="191" t="s">
        <v>1025</v>
      </c>
      <c r="G880" s="39"/>
      <c r="H880" s="39"/>
      <c r="I880" s="192"/>
      <c r="J880" s="39"/>
      <c r="K880" s="39"/>
      <c r="L880" s="42"/>
      <c r="M880" s="193"/>
      <c r="N880" s="194"/>
      <c r="O880" s="68"/>
      <c r="P880" s="68"/>
      <c r="Q880" s="68"/>
      <c r="R880" s="68"/>
      <c r="S880" s="68"/>
      <c r="T880" s="69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20" t="s">
        <v>152</v>
      </c>
      <c r="AU880" s="20" t="s">
        <v>86</v>
      </c>
    </row>
    <row r="881" spans="1:65" s="2" customFormat="1" ht="10.199999999999999">
      <c r="A881" s="37"/>
      <c r="B881" s="38"/>
      <c r="C881" s="39"/>
      <c r="D881" s="216" t="s">
        <v>163</v>
      </c>
      <c r="E881" s="39"/>
      <c r="F881" s="217" t="s">
        <v>1026</v>
      </c>
      <c r="G881" s="39"/>
      <c r="H881" s="39"/>
      <c r="I881" s="192"/>
      <c r="J881" s="39"/>
      <c r="K881" s="39"/>
      <c r="L881" s="42"/>
      <c r="M881" s="193"/>
      <c r="N881" s="194"/>
      <c r="O881" s="68"/>
      <c r="P881" s="68"/>
      <c r="Q881" s="68"/>
      <c r="R881" s="68"/>
      <c r="S881" s="68"/>
      <c r="T881" s="69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163</v>
      </c>
      <c r="AU881" s="20" t="s">
        <v>86</v>
      </c>
    </row>
    <row r="882" spans="1:65" s="13" customFormat="1" ht="10.199999999999999">
      <c r="B882" s="195"/>
      <c r="C882" s="196"/>
      <c r="D882" s="190" t="s">
        <v>153</v>
      </c>
      <c r="E882" s="197" t="s">
        <v>38</v>
      </c>
      <c r="F882" s="198" t="s">
        <v>934</v>
      </c>
      <c r="G882" s="196"/>
      <c r="H882" s="197" t="s">
        <v>38</v>
      </c>
      <c r="I882" s="199"/>
      <c r="J882" s="196"/>
      <c r="K882" s="196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153</v>
      </c>
      <c r="AU882" s="204" t="s">
        <v>86</v>
      </c>
      <c r="AV882" s="13" t="s">
        <v>84</v>
      </c>
      <c r="AW882" s="13" t="s">
        <v>36</v>
      </c>
      <c r="AX882" s="13" t="s">
        <v>76</v>
      </c>
      <c r="AY882" s="204" t="s">
        <v>144</v>
      </c>
    </row>
    <row r="883" spans="1:65" s="14" customFormat="1" ht="10.199999999999999">
      <c r="B883" s="205"/>
      <c r="C883" s="206"/>
      <c r="D883" s="190" t="s">
        <v>153</v>
      </c>
      <c r="E883" s="207" t="s">
        <v>38</v>
      </c>
      <c r="F883" s="208" t="s">
        <v>1530</v>
      </c>
      <c r="G883" s="206"/>
      <c r="H883" s="209">
        <v>20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153</v>
      </c>
      <c r="AU883" s="215" t="s">
        <v>86</v>
      </c>
      <c r="AV883" s="14" t="s">
        <v>86</v>
      </c>
      <c r="AW883" s="14" t="s">
        <v>36</v>
      </c>
      <c r="AX883" s="14" t="s">
        <v>84</v>
      </c>
      <c r="AY883" s="215" t="s">
        <v>144</v>
      </c>
    </row>
    <row r="884" spans="1:65" s="2" customFormat="1" ht="16.5" customHeight="1">
      <c r="A884" s="37"/>
      <c r="B884" s="38"/>
      <c r="C884" s="218" t="s">
        <v>1531</v>
      </c>
      <c r="D884" s="218" t="s">
        <v>223</v>
      </c>
      <c r="E884" s="219" t="s">
        <v>1028</v>
      </c>
      <c r="F884" s="220" t="s">
        <v>1029</v>
      </c>
      <c r="G884" s="221" t="s">
        <v>159</v>
      </c>
      <c r="H884" s="222">
        <v>41.633000000000003</v>
      </c>
      <c r="I884" s="223"/>
      <c r="J884" s="224">
        <f>ROUND(I884*H884,2)</f>
        <v>0</v>
      </c>
      <c r="K884" s="220" t="s">
        <v>160</v>
      </c>
      <c r="L884" s="225"/>
      <c r="M884" s="226" t="s">
        <v>38</v>
      </c>
      <c r="N884" s="227" t="s">
        <v>49</v>
      </c>
      <c r="O884" s="68"/>
      <c r="P884" s="186">
        <f>O884*H884</f>
        <v>0</v>
      </c>
      <c r="Q884" s="186">
        <v>0</v>
      </c>
      <c r="R884" s="186">
        <f>Q884*H884</f>
        <v>0</v>
      </c>
      <c r="S884" s="186">
        <v>0</v>
      </c>
      <c r="T884" s="187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188" t="s">
        <v>227</v>
      </c>
      <c r="AT884" s="188" t="s">
        <v>223</v>
      </c>
      <c r="AU884" s="188" t="s">
        <v>86</v>
      </c>
      <c r="AY884" s="20" t="s">
        <v>144</v>
      </c>
      <c r="BE884" s="189">
        <f>IF(N884="základní",J884,0)</f>
        <v>0</v>
      </c>
      <c r="BF884" s="189">
        <f>IF(N884="snížená",J884,0)</f>
        <v>0</v>
      </c>
      <c r="BG884" s="189">
        <f>IF(N884="zákl. přenesená",J884,0)</f>
        <v>0</v>
      </c>
      <c r="BH884" s="189">
        <f>IF(N884="sníž. přenesená",J884,0)</f>
        <v>0</v>
      </c>
      <c r="BI884" s="189">
        <f>IF(N884="nulová",J884,0)</f>
        <v>0</v>
      </c>
      <c r="BJ884" s="20" t="s">
        <v>145</v>
      </c>
      <c r="BK884" s="189">
        <f>ROUND(I884*H884,2)</f>
        <v>0</v>
      </c>
      <c r="BL884" s="20" t="s">
        <v>198</v>
      </c>
      <c r="BM884" s="188" t="s">
        <v>1030</v>
      </c>
    </row>
    <row r="885" spans="1:65" s="2" customFormat="1" ht="10.199999999999999">
      <c r="A885" s="37"/>
      <c r="B885" s="38"/>
      <c r="C885" s="39"/>
      <c r="D885" s="190" t="s">
        <v>152</v>
      </c>
      <c r="E885" s="39"/>
      <c r="F885" s="191" t="s">
        <v>1029</v>
      </c>
      <c r="G885" s="39"/>
      <c r="H885" s="39"/>
      <c r="I885" s="192"/>
      <c r="J885" s="39"/>
      <c r="K885" s="39"/>
      <c r="L885" s="42"/>
      <c r="M885" s="193"/>
      <c r="N885" s="194"/>
      <c r="O885" s="68"/>
      <c r="P885" s="68"/>
      <c r="Q885" s="68"/>
      <c r="R885" s="68"/>
      <c r="S885" s="68"/>
      <c r="T885" s="69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T885" s="20" t="s">
        <v>152</v>
      </c>
      <c r="AU885" s="20" t="s">
        <v>86</v>
      </c>
    </row>
    <row r="886" spans="1:65" s="14" customFormat="1" ht="10.199999999999999">
      <c r="B886" s="205"/>
      <c r="C886" s="206"/>
      <c r="D886" s="190" t="s">
        <v>153</v>
      </c>
      <c r="E886" s="207" t="s">
        <v>38</v>
      </c>
      <c r="F886" s="208" t="s">
        <v>1532</v>
      </c>
      <c r="G886" s="206"/>
      <c r="H886" s="209">
        <v>39.65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153</v>
      </c>
      <c r="AU886" s="215" t="s">
        <v>86</v>
      </c>
      <c r="AV886" s="14" t="s">
        <v>86</v>
      </c>
      <c r="AW886" s="14" t="s">
        <v>36</v>
      </c>
      <c r="AX886" s="14" t="s">
        <v>84</v>
      </c>
      <c r="AY886" s="215" t="s">
        <v>144</v>
      </c>
    </row>
    <row r="887" spans="1:65" s="14" customFormat="1" ht="10.199999999999999">
      <c r="B887" s="205"/>
      <c r="C887" s="206"/>
      <c r="D887" s="190" t="s">
        <v>153</v>
      </c>
      <c r="E887" s="206"/>
      <c r="F887" s="208" t="s">
        <v>1533</v>
      </c>
      <c r="G887" s="206"/>
      <c r="H887" s="209">
        <v>41.633000000000003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153</v>
      </c>
      <c r="AU887" s="215" t="s">
        <v>86</v>
      </c>
      <c r="AV887" s="14" t="s">
        <v>86</v>
      </c>
      <c r="AW887" s="14" t="s">
        <v>4</v>
      </c>
      <c r="AX887" s="14" t="s">
        <v>84</v>
      </c>
      <c r="AY887" s="215" t="s">
        <v>144</v>
      </c>
    </row>
    <row r="888" spans="1:65" s="2" customFormat="1" ht="16.5" customHeight="1">
      <c r="A888" s="37"/>
      <c r="B888" s="38"/>
      <c r="C888" s="177" t="s">
        <v>1534</v>
      </c>
      <c r="D888" s="177" t="s">
        <v>147</v>
      </c>
      <c r="E888" s="178" t="s">
        <v>1033</v>
      </c>
      <c r="F888" s="179" t="s">
        <v>1034</v>
      </c>
      <c r="G888" s="180" t="s">
        <v>159</v>
      </c>
      <c r="H888" s="181">
        <v>70</v>
      </c>
      <c r="I888" s="182"/>
      <c r="J888" s="183">
        <f>ROUND(I888*H888,2)</f>
        <v>0</v>
      </c>
      <c r="K888" s="179" t="s">
        <v>160</v>
      </c>
      <c r="L888" s="42"/>
      <c r="M888" s="184" t="s">
        <v>38</v>
      </c>
      <c r="N888" s="185" t="s">
        <v>49</v>
      </c>
      <c r="O888" s="68"/>
      <c r="P888" s="186">
        <f>O888*H888</f>
        <v>0</v>
      </c>
      <c r="Q888" s="186">
        <v>2.0000000000000001E-4</v>
      </c>
      <c r="R888" s="186">
        <f>Q888*H888</f>
        <v>1.4E-2</v>
      </c>
      <c r="S888" s="186">
        <v>0</v>
      </c>
      <c r="T888" s="187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188" t="s">
        <v>198</v>
      </c>
      <c r="AT888" s="188" t="s">
        <v>147</v>
      </c>
      <c r="AU888" s="188" t="s">
        <v>86</v>
      </c>
      <c r="AY888" s="20" t="s">
        <v>144</v>
      </c>
      <c r="BE888" s="189">
        <f>IF(N888="základní",J888,0)</f>
        <v>0</v>
      </c>
      <c r="BF888" s="189">
        <f>IF(N888="snížená",J888,0)</f>
        <v>0</v>
      </c>
      <c r="BG888" s="189">
        <f>IF(N888="zákl. přenesená",J888,0)</f>
        <v>0</v>
      </c>
      <c r="BH888" s="189">
        <f>IF(N888="sníž. přenesená",J888,0)</f>
        <v>0</v>
      </c>
      <c r="BI888" s="189">
        <f>IF(N888="nulová",J888,0)</f>
        <v>0</v>
      </c>
      <c r="BJ888" s="20" t="s">
        <v>145</v>
      </c>
      <c r="BK888" s="189">
        <f>ROUND(I888*H888,2)</f>
        <v>0</v>
      </c>
      <c r="BL888" s="20" t="s">
        <v>198</v>
      </c>
      <c r="BM888" s="188" t="s">
        <v>1035</v>
      </c>
    </row>
    <row r="889" spans="1:65" s="2" customFormat="1" ht="10.199999999999999">
      <c r="A889" s="37"/>
      <c r="B889" s="38"/>
      <c r="C889" s="39"/>
      <c r="D889" s="190" t="s">
        <v>152</v>
      </c>
      <c r="E889" s="39"/>
      <c r="F889" s="191" t="s">
        <v>1036</v>
      </c>
      <c r="G889" s="39"/>
      <c r="H889" s="39"/>
      <c r="I889" s="192"/>
      <c r="J889" s="39"/>
      <c r="K889" s="39"/>
      <c r="L889" s="42"/>
      <c r="M889" s="193"/>
      <c r="N889" s="194"/>
      <c r="O889" s="68"/>
      <c r="P889" s="68"/>
      <c r="Q889" s="68"/>
      <c r="R889" s="68"/>
      <c r="S889" s="68"/>
      <c r="T889" s="69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T889" s="20" t="s">
        <v>152</v>
      </c>
      <c r="AU889" s="20" t="s">
        <v>86</v>
      </c>
    </row>
    <row r="890" spans="1:65" s="2" customFormat="1" ht="10.199999999999999">
      <c r="A890" s="37"/>
      <c r="B890" s="38"/>
      <c r="C890" s="39"/>
      <c r="D890" s="216" t="s">
        <v>163</v>
      </c>
      <c r="E890" s="39"/>
      <c r="F890" s="217" t="s">
        <v>1037</v>
      </c>
      <c r="G890" s="39"/>
      <c r="H890" s="39"/>
      <c r="I890" s="192"/>
      <c r="J890" s="39"/>
      <c r="K890" s="39"/>
      <c r="L890" s="42"/>
      <c r="M890" s="193"/>
      <c r="N890" s="194"/>
      <c r="O890" s="68"/>
      <c r="P890" s="68"/>
      <c r="Q890" s="68"/>
      <c r="R890" s="68"/>
      <c r="S890" s="68"/>
      <c r="T890" s="69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163</v>
      </c>
      <c r="AU890" s="20" t="s">
        <v>86</v>
      </c>
    </row>
    <row r="891" spans="1:65" s="13" customFormat="1" ht="10.199999999999999">
      <c r="B891" s="195"/>
      <c r="C891" s="196"/>
      <c r="D891" s="190" t="s">
        <v>153</v>
      </c>
      <c r="E891" s="197" t="s">
        <v>38</v>
      </c>
      <c r="F891" s="198" t="s">
        <v>1535</v>
      </c>
      <c r="G891" s="196"/>
      <c r="H891" s="197" t="s">
        <v>38</v>
      </c>
      <c r="I891" s="199"/>
      <c r="J891" s="196"/>
      <c r="K891" s="196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153</v>
      </c>
      <c r="AU891" s="204" t="s">
        <v>86</v>
      </c>
      <c r="AV891" s="13" t="s">
        <v>84</v>
      </c>
      <c r="AW891" s="13" t="s">
        <v>36</v>
      </c>
      <c r="AX891" s="13" t="s">
        <v>76</v>
      </c>
      <c r="AY891" s="204" t="s">
        <v>144</v>
      </c>
    </row>
    <row r="892" spans="1:65" s="13" customFormat="1" ht="10.199999999999999">
      <c r="B892" s="195"/>
      <c r="C892" s="196"/>
      <c r="D892" s="190" t="s">
        <v>153</v>
      </c>
      <c r="E892" s="197" t="s">
        <v>38</v>
      </c>
      <c r="F892" s="198" t="s">
        <v>1217</v>
      </c>
      <c r="G892" s="196"/>
      <c r="H892" s="197" t="s">
        <v>38</v>
      </c>
      <c r="I892" s="199"/>
      <c r="J892" s="196"/>
      <c r="K892" s="196"/>
      <c r="L892" s="200"/>
      <c r="M892" s="201"/>
      <c r="N892" s="202"/>
      <c r="O892" s="202"/>
      <c r="P892" s="202"/>
      <c r="Q892" s="202"/>
      <c r="R892" s="202"/>
      <c r="S892" s="202"/>
      <c r="T892" s="203"/>
      <c r="AT892" s="204" t="s">
        <v>153</v>
      </c>
      <c r="AU892" s="204" t="s">
        <v>86</v>
      </c>
      <c r="AV892" s="13" t="s">
        <v>84</v>
      </c>
      <c r="AW892" s="13" t="s">
        <v>36</v>
      </c>
      <c r="AX892" s="13" t="s">
        <v>76</v>
      </c>
      <c r="AY892" s="204" t="s">
        <v>144</v>
      </c>
    </row>
    <row r="893" spans="1:65" s="14" customFormat="1" ht="10.199999999999999">
      <c r="B893" s="205"/>
      <c r="C893" s="206"/>
      <c r="D893" s="190" t="s">
        <v>153</v>
      </c>
      <c r="E893" s="207" t="s">
        <v>38</v>
      </c>
      <c r="F893" s="208" t="s">
        <v>1536</v>
      </c>
      <c r="G893" s="206"/>
      <c r="H893" s="209">
        <v>42</v>
      </c>
      <c r="I893" s="210"/>
      <c r="J893" s="206"/>
      <c r="K893" s="206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153</v>
      </c>
      <c r="AU893" s="215" t="s">
        <v>86</v>
      </c>
      <c r="AV893" s="14" t="s">
        <v>86</v>
      </c>
      <c r="AW893" s="14" t="s">
        <v>36</v>
      </c>
      <c r="AX893" s="14" t="s">
        <v>76</v>
      </c>
      <c r="AY893" s="215" t="s">
        <v>144</v>
      </c>
    </row>
    <row r="894" spans="1:65" s="13" customFormat="1" ht="10.199999999999999">
      <c r="B894" s="195"/>
      <c r="C894" s="196"/>
      <c r="D894" s="190" t="s">
        <v>153</v>
      </c>
      <c r="E894" s="197" t="s">
        <v>38</v>
      </c>
      <c r="F894" s="198" t="s">
        <v>1229</v>
      </c>
      <c r="G894" s="196"/>
      <c r="H894" s="197" t="s">
        <v>38</v>
      </c>
      <c r="I894" s="199"/>
      <c r="J894" s="196"/>
      <c r="K894" s="196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153</v>
      </c>
      <c r="AU894" s="204" t="s">
        <v>86</v>
      </c>
      <c r="AV894" s="13" t="s">
        <v>84</v>
      </c>
      <c r="AW894" s="13" t="s">
        <v>36</v>
      </c>
      <c r="AX894" s="13" t="s">
        <v>76</v>
      </c>
      <c r="AY894" s="204" t="s">
        <v>144</v>
      </c>
    </row>
    <row r="895" spans="1:65" s="14" customFormat="1" ht="10.199999999999999">
      <c r="B895" s="205"/>
      <c r="C895" s="206"/>
      <c r="D895" s="190" t="s">
        <v>153</v>
      </c>
      <c r="E895" s="207" t="s">
        <v>38</v>
      </c>
      <c r="F895" s="208" t="s">
        <v>1537</v>
      </c>
      <c r="G895" s="206"/>
      <c r="H895" s="209">
        <v>16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153</v>
      </c>
      <c r="AU895" s="215" t="s">
        <v>86</v>
      </c>
      <c r="AV895" s="14" t="s">
        <v>86</v>
      </c>
      <c r="AW895" s="14" t="s">
        <v>36</v>
      </c>
      <c r="AX895" s="14" t="s">
        <v>76</v>
      </c>
      <c r="AY895" s="215" t="s">
        <v>144</v>
      </c>
    </row>
    <row r="896" spans="1:65" s="13" customFormat="1" ht="10.199999999999999">
      <c r="B896" s="195"/>
      <c r="C896" s="196"/>
      <c r="D896" s="190" t="s">
        <v>153</v>
      </c>
      <c r="E896" s="197" t="s">
        <v>38</v>
      </c>
      <c r="F896" s="198" t="s">
        <v>1231</v>
      </c>
      <c r="G896" s="196"/>
      <c r="H896" s="197" t="s">
        <v>38</v>
      </c>
      <c r="I896" s="199"/>
      <c r="J896" s="196"/>
      <c r="K896" s="196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153</v>
      </c>
      <c r="AU896" s="204" t="s">
        <v>86</v>
      </c>
      <c r="AV896" s="13" t="s">
        <v>84</v>
      </c>
      <c r="AW896" s="13" t="s">
        <v>36</v>
      </c>
      <c r="AX896" s="13" t="s">
        <v>76</v>
      </c>
      <c r="AY896" s="204" t="s">
        <v>144</v>
      </c>
    </row>
    <row r="897" spans="1:65" s="14" customFormat="1" ht="10.199999999999999">
      <c r="B897" s="205"/>
      <c r="C897" s="206"/>
      <c r="D897" s="190" t="s">
        <v>153</v>
      </c>
      <c r="E897" s="207" t="s">
        <v>38</v>
      </c>
      <c r="F897" s="208" t="s">
        <v>1524</v>
      </c>
      <c r="G897" s="206"/>
      <c r="H897" s="209">
        <v>12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153</v>
      </c>
      <c r="AU897" s="215" t="s">
        <v>86</v>
      </c>
      <c r="AV897" s="14" t="s">
        <v>86</v>
      </c>
      <c r="AW897" s="14" t="s">
        <v>36</v>
      </c>
      <c r="AX897" s="14" t="s">
        <v>76</v>
      </c>
      <c r="AY897" s="215" t="s">
        <v>144</v>
      </c>
    </row>
    <row r="898" spans="1:65" s="15" customFormat="1" ht="10.199999999999999">
      <c r="B898" s="232"/>
      <c r="C898" s="233"/>
      <c r="D898" s="190" t="s">
        <v>153</v>
      </c>
      <c r="E898" s="234" t="s">
        <v>38</v>
      </c>
      <c r="F898" s="235" t="s">
        <v>421</v>
      </c>
      <c r="G898" s="233"/>
      <c r="H898" s="236">
        <v>70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AT898" s="242" t="s">
        <v>153</v>
      </c>
      <c r="AU898" s="242" t="s">
        <v>86</v>
      </c>
      <c r="AV898" s="15" t="s">
        <v>145</v>
      </c>
      <c r="AW898" s="15" t="s">
        <v>36</v>
      </c>
      <c r="AX898" s="15" t="s">
        <v>84</v>
      </c>
      <c r="AY898" s="242" t="s">
        <v>144</v>
      </c>
    </row>
    <row r="899" spans="1:65" s="2" customFormat="1" ht="16.5" customHeight="1">
      <c r="A899" s="37"/>
      <c r="B899" s="38"/>
      <c r="C899" s="177" t="s">
        <v>1538</v>
      </c>
      <c r="D899" s="177" t="s">
        <v>147</v>
      </c>
      <c r="E899" s="178" t="s">
        <v>1039</v>
      </c>
      <c r="F899" s="179" t="s">
        <v>1040</v>
      </c>
      <c r="G899" s="180" t="s">
        <v>159</v>
      </c>
      <c r="H899" s="181">
        <v>70</v>
      </c>
      <c r="I899" s="182"/>
      <c r="J899" s="183">
        <f>ROUND(I899*H899,2)</f>
        <v>0</v>
      </c>
      <c r="K899" s="179" t="s">
        <v>160</v>
      </c>
      <c r="L899" s="42"/>
      <c r="M899" s="184" t="s">
        <v>38</v>
      </c>
      <c r="N899" s="185" t="s">
        <v>49</v>
      </c>
      <c r="O899" s="68"/>
      <c r="P899" s="186">
        <f>O899*H899</f>
        <v>0</v>
      </c>
      <c r="Q899" s="186">
        <v>2.5999999999999998E-4</v>
      </c>
      <c r="R899" s="186">
        <f>Q899*H899</f>
        <v>1.8199999999999997E-2</v>
      </c>
      <c r="S899" s="186">
        <v>0</v>
      </c>
      <c r="T899" s="187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88" t="s">
        <v>198</v>
      </c>
      <c r="AT899" s="188" t="s">
        <v>147</v>
      </c>
      <c r="AU899" s="188" t="s">
        <v>86</v>
      </c>
      <c r="AY899" s="20" t="s">
        <v>144</v>
      </c>
      <c r="BE899" s="189">
        <f>IF(N899="základní",J899,0)</f>
        <v>0</v>
      </c>
      <c r="BF899" s="189">
        <f>IF(N899="snížená",J899,0)</f>
        <v>0</v>
      </c>
      <c r="BG899" s="189">
        <f>IF(N899="zákl. přenesená",J899,0)</f>
        <v>0</v>
      </c>
      <c r="BH899" s="189">
        <f>IF(N899="sníž. přenesená",J899,0)</f>
        <v>0</v>
      </c>
      <c r="BI899" s="189">
        <f>IF(N899="nulová",J899,0)</f>
        <v>0</v>
      </c>
      <c r="BJ899" s="20" t="s">
        <v>145</v>
      </c>
      <c r="BK899" s="189">
        <f>ROUND(I899*H899,2)</f>
        <v>0</v>
      </c>
      <c r="BL899" s="20" t="s">
        <v>198</v>
      </c>
      <c r="BM899" s="188" t="s">
        <v>1041</v>
      </c>
    </row>
    <row r="900" spans="1:65" s="2" customFormat="1" ht="19.2">
      <c r="A900" s="37"/>
      <c r="B900" s="38"/>
      <c r="C900" s="39"/>
      <c r="D900" s="190" t="s">
        <v>152</v>
      </c>
      <c r="E900" s="39"/>
      <c r="F900" s="191" t="s">
        <v>1042</v>
      </c>
      <c r="G900" s="39"/>
      <c r="H900" s="39"/>
      <c r="I900" s="192"/>
      <c r="J900" s="39"/>
      <c r="K900" s="39"/>
      <c r="L900" s="42"/>
      <c r="M900" s="193"/>
      <c r="N900" s="194"/>
      <c r="O900" s="68"/>
      <c r="P900" s="68"/>
      <c r="Q900" s="68"/>
      <c r="R900" s="68"/>
      <c r="S900" s="68"/>
      <c r="T900" s="69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T900" s="20" t="s">
        <v>152</v>
      </c>
      <c r="AU900" s="20" t="s">
        <v>86</v>
      </c>
    </row>
    <row r="901" spans="1:65" s="2" customFormat="1" ht="10.199999999999999">
      <c r="A901" s="37"/>
      <c r="B901" s="38"/>
      <c r="C901" s="39"/>
      <c r="D901" s="216" t="s">
        <v>163</v>
      </c>
      <c r="E901" s="39"/>
      <c r="F901" s="217" t="s">
        <v>1043</v>
      </c>
      <c r="G901" s="39"/>
      <c r="H901" s="39"/>
      <c r="I901" s="192"/>
      <c r="J901" s="39"/>
      <c r="K901" s="39"/>
      <c r="L901" s="42"/>
      <c r="M901" s="193"/>
      <c r="N901" s="194"/>
      <c r="O901" s="68"/>
      <c r="P901" s="68"/>
      <c r="Q901" s="68"/>
      <c r="R901" s="68"/>
      <c r="S901" s="68"/>
      <c r="T901" s="69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T901" s="20" t="s">
        <v>163</v>
      </c>
      <c r="AU901" s="20" t="s">
        <v>86</v>
      </c>
    </row>
    <row r="902" spans="1:65" s="13" customFormat="1" ht="10.199999999999999">
      <c r="B902" s="195"/>
      <c r="C902" s="196"/>
      <c r="D902" s="190" t="s">
        <v>153</v>
      </c>
      <c r="E902" s="197" t="s">
        <v>38</v>
      </c>
      <c r="F902" s="198" t="s">
        <v>1539</v>
      </c>
      <c r="G902" s="196"/>
      <c r="H902" s="197" t="s">
        <v>38</v>
      </c>
      <c r="I902" s="199"/>
      <c r="J902" s="196"/>
      <c r="K902" s="196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153</v>
      </c>
      <c r="AU902" s="204" t="s">
        <v>86</v>
      </c>
      <c r="AV902" s="13" t="s">
        <v>84</v>
      </c>
      <c r="AW902" s="13" t="s">
        <v>36</v>
      </c>
      <c r="AX902" s="13" t="s">
        <v>76</v>
      </c>
      <c r="AY902" s="204" t="s">
        <v>144</v>
      </c>
    </row>
    <row r="903" spans="1:65" s="13" customFormat="1" ht="10.199999999999999">
      <c r="B903" s="195"/>
      <c r="C903" s="196"/>
      <c r="D903" s="190" t="s">
        <v>153</v>
      </c>
      <c r="E903" s="197" t="s">
        <v>38</v>
      </c>
      <c r="F903" s="198" t="s">
        <v>1217</v>
      </c>
      <c r="G903" s="196"/>
      <c r="H903" s="197" t="s">
        <v>38</v>
      </c>
      <c r="I903" s="199"/>
      <c r="J903" s="196"/>
      <c r="K903" s="196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153</v>
      </c>
      <c r="AU903" s="204" t="s">
        <v>86</v>
      </c>
      <c r="AV903" s="13" t="s">
        <v>84</v>
      </c>
      <c r="AW903" s="13" t="s">
        <v>36</v>
      </c>
      <c r="AX903" s="13" t="s">
        <v>76</v>
      </c>
      <c r="AY903" s="204" t="s">
        <v>144</v>
      </c>
    </row>
    <row r="904" spans="1:65" s="14" customFormat="1" ht="10.199999999999999">
      <c r="B904" s="205"/>
      <c r="C904" s="206"/>
      <c r="D904" s="190" t="s">
        <v>153</v>
      </c>
      <c r="E904" s="207" t="s">
        <v>38</v>
      </c>
      <c r="F904" s="208" t="s">
        <v>1536</v>
      </c>
      <c r="G904" s="206"/>
      <c r="H904" s="209">
        <v>42</v>
      </c>
      <c r="I904" s="210"/>
      <c r="J904" s="206"/>
      <c r="K904" s="206"/>
      <c r="L904" s="211"/>
      <c r="M904" s="212"/>
      <c r="N904" s="213"/>
      <c r="O904" s="213"/>
      <c r="P904" s="213"/>
      <c r="Q904" s="213"/>
      <c r="R904" s="213"/>
      <c r="S904" s="213"/>
      <c r="T904" s="214"/>
      <c r="AT904" s="215" t="s">
        <v>153</v>
      </c>
      <c r="AU904" s="215" t="s">
        <v>86</v>
      </c>
      <c r="AV904" s="14" t="s">
        <v>86</v>
      </c>
      <c r="AW904" s="14" t="s">
        <v>36</v>
      </c>
      <c r="AX904" s="14" t="s">
        <v>76</v>
      </c>
      <c r="AY904" s="215" t="s">
        <v>144</v>
      </c>
    </row>
    <row r="905" spans="1:65" s="13" customFormat="1" ht="10.199999999999999">
      <c r="B905" s="195"/>
      <c r="C905" s="196"/>
      <c r="D905" s="190" t="s">
        <v>153</v>
      </c>
      <c r="E905" s="197" t="s">
        <v>38</v>
      </c>
      <c r="F905" s="198" t="s">
        <v>1229</v>
      </c>
      <c r="G905" s="196"/>
      <c r="H905" s="197" t="s">
        <v>38</v>
      </c>
      <c r="I905" s="199"/>
      <c r="J905" s="196"/>
      <c r="K905" s="196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153</v>
      </c>
      <c r="AU905" s="204" t="s">
        <v>86</v>
      </c>
      <c r="AV905" s="13" t="s">
        <v>84</v>
      </c>
      <c r="AW905" s="13" t="s">
        <v>36</v>
      </c>
      <c r="AX905" s="13" t="s">
        <v>76</v>
      </c>
      <c r="AY905" s="204" t="s">
        <v>144</v>
      </c>
    </row>
    <row r="906" spans="1:65" s="14" customFormat="1" ht="10.199999999999999">
      <c r="B906" s="205"/>
      <c r="C906" s="206"/>
      <c r="D906" s="190" t="s">
        <v>153</v>
      </c>
      <c r="E906" s="207" t="s">
        <v>38</v>
      </c>
      <c r="F906" s="208" t="s">
        <v>1537</v>
      </c>
      <c r="G906" s="206"/>
      <c r="H906" s="209">
        <v>16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153</v>
      </c>
      <c r="AU906" s="215" t="s">
        <v>86</v>
      </c>
      <c r="AV906" s="14" t="s">
        <v>86</v>
      </c>
      <c r="AW906" s="14" t="s">
        <v>36</v>
      </c>
      <c r="AX906" s="14" t="s">
        <v>76</v>
      </c>
      <c r="AY906" s="215" t="s">
        <v>144</v>
      </c>
    </row>
    <row r="907" spans="1:65" s="13" customFormat="1" ht="10.199999999999999">
      <c r="B907" s="195"/>
      <c r="C907" s="196"/>
      <c r="D907" s="190" t="s">
        <v>153</v>
      </c>
      <c r="E907" s="197" t="s">
        <v>38</v>
      </c>
      <c r="F907" s="198" t="s">
        <v>1231</v>
      </c>
      <c r="G907" s="196"/>
      <c r="H907" s="197" t="s">
        <v>38</v>
      </c>
      <c r="I907" s="199"/>
      <c r="J907" s="196"/>
      <c r="K907" s="196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153</v>
      </c>
      <c r="AU907" s="204" t="s">
        <v>86</v>
      </c>
      <c r="AV907" s="13" t="s">
        <v>84</v>
      </c>
      <c r="AW907" s="13" t="s">
        <v>36</v>
      </c>
      <c r="AX907" s="13" t="s">
        <v>76</v>
      </c>
      <c r="AY907" s="204" t="s">
        <v>144</v>
      </c>
    </row>
    <row r="908" spans="1:65" s="14" customFormat="1" ht="10.199999999999999">
      <c r="B908" s="205"/>
      <c r="C908" s="206"/>
      <c r="D908" s="190" t="s">
        <v>153</v>
      </c>
      <c r="E908" s="207" t="s">
        <v>38</v>
      </c>
      <c r="F908" s="208" t="s">
        <v>1524</v>
      </c>
      <c r="G908" s="206"/>
      <c r="H908" s="209">
        <v>12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153</v>
      </c>
      <c r="AU908" s="215" t="s">
        <v>86</v>
      </c>
      <c r="AV908" s="14" t="s">
        <v>86</v>
      </c>
      <c r="AW908" s="14" t="s">
        <v>36</v>
      </c>
      <c r="AX908" s="14" t="s">
        <v>76</v>
      </c>
      <c r="AY908" s="215" t="s">
        <v>144</v>
      </c>
    </row>
    <row r="909" spans="1:65" s="15" customFormat="1" ht="10.199999999999999">
      <c r="B909" s="232"/>
      <c r="C909" s="233"/>
      <c r="D909" s="190" t="s">
        <v>153</v>
      </c>
      <c r="E909" s="234" t="s">
        <v>38</v>
      </c>
      <c r="F909" s="235" t="s">
        <v>421</v>
      </c>
      <c r="G909" s="233"/>
      <c r="H909" s="236">
        <v>70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AT909" s="242" t="s">
        <v>153</v>
      </c>
      <c r="AU909" s="242" t="s">
        <v>86</v>
      </c>
      <c r="AV909" s="15" t="s">
        <v>145</v>
      </c>
      <c r="AW909" s="15" t="s">
        <v>36</v>
      </c>
      <c r="AX909" s="15" t="s">
        <v>84</v>
      </c>
      <c r="AY909" s="242" t="s">
        <v>144</v>
      </c>
    </row>
    <row r="910" spans="1:65" s="2" customFormat="1" ht="16.5" customHeight="1">
      <c r="A910" s="37"/>
      <c r="B910" s="38"/>
      <c r="C910" s="177" t="s">
        <v>1540</v>
      </c>
      <c r="D910" s="177" t="s">
        <v>147</v>
      </c>
      <c r="E910" s="178" t="s">
        <v>1045</v>
      </c>
      <c r="F910" s="179" t="s">
        <v>1046</v>
      </c>
      <c r="G910" s="180" t="s">
        <v>150</v>
      </c>
      <c r="H910" s="181">
        <v>1</v>
      </c>
      <c r="I910" s="182"/>
      <c r="J910" s="183">
        <f>ROUND(I910*H910,2)</f>
        <v>0</v>
      </c>
      <c r="K910" s="179" t="s">
        <v>38</v>
      </c>
      <c r="L910" s="42"/>
      <c r="M910" s="184" t="s">
        <v>38</v>
      </c>
      <c r="N910" s="185" t="s">
        <v>49</v>
      </c>
      <c r="O910" s="68"/>
      <c r="P910" s="186">
        <f>O910*H910</f>
        <v>0</v>
      </c>
      <c r="Q910" s="186">
        <v>1.0000000000000001E-5</v>
      </c>
      <c r="R910" s="186">
        <f>Q910*H910</f>
        <v>1.0000000000000001E-5</v>
      </c>
      <c r="S910" s="186">
        <v>0</v>
      </c>
      <c r="T910" s="187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88" t="s">
        <v>198</v>
      </c>
      <c r="AT910" s="188" t="s">
        <v>147</v>
      </c>
      <c r="AU910" s="188" t="s">
        <v>86</v>
      </c>
      <c r="AY910" s="20" t="s">
        <v>144</v>
      </c>
      <c r="BE910" s="189">
        <f>IF(N910="základní",J910,0)</f>
        <v>0</v>
      </c>
      <c r="BF910" s="189">
        <f>IF(N910="snížená",J910,0)</f>
        <v>0</v>
      </c>
      <c r="BG910" s="189">
        <f>IF(N910="zákl. přenesená",J910,0)</f>
        <v>0</v>
      </c>
      <c r="BH910" s="189">
        <f>IF(N910="sníž. přenesená",J910,0)</f>
        <v>0</v>
      </c>
      <c r="BI910" s="189">
        <f>IF(N910="nulová",J910,0)</f>
        <v>0</v>
      </c>
      <c r="BJ910" s="20" t="s">
        <v>145</v>
      </c>
      <c r="BK910" s="189">
        <f>ROUND(I910*H910,2)</f>
        <v>0</v>
      </c>
      <c r="BL910" s="20" t="s">
        <v>198</v>
      </c>
      <c r="BM910" s="188" t="s">
        <v>1047</v>
      </c>
    </row>
    <row r="911" spans="1:65" s="2" customFormat="1" ht="10.199999999999999">
      <c r="A911" s="37"/>
      <c r="B911" s="38"/>
      <c r="C911" s="39"/>
      <c r="D911" s="190" t="s">
        <v>152</v>
      </c>
      <c r="E911" s="39"/>
      <c r="F911" s="191" t="s">
        <v>1046</v>
      </c>
      <c r="G911" s="39"/>
      <c r="H911" s="39"/>
      <c r="I911" s="192"/>
      <c r="J911" s="39"/>
      <c r="K911" s="39"/>
      <c r="L911" s="42"/>
      <c r="M911" s="228"/>
      <c r="N911" s="229"/>
      <c r="O911" s="230"/>
      <c r="P911" s="230"/>
      <c r="Q911" s="230"/>
      <c r="R911" s="230"/>
      <c r="S911" s="230"/>
      <c r="T911" s="231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152</v>
      </c>
      <c r="AU911" s="20" t="s">
        <v>86</v>
      </c>
    </row>
    <row r="912" spans="1:65" s="2" customFormat="1" ht="6.9" customHeight="1">
      <c r="A912" s="37"/>
      <c r="B912" s="51"/>
      <c r="C912" s="52"/>
      <c r="D912" s="52"/>
      <c r="E912" s="52"/>
      <c r="F912" s="52"/>
      <c r="G912" s="52"/>
      <c r="H912" s="52"/>
      <c r="I912" s="52"/>
      <c r="J912" s="52"/>
      <c r="K912" s="52"/>
      <c r="L912" s="42"/>
      <c r="M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</row>
  </sheetData>
  <sheetProtection algorithmName="SHA-512" hashValue="w6LYdx7Fx9ZohHH0bnqpIL/3MVNCc1s1nB8ZNZuwoghVK2Gt7IbxJj73JS8aVkoevxCfyhqsqvTIYXsmb9CJGA==" saltValue="iVRubf1QMsoSdmzclJiK5SOzwe+neFkqE3jHGWb2IgOtWnEtRCNpX1uwYc02N8wMQrikmwQ/4G8vPmA1kS3kTg==" spinCount="100000" sheet="1" objects="1" scenarios="1" formatColumns="0" formatRows="0" autoFilter="0"/>
  <autoFilter ref="C97:K911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/>
    <hyperlink ref="F111" r:id="rId2"/>
    <hyperlink ref="F119" r:id="rId3"/>
    <hyperlink ref="F124" r:id="rId4"/>
    <hyperlink ref="F132" r:id="rId5"/>
    <hyperlink ref="F147" r:id="rId6"/>
    <hyperlink ref="F155" r:id="rId7"/>
    <hyperlink ref="F166" r:id="rId8"/>
    <hyperlink ref="F176" r:id="rId9"/>
    <hyperlink ref="F187" r:id="rId10"/>
    <hyperlink ref="F192" r:id="rId11"/>
    <hyperlink ref="F197" r:id="rId12"/>
    <hyperlink ref="F202" r:id="rId13"/>
    <hyperlink ref="F206" r:id="rId14"/>
    <hyperlink ref="F211" r:id="rId15"/>
    <hyperlink ref="F216" r:id="rId16"/>
    <hyperlink ref="F221" r:id="rId17"/>
    <hyperlink ref="F230" r:id="rId18"/>
    <hyperlink ref="F255" r:id="rId19"/>
    <hyperlink ref="F270" r:id="rId20"/>
    <hyperlink ref="F275" r:id="rId21"/>
    <hyperlink ref="F286" r:id="rId22"/>
    <hyperlink ref="F301" r:id="rId23"/>
    <hyperlink ref="F305" r:id="rId24"/>
    <hyperlink ref="F310" r:id="rId25"/>
    <hyperlink ref="F315" r:id="rId26"/>
    <hyperlink ref="F320" r:id="rId27"/>
    <hyperlink ref="F328" r:id="rId28"/>
    <hyperlink ref="F333" r:id="rId29"/>
    <hyperlink ref="F337" r:id="rId30"/>
    <hyperlink ref="F348" r:id="rId31"/>
    <hyperlink ref="F353" r:id="rId32"/>
    <hyperlink ref="F373" r:id="rId33"/>
    <hyperlink ref="F382" r:id="rId34"/>
    <hyperlink ref="F386" r:id="rId35"/>
    <hyperlink ref="F389" r:id="rId36"/>
    <hyperlink ref="F394" r:id="rId37"/>
    <hyperlink ref="F399" r:id="rId38"/>
    <hyperlink ref="F410" r:id="rId39"/>
    <hyperlink ref="F415" r:id="rId40"/>
    <hyperlink ref="F424" r:id="rId41"/>
    <hyperlink ref="F433" r:id="rId42"/>
    <hyperlink ref="F446" r:id="rId43"/>
    <hyperlink ref="F451" r:id="rId44"/>
    <hyperlink ref="F477" r:id="rId45"/>
    <hyperlink ref="F482" r:id="rId46"/>
    <hyperlink ref="F491" r:id="rId47"/>
    <hyperlink ref="F503" r:id="rId48"/>
    <hyperlink ref="F509" r:id="rId49"/>
    <hyperlink ref="F514" r:id="rId50"/>
    <hyperlink ref="F524" r:id="rId51"/>
    <hyperlink ref="F528" r:id="rId52"/>
    <hyperlink ref="F532" r:id="rId53"/>
    <hyperlink ref="F537" r:id="rId54"/>
    <hyperlink ref="F541" r:id="rId55"/>
    <hyperlink ref="F546" r:id="rId56"/>
    <hyperlink ref="F553" r:id="rId57"/>
    <hyperlink ref="F567" r:id="rId58"/>
    <hyperlink ref="F575" r:id="rId59"/>
    <hyperlink ref="F591" r:id="rId60"/>
    <hyperlink ref="F627" r:id="rId61"/>
    <hyperlink ref="F634" r:id="rId62"/>
    <hyperlink ref="F641" r:id="rId63"/>
    <hyperlink ref="F671" r:id="rId64"/>
    <hyperlink ref="F680" r:id="rId65"/>
    <hyperlink ref="F685" r:id="rId66"/>
    <hyperlink ref="F688" r:id="rId67"/>
    <hyperlink ref="F692" r:id="rId68"/>
    <hyperlink ref="F700" r:id="rId69"/>
    <hyperlink ref="F710" r:id="rId70"/>
    <hyperlink ref="F714" r:id="rId71"/>
    <hyperlink ref="F718" r:id="rId72"/>
    <hyperlink ref="F722" r:id="rId73"/>
    <hyperlink ref="F726" r:id="rId74"/>
    <hyperlink ref="F734" r:id="rId75"/>
    <hyperlink ref="F737" r:id="rId76"/>
    <hyperlink ref="F747" r:id="rId77"/>
    <hyperlink ref="F760" r:id="rId78"/>
    <hyperlink ref="F764" r:id="rId79"/>
    <hyperlink ref="F774" r:id="rId80"/>
    <hyperlink ref="F779" r:id="rId81"/>
    <hyperlink ref="F789" r:id="rId82"/>
    <hyperlink ref="F800" r:id="rId83"/>
    <hyperlink ref="F805" r:id="rId84"/>
    <hyperlink ref="F818" r:id="rId85"/>
    <hyperlink ref="F823" r:id="rId86"/>
    <hyperlink ref="F832" r:id="rId87"/>
    <hyperlink ref="F841" r:id="rId88"/>
    <hyperlink ref="F845" r:id="rId89"/>
    <hyperlink ref="F856" r:id="rId90"/>
    <hyperlink ref="F861" r:id="rId91"/>
    <hyperlink ref="F872" r:id="rId92"/>
    <hyperlink ref="F877" r:id="rId93"/>
    <hyperlink ref="F881" r:id="rId94"/>
    <hyperlink ref="F890" r:id="rId95"/>
    <hyperlink ref="F901" r:id="rId9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107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1541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ROUND(J89,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ROUND((SUM(BE89:BE169)),  2)</f>
        <v>0</v>
      </c>
      <c r="G33" s="37"/>
      <c r="H33" s="37"/>
      <c r="I33" s="122">
        <v>0.21</v>
      </c>
      <c r="J33" s="121">
        <f>ROUND(((SUM(BE89:BE169))*I33),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ROUND((SUM(BF89:BF169)),  2)</f>
        <v>0</v>
      </c>
      <c r="G34" s="37"/>
      <c r="H34" s="37"/>
      <c r="I34" s="122">
        <v>0.12</v>
      </c>
      <c r="J34" s="121">
        <f>ROUND(((SUM(BF89:BF169))*I34),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ROUND((SUM(BG89:BG169)),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ROUND((SUM(BH89:BH169)),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ROUND((SUM(BI89:BI169)),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3.2 - Stavební úprava sociálního zařízení MUŽI + ŽENY - WC pro invalidy (přízemí)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J89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J90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J91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J96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J102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J110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J114</f>
        <v>0</v>
      </c>
      <c r="K65" s="139"/>
      <c r="L65" s="143"/>
    </row>
    <row r="66" spans="1:31" s="10" customFormat="1" ht="19.95" customHeight="1">
      <c r="B66" s="144"/>
      <c r="C66" s="145"/>
      <c r="D66" s="146" t="s">
        <v>127</v>
      </c>
      <c r="E66" s="147"/>
      <c r="F66" s="147"/>
      <c r="G66" s="147"/>
      <c r="H66" s="147"/>
      <c r="I66" s="147"/>
      <c r="J66" s="148">
        <f>J115</f>
        <v>0</v>
      </c>
      <c r="K66" s="145"/>
      <c r="L66" s="149"/>
    </row>
    <row r="67" spans="1:31" s="10" customFormat="1" ht="19.95" customHeight="1">
      <c r="B67" s="144"/>
      <c r="C67" s="145"/>
      <c r="D67" s="146" t="s">
        <v>328</v>
      </c>
      <c r="E67" s="147"/>
      <c r="F67" s="147"/>
      <c r="G67" s="147"/>
      <c r="H67" s="147"/>
      <c r="I67" s="147"/>
      <c r="J67" s="148">
        <f>J129</f>
        <v>0</v>
      </c>
      <c r="K67" s="145"/>
      <c r="L67" s="149"/>
    </row>
    <row r="68" spans="1:31" s="10" customFormat="1" ht="19.95" customHeight="1">
      <c r="B68" s="144"/>
      <c r="C68" s="145"/>
      <c r="D68" s="146" t="s">
        <v>333</v>
      </c>
      <c r="E68" s="147"/>
      <c r="F68" s="147"/>
      <c r="G68" s="147"/>
      <c r="H68" s="147"/>
      <c r="I68" s="147"/>
      <c r="J68" s="148">
        <f>J140</f>
        <v>0</v>
      </c>
      <c r="K68" s="145"/>
      <c r="L68" s="149"/>
    </row>
    <row r="69" spans="1:31" s="10" customFormat="1" ht="19.95" customHeight="1">
      <c r="B69" s="144"/>
      <c r="C69" s="145"/>
      <c r="D69" s="146" t="s">
        <v>334</v>
      </c>
      <c r="E69" s="147"/>
      <c r="F69" s="147"/>
      <c r="G69" s="147"/>
      <c r="H69" s="147"/>
      <c r="I69" s="147"/>
      <c r="J69" s="148">
        <f>J167</f>
        <v>0</v>
      </c>
      <c r="K69" s="145"/>
      <c r="L69" s="149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" customHeight="1">
      <c r="A71" s="37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" customHeight="1">
      <c r="A75" s="37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" customHeight="1">
      <c r="A76" s="37"/>
      <c r="B76" s="38"/>
      <c r="C76" s="26" t="s">
        <v>129</v>
      </c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1" t="str">
        <f>E7</f>
        <v>ŘSP, budova A, rekonstrukce sociálních zařízení a úklidových komor</v>
      </c>
      <c r="F79" s="392"/>
      <c r="G79" s="392"/>
      <c r="H79" s="392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115</v>
      </c>
      <c r="D80" s="39"/>
      <c r="E80" s="39"/>
      <c r="F80" s="39"/>
      <c r="G80" s="39"/>
      <c r="H80" s="39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48" t="str">
        <f>E9</f>
        <v>3.2 - Stavební úprava sociálního zařízení MUŽI + ŽENY - WC pro invalidy (přízemí)</v>
      </c>
      <c r="F81" s="393"/>
      <c r="G81" s="393"/>
      <c r="H81" s="393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F12</f>
        <v>Hradec Králové</v>
      </c>
      <c r="G83" s="39"/>
      <c r="H83" s="39"/>
      <c r="I83" s="32" t="s">
        <v>24</v>
      </c>
      <c r="J83" s="63" t="str">
        <f>IF(J12="","",J12)</f>
        <v>28. 2. 2024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65" customHeight="1">
      <c r="A85" s="37"/>
      <c r="B85" s="38"/>
      <c r="C85" s="32" t="s">
        <v>26</v>
      </c>
      <c r="D85" s="39"/>
      <c r="E85" s="39"/>
      <c r="F85" s="30" t="str">
        <f>E15</f>
        <v>Povodí Labe, státní podnik</v>
      </c>
      <c r="G85" s="39"/>
      <c r="H85" s="39"/>
      <c r="I85" s="32" t="s">
        <v>34</v>
      </c>
      <c r="J85" s="35" t="str">
        <f>E21</f>
        <v>Povodí Labe, státní podnik, OIČ</v>
      </c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32</v>
      </c>
      <c r="D86" s="39"/>
      <c r="E86" s="39"/>
      <c r="F86" s="30" t="str">
        <f>IF(E18="","",E18)</f>
        <v>Vyplň údaj</v>
      </c>
      <c r="G86" s="39"/>
      <c r="H86" s="39"/>
      <c r="I86" s="32" t="s">
        <v>37</v>
      </c>
      <c r="J86" s="35" t="str">
        <f>E24</f>
        <v>Ing. Eva Morkesová</v>
      </c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0"/>
      <c r="B88" s="151"/>
      <c r="C88" s="152" t="s">
        <v>130</v>
      </c>
      <c r="D88" s="153" t="s">
        <v>61</v>
      </c>
      <c r="E88" s="153" t="s">
        <v>57</v>
      </c>
      <c r="F88" s="153" t="s">
        <v>58</v>
      </c>
      <c r="G88" s="153" t="s">
        <v>131</v>
      </c>
      <c r="H88" s="153" t="s">
        <v>132</v>
      </c>
      <c r="I88" s="153" t="s">
        <v>133</v>
      </c>
      <c r="J88" s="153" t="s">
        <v>119</v>
      </c>
      <c r="K88" s="154" t="s">
        <v>134</v>
      </c>
      <c r="L88" s="155"/>
      <c r="M88" s="72" t="s">
        <v>38</v>
      </c>
      <c r="N88" s="73" t="s">
        <v>46</v>
      </c>
      <c r="O88" s="73" t="s">
        <v>135</v>
      </c>
      <c r="P88" s="73" t="s">
        <v>136</v>
      </c>
      <c r="Q88" s="73" t="s">
        <v>137</v>
      </c>
      <c r="R88" s="73" t="s">
        <v>138</v>
      </c>
      <c r="S88" s="73" t="s">
        <v>139</v>
      </c>
      <c r="T88" s="74" t="s">
        <v>140</v>
      </c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</row>
    <row r="89" spans="1:65" s="2" customFormat="1" ht="22.8" customHeight="1">
      <c r="A89" s="37"/>
      <c r="B89" s="38"/>
      <c r="C89" s="79" t="s">
        <v>141</v>
      </c>
      <c r="D89" s="39"/>
      <c r="E89" s="39"/>
      <c r="F89" s="39"/>
      <c r="G89" s="39"/>
      <c r="H89" s="39"/>
      <c r="I89" s="39"/>
      <c r="J89" s="156">
        <f>BK89</f>
        <v>0</v>
      </c>
      <c r="K89" s="39"/>
      <c r="L89" s="42"/>
      <c r="M89" s="75"/>
      <c r="N89" s="157"/>
      <c r="O89" s="76"/>
      <c r="P89" s="158">
        <f>P90+P114</f>
        <v>0</v>
      </c>
      <c r="Q89" s="76"/>
      <c r="R89" s="158">
        <f>R90+R114</f>
        <v>4.6369999999999995E-2</v>
      </c>
      <c r="S89" s="76"/>
      <c r="T89" s="159">
        <f>T90+T114</f>
        <v>0.30517000000000005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75</v>
      </c>
      <c r="AU89" s="20" t="s">
        <v>120</v>
      </c>
      <c r="BK89" s="160">
        <f>BK90+BK114</f>
        <v>0</v>
      </c>
    </row>
    <row r="90" spans="1:65" s="12" customFormat="1" ht="25.95" customHeight="1">
      <c r="B90" s="161"/>
      <c r="C90" s="162"/>
      <c r="D90" s="163" t="s">
        <v>75</v>
      </c>
      <c r="E90" s="164" t="s">
        <v>142</v>
      </c>
      <c r="F90" s="164" t="s">
        <v>143</v>
      </c>
      <c r="G90" s="162"/>
      <c r="H90" s="162"/>
      <c r="I90" s="165"/>
      <c r="J90" s="166">
        <f>BK90</f>
        <v>0</v>
      </c>
      <c r="K90" s="162"/>
      <c r="L90" s="167"/>
      <c r="M90" s="168"/>
      <c r="N90" s="169"/>
      <c r="O90" s="169"/>
      <c r="P90" s="170">
        <f>P91+P96+P102+P110</f>
        <v>0</v>
      </c>
      <c r="Q90" s="169"/>
      <c r="R90" s="170">
        <f>R91+R96+R102+R110</f>
        <v>1.9699999999999999E-2</v>
      </c>
      <c r="S90" s="169"/>
      <c r="T90" s="171">
        <f>T91+T96+T102+T110</f>
        <v>0.13800000000000001</v>
      </c>
      <c r="AR90" s="172" t="s">
        <v>84</v>
      </c>
      <c r="AT90" s="173" t="s">
        <v>75</v>
      </c>
      <c r="AU90" s="173" t="s">
        <v>76</v>
      </c>
      <c r="AY90" s="172" t="s">
        <v>144</v>
      </c>
      <c r="BK90" s="174">
        <f>BK91+BK96+BK102+BK110</f>
        <v>0</v>
      </c>
    </row>
    <row r="91" spans="1:65" s="12" customFormat="1" ht="22.8" customHeight="1">
      <c r="B91" s="161"/>
      <c r="C91" s="162"/>
      <c r="D91" s="163" t="s">
        <v>75</v>
      </c>
      <c r="E91" s="175" t="s">
        <v>145</v>
      </c>
      <c r="F91" s="175" t="s">
        <v>146</v>
      </c>
      <c r="G91" s="162"/>
      <c r="H91" s="162"/>
      <c r="I91" s="165"/>
      <c r="J91" s="176">
        <f>BK91</f>
        <v>0</v>
      </c>
      <c r="K91" s="162"/>
      <c r="L91" s="167"/>
      <c r="M91" s="168"/>
      <c r="N91" s="169"/>
      <c r="O91" s="169"/>
      <c r="P91" s="170">
        <f>SUM(P92:P95)</f>
        <v>0</v>
      </c>
      <c r="Q91" s="169"/>
      <c r="R91" s="170">
        <f>SUM(R92:R95)</f>
        <v>1.9699999999999999E-2</v>
      </c>
      <c r="S91" s="169"/>
      <c r="T91" s="171">
        <f>SUM(T92:T95)</f>
        <v>0</v>
      </c>
      <c r="AR91" s="172" t="s">
        <v>84</v>
      </c>
      <c r="AT91" s="173" t="s">
        <v>75</v>
      </c>
      <c r="AU91" s="173" t="s">
        <v>84</v>
      </c>
      <c r="AY91" s="172" t="s">
        <v>144</v>
      </c>
      <c r="BK91" s="174">
        <f>SUM(BK92:BK95)</f>
        <v>0</v>
      </c>
    </row>
    <row r="92" spans="1:65" s="2" customFormat="1" ht="16.5" customHeight="1">
      <c r="A92" s="37"/>
      <c r="B92" s="38"/>
      <c r="C92" s="177" t="s">
        <v>84</v>
      </c>
      <c r="D92" s="177" t="s">
        <v>147</v>
      </c>
      <c r="E92" s="178" t="s">
        <v>148</v>
      </c>
      <c r="F92" s="179" t="s">
        <v>149</v>
      </c>
      <c r="G92" s="180" t="s">
        <v>150</v>
      </c>
      <c r="H92" s="181">
        <v>1</v>
      </c>
      <c r="I92" s="182"/>
      <c r="J92" s="183">
        <f>ROUND(I92*H92,2)</f>
        <v>0</v>
      </c>
      <c r="K92" s="179" t="s">
        <v>38</v>
      </c>
      <c r="L92" s="42"/>
      <c r="M92" s="184" t="s">
        <v>38</v>
      </c>
      <c r="N92" s="185" t="s">
        <v>49</v>
      </c>
      <c r="O92" s="68"/>
      <c r="P92" s="186">
        <f>O92*H92</f>
        <v>0</v>
      </c>
      <c r="Q92" s="186">
        <v>1.9699999999999999E-2</v>
      </c>
      <c r="R92" s="186">
        <f>Q92*H92</f>
        <v>1.9699999999999999E-2</v>
      </c>
      <c r="S92" s="186">
        <v>0</v>
      </c>
      <c r="T92" s="187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8" t="s">
        <v>145</v>
      </c>
      <c r="AT92" s="188" t="s">
        <v>147</v>
      </c>
      <c r="AU92" s="188" t="s">
        <v>86</v>
      </c>
      <c r="AY92" s="20" t="s">
        <v>144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20" t="s">
        <v>145</v>
      </c>
      <c r="BK92" s="189">
        <f>ROUND(I92*H92,2)</f>
        <v>0</v>
      </c>
      <c r="BL92" s="20" t="s">
        <v>145</v>
      </c>
      <c r="BM92" s="188" t="s">
        <v>350</v>
      </c>
    </row>
    <row r="93" spans="1:65" s="2" customFormat="1" ht="10.199999999999999">
      <c r="A93" s="37"/>
      <c r="B93" s="38"/>
      <c r="C93" s="39"/>
      <c r="D93" s="190" t="s">
        <v>152</v>
      </c>
      <c r="E93" s="39"/>
      <c r="F93" s="191" t="s">
        <v>149</v>
      </c>
      <c r="G93" s="39"/>
      <c r="H93" s="39"/>
      <c r="I93" s="192"/>
      <c r="J93" s="39"/>
      <c r="K93" s="39"/>
      <c r="L93" s="42"/>
      <c r="M93" s="193"/>
      <c r="N93" s="194"/>
      <c r="O93" s="68"/>
      <c r="P93" s="68"/>
      <c r="Q93" s="68"/>
      <c r="R93" s="68"/>
      <c r="S93" s="68"/>
      <c r="T93" s="69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152</v>
      </c>
      <c r="AU93" s="20" t="s">
        <v>86</v>
      </c>
    </row>
    <row r="94" spans="1:65" s="13" customFormat="1" ht="10.199999999999999">
      <c r="B94" s="195"/>
      <c r="C94" s="196"/>
      <c r="D94" s="190" t="s">
        <v>153</v>
      </c>
      <c r="E94" s="197" t="s">
        <v>38</v>
      </c>
      <c r="F94" s="198" t="s">
        <v>1542</v>
      </c>
      <c r="G94" s="196"/>
      <c r="H94" s="197" t="s">
        <v>38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153</v>
      </c>
      <c r="AU94" s="204" t="s">
        <v>86</v>
      </c>
      <c r="AV94" s="13" t="s">
        <v>84</v>
      </c>
      <c r="AW94" s="13" t="s">
        <v>36</v>
      </c>
      <c r="AX94" s="13" t="s">
        <v>76</v>
      </c>
      <c r="AY94" s="204" t="s">
        <v>144</v>
      </c>
    </row>
    <row r="95" spans="1:65" s="14" customFormat="1" ht="10.199999999999999">
      <c r="B95" s="205"/>
      <c r="C95" s="206"/>
      <c r="D95" s="190" t="s">
        <v>153</v>
      </c>
      <c r="E95" s="207" t="s">
        <v>38</v>
      </c>
      <c r="F95" s="208" t="s">
        <v>84</v>
      </c>
      <c r="G95" s="206"/>
      <c r="H95" s="209">
        <v>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153</v>
      </c>
      <c r="AU95" s="215" t="s">
        <v>86</v>
      </c>
      <c r="AV95" s="14" t="s">
        <v>86</v>
      </c>
      <c r="AW95" s="14" t="s">
        <v>36</v>
      </c>
      <c r="AX95" s="14" t="s">
        <v>84</v>
      </c>
      <c r="AY95" s="215" t="s">
        <v>144</v>
      </c>
    </row>
    <row r="96" spans="1:65" s="12" customFormat="1" ht="22.8" customHeight="1">
      <c r="B96" s="161"/>
      <c r="C96" s="162"/>
      <c r="D96" s="163" t="s">
        <v>75</v>
      </c>
      <c r="E96" s="175" t="s">
        <v>155</v>
      </c>
      <c r="F96" s="175" t="s">
        <v>156</v>
      </c>
      <c r="G96" s="162"/>
      <c r="H96" s="162"/>
      <c r="I96" s="165"/>
      <c r="J96" s="176">
        <f>BK96</f>
        <v>0</v>
      </c>
      <c r="K96" s="162"/>
      <c r="L96" s="167"/>
      <c r="M96" s="168"/>
      <c r="N96" s="169"/>
      <c r="O96" s="169"/>
      <c r="P96" s="170">
        <f>SUM(P97:P101)</f>
        <v>0</v>
      </c>
      <c r="Q96" s="169"/>
      <c r="R96" s="170">
        <f>SUM(R97:R101)</f>
        <v>0</v>
      </c>
      <c r="S96" s="169"/>
      <c r="T96" s="171">
        <f>SUM(T97:T101)</f>
        <v>0.13800000000000001</v>
      </c>
      <c r="AR96" s="172" t="s">
        <v>84</v>
      </c>
      <c r="AT96" s="173" t="s">
        <v>75</v>
      </c>
      <c r="AU96" s="173" t="s">
        <v>84</v>
      </c>
      <c r="AY96" s="172" t="s">
        <v>144</v>
      </c>
      <c r="BK96" s="174">
        <f>SUM(BK97:BK101)</f>
        <v>0</v>
      </c>
    </row>
    <row r="97" spans="1:65" s="2" customFormat="1" ht="16.5" customHeight="1">
      <c r="A97" s="37"/>
      <c r="B97" s="38"/>
      <c r="C97" s="177" t="s">
        <v>86</v>
      </c>
      <c r="D97" s="177" t="s">
        <v>147</v>
      </c>
      <c r="E97" s="178" t="s">
        <v>1543</v>
      </c>
      <c r="F97" s="179" t="s">
        <v>1544</v>
      </c>
      <c r="G97" s="180" t="s">
        <v>226</v>
      </c>
      <c r="H97" s="181">
        <v>2</v>
      </c>
      <c r="I97" s="182"/>
      <c r="J97" s="183">
        <f>ROUND(I97*H97,2)</f>
        <v>0</v>
      </c>
      <c r="K97" s="179" t="s">
        <v>160</v>
      </c>
      <c r="L97" s="42"/>
      <c r="M97" s="184" t="s">
        <v>38</v>
      </c>
      <c r="N97" s="185" t="s">
        <v>49</v>
      </c>
      <c r="O97" s="68"/>
      <c r="P97" s="186">
        <f>O97*H97</f>
        <v>0</v>
      </c>
      <c r="Q97" s="186">
        <v>0</v>
      </c>
      <c r="R97" s="186">
        <f>Q97*H97</f>
        <v>0</v>
      </c>
      <c r="S97" s="186">
        <v>6.9000000000000006E-2</v>
      </c>
      <c r="T97" s="187">
        <f>S97*H97</f>
        <v>0.13800000000000001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8" t="s">
        <v>145</v>
      </c>
      <c r="AT97" s="188" t="s">
        <v>147</v>
      </c>
      <c r="AU97" s="188" t="s">
        <v>86</v>
      </c>
      <c r="AY97" s="20" t="s">
        <v>144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20" t="s">
        <v>145</v>
      </c>
      <c r="BK97" s="189">
        <f>ROUND(I97*H97,2)</f>
        <v>0</v>
      </c>
      <c r="BL97" s="20" t="s">
        <v>145</v>
      </c>
      <c r="BM97" s="188" t="s">
        <v>1545</v>
      </c>
    </row>
    <row r="98" spans="1:65" s="2" customFormat="1" ht="19.2">
      <c r="A98" s="37"/>
      <c r="B98" s="38"/>
      <c r="C98" s="39"/>
      <c r="D98" s="190" t="s">
        <v>152</v>
      </c>
      <c r="E98" s="39"/>
      <c r="F98" s="191" t="s">
        <v>1546</v>
      </c>
      <c r="G98" s="39"/>
      <c r="H98" s="39"/>
      <c r="I98" s="192"/>
      <c r="J98" s="39"/>
      <c r="K98" s="39"/>
      <c r="L98" s="42"/>
      <c r="M98" s="193"/>
      <c r="N98" s="194"/>
      <c r="O98" s="68"/>
      <c r="P98" s="68"/>
      <c r="Q98" s="68"/>
      <c r="R98" s="68"/>
      <c r="S98" s="68"/>
      <c r="T98" s="6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152</v>
      </c>
      <c r="AU98" s="20" t="s">
        <v>86</v>
      </c>
    </row>
    <row r="99" spans="1:65" s="2" customFormat="1" ht="10.199999999999999">
      <c r="A99" s="37"/>
      <c r="B99" s="38"/>
      <c r="C99" s="39"/>
      <c r="D99" s="216" t="s">
        <v>163</v>
      </c>
      <c r="E99" s="39"/>
      <c r="F99" s="217" t="s">
        <v>1547</v>
      </c>
      <c r="G99" s="39"/>
      <c r="H99" s="39"/>
      <c r="I99" s="192"/>
      <c r="J99" s="39"/>
      <c r="K99" s="39"/>
      <c r="L99" s="42"/>
      <c r="M99" s="193"/>
      <c r="N99" s="194"/>
      <c r="O99" s="68"/>
      <c r="P99" s="68"/>
      <c r="Q99" s="68"/>
      <c r="R99" s="68"/>
      <c r="S99" s="68"/>
      <c r="T99" s="69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163</v>
      </c>
      <c r="AU99" s="20" t="s">
        <v>86</v>
      </c>
    </row>
    <row r="100" spans="1:65" s="13" customFormat="1" ht="10.199999999999999">
      <c r="B100" s="195"/>
      <c r="C100" s="196"/>
      <c r="D100" s="190" t="s">
        <v>153</v>
      </c>
      <c r="E100" s="197" t="s">
        <v>38</v>
      </c>
      <c r="F100" s="198" t="s">
        <v>1548</v>
      </c>
      <c r="G100" s="196"/>
      <c r="H100" s="197" t="s">
        <v>38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153</v>
      </c>
      <c r="AU100" s="204" t="s">
        <v>86</v>
      </c>
      <c r="AV100" s="13" t="s">
        <v>84</v>
      </c>
      <c r="AW100" s="13" t="s">
        <v>36</v>
      </c>
      <c r="AX100" s="13" t="s">
        <v>76</v>
      </c>
      <c r="AY100" s="204" t="s">
        <v>144</v>
      </c>
    </row>
    <row r="101" spans="1:65" s="14" customFormat="1" ht="10.199999999999999">
      <c r="B101" s="205"/>
      <c r="C101" s="206"/>
      <c r="D101" s="190" t="s">
        <v>153</v>
      </c>
      <c r="E101" s="207" t="s">
        <v>38</v>
      </c>
      <c r="F101" s="208" t="s">
        <v>1549</v>
      </c>
      <c r="G101" s="206"/>
      <c r="H101" s="209">
        <v>2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153</v>
      </c>
      <c r="AU101" s="215" t="s">
        <v>86</v>
      </c>
      <c r="AV101" s="14" t="s">
        <v>86</v>
      </c>
      <c r="AW101" s="14" t="s">
        <v>36</v>
      </c>
      <c r="AX101" s="14" t="s">
        <v>84</v>
      </c>
      <c r="AY101" s="215" t="s">
        <v>144</v>
      </c>
    </row>
    <row r="102" spans="1:65" s="12" customFormat="1" ht="22.8" customHeight="1">
      <c r="B102" s="161"/>
      <c r="C102" s="162"/>
      <c r="D102" s="163" t="s">
        <v>75</v>
      </c>
      <c r="E102" s="175" t="s">
        <v>167</v>
      </c>
      <c r="F102" s="175" t="s">
        <v>168</v>
      </c>
      <c r="G102" s="162"/>
      <c r="H102" s="162"/>
      <c r="I102" s="165"/>
      <c r="J102" s="176">
        <f>BK102</f>
        <v>0</v>
      </c>
      <c r="K102" s="162"/>
      <c r="L102" s="167"/>
      <c r="M102" s="168"/>
      <c r="N102" s="169"/>
      <c r="O102" s="169"/>
      <c r="P102" s="170">
        <f>SUM(P103:P109)</f>
        <v>0</v>
      </c>
      <c r="Q102" s="169"/>
      <c r="R102" s="170">
        <f>SUM(R103:R109)</f>
        <v>0</v>
      </c>
      <c r="S102" s="169"/>
      <c r="T102" s="171">
        <f>SUM(T103:T109)</f>
        <v>0</v>
      </c>
      <c r="AR102" s="172" t="s">
        <v>84</v>
      </c>
      <c r="AT102" s="173" t="s">
        <v>75</v>
      </c>
      <c r="AU102" s="173" t="s">
        <v>84</v>
      </c>
      <c r="AY102" s="172" t="s">
        <v>144</v>
      </c>
      <c r="BK102" s="174">
        <f>SUM(BK103:BK109)</f>
        <v>0</v>
      </c>
    </row>
    <row r="103" spans="1:65" s="2" customFormat="1" ht="16.5" customHeight="1">
      <c r="A103" s="37"/>
      <c r="B103" s="38"/>
      <c r="C103" s="177" t="s">
        <v>169</v>
      </c>
      <c r="D103" s="177" t="s">
        <v>147</v>
      </c>
      <c r="E103" s="178" t="s">
        <v>170</v>
      </c>
      <c r="F103" s="179" t="s">
        <v>171</v>
      </c>
      <c r="G103" s="180" t="s">
        <v>172</v>
      </c>
      <c r="H103" s="181">
        <v>0.30499999999999999</v>
      </c>
      <c r="I103" s="182"/>
      <c r="J103" s="183">
        <f>ROUND(I103*H103,2)</f>
        <v>0</v>
      </c>
      <c r="K103" s="179" t="s">
        <v>160</v>
      </c>
      <c r="L103" s="42"/>
      <c r="M103" s="184" t="s">
        <v>38</v>
      </c>
      <c r="N103" s="185" t="s">
        <v>49</v>
      </c>
      <c r="O103" s="68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8" t="s">
        <v>145</v>
      </c>
      <c r="AT103" s="188" t="s">
        <v>147</v>
      </c>
      <c r="AU103" s="188" t="s">
        <v>86</v>
      </c>
      <c r="AY103" s="20" t="s">
        <v>144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20" t="s">
        <v>145</v>
      </c>
      <c r="BK103" s="189">
        <f>ROUND(I103*H103,2)</f>
        <v>0</v>
      </c>
      <c r="BL103" s="20" t="s">
        <v>145</v>
      </c>
      <c r="BM103" s="188" t="s">
        <v>400</v>
      </c>
    </row>
    <row r="104" spans="1:65" s="2" customFormat="1" ht="10.199999999999999">
      <c r="A104" s="37"/>
      <c r="B104" s="38"/>
      <c r="C104" s="39"/>
      <c r="D104" s="190" t="s">
        <v>152</v>
      </c>
      <c r="E104" s="39"/>
      <c r="F104" s="191" t="s">
        <v>174</v>
      </c>
      <c r="G104" s="39"/>
      <c r="H104" s="39"/>
      <c r="I104" s="192"/>
      <c r="J104" s="39"/>
      <c r="K104" s="39"/>
      <c r="L104" s="42"/>
      <c r="M104" s="193"/>
      <c r="N104" s="194"/>
      <c r="O104" s="68"/>
      <c r="P104" s="68"/>
      <c r="Q104" s="68"/>
      <c r="R104" s="68"/>
      <c r="S104" s="68"/>
      <c r="T104" s="69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152</v>
      </c>
      <c r="AU104" s="20" t="s">
        <v>86</v>
      </c>
    </row>
    <row r="105" spans="1:65" s="2" customFormat="1" ht="10.199999999999999">
      <c r="A105" s="37"/>
      <c r="B105" s="38"/>
      <c r="C105" s="39"/>
      <c r="D105" s="216" t="s">
        <v>163</v>
      </c>
      <c r="E105" s="39"/>
      <c r="F105" s="217" t="s">
        <v>175</v>
      </c>
      <c r="G105" s="39"/>
      <c r="H105" s="39"/>
      <c r="I105" s="192"/>
      <c r="J105" s="39"/>
      <c r="K105" s="39"/>
      <c r="L105" s="42"/>
      <c r="M105" s="193"/>
      <c r="N105" s="194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163</v>
      </c>
      <c r="AU105" s="20" t="s">
        <v>86</v>
      </c>
    </row>
    <row r="106" spans="1:65" s="2" customFormat="1" ht="16.5" customHeight="1">
      <c r="A106" s="37"/>
      <c r="B106" s="38"/>
      <c r="C106" s="177" t="s">
        <v>145</v>
      </c>
      <c r="D106" s="177" t="s">
        <v>147</v>
      </c>
      <c r="E106" s="178" t="s">
        <v>176</v>
      </c>
      <c r="F106" s="179" t="s">
        <v>177</v>
      </c>
      <c r="G106" s="180" t="s">
        <v>172</v>
      </c>
      <c r="H106" s="181">
        <v>0.30499999999999999</v>
      </c>
      <c r="I106" s="182"/>
      <c r="J106" s="183">
        <f>ROUND(I106*H106,2)</f>
        <v>0</v>
      </c>
      <c r="K106" s="179" t="s">
        <v>38</v>
      </c>
      <c r="L106" s="42"/>
      <c r="M106" s="184" t="s">
        <v>38</v>
      </c>
      <c r="N106" s="185" t="s">
        <v>49</v>
      </c>
      <c r="O106" s="68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145</v>
      </c>
      <c r="AT106" s="188" t="s">
        <v>147</v>
      </c>
      <c r="AU106" s="188" t="s">
        <v>86</v>
      </c>
      <c r="AY106" s="20" t="s">
        <v>144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145</v>
      </c>
      <c r="BK106" s="189">
        <f>ROUND(I106*H106,2)</f>
        <v>0</v>
      </c>
      <c r="BL106" s="20" t="s">
        <v>145</v>
      </c>
      <c r="BM106" s="188" t="s">
        <v>1550</v>
      </c>
    </row>
    <row r="107" spans="1:65" s="2" customFormat="1" ht="19.2">
      <c r="A107" s="37"/>
      <c r="B107" s="38"/>
      <c r="C107" s="39"/>
      <c r="D107" s="190" t="s">
        <v>152</v>
      </c>
      <c r="E107" s="39"/>
      <c r="F107" s="191" t="s">
        <v>179</v>
      </c>
      <c r="G107" s="39"/>
      <c r="H107" s="39"/>
      <c r="I107" s="192"/>
      <c r="J107" s="39"/>
      <c r="K107" s="39"/>
      <c r="L107" s="42"/>
      <c r="M107" s="193"/>
      <c r="N107" s="194"/>
      <c r="O107" s="68"/>
      <c r="P107" s="68"/>
      <c r="Q107" s="68"/>
      <c r="R107" s="68"/>
      <c r="S107" s="68"/>
      <c r="T107" s="69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152</v>
      </c>
      <c r="AU107" s="20" t="s">
        <v>86</v>
      </c>
    </row>
    <row r="108" spans="1:65" s="13" customFormat="1" ht="10.199999999999999">
      <c r="B108" s="195"/>
      <c r="C108" s="196"/>
      <c r="D108" s="190" t="s">
        <v>153</v>
      </c>
      <c r="E108" s="197" t="s">
        <v>38</v>
      </c>
      <c r="F108" s="198" t="s">
        <v>1551</v>
      </c>
      <c r="G108" s="196"/>
      <c r="H108" s="197" t="s">
        <v>38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153</v>
      </c>
      <c r="AU108" s="204" t="s">
        <v>86</v>
      </c>
      <c r="AV108" s="13" t="s">
        <v>84</v>
      </c>
      <c r="AW108" s="13" t="s">
        <v>36</v>
      </c>
      <c r="AX108" s="13" t="s">
        <v>76</v>
      </c>
      <c r="AY108" s="204" t="s">
        <v>144</v>
      </c>
    </row>
    <row r="109" spans="1:65" s="14" customFormat="1" ht="10.199999999999999">
      <c r="B109" s="205"/>
      <c r="C109" s="206"/>
      <c r="D109" s="190" t="s">
        <v>153</v>
      </c>
      <c r="E109" s="207" t="s">
        <v>38</v>
      </c>
      <c r="F109" s="208" t="s">
        <v>1552</v>
      </c>
      <c r="G109" s="206"/>
      <c r="H109" s="209">
        <v>0.30499999999999999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153</v>
      </c>
      <c r="AU109" s="215" t="s">
        <v>86</v>
      </c>
      <c r="AV109" s="14" t="s">
        <v>86</v>
      </c>
      <c r="AW109" s="14" t="s">
        <v>36</v>
      </c>
      <c r="AX109" s="14" t="s">
        <v>84</v>
      </c>
      <c r="AY109" s="215" t="s">
        <v>144</v>
      </c>
    </row>
    <row r="110" spans="1:65" s="12" customFormat="1" ht="22.8" customHeight="1">
      <c r="B110" s="161"/>
      <c r="C110" s="162"/>
      <c r="D110" s="163" t="s">
        <v>75</v>
      </c>
      <c r="E110" s="175" t="s">
        <v>182</v>
      </c>
      <c r="F110" s="175" t="s">
        <v>183</v>
      </c>
      <c r="G110" s="162"/>
      <c r="H110" s="162"/>
      <c r="I110" s="165"/>
      <c r="J110" s="176">
        <f>BK110</f>
        <v>0</v>
      </c>
      <c r="K110" s="162"/>
      <c r="L110" s="167"/>
      <c r="M110" s="168"/>
      <c r="N110" s="169"/>
      <c r="O110" s="169"/>
      <c r="P110" s="170">
        <f>SUM(P111:P113)</f>
        <v>0</v>
      </c>
      <c r="Q110" s="169"/>
      <c r="R110" s="170">
        <f>SUM(R111:R113)</f>
        <v>0</v>
      </c>
      <c r="S110" s="169"/>
      <c r="T110" s="171">
        <f>SUM(T111:T113)</f>
        <v>0</v>
      </c>
      <c r="AR110" s="172" t="s">
        <v>84</v>
      </c>
      <c r="AT110" s="173" t="s">
        <v>75</v>
      </c>
      <c r="AU110" s="173" t="s">
        <v>84</v>
      </c>
      <c r="AY110" s="172" t="s">
        <v>144</v>
      </c>
      <c r="BK110" s="174">
        <f>SUM(BK111:BK113)</f>
        <v>0</v>
      </c>
    </row>
    <row r="111" spans="1:65" s="2" customFormat="1" ht="16.5" customHeight="1">
      <c r="A111" s="37"/>
      <c r="B111" s="38"/>
      <c r="C111" s="177" t="s">
        <v>184</v>
      </c>
      <c r="D111" s="177" t="s">
        <v>147</v>
      </c>
      <c r="E111" s="178" t="s">
        <v>185</v>
      </c>
      <c r="F111" s="179" t="s">
        <v>186</v>
      </c>
      <c r="G111" s="180" t="s">
        <v>172</v>
      </c>
      <c r="H111" s="181">
        <v>0.02</v>
      </c>
      <c r="I111" s="182"/>
      <c r="J111" s="183">
        <f>ROUND(I111*H111,2)</f>
        <v>0</v>
      </c>
      <c r="K111" s="179" t="s">
        <v>160</v>
      </c>
      <c r="L111" s="42"/>
      <c r="M111" s="184" t="s">
        <v>38</v>
      </c>
      <c r="N111" s="185" t="s">
        <v>49</v>
      </c>
      <c r="O111" s="68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145</v>
      </c>
      <c r="AT111" s="188" t="s">
        <v>147</v>
      </c>
      <c r="AU111" s="188" t="s">
        <v>86</v>
      </c>
      <c r="AY111" s="20" t="s">
        <v>144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145</v>
      </c>
      <c r="BK111" s="189">
        <f>ROUND(I111*H111,2)</f>
        <v>0</v>
      </c>
      <c r="BL111" s="20" t="s">
        <v>145</v>
      </c>
      <c r="BM111" s="188" t="s">
        <v>407</v>
      </c>
    </row>
    <row r="112" spans="1:65" s="2" customFormat="1" ht="19.2">
      <c r="A112" s="37"/>
      <c r="B112" s="38"/>
      <c r="C112" s="39"/>
      <c r="D112" s="190" t="s">
        <v>152</v>
      </c>
      <c r="E112" s="39"/>
      <c r="F112" s="191" t="s">
        <v>188</v>
      </c>
      <c r="G112" s="39"/>
      <c r="H112" s="39"/>
      <c r="I112" s="192"/>
      <c r="J112" s="39"/>
      <c r="K112" s="39"/>
      <c r="L112" s="42"/>
      <c r="M112" s="193"/>
      <c r="N112" s="194"/>
      <c r="O112" s="68"/>
      <c r="P112" s="68"/>
      <c r="Q112" s="68"/>
      <c r="R112" s="68"/>
      <c r="S112" s="68"/>
      <c r="T112" s="69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152</v>
      </c>
      <c r="AU112" s="20" t="s">
        <v>86</v>
      </c>
    </row>
    <row r="113" spans="1:65" s="2" customFormat="1" ht="10.199999999999999">
      <c r="A113" s="37"/>
      <c r="B113" s="38"/>
      <c r="C113" s="39"/>
      <c r="D113" s="216" t="s">
        <v>163</v>
      </c>
      <c r="E113" s="39"/>
      <c r="F113" s="217" t="s">
        <v>189</v>
      </c>
      <c r="G113" s="39"/>
      <c r="H113" s="39"/>
      <c r="I113" s="192"/>
      <c r="J113" s="39"/>
      <c r="K113" s="39"/>
      <c r="L113" s="42"/>
      <c r="M113" s="193"/>
      <c r="N113" s="194"/>
      <c r="O113" s="68"/>
      <c r="P113" s="68"/>
      <c r="Q113" s="68"/>
      <c r="R113" s="68"/>
      <c r="S113" s="68"/>
      <c r="T113" s="69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163</v>
      </c>
      <c r="AU113" s="20" t="s">
        <v>86</v>
      </c>
    </row>
    <row r="114" spans="1:65" s="12" customFormat="1" ht="25.95" customHeight="1">
      <c r="B114" s="161"/>
      <c r="C114" s="162"/>
      <c r="D114" s="163" t="s">
        <v>75</v>
      </c>
      <c r="E114" s="164" t="s">
        <v>190</v>
      </c>
      <c r="F114" s="164" t="s">
        <v>191</v>
      </c>
      <c r="G114" s="162"/>
      <c r="H114" s="162"/>
      <c r="I114" s="165"/>
      <c r="J114" s="166">
        <f>BK114</f>
        <v>0</v>
      </c>
      <c r="K114" s="162"/>
      <c r="L114" s="167"/>
      <c r="M114" s="168"/>
      <c r="N114" s="169"/>
      <c r="O114" s="169"/>
      <c r="P114" s="170">
        <f>P115+P129+P140+P167</f>
        <v>0</v>
      </c>
      <c r="Q114" s="169"/>
      <c r="R114" s="170">
        <f>R115+R129+R140+R167</f>
        <v>2.6669999999999999E-2</v>
      </c>
      <c r="S114" s="169"/>
      <c r="T114" s="171">
        <f>T115+T129+T140+T167</f>
        <v>0.16717000000000001</v>
      </c>
      <c r="AR114" s="172" t="s">
        <v>86</v>
      </c>
      <c r="AT114" s="173" t="s">
        <v>75</v>
      </c>
      <c r="AU114" s="173" t="s">
        <v>76</v>
      </c>
      <c r="AY114" s="172" t="s">
        <v>144</v>
      </c>
      <c r="BK114" s="174">
        <f>BK115+BK129+BK140+BK167</f>
        <v>0</v>
      </c>
    </row>
    <row r="115" spans="1:65" s="12" customFormat="1" ht="22.8" customHeight="1">
      <c r="B115" s="161"/>
      <c r="C115" s="162"/>
      <c r="D115" s="163" t="s">
        <v>75</v>
      </c>
      <c r="E115" s="175" t="s">
        <v>192</v>
      </c>
      <c r="F115" s="175" t="s">
        <v>193</v>
      </c>
      <c r="G115" s="162"/>
      <c r="H115" s="162"/>
      <c r="I115" s="165"/>
      <c r="J115" s="176">
        <f>BK115</f>
        <v>0</v>
      </c>
      <c r="K115" s="162"/>
      <c r="L115" s="167"/>
      <c r="M115" s="168"/>
      <c r="N115" s="169"/>
      <c r="O115" s="169"/>
      <c r="P115" s="170">
        <f>SUM(P116:P128)</f>
        <v>0</v>
      </c>
      <c r="Q115" s="169"/>
      <c r="R115" s="170">
        <f>SUM(R116:R128)</f>
        <v>4.7600000000000003E-3</v>
      </c>
      <c r="S115" s="169"/>
      <c r="T115" s="171">
        <f>SUM(T116:T128)</f>
        <v>2.63E-3</v>
      </c>
      <c r="AR115" s="172" t="s">
        <v>86</v>
      </c>
      <c r="AT115" s="173" t="s">
        <v>75</v>
      </c>
      <c r="AU115" s="173" t="s">
        <v>84</v>
      </c>
      <c r="AY115" s="172" t="s">
        <v>144</v>
      </c>
      <c r="BK115" s="174">
        <f>SUM(BK116:BK128)</f>
        <v>0</v>
      </c>
    </row>
    <row r="116" spans="1:65" s="2" customFormat="1" ht="16.5" customHeight="1">
      <c r="A116" s="37"/>
      <c r="B116" s="38"/>
      <c r="C116" s="177" t="s">
        <v>194</v>
      </c>
      <c r="D116" s="177" t="s">
        <v>147</v>
      </c>
      <c r="E116" s="178" t="s">
        <v>423</v>
      </c>
      <c r="F116" s="179" t="s">
        <v>424</v>
      </c>
      <c r="G116" s="180" t="s">
        <v>197</v>
      </c>
      <c r="H116" s="181">
        <v>1</v>
      </c>
      <c r="I116" s="182"/>
      <c r="J116" s="183">
        <f>ROUND(I116*H116,2)</f>
        <v>0</v>
      </c>
      <c r="K116" s="179" t="s">
        <v>160</v>
      </c>
      <c r="L116" s="42"/>
      <c r="M116" s="184" t="s">
        <v>38</v>
      </c>
      <c r="N116" s="185" t="s">
        <v>49</v>
      </c>
      <c r="O116" s="68"/>
      <c r="P116" s="186">
        <f>O116*H116</f>
        <v>0</v>
      </c>
      <c r="Q116" s="186">
        <v>0</v>
      </c>
      <c r="R116" s="186">
        <f>Q116*H116</f>
        <v>0</v>
      </c>
      <c r="S116" s="186">
        <v>2.63E-3</v>
      </c>
      <c r="T116" s="187">
        <f>S116*H116</f>
        <v>2.63E-3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8" t="s">
        <v>198</v>
      </c>
      <c r="AT116" s="188" t="s">
        <v>147</v>
      </c>
      <c r="AU116" s="188" t="s">
        <v>86</v>
      </c>
      <c r="AY116" s="20" t="s">
        <v>144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20" t="s">
        <v>145</v>
      </c>
      <c r="BK116" s="189">
        <f>ROUND(I116*H116,2)</f>
        <v>0</v>
      </c>
      <c r="BL116" s="20" t="s">
        <v>198</v>
      </c>
      <c r="BM116" s="188" t="s">
        <v>1553</v>
      </c>
    </row>
    <row r="117" spans="1:65" s="2" customFormat="1" ht="10.199999999999999">
      <c r="A117" s="37"/>
      <c r="B117" s="38"/>
      <c r="C117" s="39"/>
      <c r="D117" s="190" t="s">
        <v>152</v>
      </c>
      <c r="E117" s="39"/>
      <c r="F117" s="191" t="s">
        <v>426</v>
      </c>
      <c r="G117" s="39"/>
      <c r="H117" s="39"/>
      <c r="I117" s="192"/>
      <c r="J117" s="39"/>
      <c r="K117" s="39"/>
      <c r="L117" s="42"/>
      <c r="M117" s="193"/>
      <c r="N117" s="194"/>
      <c r="O117" s="68"/>
      <c r="P117" s="68"/>
      <c r="Q117" s="68"/>
      <c r="R117" s="68"/>
      <c r="S117" s="68"/>
      <c r="T117" s="69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152</v>
      </c>
      <c r="AU117" s="20" t="s">
        <v>86</v>
      </c>
    </row>
    <row r="118" spans="1:65" s="2" customFormat="1" ht="10.199999999999999">
      <c r="A118" s="37"/>
      <c r="B118" s="38"/>
      <c r="C118" s="39"/>
      <c r="D118" s="216" t="s">
        <v>163</v>
      </c>
      <c r="E118" s="39"/>
      <c r="F118" s="217" t="s">
        <v>427</v>
      </c>
      <c r="G118" s="39"/>
      <c r="H118" s="39"/>
      <c r="I118" s="192"/>
      <c r="J118" s="39"/>
      <c r="K118" s="39"/>
      <c r="L118" s="42"/>
      <c r="M118" s="193"/>
      <c r="N118" s="194"/>
      <c r="O118" s="68"/>
      <c r="P118" s="68"/>
      <c r="Q118" s="68"/>
      <c r="R118" s="68"/>
      <c r="S118" s="68"/>
      <c r="T118" s="6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86</v>
      </c>
    </row>
    <row r="119" spans="1:65" s="13" customFormat="1" ht="10.199999999999999">
      <c r="B119" s="195"/>
      <c r="C119" s="196"/>
      <c r="D119" s="190" t="s">
        <v>153</v>
      </c>
      <c r="E119" s="197" t="s">
        <v>38</v>
      </c>
      <c r="F119" s="198" t="s">
        <v>428</v>
      </c>
      <c r="G119" s="196"/>
      <c r="H119" s="197" t="s">
        <v>38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153</v>
      </c>
      <c r="AU119" s="204" t="s">
        <v>86</v>
      </c>
      <c r="AV119" s="13" t="s">
        <v>84</v>
      </c>
      <c r="AW119" s="13" t="s">
        <v>36</v>
      </c>
      <c r="AX119" s="13" t="s">
        <v>76</v>
      </c>
      <c r="AY119" s="204" t="s">
        <v>144</v>
      </c>
    </row>
    <row r="120" spans="1:65" s="14" customFormat="1" ht="10.199999999999999">
      <c r="B120" s="205"/>
      <c r="C120" s="206"/>
      <c r="D120" s="190" t="s">
        <v>153</v>
      </c>
      <c r="E120" s="207" t="s">
        <v>38</v>
      </c>
      <c r="F120" s="208" t="s">
        <v>1554</v>
      </c>
      <c r="G120" s="206"/>
      <c r="H120" s="209">
        <v>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153</v>
      </c>
      <c r="AU120" s="215" t="s">
        <v>86</v>
      </c>
      <c r="AV120" s="14" t="s">
        <v>86</v>
      </c>
      <c r="AW120" s="14" t="s">
        <v>36</v>
      </c>
      <c r="AX120" s="14" t="s">
        <v>84</v>
      </c>
      <c r="AY120" s="215" t="s">
        <v>144</v>
      </c>
    </row>
    <row r="121" spans="1:65" s="2" customFormat="1" ht="16.5" customHeight="1">
      <c r="A121" s="37"/>
      <c r="B121" s="38"/>
      <c r="C121" s="177" t="s">
        <v>204</v>
      </c>
      <c r="D121" s="177" t="s">
        <v>147</v>
      </c>
      <c r="E121" s="178" t="s">
        <v>444</v>
      </c>
      <c r="F121" s="179" t="s">
        <v>445</v>
      </c>
      <c r="G121" s="180" t="s">
        <v>197</v>
      </c>
      <c r="H121" s="181">
        <v>1</v>
      </c>
      <c r="I121" s="182"/>
      <c r="J121" s="183">
        <f>ROUND(I121*H121,2)</f>
        <v>0</v>
      </c>
      <c r="K121" s="179" t="s">
        <v>160</v>
      </c>
      <c r="L121" s="42"/>
      <c r="M121" s="184" t="s">
        <v>38</v>
      </c>
      <c r="N121" s="185" t="s">
        <v>49</v>
      </c>
      <c r="O121" s="68"/>
      <c r="P121" s="186">
        <f>O121*H121</f>
        <v>0</v>
      </c>
      <c r="Q121" s="186">
        <v>4.7600000000000003E-3</v>
      </c>
      <c r="R121" s="186">
        <f>Q121*H121</f>
        <v>4.7600000000000003E-3</v>
      </c>
      <c r="S121" s="186">
        <v>0</v>
      </c>
      <c r="T121" s="18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8" t="s">
        <v>198</v>
      </c>
      <c r="AT121" s="188" t="s">
        <v>147</v>
      </c>
      <c r="AU121" s="188" t="s">
        <v>86</v>
      </c>
      <c r="AY121" s="20" t="s">
        <v>144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0" t="s">
        <v>145</v>
      </c>
      <c r="BK121" s="189">
        <f>ROUND(I121*H121,2)</f>
        <v>0</v>
      </c>
      <c r="BL121" s="20" t="s">
        <v>198</v>
      </c>
      <c r="BM121" s="188" t="s">
        <v>1555</v>
      </c>
    </row>
    <row r="122" spans="1:65" s="2" customFormat="1" ht="10.199999999999999">
      <c r="A122" s="37"/>
      <c r="B122" s="38"/>
      <c r="C122" s="39"/>
      <c r="D122" s="190" t="s">
        <v>152</v>
      </c>
      <c r="E122" s="39"/>
      <c r="F122" s="191" t="s">
        <v>447</v>
      </c>
      <c r="G122" s="39"/>
      <c r="H122" s="39"/>
      <c r="I122" s="192"/>
      <c r="J122" s="39"/>
      <c r="K122" s="39"/>
      <c r="L122" s="42"/>
      <c r="M122" s="193"/>
      <c r="N122" s="194"/>
      <c r="O122" s="68"/>
      <c r="P122" s="68"/>
      <c r="Q122" s="68"/>
      <c r="R122" s="68"/>
      <c r="S122" s="68"/>
      <c r="T122" s="69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152</v>
      </c>
      <c r="AU122" s="20" t="s">
        <v>86</v>
      </c>
    </row>
    <row r="123" spans="1:65" s="2" customFormat="1" ht="10.199999999999999">
      <c r="A123" s="37"/>
      <c r="B123" s="38"/>
      <c r="C123" s="39"/>
      <c r="D123" s="216" t="s">
        <v>163</v>
      </c>
      <c r="E123" s="39"/>
      <c r="F123" s="217" t="s">
        <v>448</v>
      </c>
      <c r="G123" s="39"/>
      <c r="H123" s="39"/>
      <c r="I123" s="192"/>
      <c r="J123" s="39"/>
      <c r="K123" s="39"/>
      <c r="L123" s="42"/>
      <c r="M123" s="193"/>
      <c r="N123" s="194"/>
      <c r="O123" s="68"/>
      <c r="P123" s="68"/>
      <c r="Q123" s="68"/>
      <c r="R123" s="68"/>
      <c r="S123" s="68"/>
      <c r="T123" s="69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163</v>
      </c>
      <c r="AU123" s="20" t="s">
        <v>86</v>
      </c>
    </row>
    <row r="124" spans="1:65" s="13" customFormat="1" ht="10.199999999999999">
      <c r="B124" s="195"/>
      <c r="C124" s="196"/>
      <c r="D124" s="190" t="s">
        <v>153</v>
      </c>
      <c r="E124" s="197" t="s">
        <v>38</v>
      </c>
      <c r="F124" s="198" t="s">
        <v>449</v>
      </c>
      <c r="G124" s="196"/>
      <c r="H124" s="197" t="s">
        <v>38</v>
      </c>
      <c r="I124" s="199"/>
      <c r="J124" s="196"/>
      <c r="K124" s="196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153</v>
      </c>
      <c r="AU124" s="204" t="s">
        <v>86</v>
      </c>
      <c r="AV124" s="13" t="s">
        <v>84</v>
      </c>
      <c r="AW124" s="13" t="s">
        <v>36</v>
      </c>
      <c r="AX124" s="13" t="s">
        <v>76</v>
      </c>
      <c r="AY124" s="204" t="s">
        <v>144</v>
      </c>
    </row>
    <row r="125" spans="1:65" s="14" customFormat="1" ht="10.199999999999999">
      <c r="B125" s="205"/>
      <c r="C125" s="206"/>
      <c r="D125" s="190" t="s">
        <v>153</v>
      </c>
      <c r="E125" s="207" t="s">
        <v>38</v>
      </c>
      <c r="F125" s="208" t="s">
        <v>1554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153</v>
      </c>
      <c r="AU125" s="215" t="s">
        <v>86</v>
      </c>
      <c r="AV125" s="14" t="s">
        <v>86</v>
      </c>
      <c r="AW125" s="14" t="s">
        <v>36</v>
      </c>
      <c r="AX125" s="14" t="s">
        <v>84</v>
      </c>
      <c r="AY125" s="215" t="s">
        <v>144</v>
      </c>
    </row>
    <row r="126" spans="1:65" s="2" customFormat="1" ht="16.5" customHeight="1">
      <c r="A126" s="37"/>
      <c r="B126" s="38"/>
      <c r="C126" s="177" t="s">
        <v>210</v>
      </c>
      <c r="D126" s="177" t="s">
        <v>147</v>
      </c>
      <c r="E126" s="178" t="s">
        <v>242</v>
      </c>
      <c r="F126" s="179" t="s">
        <v>243</v>
      </c>
      <c r="G126" s="180" t="s">
        <v>172</v>
      </c>
      <c r="H126" s="181">
        <v>5.0000000000000001E-3</v>
      </c>
      <c r="I126" s="182"/>
      <c r="J126" s="183">
        <f>ROUND(I126*H126,2)</f>
        <v>0</v>
      </c>
      <c r="K126" s="179" t="s">
        <v>160</v>
      </c>
      <c r="L126" s="42"/>
      <c r="M126" s="184" t="s">
        <v>38</v>
      </c>
      <c r="N126" s="185" t="s">
        <v>49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198</v>
      </c>
      <c r="AT126" s="188" t="s">
        <v>147</v>
      </c>
      <c r="AU126" s="188" t="s">
        <v>86</v>
      </c>
      <c r="AY126" s="20" t="s">
        <v>144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20" t="s">
        <v>145</v>
      </c>
      <c r="BK126" s="189">
        <f>ROUND(I126*H126,2)</f>
        <v>0</v>
      </c>
      <c r="BL126" s="20" t="s">
        <v>198</v>
      </c>
      <c r="BM126" s="188" t="s">
        <v>1556</v>
      </c>
    </row>
    <row r="127" spans="1:65" s="2" customFormat="1" ht="19.2">
      <c r="A127" s="37"/>
      <c r="B127" s="38"/>
      <c r="C127" s="39"/>
      <c r="D127" s="190" t="s">
        <v>152</v>
      </c>
      <c r="E127" s="39"/>
      <c r="F127" s="191" t="s">
        <v>245</v>
      </c>
      <c r="G127" s="39"/>
      <c r="H127" s="39"/>
      <c r="I127" s="192"/>
      <c r="J127" s="39"/>
      <c r="K127" s="39"/>
      <c r="L127" s="42"/>
      <c r="M127" s="193"/>
      <c r="N127" s="194"/>
      <c r="O127" s="68"/>
      <c r="P127" s="68"/>
      <c r="Q127" s="68"/>
      <c r="R127" s="68"/>
      <c r="S127" s="68"/>
      <c r="T127" s="69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152</v>
      </c>
      <c r="AU127" s="20" t="s">
        <v>86</v>
      </c>
    </row>
    <row r="128" spans="1:65" s="2" customFormat="1" ht="10.199999999999999">
      <c r="A128" s="37"/>
      <c r="B128" s="38"/>
      <c r="C128" s="39"/>
      <c r="D128" s="216" t="s">
        <v>163</v>
      </c>
      <c r="E128" s="39"/>
      <c r="F128" s="217" t="s">
        <v>246</v>
      </c>
      <c r="G128" s="39"/>
      <c r="H128" s="39"/>
      <c r="I128" s="192"/>
      <c r="J128" s="39"/>
      <c r="K128" s="39"/>
      <c r="L128" s="42"/>
      <c r="M128" s="193"/>
      <c r="N128" s="194"/>
      <c r="O128" s="68"/>
      <c r="P128" s="68"/>
      <c r="Q128" s="68"/>
      <c r="R128" s="68"/>
      <c r="S128" s="68"/>
      <c r="T128" s="69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163</v>
      </c>
      <c r="AU128" s="20" t="s">
        <v>86</v>
      </c>
    </row>
    <row r="129" spans="1:65" s="12" customFormat="1" ht="22.8" customHeight="1">
      <c r="B129" s="161"/>
      <c r="C129" s="162"/>
      <c r="D129" s="163" t="s">
        <v>75</v>
      </c>
      <c r="E129" s="175" t="s">
        <v>515</v>
      </c>
      <c r="F129" s="175" t="s">
        <v>516</v>
      </c>
      <c r="G129" s="162"/>
      <c r="H129" s="162"/>
      <c r="I129" s="165"/>
      <c r="J129" s="176">
        <f>BK129</f>
        <v>0</v>
      </c>
      <c r="K129" s="162"/>
      <c r="L129" s="167"/>
      <c r="M129" s="168"/>
      <c r="N129" s="169"/>
      <c r="O129" s="169"/>
      <c r="P129" s="170">
        <f>SUM(P130:P139)</f>
        <v>0</v>
      </c>
      <c r="Q129" s="169"/>
      <c r="R129" s="170">
        <f>SUM(R130:R139)</f>
        <v>1.5400000000000001E-3</v>
      </c>
      <c r="S129" s="169"/>
      <c r="T129" s="171">
        <f>SUM(T130:T139)</f>
        <v>1.5400000000000001E-3</v>
      </c>
      <c r="AR129" s="172" t="s">
        <v>86</v>
      </c>
      <c r="AT129" s="173" t="s">
        <v>75</v>
      </c>
      <c r="AU129" s="173" t="s">
        <v>84</v>
      </c>
      <c r="AY129" s="172" t="s">
        <v>144</v>
      </c>
      <c r="BK129" s="174">
        <f>SUM(BK130:BK139)</f>
        <v>0</v>
      </c>
    </row>
    <row r="130" spans="1:65" s="2" customFormat="1" ht="16.5" customHeight="1">
      <c r="A130" s="37"/>
      <c r="B130" s="38"/>
      <c r="C130" s="177" t="s">
        <v>155</v>
      </c>
      <c r="D130" s="177" t="s">
        <v>147</v>
      </c>
      <c r="E130" s="178" t="s">
        <v>1557</v>
      </c>
      <c r="F130" s="179" t="s">
        <v>1558</v>
      </c>
      <c r="G130" s="180" t="s">
        <v>226</v>
      </c>
      <c r="H130" s="181">
        <v>2</v>
      </c>
      <c r="I130" s="182"/>
      <c r="J130" s="183">
        <f>ROUND(I130*H130,2)</f>
        <v>0</v>
      </c>
      <c r="K130" s="179" t="s">
        <v>160</v>
      </c>
      <c r="L130" s="42"/>
      <c r="M130" s="184" t="s">
        <v>38</v>
      </c>
      <c r="N130" s="185" t="s">
        <v>49</v>
      </c>
      <c r="O130" s="68"/>
      <c r="P130" s="186">
        <f>O130*H130</f>
        <v>0</v>
      </c>
      <c r="Q130" s="186">
        <v>5.0000000000000002E-5</v>
      </c>
      <c r="R130" s="186">
        <f>Q130*H130</f>
        <v>1E-4</v>
      </c>
      <c r="S130" s="186">
        <v>5.0000000000000002E-5</v>
      </c>
      <c r="T130" s="187">
        <f>S130*H130</f>
        <v>1E-4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198</v>
      </c>
      <c r="AT130" s="188" t="s">
        <v>147</v>
      </c>
      <c r="AU130" s="188" t="s">
        <v>86</v>
      </c>
      <c r="AY130" s="20" t="s">
        <v>144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0" t="s">
        <v>145</v>
      </c>
      <c r="BK130" s="189">
        <f>ROUND(I130*H130,2)</f>
        <v>0</v>
      </c>
      <c r="BL130" s="20" t="s">
        <v>198</v>
      </c>
      <c r="BM130" s="188" t="s">
        <v>1559</v>
      </c>
    </row>
    <row r="131" spans="1:65" s="2" customFormat="1" ht="10.199999999999999">
      <c r="A131" s="37"/>
      <c r="B131" s="38"/>
      <c r="C131" s="39"/>
      <c r="D131" s="190" t="s">
        <v>152</v>
      </c>
      <c r="E131" s="39"/>
      <c r="F131" s="191" t="s">
        <v>1560</v>
      </c>
      <c r="G131" s="39"/>
      <c r="H131" s="39"/>
      <c r="I131" s="192"/>
      <c r="J131" s="39"/>
      <c r="K131" s="39"/>
      <c r="L131" s="42"/>
      <c r="M131" s="193"/>
      <c r="N131" s="194"/>
      <c r="O131" s="68"/>
      <c r="P131" s="68"/>
      <c r="Q131" s="68"/>
      <c r="R131" s="68"/>
      <c r="S131" s="68"/>
      <c r="T131" s="69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152</v>
      </c>
      <c r="AU131" s="20" t="s">
        <v>86</v>
      </c>
    </row>
    <row r="132" spans="1:65" s="2" customFormat="1" ht="10.199999999999999">
      <c r="A132" s="37"/>
      <c r="B132" s="38"/>
      <c r="C132" s="39"/>
      <c r="D132" s="216" t="s">
        <v>163</v>
      </c>
      <c r="E132" s="39"/>
      <c r="F132" s="217" t="s">
        <v>1561</v>
      </c>
      <c r="G132" s="39"/>
      <c r="H132" s="39"/>
      <c r="I132" s="192"/>
      <c r="J132" s="39"/>
      <c r="K132" s="39"/>
      <c r="L132" s="42"/>
      <c r="M132" s="193"/>
      <c r="N132" s="194"/>
      <c r="O132" s="68"/>
      <c r="P132" s="68"/>
      <c r="Q132" s="68"/>
      <c r="R132" s="68"/>
      <c r="S132" s="68"/>
      <c r="T132" s="69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163</v>
      </c>
      <c r="AU132" s="20" t="s">
        <v>86</v>
      </c>
    </row>
    <row r="133" spans="1:65" s="13" customFormat="1" ht="10.199999999999999">
      <c r="B133" s="195"/>
      <c r="C133" s="196"/>
      <c r="D133" s="190" t="s">
        <v>153</v>
      </c>
      <c r="E133" s="197" t="s">
        <v>38</v>
      </c>
      <c r="F133" s="198" t="s">
        <v>1562</v>
      </c>
      <c r="G133" s="196"/>
      <c r="H133" s="197" t="s">
        <v>38</v>
      </c>
      <c r="I133" s="199"/>
      <c r="J133" s="196"/>
      <c r="K133" s="196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153</v>
      </c>
      <c r="AU133" s="204" t="s">
        <v>86</v>
      </c>
      <c r="AV133" s="13" t="s">
        <v>84</v>
      </c>
      <c r="AW133" s="13" t="s">
        <v>36</v>
      </c>
      <c r="AX133" s="13" t="s">
        <v>76</v>
      </c>
      <c r="AY133" s="204" t="s">
        <v>144</v>
      </c>
    </row>
    <row r="134" spans="1:65" s="14" customFormat="1" ht="10.199999999999999">
      <c r="B134" s="205"/>
      <c r="C134" s="206"/>
      <c r="D134" s="190" t="s">
        <v>153</v>
      </c>
      <c r="E134" s="207" t="s">
        <v>38</v>
      </c>
      <c r="F134" s="208" t="s">
        <v>86</v>
      </c>
      <c r="G134" s="206"/>
      <c r="H134" s="209">
        <v>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153</v>
      </c>
      <c r="AU134" s="215" t="s">
        <v>86</v>
      </c>
      <c r="AV134" s="14" t="s">
        <v>86</v>
      </c>
      <c r="AW134" s="14" t="s">
        <v>36</v>
      </c>
      <c r="AX134" s="14" t="s">
        <v>84</v>
      </c>
      <c r="AY134" s="215" t="s">
        <v>144</v>
      </c>
    </row>
    <row r="135" spans="1:65" s="2" customFormat="1" ht="16.5" customHeight="1">
      <c r="A135" s="37"/>
      <c r="B135" s="38"/>
      <c r="C135" s="177" t="s">
        <v>222</v>
      </c>
      <c r="D135" s="177" t="s">
        <v>147</v>
      </c>
      <c r="E135" s="178" t="s">
        <v>1563</v>
      </c>
      <c r="F135" s="179" t="s">
        <v>1564</v>
      </c>
      <c r="G135" s="180" t="s">
        <v>226</v>
      </c>
      <c r="H135" s="181">
        <v>2</v>
      </c>
      <c r="I135" s="182"/>
      <c r="J135" s="183">
        <f>ROUND(I135*H135,2)</f>
        <v>0</v>
      </c>
      <c r="K135" s="179" t="s">
        <v>160</v>
      </c>
      <c r="L135" s="42"/>
      <c r="M135" s="184" t="s">
        <v>38</v>
      </c>
      <c r="N135" s="185" t="s">
        <v>49</v>
      </c>
      <c r="O135" s="68"/>
      <c r="P135" s="186">
        <f>O135*H135</f>
        <v>0</v>
      </c>
      <c r="Q135" s="186">
        <v>7.2000000000000005E-4</v>
      </c>
      <c r="R135" s="186">
        <f>Q135*H135</f>
        <v>1.4400000000000001E-3</v>
      </c>
      <c r="S135" s="186">
        <v>7.2000000000000005E-4</v>
      </c>
      <c r="T135" s="187">
        <f>S135*H135</f>
        <v>1.4400000000000001E-3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8" t="s">
        <v>198</v>
      </c>
      <c r="AT135" s="188" t="s">
        <v>147</v>
      </c>
      <c r="AU135" s="188" t="s">
        <v>86</v>
      </c>
      <c r="AY135" s="20" t="s">
        <v>144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0" t="s">
        <v>145</v>
      </c>
      <c r="BK135" s="189">
        <f>ROUND(I135*H135,2)</f>
        <v>0</v>
      </c>
      <c r="BL135" s="20" t="s">
        <v>198</v>
      </c>
      <c r="BM135" s="188" t="s">
        <v>1565</v>
      </c>
    </row>
    <row r="136" spans="1:65" s="2" customFormat="1" ht="10.199999999999999">
      <c r="A136" s="37"/>
      <c r="B136" s="38"/>
      <c r="C136" s="39"/>
      <c r="D136" s="190" t="s">
        <v>152</v>
      </c>
      <c r="E136" s="39"/>
      <c r="F136" s="191" t="s">
        <v>1566</v>
      </c>
      <c r="G136" s="39"/>
      <c r="H136" s="39"/>
      <c r="I136" s="192"/>
      <c r="J136" s="39"/>
      <c r="K136" s="39"/>
      <c r="L136" s="42"/>
      <c r="M136" s="193"/>
      <c r="N136" s="194"/>
      <c r="O136" s="68"/>
      <c r="P136" s="68"/>
      <c r="Q136" s="68"/>
      <c r="R136" s="68"/>
      <c r="S136" s="68"/>
      <c r="T136" s="69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152</v>
      </c>
      <c r="AU136" s="20" t="s">
        <v>86</v>
      </c>
    </row>
    <row r="137" spans="1:65" s="2" customFormat="1" ht="10.199999999999999">
      <c r="A137" s="37"/>
      <c r="B137" s="38"/>
      <c r="C137" s="39"/>
      <c r="D137" s="216" t="s">
        <v>163</v>
      </c>
      <c r="E137" s="39"/>
      <c r="F137" s="217" t="s">
        <v>1567</v>
      </c>
      <c r="G137" s="39"/>
      <c r="H137" s="39"/>
      <c r="I137" s="192"/>
      <c r="J137" s="39"/>
      <c r="K137" s="39"/>
      <c r="L137" s="42"/>
      <c r="M137" s="193"/>
      <c r="N137" s="194"/>
      <c r="O137" s="68"/>
      <c r="P137" s="68"/>
      <c r="Q137" s="68"/>
      <c r="R137" s="68"/>
      <c r="S137" s="68"/>
      <c r="T137" s="6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163</v>
      </c>
      <c r="AU137" s="20" t="s">
        <v>86</v>
      </c>
    </row>
    <row r="138" spans="1:65" s="13" customFormat="1" ht="10.199999999999999">
      <c r="B138" s="195"/>
      <c r="C138" s="196"/>
      <c r="D138" s="190" t="s">
        <v>153</v>
      </c>
      <c r="E138" s="197" t="s">
        <v>38</v>
      </c>
      <c r="F138" s="198" t="s">
        <v>1562</v>
      </c>
      <c r="G138" s="196"/>
      <c r="H138" s="197" t="s">
        <v>38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153</v>
      </c>
      <c r="AU138" s="204" t="s">
        <v>86</v>
      </c>
      <c r="AV138" s="13" t="s">
        <v>84</v>
      </c>
      <c r="AW138" s="13" t="s">
        <v>36</v>
      </c>
      <c r="AX138" s="13" t="s">
        <v>76</v>
      </c>
      <c r="AY138" s="204" t="s">
        <v>144</v>
      </c>
    </row>
    <row r="139" spans="1:65" s="14" customFormat="1" ht="10.199999999999999">
      <c r="B139" s="205"/>
      <c r="C139" s="206"/>
      <c r="D139" s="190" t="s">
        <v>153</v>
      </c>
      <c r="E139" s="207" t="s">
        <v>38</v>
      </c>
      <c r="F139" s="208" t="s">
        <v>86</v>
      </c>
      <c r="G139" s="206"/>
      <c r="H139" s="209">
        <v>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153</v>
      </c>
      <c r="AU139" s="215" t="s">
        <v>86</v>
      </c>
      <c r="AV139" s="14" t="s">
        <v>86</v>
      </c>
      <c r="AW139" s="14" t="s">
        <v>36</v>
      </c>
      <c r="AX139" s="14" t="s">
        <v>84</v>
      </c>
      <c r="AY139" s="215" t="s">
        <v>144</v>
      </c>
    </row>
    <row r="140" spans="1:65" s="12" customFormat="1" ht="22.8" customHeight="1">
      <c r="B140" s="161"/>
      <c r="C140" s="162"/>
      <c r="D140" s="163" t="s">
        <v>75</v>
      </c>
      <c r="E140" s="175" t="s">
        <v>898</v>
      </c>
      <c r="F140" s="175" t="s">
        <v>899</v>
      </c>
      <c r="G140" s="162"/>
      <c r="H140" s="162"/>
      <c r="I140" s="165"/>
      <c r="J140" s="176">
        <f>BK140</f>
        <v>0</v>
      </c>
      <c r="K140" s="162"/>
      <c r="L140" s="167"/>
      <c r="M140" s="168"/>
      <c r="N140" s="169"/>
      <c r="O140" s="169"/>
      <c r="P140" s="170">
        <f>SUM(P141:P166)</f>
        <v>0</v>
      </c>
      <c r="Q140" s="169"/>
      <c r="R140" s="170">
        <f>SUM(R141:R166)</f>
        <v>2.036E-2</v>
      </c>
      <c r="S140" s="169"/>
      <c r="T140" s="171">
        <f>SUM(T141:T166)</f>
        <v>0.16300000000000001</v>
      </c>
      <c r="AR140" s="172" t="s">
        <v>86</v>
      </c>
      <c r="AT140" s="173" t="s">
        <v>75</v>
      </c>
      <c r="AU140" s="173" t="s">
        <v>84</v>
      </c>
      <c r="AY140" s="172" t="s">
        <v>144</v>
      </c>
      <c r="BK140" s="174">
        <f>SUM(BK141:BK166)</f>
        <v>0</v>
      </c>
    </row>
    <row r="141" spans="1:65" s="2" customFormat="1" ht="16.5" customHeight="1">
      <c r="A141" s="37"/>
      <c r="B141" s="38"/>
      <c r="C141" s="177" t="s">
        <v>230</v>
      </c>
      <c r="D141" s="177" t="s">
        <v>147</v>
      </c>
      <c r="E141" s="178" t="s">
        <v>908</v>
      </c>
      <c r="F141" s="179" t="s">
        <v>909</v>
      </c>
      <c r="G141" s="180" t="s">
        <v>159</v>
      </c>
      <c r="H141" s="181">
        <v>2</v>
      </c>
      <c r="I141" s="182"/>
      <c r="J141" s="183">
        <f>ROUND(I141*H141,2)</f>
        <v>0</v>
      </c>
      <c r="K141" s="179" t="s">
        <v>160</v>
      </c>
      <c r="L141" s="42"/>
      <c r="M141" s="184" t="s">
        <v>38</v>
      </c>
      <c r="N141" s="185" t="s">
        <v>49</v>
      </c>
      <c r="O141" s="68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198</v>
      </c>
      <c r="AT141" s="188" t="s">
        <v>147</v>
      </c>
      <c r="AU141" s="188" t="s">
        <v>86</v>
      </c>
      <c r="AY141" s="20" t="s">
        <v>144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145</v>
      </c>
      <c r="BK141" s="189">
        <f>ROUND(I141*H141,2)</f>
        <v>0</v>
      </c>
      <c r="BL141" s="20" t="s">
        <v>198</v>
      </c>
      <c r="BM141" s="188" t="s">
        <v>1568</v>
      </c>
    </row>
    <row r="142" spans="1:65" s="2" customFormat="1" ht="10.199999999999999">
      <c r="A142" s="37"/>
      <c r="B142" s="38"/>
      <c r="C142" s="39"/>
      <c r="D142" s="190" t="s">
        <v>152</v>
      </c>
      <c r="E142" s="39"/>
      <c r="F142" s="191" t="s">
        <v>911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152</v>
      </c>
      <c r="AU142" s="20" t="s">
        <v>86</v>
      </c>
    </row>
    <row r="143" spans="1:65" s="2" customFormat="1" ht="10.199999999999999">
      <c r="A143" s="37"/>
      <c r="B143" s="38"/>
      <c r="C143" s="39"/>
      <c r="D143" s="216" t="s">
        <v>163</v>
      </c>
      <c r="E143" s="39"/>
      <c r="F143" s="217" t="s">
        <v>912</v>
      </c>
      <c r="G143" s="39"/>
      <c r="H143" s="39"/>
      <c r="I143" s="192"/>
      <c r="J143" s="39"/>
      <c r="K143" s="39"/>
      <c r="L143" s="42"/>
      <c r="M143" s="193"/>
      <c r="N143" s="194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163</v>
      </c>
      <c r="AU143" s="20" t="s">
        <v>86</v>
      </c>
    </row>
    <row r="144" spans="1:65" s="13" customFormat="1" ht="10.199999999999999">
      <c r="B144" s="195"/>
      <c r="C144" s="196"/>
      <c r="D144" s="190" t="s">
        <v>153</v>
      </c>
      <c r="E144" s="197" t="s">
        <v>38</v>
      </c>
      <c r="F144" s="198" t="s">
        <v>1569</v>
      </c>
      <c r="G144" s="196"/>
      <c r="H144" s="197" t="s">
        <v>38</v>
      </c>
      <c r="I144" s="199"/>
      <c r="J144" s="196"/>
      <c r="K144" s="196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153</v>
      </c>
      <c r="AU144" s="204" t="s">
        <v>86</v>
      </c>
      <c r="AV144" s="13" t="s">
        <v>84</v>
      </c>
      <c r="AW144" s="13" t="s">
        <v>36</v>
      </c>
      <c r="AX144" s="13" t="s">
        <v>76</v>
      </c>
      <c r="AY144" s="204" t="s">
        <v>144</v>
      </c>
    </row>
    <row r="145" spans="1:65" s="14" customFormat="1" ht="10.199999999999999">
      <c r="B145" s="205"/>
      <c r="C145" s="206"/>
      <c r="D145" s="190" t="s">
        <v>153</v>
      </c>
      <c r="E145" s="207" t="s">
        <v>38</v>
      </c>
      <c r="F145" s="208" t="s">
        <v>1570</v>
      </c>
      <c r="G145" s="206"/>
      <c r="H145" s="209">
        <v>2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153</v>
      </c>
      <c r="AU145" s="215" t="s">
        <v>86</v>
      </c>
      <c r="AV145" s="14" t="s">
        <v>86</v>
      </c>
      <c r="AW145" s="14" t="s">
        <v>36</v>
      </c>
      <c r="AX145" s="14" t="s">
        <v>84</v>
      </c>
      <c r="AY145" s="215" t="s">
        <v>144</v>
      </c>
    </row>
    <row r="146" spans="1:65" s="2" customFormat="1" ht="16.5" customHeight="1">
      <c r="A146" s="37"/>
      <c r="B146" s="38"/>
      <c r="C146" s="177" t="s">
        <v>8</v>
      </c>
      <c r="D146" s="177" t="s">
        <v>147</v>
      </c>
      <c r="E146" s="178" t="s">
        <v>916</v>
      </c>
      <c r="F146" s="179" t="s">
        <v>917</v>
      </c>
      <c r="G146" s="180" t="s">
        <v>159</v>
      </c>
      <c r="H146" s="181">
        <v>2</v>
      </c>
      <c r="I146" s="182"/>
      <c r="J146" s="183">
        <f>ROUND(I146*H146,2)</f>
        <v>0</v>
      </c>
      <c r="K146" s="179" t="s">
        <v>160</v>
      </c>
      <c r="L146" s="42"/>
      <c r="M146" s="184" t="s">
        <v>38</v>
      </c>
      <c r="N146" s="185" t="s">
        <v>49</v>
      </c>
      <c r="O146" s="68"/>
      <c r="P146" s="186">
        <f>O146*H146</f>
        <v>0</v>
      </c>
      <c r="Q146" s="186">
        <v>2.9999999999999997E-4</v>
      </c>
      <c r="R146" s="186">
        <f>Q146*H146</f>
        <v>5.9999999999999995E-4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198</v>
      </c>
      <c r="AT146" s="188" t="s">
        <v>147</v>
      </c>
      <c r="AU146" s="188" t="s">
        <v>86</v>
      </c>
      <c r="AY146" s="20" t="s">
        <v>144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145</v>
      </c>
      <c r="BK146" s="189">
        <f>ROUND(I146*H146,2)</f>
        <v>0</v>
      </c>
      <c r="BL146" s="20" t="s">
        <v>198</v>
      </c>
      <c r="BM146" s="188" t="s">
        <v>1571</v>
      </c>
    </row>
    <row r="147" spans="1:65" s="2" customFormat="1" ht="10.199999999999999">
      <c r="A147" s="37"/>
      <c r="B147" s="38"/>
      <c r="C147" s="39"/>
      <c r="D147" s="190" t="s">
        <v>152</v>
      </c>
      <c r="E147" s="39"/>
      <c r="F147" s="191" t="s">
        <v>919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152</v>
      </c>
      <c r="AU147" s="20" t="s">
        <v>86</v>
      </c>
    </row>
    <row r="148" spans="1:65" s="2" customFormat="1" ht="10.199999999999999">
      <c r="A148" s="37"/>
      <c r="B148" s="38"/>
      <c r="C148" s="39"/>
      <c r="D148" s="216" t="s">
        <v>163</v>
      </c>
      <c r="E148" s="39"/>
      <c r="F148" s="217" t="s">
        <v>920</v>
      </c>
      <c r="G148" s="39"/>
      <c r="H148" s="39"/>
      <c r="I148" s="192"/>
      <c r="J148" s="39"/>
      <c r="K148" s="39"/>
      <c r="L148" s="42"/>
      <c r="M148" s="193"/>
      <c r="N148" s="194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86</v>
      </c>
    </row>
    <row r="149" spans="1:65" s="14" customFormat="1" ht="10.199999999999999">
      <c r="B149" s="205"/>
      <c r="C149" s="206"/>
      <c r="D149" s="190" t="s">
        <v>153</v>
      </c>
      <c r="E149" s="207" t="s">
        <v>38</v>
      </c>
      <c r="F149" s="208" t="s">
        <v>1570</v>
      </c>
      <c r="G149" s="206"/>
      <c r="H149" s="209">
        <v>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153</v>
      </c>
      <c r="AU149" s="215" t="s">
        <v>86</v>
      </c>
      <c r="AV149" s="14" t="s">
        <v>86</v>
      </c>
      <c r="AW149" s="14" t="s">
        <v>36</v>
      </c>
      <c r="AX149" s="14" t="s">
        <v>84</v>
      </c>
      <c r="AY149" s="215" t="s">
        <v>144</v>
      </c>
    </row>
    <row r="150" spans="1:65" s="2" customFormat="1" ht="16.5" customHeight="1">
      <c r="A150" s="37"/>
      <c r="B150" s="38"/>
      <c r="C150" s="177" t="s">
        <v>241</v>
      </c>
      <c r="D150" s="177" t="s">
        <v>147</v>
      </c>
      <c r="E150" s="178" t="s">
        <v>922</v>
      </c>
      <c r="F150" s="179" t="s">
        <v>923</v>
      </c>
      <c r="G150" s="180" t="s">
        <v>159</v>
      </c>
      <c r="H150" s="181">
        <v>2</v>
      </c>
      <c r="I150" s="182"/>
      <c r="J150" s="183">
        <f>ROUND(I150*H150,2)</f>
        <v>0</v>
      </c>
      <c r="K150" s="179" t="s">
        <v>160</v>
      </c>
      <c r="L150" s="42"/>
      <c r="M150" s="184" t="s">
        <v>38</v>
      </c>
      <c r="N150" s="185" t="s">
        <v>49</v>
      </c>
      <c r="O150" s="68"/>
      <c r="P150" s="186">
        <f>O150*H150</f>
        <v>0</v>
      </c>
      <c r="Q150" s="186">
        <v>4.4999999999999997E-3</v>
      </c>
      <c r="R150" s="186">
        <f>Q150*H150</f>
        <v>8.9999999999999993E-3</v>
      </c>
      <c r="S150" s="186">
        <v>0</v>
      </c>
      <c r="T150" s="18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8" t="s">
        <v>198</v>
      </c>
      <c r="AT150" s="188" t="s">
        <v>147</v>
      </c>
      <c r="AU150" s="188" t="s">
        <v>86</v>
      </c>
      <c r="AY150" s="20" t="s">
        <v>144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20" t="s">
        <v>145</v>
      </c>
      <c r="BK150" s="189">
        <f>ROUND(I150*H150,2)</f>
        <v>0</v>
      </c>
      <c r="BL150" s="20" t="s">
        <v>198</v>
      </c>
      <c r="BM150" s="188" t="s">
        <v>1572</v>
      </c>
    </row>
    <row r="151" spans="1:65" s="2" customFormat="1" ht="10.199999999999999">
      <c r="A151" s="37"/>
      <c r="B151" s="38"/>
      <c r="C151" s="39"/>
      <c r="D151" s="190" t="s">
        <v>152</v>
      </c>
      <c r="E151" s="39"/>
      <c r="F151" s="191" t="s">
        <v>925</v>
      </c>
      <c r="G151" s="39"/>
      <c r="H151" s="39"/>
      <c r="I151" s="192"/>
      <c r="J151" s="39"/>
      <c r="K151" s="39"/>
      <c r="L151" s="42"/>
      <c r="M151" s="193"/>
      <c r="N151" s="194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152</v>
      </c>
      <c r="AU151" s="20" t="s">
        <v>86</v>
      </c>
    </row>
    <row r="152" spans="1:65" s="2" customFormat="1" ht="10.199999999999999">
      <c r="A152" s="37"/>
      <c r="B152" s="38"/>
      <c r="C152" s="39"/>
      <c r="D152" s="216" t="s">
        <v>163</v>
      </c>
      <c r="E152" s="39"/>
      <c r="F152" s="217" t="s">
        <v>926</v>
      </c>
      <c r="G152" s="39"/>
      <c r="H152" s="39"/>
      <c r="I152" s="192"/>
      <c r="J152" s="39"/>
      <c r="K152" s="39"/>
      <c r="L152" s="42"/>
      <c r="M152" s="193"/>
      <c r="N152" s="194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163</v>
      </c>
      <c r="AU152" s="20" t="s">
        <v>86</v>
      </c>
    </row>
    <row r="153" spans="1:65" s="13" customFormat="1" ht="10.199999999999999">
      <c r="B153" s="195"/>
      <c r="C153" s="196"/>
      <c r="D153" s="190" t="s">
        <v>153</v>
      </c>
      <c r="E153" s="197" t="s">
        <v>38</v>
      </c>
      <c r="F153" s="198" t="s">
        <v>927</v>
      </c>
      <c r="G153" s="196"/>
      <c r="H153" s="197" t="s">
        <v>38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153</v>
      </c>
      <c r="AU153" s="204" t="s">
        <v>86</v>
      </c>
      <c r="AV153" s="13" t="s">
        <v>84</v>
      </c>
      <c r="AW153" s="13" t="s">
        <v>36</v>
      </c>
      <c r="AX153" s="13" t="s">
        <v>76</v>
      </c>
      <c r="AY153" s="204" t="s">
        <v>144</v>
      </c>
    </row>
    <row r="154" spans="1:65" s="14" customFormat="1" ht="10.199999999999999">
      <c r="B154" s="205"/>
      <c r="C154" s="206"/>
      <c r="D154" s="190" t="s">
        <v>153</v>
      </c>
      <c r="E154" s="207" t="s">
        <v>38</v>
      </c>
      <c r="F154" s="208" t="s">
        <v>1570</v>
      </c>
      <c r="G154" s="206"/>
      <c r="H154" s="209">
        <v>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153</v>
      </c>
      <c r="AU154" s="215" t="s">
        <v>86</v>
      </c>
      <c r="AV154" s="14" t="s">
        <v>86</v>
      </c>
      <c r="AW154" s="14" t="s">
        <v>36</v>
      </c>
      <c r="AX154" s="14" t="s">
        <v>84</v>
      </c>
      <c r="AY154" s="215" t="s">
        <v>144</v>
      </c>
    </row>
    <row r="155" spans="1:65" s="2" customFormat="1" ht="16.5" customHeight="1">
      <c r="A155" s="37"/>
      <c r="B155" s="38"/>
      <c r="C155" s="177" t="s">
        <v>249</v>
      </c>
      <c r="D155" s="177" t="s">
        <v>147</v>
      </c>
      <c r="E155" s="178" t="s">
        <v>901</v>
      </c>
      <c r="F155" s="179" t="s">
        <v>902</v>
      </c>
      <c r="G155" s="180" t="s">
        <v>159</v>
      </c>
      <c r="H155" s="181">
        <v>2</v>
      </c>
      <c r="I155" s="182"/>
      <c r="J155" s="183">
        <f>ROUND(I155*H155,2)</f>
        <v>0</v>
      </c>
      <c r="K155" s="179" t="s">
        <v>160</v>
      </c>
      <c r="L155" s="42"/>
      <c r="M155" s="184" t="s">
        <v>38</v>
      </c>
      <c r="N155" s="185" t="s">
        <v>49</v>
      </c>
      <c r="O155" s="68"/>
      <c r="P155" s="186">
        <f>O155*H155</f>
        <v>0</v>
      </c>
      <c r="Q155" s="186">
        <v>0</v>
      </c>
      <c r="R155" s="186">
        <f>Q155*H155</f>
        <v>0</v>
      </c>
      <c r="S155" s="186">
        <v>8.1500000000000003E-2</v>
      </c>
      <c r="T155" s="187">
        <f>S155*H155</f>
        <v>0.16300000000000001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198</v>
      </c>
      <c r="AT155" s="188" t="s">
        <v>147</v>
      </c>
      <c r="AU155" s="188" t="s">
        <v>86</v>
      </c>
      <c r="AY155" s="20" t="s">
        <v>144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145</v>
      </c>
      <c r="BK155" s="189">
        <f>ROUND(I155*H155,2)</f>
        <v>0</v>
      </c>
      <c r="BL155" s="20" t="s">
        <v>198</v>
      </c>
      <c r="BM155" s="188" t="s">
        <v>1573</v>
      </c>
    </row>
    <row r="156" spans="1:65" s="2" customFormat="1" ht="10.199999999999999">
      <c r="A156" s="37"/>
      <c r="B156" s="38"/>
      <c r="C156" s="39"/>
      <c r="D156" s="190" t="s">
        <v>152</v>
      </c>
      <c r="E156" s="39"/>
      <c r="F156" s="191" t="s">
        <v>904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86</v>
      </c>
    </row>
    <row r="157" spans="1:65" s="2" customFormat="1" ht="10.199999999999999">
      <c r="A157" s="37"/>
      <c r="B157" s="38"/>
      <c r="C157" s="39"/>
      <c r="D157" s="216" t="s">
        <v>163</v>
      </c>
      <c r="E157" s="39"/>
      <c r="F157" s="217" t="s">
        <v>905</v>
      </c>
      <c r="G157" s="39"/>
      <c r="H157" s="39"/>
      <c r="I157" s="192"/>
      <c r="J157" s="39"/>
      <c r="K157" s="39"/>
      <c r="L157" s="42"/>
      <c r="M157" s="193"/>
      <c r="N157" s="194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86</v>
      </c>
    </row>
    <row r="158" spans="1:65" s="14" customFormat="1" ht="10.199999999999999">
      <c r="B158" s="205"/>
      <c r="C158" s="206"/>
      <c r="D158" s="190" t="s">
        <v>153</v>
      </c>
      <c r="E158" s="207" t="s">
        <v>38</v>
      </c>
      <c r="F158" s="208" t="s">
        <v>1570</v>
      </c>
      <c r="G158" s="206"/>
      <c r="H158" s="209">
        <v>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153</v>
      </c>
      <c r="AU158" s="215" t="s">
        <v>86</v>
      </c>
      <c r="AV158" s="14" t="s">
        <v>86</v>
      </c>
      <c r="AW158" s="14" t="s">
        <v>36</v>
      </c>
      <c r="AX158" s="14" t="s">
        <v>84</v>
      </c>
      <c r="AY158" s="215" t="s">
        <v>144</v>
      </c>
    </row>
    <row r="159" spans="1:65" s="2" customFormat="1" ht="21.75" customHeight="1">
      <c r="A159" s="37"/>
      <c r="B159" s="38"/>
      <c r="C159" s="177" t="s">
        <v>257</v>
      </c>
      <c r="D159" s="177" t="s">
        <v>147</v>
      </c>
      <c r="E159" s="178" t="s">
        <v>937</v>
      </c>
      <c r="F159" s="179" t="s">
        <v>938</v>
      </c>
      <c r="G159" s="180" t="s">
        <v>159</v>
      </c>
      <c r="H159" s="181">
        <v>2</v>
      </c>
      <c r="I159" s="182"/>
      <c r="J159" s="183">
        <f>ROUND(I159*H159,2)</f>
        <v>0</v>
      </c>
      <c r="K159" s="179" t="s">
        <v>160</v>
      </c>
      <c r="L159" s="42"/>
      <c r="M159" s="184" t="s">
        <v>38</v>
      </c>
      <c r="N159" s="185" t="s">
        <v>49</v>
      </c>
      <c r="O159" s="68"/>
      <c r="P159" s="186">
        <f>O159*H159</f>
        <v>0</v>
      </c>
      <c r="Q159" s="186">
        <v>5.3800000000000002E-3</v>
      </c>
      <c r="R159" s="186">
        <f>Q159*H159</f>
        <v>1.076E-2</v>
      </c>
      <c r="S159" s="186">
        <v>0</v>
      </c>
      <c r="T159" s="18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8" t="s">
        <v>198</v>
      </c>
      <c r="AT159" s="188" t="s">
        <v>147</v>
      </c>
      <c r="AU159" s="188" t="s">
        <v>86</v>
      </c>
      <c r="AY159" s="20" t="s">
        <v>144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145</v>
      </c>
      <c r="BK159" s="189">
        <f>ROUND(I159*H159,2)</f>
        <v>0</v>
      </c>
      <c r="BL159" s="20" t="s">
        <v>198</v>
      </c>
      <c r="BM159" s="188" t="s">
        <v>1574</v>
      </c>
    </row>
    <row r="160" spans="1:65" s="2" customFormat="1" ht="10.199999999999999">
      <c r="A160" s="37"/>
      <c r="B160" s="38"/>
      <c r="C160" s="39"/>
      <c r="D160" s="190" t="s">
        <v>152</v>
      </c>
      <c r="E160" s="39"/>
      <c r="F160" s="191" t="s">
        <v>940</v>
      </c>
      <c r="G160" s="39"/>
      <c r="H160" s="39"/>
      <c r="I160" s="192"/>
      <c r="J160" s="39"/>
      <c r="K160" s="39"/>
      <c r="L160" s="42"/>
      <c r="M160" s="193"/>
      <c r="N160" s="194"/>
      <c r="O160" s="68"/>
      <c r="P160" s="68"/>
      <c r="Q160" s="68"/>
      <c r="R160" s="68"/>
      <c r="S160" s="68"/>
      <c r="T160" s="69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152</v>
      </c>
      <c r="AU160" s="20" t="s">
        <v>86</v>
      </c>
    </row>
    <row r="161" spans="1:65" s="2" customFormat="1" ht="10.199999999999999">
      <c r="A161" s="37"/>
      <c r="B161" s="38"/>
      <c r="C161" s="39"/>
      <c r="D161" s="216" t="s">
        <v>163</v>
      </c>
      <c r="E161" s="39"/>
      <c r="F161" s="217" t="s">
        <v>941</v>
      </c>
      <c r="G161" s="39"/>
      <c r="H161" s="39"/>
      <c r="I161" s="192"/>
      <c r="J161" s="39"/>
      <c r="K161" s="39"/>
      <c r="L161" s="42"/>
      <c r="M161" s="193"/>
      <c r="N161" s="194"/>
      <c r="O161" s="68"/>
      <c r="P161" s="68"/>
      <c r="Q161" s="68"/>
      <c r="R161" s="68"/>
      <c r="S161" s="68"/>
      <c r="T161" s="6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163</v>
      </c>
      <c r="AU161" s="20" t="s">
        <v>86</v>
      </c>
    </row>
    <row r="162" spans="1:65" s="13" customFormat="1" ht="10.199999999999999">
      <c r="B162" s="195"/>
      <c r="C162" s="196"/>
      <c r="D162" s="190" t="s">
        <v>153</v>
      </c>
      <c r="E162" s="197" t="s">
        <v>38</v>
      </c>
      <c r="F162" s="198" t="s">
        <v>1575</v>
      </c>
      <c r="G162" s="196"/>
      <c r="H162" s="197" t="s">
        <v>38</v>
      </c>
      <c r="I162" s="199"/>
      <c r="J162" s="196"/>
      <c r="K162" s="196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153</v>
      </c>
      <c r="AU162" s="204" t="s">
        <v>86</v>
      </c>
      <c r="AV162" s="13" t="s">
        <v>84</v>
      </c>
      <c r="AW162" s="13" t="s">
        <v>36</v>
      </c>
      <c r="AX162" s="13" t="s">
        <v>76</v>
      </c>
      <c r="AY162" s="204" t="s">
        <v>144</v>
      </c>
    </row>
    <row r="163" spans="1:65" s="14" customFormat="1" ht="10.199999999999999">
      <c r="B163" s="205"/>
      <c r="C163" s="206"/>
      <c r="D163" s="190" t="s">
        <v>153</v>
      </c>
      <c r="E163" s="207" t="s">
        <v>38</v>
      </c>
      <c r="F163" s="208" t="s">
        <v>1570</v>
      </c>
      <c r="G163" s="206"/>
      <c r="H163" s="209">
        <v>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153</v>
      </c>
      <c r="AU163" s="215" t="s">
        <v>86</v>
      </c>
      <c r="AV163" s="14" t="s">
        <v>86</v>
      </c>
      <c r="AW163" s="14" t="s">
        <v>36</v>
      </c>
      <c r="AX163" s="14" t="s">
        <v>84</v>
      </c>
      <c r="AY163" s="215" t="s">
        <v>144</v>
      </c>
    </row>
    <row r="164" spans="1:65" s="2" customFormat="1" ht="16.5" customHeight="1">
      <c r="A164" s="37"/>
      <c r="B164" s="38"/>
      <c r="C164" s="177" t="s">
        <v>198</v>
      </c>
      <c r="D164" s="177" t="s">
        <v>147</v>
      </c>
      <c r="E164" s="178" t="s">
        <v>987</v>
      </c>
      <c r="F164" s="179" t="s">
        <v>988</v>
      </c>
      <c r="G164" s="180" t="s">
        <v>172</v>
      </c>
      <c r="H164" s="181">
        <v>0.02</v>
      </c>
      <c r="I164" s="182"/>
      <c r="J164" s="183">
        <f>ROUND(I164*H164,2)</f>
        <v>0</v>
      </c>
      <c r="K164" s="179" t="s">
        <v>160</v>
      </c>
      <c r="L164" s="42"/>
      <c r="M164" s="184" t="s">
        <v>38</v>
      </c>
      <c r="N164" s="185" t="s">
        <v>49</v>
      </c>
      <c r="O164" s="68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198</v>
      </c>
      <c r="AT164" s="188" t="s">
        <v>147</v>
      </c>
      <c r="AU164" s="188" t="s">
        <v>86</v>
      </c>
      <c r="AY164" s="20" t="s">
        <v>144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145</v>
      </c>
      <c r="BK164" s="189">
        <f>ROUND(I164*H164,2)</f>
        <v>0</v>
      </c>
      <c r="BL164" s="20" t="s">
        <v>198</v>
      </c>
      <c r="BM164" s="188" t="s">
        <v>1576</v>
      </c>
    </row>
    <row r="165" spans="1:65" s="2" customFormat="1" ht="19.2">
      <c r="A165" s="37"/>
      <c r="B165" s="38"/>
      <c r="C165" s="39"/>
      <c r="D165" s="190" t="s">
        <v>152</v>
      </c>
      <c r="E165" s="39"/>
      <c r="F165" s="191" t="s">
        <v>990</v>
      </c>
      <c r="G165" s="39"/>
      <c r="H165" s="39"/>
      <c r="I165" s="192"/>
      <c r="J165" s="39"/>
      <c r="K165" s="39"/>
      <c r="L165" s="42"/>
      <c r="M165" s="193"/>
      <c r="N165" s="194"/>
      <c r="O165" s="68"/>
      <c r="P165" s="68"/>
      <c r="Q165" s="68"/>
      <c r="R165" s="68"/>
      <c r="S165" s="68"/>
      <c r="T165" s="69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152</v>
      </c>
      <c r="AU165" s="20" t="s">
        <v>86</v>
      </c>
    </row>
    <row r="166" spans="1:65" s="2" customFormat="1" ht="10.199999999999999">
      <c r="A166" s="37"/>
      <c r="B166" s="38"/>
      <c r="C166" s="39"/>
      <c r="D166" s="216" t="s">
        <v>163</v>
      </c>
      <c r="E166" s="39"/>
      <c r="F166" s="217" t="s">
        <v>991</v>
      </c>
      <c r="G166" s="39"/>
      <c r="H166" s="39"/>
      <c r="I166" s="192"/>
      <c r="J166" s="39"/>
      <c r="K166" s="39"/>
      <c r="L166" s="42"/>
      <c r="M166" s="193"/>
      <c r="N166" s="194"/>
      <c r="O166" s="68"/>
      <c r="P166" s="68"/>
      <c r="Q166" s="68"/>
      <c r="R166" s="68"/>
      <c r="S166" s="68"/>
      <c r="T166" s="69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86</v>
      </c>
    </row>
    <row r="167" spans="1:65" s="12" customFormat="1" ht="22.8" customHeight="1">
      <c r="B167" s="161"/>
      <c r="C167" s="162"/>
      <c r="D167" s="163" t="s">
        <v>75</v>
      </c>
      <c r="E167" s="175" t="s">
        <v>992</v>
      </c>
      <c r="F167" s="175" t="s">
        <v>993</v>
      </c>
      <c r="G167" s="162"/>
      <c r="H167" s="162"/>
      <c r="I167" s="165"/>
      <c r="J167" s="176">
        <f>BK167</f>
        <v>0</v>
      </c>
      <c r="K167" s="162"/>
      <c r="L167" s="167"/>
      <c r="M167" s="168"/>
      <c r="N167" s="169"/>
      <c r="O167" s="169"/>
      <c r="P167" s="170">
        <f>SUM(P168:P169)</f>
        <v>0</v>
      </c>
      <c r="Q167" s="169"/>
      <c r="R167" s="170">
        <f>SUM(R168:R169)</f>
        <v>1.0000000000000001E-5</v>
      </c>
      <c r="S167" s="169"/>
      <c r="T167" s="171">
        <f>SUM(T168:T169)</f>
        <v>0</v>
      </c>
      <c r="AR167" s="172" t="s">
        <v>86</v>
      </c>
      <c r="AT167" s="173" t="s">
        <v>75</v>
      </c>
      <c r="AU167" s="173" t="s">
        <v>84</v>
      </c>
      <c r="AY167" s="172" t="s">
        <v>144</v>
      </c>
      <c r="BK167" s="174">
        <f>SUM(BK168:BK169)</f>
        <v>0</v>
      </c>
    </row>
    <row r="168" spans="1:65" s="2" customFormat="1" ht="16.5" customHeight="1">
      <c r="A168" s="37"/>
      <c r="B168" s="38"/>
      <c r="C168" s="177" t="s">
        <v>411</v>
      </c>
      <c r="D168" s="177" t="s">
        <v>147</v>
      </c>
      <c r="E168" s="178" t="s">
        <v>1045</v>
      </c>
      <c r="F168" s="179" t="s">
        <v>1046</v>
      </c>
      <c r="G168" s="180" t="s">
        <v>150</v>
      </c>
      <c r="H168" s="181">
        <v>1</v>
      </c>
      <c r="I168" s="182"/>
      <c r="J168" s="183">
        <f>ROUND(I168*H168,2)</f>
        <v>0</v>
      </c>
      <c r="K168" s="179" t="s">
        <v>38</v>
      </c>
      <c r="L168" s="42"/>
      <c r="M168" s="184" t="s">
        <v>38</v>
      </c>
      <c r="N168" s="185" t="s">
        <v>49</v>
      </c>
      <c r="O168" s="68"/>
      <c r="P168" s="186">
        <f>O168*H168</f>
        <v>0</v>
      </c>
      <c r="Q168" s="186">
        <v>1.0000000000000001E-5</v>
      </c>
      <c r="R168" s="186">
        <f>Q168*H168</f>
        <v>1.0000000000000001E-5</v>
      </c>
      <c r="S168" s="186">
        <v>0</v>
      </c>
      <c r="T168" s="18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8" t="s">
        <v>198</v>
      </c>
      <c r="AT168" s="188" t="s">
        <v>147</v>
      </c>
      <c r="AU168" s="188" t="s">
        <v>86</v>
      </c>
      <c r="AY168" s="20" t="s">
        <v>144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0" t="s">
        <v>145</v>
      </c>
      <c r="BK168" s="189">
        <f>ROUND(I168*H168,2)</f>
        <v>0</v>
      </c>
      <c r="BL168" s="20" t="s">
        <v>198</v>
      </c>
      <c r="BM168" s="188" t="s">
        <v>1577</v>
      </c>
    </row>
    <row r="169" spans="1:65" s="2" customFormat="1" ht="10.199999999999999">
      <c r="A169" s="37"/>
      <c r="B169" s="38"/>
      <c r="C169" s="39"/>
      <c r="D169" s="190" t="s">
        <v>152</v>
      </c>
      <c r="E169" s="39"/>
      <c r="F169" s="191" t="s">
        <v>1046</v>
      </c>
      <c r="G169" s="39"/>
      <c r="H169" s="39"/>
      <c r="I169" s="192"/>
      <c r="J169" s="39"/>
      <c r="K169" s="39"/>
      <c r="L169" s="42"/>
      <c r="M169" s="228"/>
      <c r="N169" s="229"/>
      <c r="O169" s="230"/>
      <c r="P169" s="230"/>
      <c r="Q169" s="230"/>
      <c r="R169" s="230"/>
      <c r="S169" s="230"/>
      <c r="T169" s="23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152</v>
      </c>
      <c r="AU169" s="20" t="s">
        <v>86</v>
      </c>
    </row>
    <row r="170" spans="1:65" s="2" customFormat="1" ht="6.9" customHeight="1">
      <c r="A170" s="37"/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42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algorithmName="SHA-512" hashValue="Q1M16oSkfApwi9xx3gzmp38MCF2tGC/EOTNtTNXf8Bv1DuNb0pspCNvazPcEqATaxy3MRCgMxPqw52QqfZukyA==" saltValue="Np8e1MlkrAqMEc7350azme7tI2kdMA4+VAj+7RYDWNlrV7gIcZpzJ8ZQDSAFDjyghQJBA8+hfFdFQuzsQI6LOg==" spinCount="100000" sheet="1" objects="1" scenarios="1" formatColumns="0" formatRows="0" autoFilter="0"/>
  <autoFilter ref="C88:K16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9" r:id="rId1"/>
    <hyperlink ref="F105" r:id="rId2"/>
    <hyperlink ref="F113" r:id="rId3"/>
    <hyperlink ref="F118" r:id="rId4"/>
    <hyperlink ref="F123" r:id="rId5"/>
    <hyperlink ref="F128" r:id="rId6"/>
    <hyperlink ref="F132" r:id="rId7"/>
    <hyperlink ref="F137" r:id="rId8"/>
    <hyperlink ref="F143" r:id="rId9"/>
    <hyperlink ref="F148" r:id="rId10"/>
    <hyperlink ref="F152" r:id="rId11"/>
    <hyperlink ref="F157" r:id="rId12"/>
    <hyperlink ref="F161" r:id="rId13"/>
    <hyperlink ref="F166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110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1578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38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ROUND(J94,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ROUND((SUM(BE94:BE415)),  2)</f>
        <v>0</v>
      </c>
      <c r="G33" s="37"/>
      <c r="H33" s="37"/>
      <c r="I33" s="122">
        <v>0.21</v>
      </c>
      <c r="J33" s="121">
        <f>ROUND(((SUM(BE94:BE415))*I33),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ROUND((SUM(BF94:BF415)),  2)</f>
        <v>0</v>
      </c>
      <c r="G34" s="37"/>
      <c r="H34" s="37"/>
      <c r="I34" s="122">
        <v>0.12</v>
      </c>
      <c r="J34" s="121">
        <f>ROUND(((SUM(BF94:BF415))*I34),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ROUND((SUM(BG94:BG415)),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ROUND((SUM(BH94:BH415)),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ROUND((SUM(BI94:BI415)),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4.1 - Úklidové komory  (2., 3.,4.,5.,6. NP)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J94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121</v>
      </c>
      <c r="E60" s="141"/>
      <c r="F60" s="141"/>
      <c r="G60" s="141"/>
      <c r="H60" s="141"/>
      <c r="I60" s="141"/>
      <c r="J60" s="142">
        <f>J95</f>
        <v>0</v>
      </c>
      <c r="K60" s="139"/>
      <c r="L60" s="143"/>
    </row>
    <row r="61" spans="1:47" s="10" customFormat="1" ht="19.95" customHeight="1">
      <c r="B61" s="144"/>
      <c r="C61" s="145"/>
      <c r="D61" s="146" t="s">
        <v>122</v>
      </c>
      <c r="E61" s="147"/>
      <c r="F61" s="147"/>
      <c r="G61" s="147"/>
      <c r="H61" s="147"/>
      <c r="I61" s="147"/>
      <c r="J61" s="148">
        <f>J96</f>
        <v>0</v>
      </c>
      <c r="K61" s="145"/>
      <c r="L61" s="149"/>
    </row>
    <row r="62" spans="1:47" s="10" customFormat="1" ht="19.95" customHeight="1">
      <c r="B62" s="144"/>
      <c r="C62" s="145"/>
      <c r="D62" s="146" t="s">
        <v>123</v>
      </c>
      <c r="E62" s="147"/>
      <c r="F62" s="147"/>
      <c r="G62" s="147"/>
      <c r="H62" s="147"/>
      <c r="I62" s="147"/>
      <c r="J62" s="148">
        <f>J101</f>
        <v>0</v>
      </c>
      <c r="K62" s="145"/>
      <c r="L62" s="149"/>
    </row>
    <row r="63" spans="1:47" s="10" customFormat="1" ht="19.95" customHeight="1">
      <c r="B63" s="144"/>
      <c r="C63" s="145"/>
      <c r="D63" s="146" t="s">
        <v>124</v>
      </c>
      <c r="E63" s="147"/>
      <c r="F63" s="147"/>
      <c r="G63" s="147"/>
      <c r="H63" s="147"/>
      <c r="I63" s="147"/>
      <c r="J63" s="148">
        <f>J121</f>
        <v>0</v>
      </c>
      <c r="K63" s="145"/>
      <c r="L63" s="149"/>
    </row>
    <row r="64" spans="1:47" s="10" customFormat="1" ht="19.95" customHeight="1">
      <c r="B64" s="144"/>
      <c r="C64" s="145"/>
      <c r="D64" s="146" t="s">
        <v>125</v>
      </c>
      <c r="E64" s="147"/>
      <c r="F64" s="147"/>
      <c r="G64" s="147"/>
      <c r="H64" s="147"/>
      <c r="I64" s="147"/>
      <c r="J64" s="148">
        <f>J129</f>
        <v>0</v>
      </c>
      <c r="K64" s="145"/>
      <c r="L64" s="149"/>
    </row>
    <row r="65" spans="1:31" s="9" customFormat="1" ht="24.9" customHeight="1">
      <c r="B65" s="138"/>
      <c r="C65" s="139"/>
      <c r="D65" s="140" t="s">
        <v>126</v>
      </c>
      <c r="E65" s="141"/>
      <c r="F65" s="141"/>
      <c r="G65" s="141"/>
      <c r="H65" s="141"/>
      <c r="I65" s="141"/>
      <c r="J65" s="142">
        <f>J133</f>
        <v>0</v>
      </c>
      <c r="K65" s="139"/>
      <c r="L65" s="143"/>
    </row>
    <row r="66" spans="1:31" s="10" customFormat="1" ht="19.95" customHeight="1">
      <c r="B66" s="144"/>
      <c r="C66" s="145"/>
      <c r="D66" s="146" t="s">
        <v>127</v>
      </c>
      <c r="E66" s="147"/>
      <c r="F66" s="147"/>
      <c r="G66" s="147"/>
      <c r="H66" s="147"/>
      <c r="I66" s="147"/>
      <c r="J66" s="148">
        <f>J134</f>
        <v>0</v>
      </c>
      <c r="K66" s="145"/>
      <c r="L66" s="149"/>
    </row>
    <row r="67" spans="1:31" s="10" customFormat="1" ht="19.95" customHeight="1">
      <c r="B67" s="144"/>
      <c r="C67" s="145"/>
      <c r="D67" s="146" t="s">
        <v>264</v>
      </c>
      <c r="E67" s="147"/>
      <c r="F67" s="147"/>
      <c r="G67" s="147"/>
      <c r="H67" s="147"/>
      <c r="I67" s="147"/>
      <c r="J67" s="148">
        <f>J148</f>
        <v>0</v>
      </c>
      <c r="K67" s="145"/>
      <c r="L67" s="149"/>
    </row>
    <row r="68" spans="1:31" s="10" customFormat="1" ht="19.95" customHeight="1">
      <c r="B68" s="144"/>
      <c r="C68" s="145"/>
      <c r="D68" s="146" t="s">
        <v>328</v>
      </c>
      <c r="E68" s="147"/>
      <c r="F68" s="147"/>
      <c r="G68" s="147"/>
      <c r="H68" s="147"/>
      <c r="I68" s="147"/>
      <c r="J68" s="148">
        <f>J179</f>
        <v>0</v>
      </c>
      <c r="K68" s="145"/>
      <c r="L68" s="149"/>
    </row>
    <row r="69" spans="1:31" s="10" customFormat="1" ht="19.95" customHeight="1">
      <c r="B69" s="144"/>
      <c r="C69" s="145"/>
      <c r="D69" s="146" t="s">
        <v>329</v>
      </c>
      <c r="E69" s="147"/>
      <c r="F69" s="147"/>
      <c r="G69" s="147"/>
      <c r="H69" s="147"/>
      <c r="I69" s="147"/>
      <c r="J69" s="148">
        <f>J208</f>
        <v>0</v>
      </c>
      <c r="K69" s="145"/>
      <c r="L69" s="149"/>
    </row>
    <row r="70" spans="1:31" s="10" customFormat="1" ht="19.95" customHeight="1">
      <c r="B70" s="144"/>
      <c r="C70" s="145"/>
      <c r="D70" s="146" t="s">
        <v>330</v>
      </c>
      <c r="E70" s="147"/>
      <c r="F70" s="147"/>
      <c r="G70" s="147"/>
      <c r="H70" s="147"/>
      <c r="I70" s="147"/>
      <c r="J70" s="148">
        <f>J238</f>
        <v>0</v>
      </c>
      <c r="K70" s="145"/>
      <c r="L70" s="149"/>
    </row>
    <row r="71" spans="1:31" s="10" customFormat="1" ht="19.95" customHeight="1">
      <c r="B71" s="144"/>
      <c r="C71" s="145"/>
      <c r="D71" s="146" t="s">
        <v>332</v>
      </c>
      <c r="E71" s="147"/>
      <c r="F71" s="147"/>
      <c r="G71" s="147"/>
      <c r="H71" s="147"/>
      <c r="I71" s="147"/>
      <c r="J71" s="148">
        <f>J245</f>
        <v>0</v>
      </c>
      <c r="K71" s="145"/>
      <c r="L71" s="149"/>
    </row>
    <row r="72" spans="1:31" s="10" customFormat="1" ht="19.95" customHeight="1">
      <c r="B72" s="144"/>
      <c r="C72" s="145"/>
      <c r="D72" s="146" t="s">
        <v>1579</v>
      </c>
      <c r="E72" s="147"/>
      <c r="F72" s="147"/>
      <c r="G72" s="147"/>
      <c r="H72" s="147"/>
      <c r="I72" s="147"/>
      <c r="J72" s="148">
        <f>J286</f>
        <v>0</v>
      </c>
      <c r="K72" s="145"/>
      <c r="L72" s="149"/>
    </row>
    <row r="73" spans="1:31" s="10" customFormat="1" ht="19.95" customHeight="1">
      <c r="B73" s="144"/>
      <c r="C73" s="145"/>
      <c r="D73" s="146" t="s">
        <v>333</v>
      </c>
      <c r="E73" s="147"/>
      <c r="F73" s="147"/>
      <c r="G73" s="147"/>
      <c r="H73" s="147"/>
      <c r="I73" s="147"/>
      <c r="J73" s="148">
        <f>J292</f>
        <v>0</v>
      </c>
      <c r="K73" s="145"/>
      <c r="L73" s="149"/>
    </row>
    <row r="74" spans="1:31" s="10" customFormat="1" ht="19.95" customHeight="1">
      <c r="B74" s="144"/>
      <c r="C74" s="145"/>
      <c r="D74" s="146" t="s">
        <v>334</v>
      </c>
      <c r="E74" s="147"/>
      <c r="F74" s="147"/>
      <c r="G74" s="147"/>
      <c r="H74" s="147"/>
      <c r="I74" s="147"/>
      <c r="J74" s="148">
        <f>J354</f>
        <v>0</v>
      </c>
      <c r="K74" s="145"/>
      <c r="L74" s="149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" customHeight="1">
      <c r="A80" s="37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" customHeight="1">
      <c r="A81" s="37"/>
      <c r="B81" s="38"/>
      <c r="C81" s="26" t="s">
        <v>129</v>
      </c>
      <c r="D81" s="39"/>
      <c r="E81" s="39"/>
      <c r="F81" s="39"/>
      <c r="G81" s="39"/>
      <c r="H81" s="39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91" t="str">
        <f>E7</f>
        <v>ŘSP, budova A, rekonstrukce sociálních zařízení a úklidových komor</v>
      </c>
      <c r="F84" s="392"/>
      <c r="G84" s="392"/>
      <c r="H84" s="392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115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48" t="str">
        <f>E9</f>
        <v>4.1 - Úklidové komory  (2., 3.,4.,5.,6. NP)</v>
      </c>
      <c r="F86" s="393"/>
      <c r="G86" s="393"/>
      <c r="H86" s="393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22</v>
      </c>
      <c r="D88" s="39"/>
      <c r="E88" s="39"/>
      <c r="F88" s="30" t="str">
        <f>F12</f>
        <v>Hradec Králové</v>
      </c>
      <c r="G88" s="39"/>
      <c r="H88" s="39"/>
      <c r="I88" s="32" t="s">
        <v>24</v>
      </c>
      <c r="J88" s="63" t="str">
        <f>IF(J12="","",J12)</f>
        <v>28. 2. 2024</v>
      </c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65" customHeight="1">
      <c r="A90" s="37"/>
      <c r="B90" s="38"/>
      <c r="C90" s="32" t="s">
        <v>26</v>
      </c>
      <c r="D90" s="39"/>
      <c r="E90" s="39"/>
      <c r="F90" s="30" t="str">
        <f>E15</f>
        <v>Povodí Labe, státní podnik</v>
      </c>
      <c r="G90" s="39"/>
      <c r="H90" s="39"/>
      <c r="I90" s="32" t="s">
        <v>34</v>
      </c>
      <c r="J90" s="35" t="str">
        <f>E21</f>
        <v>Povodí Labe, státní podnik, OIČ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32</v>
      </c>
      <c r="D91" s="39"/>
      <c r="E91" s="39"/>
      <c r="F91" s="30" t="str">
        <f>IF(E18="","",E18)</f>
        <v>Vyplň údaj</v>
      </c>
      <c r="G91" s="39"/>
      <c r="H91" s="39"/>
      <c r="I91" s="32" t="s">
        <v>37</v>
      </c>
      <c r="J91" s="35" t="str">
        <f>E24</f>
        <v>Ing. Eva Morkesová</v>
      </c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0"/>
      <c r="B93" s="151"/>
      <c r="C93" s="152" t="s">
        <v>130</v>
      </c>
      <c r="D93" s="153" t="s">
        <v>61</v>
      </c>
      <c r="E93" s="153" t="s">
        <v>57</v>
      </c>
      <c r="F93" s="153" t="s">
        <v>58</v>
      </c>
      <c r="G93" s="153" t="s">
        <v>131</v>
      </c>
      <c r="H93" s="153" t="s">
        <v>132</v>
      </c>
      <c r="I93" s="153" t="s">
        <v>133</v>
      </c>
      <c r="J93" s="153" t="s">
        <v>119</v>
      </c>
      <c r="K93" s="154" t="s">
        <v>134</v>
      </c>
      <c r="L93" s="155"/>
      <c r="M93" s="72" t="s">
        <v>38</v>
      </c>
      <c r="N93" s="73" t="s">
        <v>46</v>
      </c>
      <c r="O93" s="73" t="s">
        <v>135</v>
      </c>
      <c r="P93" s="73" t="s">
        <v>136</v>
      </c>
      <c r="Q93" s="73" t="s">
        <v>137</v>
      </c>
      <c r="R93" s="73" t="s">
        <v>138</v>
      </c>
      <c r="S93" s="73" t="s">
        <v>139</v>
      </c>
      <c r="T93" s="74" t="s">
        <v>140</v>
      </c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</row>
    <row r="94" spans="1:63" s="2" customFormat="1" ht="22.8" customHeight="1">
      <c r="A94" s="37"/>
      <c r="B94" s="38"/>
      <c r="C94" s="79" t="s">
        <v>141</v>
      </c>
      <c r="D94" s="39"/>
      <c r="E94" s="39"/>
      <c r="F94" s="39"/>
      <c r="G94" s="39"/>
      <c r="H94" s="39"/>
      <c r="I94" s="39"/>
      <c r="J94" s="156">
        <f>BK94</f>
        <v>0</v>
      </c>
      <c r="K94" s="39"/>
      <c r="L94" s="42"/>
      <c r="M94" s="75"/>
      <c r="N94" s="157"/>
      <c r="O94" s="76"/>
      <c r="P94" s="158">
        <f>P95+P133</f>
        <v>0</v>
      </c>
      <c r="Q94" s="76"/>
      <c r="R94" s="158">
        <f>R95+R133</f>
        <v>1.7014031700000003</v>
      </c>
      <c r="S94" s="76"/>
      <c r="T94" s="159">
        <f>T95+T133</f>
        <v>2.7140196000000003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75</v>
      </c>
      <c r="AU94" s="20" t="s">
        <v>120</v>
      </c>
      <c r="BK94" s="160">
        <f>BK95+BK133</f>
        <v>0</v>
      </c>
    </row>
    <row r="95" spans="1:63" s="12" customFormat="1" ht="25.95" customHeight="1">
      <c r="B95" s="161"/>
      <c r="C95" s="162"/>
      <c r="D95" s="163" t="s">
        <v>75</v>
      </c>
      <c r="E95" s="164" t="s">
        <v>142</v>
      </c>
      <c r="F95" s="164" t="s">
        <v>143</v>
      </c>
      <c r="G95" s="162"/>
      <c r="H95" s="162"/>
      <c r="I95" s="165"/>
      <c r="J95" s="166">
        <f>BK95</f>
        <v>0</v>
      </c>
      <c r="K95" s="162"/>
      <c r="L95" s="167"/>
      <c r="M95" s="168"/>
      <c r="N95" s="169"/>
      <c r="O95" s="169"/>
      <c r="P95" s="170">
        <f>P96+P101+P121+P129</f>
        <v>0</v>
      </c>
      <c r="Q95" s="169"/>
      <c r="R95" s="170">
        <f>R96+R101+R121+R129</f>
        <v>1.9699999999999999E-2</v>
      </c>
      <c r="S95" s="169"/>
      <c r="T95" s="171">
        <f>T96+T101+T121+T129</f>
        <v>6.6638000000000001E-3</v>
      </c>
      <c r="AR95" s="172" t="s">
        <v>84</v>
      </c>
      <c r="AT95" s="173" t="s">
        <v>75</v>
      </c>
      <c r="AU95" s="173" t="s">
        <v>76</v>
      </c>
      <c r="AY95" s="172" t="s">
        <v>144</v>
      </c>
      <c r="BK95" s="174">
        <f>BK96+BK101+BK121+BK129</f>
        <v>0</v>
      </c>
    </row>
    <row r="96" spans="1:63" s="12" customFormat="1" ht="22.8" customHeight="1">
      <c r="B96" s="161"/>
      <c r="C96" s="162"/>
      <c r="D96" s="163" t="s">
        <v>75</v>
      </c>
      <c r="E96" s="175" t="s">
        <v>145</v>
      </c>
      <c r="F96" s="175" t="s">
        <v>146</v>
      </c>
      <c r="G96" s="162"/>
      <c r="H96" s="162"/>
      <c r="I96" s="165"/>
      <c r="J96" s="176">
        <f>BK96</f>
        <v>0</v>
      </c>
      <c r="K96" s="162"/>
      <c r="L96" s="167"/>
      <c r="M96" s="168"/>
      <c r="N96" s="169"/>
      <c r="O96" s="169"/>
      <c r="P96" s="170">
        <f>SUM(P97:P100)</f>
        <v>0</v>
      </c>
      <c r="Q96" s="169"/>
      <c r="R96" s="170">
        <f>SUM(R97:R100)</f>
        <v>1.9699999999999999E-2</v>
      </c>
      <c r="S96" s="169"/>
      <c r="T96" s="171">
        <f>SUM(T97:T100)</f>
        <v>0</v>
      </c>
      <c r="AR96" s="172" t="s">
        <v>84</v>
      </c>
      <c r="AT96" s="173" t="s">
        <v>75</v>
      </c>
      <c r="AU96" s="173" t="s">
        <v>84</v>
      </c>
      <c r="AY96" s="172" t="s">
        <v>144</v>
      </c>
      <c r="BK96" s="174">
        <f>SUM(BK97:BK100)</f>
        <v>0</v>
      </c>
    </row>
    <row r="97" spans="1:65" s="2" customFormat="1" ht="16.5" customHeight="1">
      <c r="A97" s="37"/>
      <c r="B97" s="38"/>
      <c r="C97" s="177" t="s">
        <v>84</v>
      </c>
      <c r="D97" s="177" t="s">
        <v>147</v>
      </c>
      <c r="E97" s="178" t="s">
        <v>148</v>
      </c>
      <c r="F97" s="179" t="s">
        <v>149</v>
      </c>
      <c r="G97" s="180" t="s">
        <v>150</v>
      </c>
      <c r="H97" s="181">
        <v>1</v>
      </c>
      <c r="I97" s="182"/>
      <c r="J97" s="183">
        <f>ROUND(I97*H97,2)</f>
        <v>0</v>
      </c>
      <c r="K97" s="179" t="s">
        <v>38</v>
      </c>
      <c r="L97" s="42"/>
      <c r="M97" s="184" t="s">
        <v>38</v>
      </c>
      <c r="N97" s="185" t="s">
        <v>49</v>
      </c>
      <c r="O97" s="68"/>
      <c r="P97" s="186">
        <f>O97*H97</f>
        <v>0</v>
      </c>
      <c r="Q97" s="186">
        <v>1.9699999999999999E-2</v>
      </c>
      <c r="R97" s="186">
        <f>Q97*H97</f>
        <v>1.9699999999999999E-2</v>
      </c>
      <c r="S97" s="186">
        <v>0</v>
      </c>
      <c r="T97" s="18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8" t="s">
        <v>145</v>
      </c>
      <c r="AT97" s="188" t="s">
        <v>147</v>
      </c>
      <c r="AU97" s="188" t="s">
        <v>86</v>
      </c>
      <c r="AY97" s="20" t="s">
        <v>144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20" t="s">
        <v>145</v>
      </c>
      <c r="BK97" s="189">
        <f>ROUND(I97*H97,2)</f>
        <v>0</v>
      </c>
      <c r="BL97" s="20" t="s">
        <v>145</v>
      </c>
      <c r="BM97" s="188" t="s">
        <v>350</v>
      </c>
    </row>
    <row r="98" spans="1:65" s="2" customFormat="1" ht="10.199999999999999">
      <c r="A98" s="37"/>
      <c r="B98" s="38"/>
      <c r="C98" s="39"/>
      <c r="D98" s="190" t="s">
        <v>152</v>
      </c>
      <c r="E98" s="39"/>
      <c r="F98" s="191" t="s">
        <v>149</v>
      </c>
      <c r="G98" s="39"/>
      <c r="H98" s="39"/>
      <c r="I98" s="192"/>
      <c r="J98" s="39"/>
      <c r="K98" s="39"/>
      <c r="L98" s="42"/>
      <c r="M98" s="193"/>
      <c r="N98" s="194"/>
      <c r="O98" s="68"/>
      <c r="P98" s="68"/>
      <c r="Q98" s="68"/>
      <c r="R98" s="68"/>
      <c r="S98" s="68"/>
      <c r="T98" s="6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152</v>
      </c>
      <c r="AU98" s="20" t="s">
        <v>86</v>
      </c>
    </row>
    <row r="99" spans="1:65" s="13" customFormat="1" ht="10.199999999999999">
      <c r="B99" s="195"/>
      <c r="C99" s="196"/>
      <c r="D99" s="190" t="s">
        <v>153</v>
      </c>
      <c r="E99" s="197" t="s">
        <v>38</v>
      </c>
      <c r="F99" s="198" t="s">
        <v>1580</v>
      </c>
      <c r="G99" s="196"/>
      <c r="H99" s="197" t="s">
        <v>38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153</v>
      </c>
      <c r="AU99" s="204" t="s">
        <v>86</v>
      </c>
      <c r="AV99" s="13" t="s">
        <v>84</v>
      </c>
      <c r="AW99" s="13" t="s">
        <v>36</v>
      </c>
      <c r="AX99" s="13" t="s">
        <v>76</v>
      </c>
      <c r="AY99" s="204" t="s">
        <v>144</v>
      </c>
    </row>
    <row r="100" spans="1:65" s="14" customFormat="1" ht="10.199999999999999">
      <c r="B100" s="205"/>
      <c r="C100" s="206"/>
      <c r="D100" s="190" t="s">
        <v>153</v>
      </c>
      <c r="E100" s="207" t="s">
        <v>38</v>
      </c>
      <c r="F100" s="208" t="s">
        <v>84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153</v>
      </c>
      <c r="AU100" s="215" t="s">
        <v>86</v>
      </c>
      <c r="AV100" s="14" t="s">
        <v>86</v>
      </c>
      <c r="AW100" s="14" t="s">
        <v>36</v>
      </c>
      <c r="AX100" s="14" t="s">
        <v>84</v>
      </c>
      <c r="AY100" s="215" t="s">
        <v>144</v>
      </c>
    </row>
    <row r="101" spans="1:65" s="12" customFormat="1" ht="22.8" customHeight="1">
      <c r="B101" s="161"/>
      <c r="C101" s="162"/>
      <c r="D101" s="163" t="s">
        <v>75</v>
      </c>
      <c r="E101" s="175" t="s">
        <v>155</v>
      </c>
      <c r="F101" s="175" t="s">
        <v>156</v>
      </c>
      <c r="G101" s="162"/>
      <c r="H101" s="162"/>
      <c r="I101" s="165"/>
      <c r="J101" s="176">
        <f>BK101</f>
        <v>0</v>
      </c>
      <c r="K101" s="162"/>
      <c r="L101" s="167"/>
      <c r="M101" s="168"/>
      <c r="N101" s="169"/>
      <c r="O101" s="169"/>
      <c r="P101" s="170">
        <f>SUM(P102:P120)</f>
        <v>0</v>
      </c>
      <c r="Q101" s="169"/>
      <c r="R101" s="170">
        <f>SUM(R102:R120)</f>
        <v>0</v>
      </c>
      <c r="S101" s="169"/>
      <c r="T101" s="171">
        <f>SUM(T102:T120)</f>
        <v>6.6638000000000001E-3</v>
      </c>
      <c r="AR101" s="172" t="s">
        <v>84</v>
      </c>
      <c r="AT101" s="173" t="s">
        <v>75</v>
      </c>
      <c r="AU101" s="173" t="s">
        <v>84</v>
      </c>
      <c r="AY101" s="172" t="s">
        <v>144</v>
      </c>
      <c r="BK101" s="174">
        <f>SUM(BK102:BK120)</f>
        <v>0</v>
      </c>
    </row>
    <row r="102" spans="1:65" s="2" customFormat="1" ht="21.75" customHeight="1">
      <c r="A102" s="37"/>
      <c r="B102" s="38"/>
      <c r="C102" s="177" t="s">
        <v>86</v>
      </c>
      <c r="D102" s="177" t="s">
        <v>147</v>
      </c>
      <c r="E102" s="178" t="s">
        <v>367</v>
      </c>
      <c r="F102" s="179" t="s">
        <v>368</v>
      </c>
      <c r="G102" s="180" t="s">
        <v>159</v>
      </c>
      <c r="H102" s="181">
        <v>7.5</v>
      </c>
      <c r="I102" s="182"/>
      <c r="J102" s="183">
        <f>ROUND(I102*H102,2)</f>
        <v>0</v>
      </c>
      <c r="K102" s="179" t="s">
        <v>160</v>
      </c>
      <c r="L102" s="42"/>
      <c r="M102" s="184" t="s">
        <v>38</v>
      </c>
      <c r="N102" s="185" t="s">
        <v>49</v>
      </c>
      <c r="O102" s="68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8" t="s">
        <v>145</v>
      </c>
      <c r="AT102" s="188" t="s">
        <v>147</v>
      </c>
      <c r="AU102" s="188" t="s">
        <v>86</v>
      </c>
      <c r="AY102" s="20" t="s">
        <v>144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145</v>
      </c>
      <c r="BK102" s="189">
        <f>ROUND(I102*H102,2)</f>
        <v>0</v>
      </c>
      <c r="BL102" s="20" t="s">
        <v>145</v>
      </c>
      <c r="BM102" s="188" t="s">
        <v>369</v>
      </c>
    </row>
    <row r="103" spans="1:65" s="2" customFormat="1" ht="19.2">
      <c r="A103" s="37"/>
      <c r="B103" s="38"/>
      <c r="C103" s="39"/>
      <c r="D103" s="190" t="s">
        <v>152</v>
      </c>
      <c r="E103" s="39"/>
      <c r="F103" s="191" t="s">
        <v>370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152</v>
      </c>
      <c r="AU103" s="20" t="s">
        <v>86</v>
      </c>
    </row>
    <row r="104" spans="1:65" s="2" customFormat="1" ht="10.199999999999999">
      <c r="A104" s="37"/>
      <c r="B104" s="38"/>
      <c r="C104" s="39"/>
      <c r="D104" s="216" t="s">
        <v>163</v>
      </c>
      <c r="E104" s="39"/>
      <c r="F104" s="217" t="s">
        <v>371</v>
      </c>
      <c r="G104" s="39"/>
      <c r="H104" s="39"/>
      <c r="I104" s="192"/>
      <c r="J104" s="39"/>
      <c r="K104" s="39"/>
      <c r="L104" s="42"/>
      <c r="M104" s="193"/>
      <c r="N104" s="194"/>
      <c r="O104" s="68"/>
      <c r="P104" s="68"/>
      <c r="Q104" s="68"/>
      <c r="R104" s="68"/>
      <c r="S104" s="68"/>
      <c r="T104" s="69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163</v>
      </c>
      <c r="AU104" s="20" t="s">
        <v>86</v>
      </c>
    </row>
    <row r="105" spans="1:65" s="13" customFormat="1" ht="10.199999999999999">
      <c r="B105" s="195"/>
      <c r="C105" s="196"/>
      <c r="D105" s="190" t="s">
        <v>153</v>
      </c>
      <c r="E105" s="197" t="s">
        <v>38</v>
      </c>
      <c r="F105" s="198" t="s">
        <v>1581</v>
      </c>
      <c r="G105" s="196"/>
      <c r="H105" s="197" t="s">
        <v>38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153</v>
      </c>
      <c r="AU105" s="204" t="s">
        <v>86</v>
      </c>
      <c r="AV105" s="13" t="s">
        <v>84</v>
      </c>
      <c r="AW105" s="13" t="s">
        <v>36</v>
      </c>
      <c r="AX105" s="13" t="s">
        <v>76</v>
      </c>
      <c r="AY105" s="204" t="s">
        <v>144</v>
      </c>
    </row>
    <row r="106" spans="1:65" s="14" customFormat="1" ht="10.199999999999999">
      <c r="B106" s="205"/>
      <c r="C106" s="206"/>
      <c r="D106" s="190" t="s">
        <v>153</v>
      </c>
      <c r="E106" s="207" t="s">
        <v>38</v>
      </c>
      <c r="F106" s="208" t="s">
        <v>1582</v>
      </c>
      <c r="G106" s="206"/>
      <c r="H106" s="209">
        <v>7.5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153</v>
      </c>
      <c r="AU106" s="215" t="s">
        <v>86</v>
      </c>
      <c r="AV106" s="14" t="s">
        <v>86</v>
      </c>
      <c r="AW106" s="14" t="s">
        <v>36</v>
      </c>
      <c r="AX106" s="14" t="s">
        <v>84</v>
      </c>
      <c r="AY106" s="215" t="s">
        <v>144</v>
      </c>
    </row>
    <row r="107" spans="1:65" s="2" customFormat="1" ht="24.15" customHeight="1">
      <c r="A107" s="37"/>
      <c r="B107" s="38"/>
      <c r="C107" s="177" t="s">
        <v>169</v>
      </c>
      <c r="D107" s="177" t="s">
        <v>147</v>
      </c>
      <c r="E107" s="178" t="s">
        <v>374</v>
      </c>
      <c r="F107" s="179" t="s">
        <v>375</v>
      </c>
      <c r="G107" s="180" t="s">
        <v>159</v>
      </c>
      <c r="H107" s="181">
        <v>15</v>
      </c>
      <c r="I107" s="182"/>
      <c r="J107" s="183">
        <f>ROUND(I107*H107,2)</f>
        <v>0</v>
      </c>
      <c r="K107" s="179" t="s">
        <v>160</v>
      </c>
      <c r="L107" s="42"/>
      <c r="M107" s="184" t="s">
        <v>38</v>
      </c>
      <c r="N107" s="185" t="s">
        <v>49</v>
      </c>
      <c r="O107" s="68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145</v>
      </c>
      <c r="AT107" s="188" t="s">
        <v>147</v>
      </c>
      <c r="AU107" s="188" t="s">
        <v>86</v>
      </c>
      <c r="AY107" s="20" t="s">
        <v>144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145</v>
      </c>
      <c r="BK107" s="189">
        <f>ROUND(I107*H107,2)</f>
        <v>0</v>
      </c>
      <c r="BL107" s="20" t="s">
        <v>145</v>
      </c>
      <c r="BM107" s="188" t="s">
        <v>376</v>
      </c>
    </row>
    <row r="108" spans="1:65" s="2" customFormat="1" ht="19.2">
      <c r="A108" s="37"/>
      <c r="B108" s="38"/>
      <c r="C108" s="39"/>
      <c r="D108" s="190" t="s">
        <v>152</v>
      </c>
      <c r="E108" s="39"/>
      <c r="F108" s="191" t="s">
        <v>377</v>
      </c>
      <c r="G108" s="39"/>
      <c r="H108" s="39"/>
      <c r="I108" s="192"/>
      <c r="J108" s="39"/>
      <c r="K108" s="39"/>
      <c r="L108" s="42"/>
      <c r="M108" s="193"/>
      <c r="N108" s="194"/>
      <c r="O108" s="68"/>
      <c r="P108" s="68"/>
      <c r="Q108" s="68"/>
      <c r="R108" s="68"/>
      <c r="S108" s="68"/>
      <c r="T108" s="69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152</v>
      </c>
      <c r="AU108" s="20" t="s">
        <v>86</v>
      </c>
    </row>
    <row r="109" spans="1:65" s="2" customFormat="1" ht="10.199999999999999">
      <c r="A109" s="37"/>
      <c r="B109" s="38"/>
      <c r="C109" s="39"/>
      <c r="D109" s="216" t="s">
        <v>163</v>
      </c>
      <c r="E109" s="39"/>
      <c r="F109" s="217" t="s">
        <v>378</v>
      </c>
      <c r="G109" s="39"/>
      <c r="H109" s="39"/>
      <c r="I109" s="192"/>
      <c r="J109" s="39"/>
      <c r="K109" s="39"/>
      <c r="L109" s="42"/>
      <c r="M109" s="193"/>
      <c r="N109" s="194"/>
      <c r="O109" s="68"/>
      <c r="P109" s="68"/>
      <c r="Q109" s="68"/>
      <c r="R109" s="68"/>
      <c r="S109" s="68"/>
      <c r="T109" s="69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86</v>
      </c>
    </row>
    <row r="110" spans="1:65" s="13" customFormat="1" ht="10.199999999999999">
      <c r="B110" s="195"/>
      <c r="C110" s="196"/>
      <c r="D110" s="190" t="s">
        <v>153</v>
      </c>
      <c r="E110" s="197" t="s">
        <v>38</v>
      </c>
      <c r="F110" s="198" t="s">
        <v>379</v>
      </c>
      <c r="G110" s="196"/>
      <c r="H110" s="197" t="s">
        <v>38</v>
      </c>
      <c r="I110" s="199"/>
      <c r="J110" s="196"/>
      <c r="K110" s="196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153</v>
      </c>
      <c r="AU110" s="204" t="s">
        <v>86</v>
      </c>
      <c r="AV110" s="13" t="s">
        <v>84</v>
      </c>
      <c r="AW110" s="13" t="s">
        <v>36</v>
      </c>
      <c r="AX110" s="13" t="s">
        <v>76</v>
      </c>
      <c r="AY110" s="204" t="s">
        <v>144</v>
      </c>
    </row>
    <row r="111" spans="1:65" s="14" customFormat="1" ht="10.199999999999999">
      <c r="B111" s="205"/>
      <c r="C111" s="206"/>
      <c r="D111" s="190" t="s">
        <v>153</v>
      </c>
      <c r="E111" s="207" t="s">
        <v>38</v>
      </c>
      <c r="F111" s="208" t="s">
        <v>1583</v>
      </c>
      <c r="G111" s="206"/>
      <c r="H111" s="209">
        <v>15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153</v>
      </c>
      <c r="AU111" s="215" t="s">
        <v>86</v>
      </c>
      <c r="AV111" s="14" t="s">
        <v>86</v>
      </c>
      <c r="AW111" s="14" t="s">
        <v>36</v>
      </c>
      <c r="AX111" s="14" t="s">
        <v>84</v>
      </c>
      <c r="AY111" s="215" t="s">
        <v>144</v>
      </c>
    </row>
    <row r="112" spans="1:65" s="2" customFormat="1" ht="24.15" customHeight="1">
      <c r="A112" s="37"/>
      <c r="B112" s="38"/>
      <c r="C112" s="177" t="s">
        <v>145</v>
      </c>
      <c r="D112" s="177" t="s">
        <v>147</v>
      </c>
      <c r="E112" s="178" t="s">
        <v>381</v>
      </c>
      <c r="F112" s="179" t="s">
        <v>382</v>
      </c>
      <c r="G112" s="180" t="s">
        <v>159</v>
      </c>
      <c r="H112" s="181">
        <v>7.5</v>
      </c>
      <c r="I112" s="182"/>
      <c r="J112" s="183">
        <f>ROUND(I112*H112,2)</f>
        <v>0</v>
      </c>
      <c r="K112" s="179" t="s">
        <v>160</v>
      </c>
      <c r="L112" s="42"/>
      <c r="M112" s="184" t="s">
        <v>38</v>
      </c>
      <c r="N112" s="185" t="s">
        <v>49</v>
      </c>
      <c r="O112" s="68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8" t="s">
        <v>145</v>
      </c>
      <c r="AT112" s="188" t="s">
        <v>147</v>
      </c>
      <c r="AU112" s="188" t="s">
        <v>86</v>
      </c>
      <c r="AY112" s="20" t="s">
        <v>144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0" t="s">
        <v>145</v>
      </c>
      <c r="BK112" s="189">
        <f>ROUND(I112*H112,2)</f>
        <v>0</v>
      </c>
      <c r="BL112" s="20" t="s">
        <v>145</v>
      </c>
      <c r="BM112" s="188" t="s">
        <v>383</v>
      </c>
    </row>
    <row r="113" spans="1:65" s="2" customFormat="1" ht="19.2">
      <c r="A113" s="37"/>
      <c r="B113" s="38"/>
      <c r="C113" s="39"/>
      <c r="D113" s="190" t="s">
        <v>152</v>
      </c>
      <c r="E113" s="39"/>
      <c r="F113" s="191" t="s">
        <v>384</v>
      </c>
      <c r="G113" s="39"/>
      <c r="H113" s="39"/>
      <c r="I113" s="192"/>
      <c r="J113" s="39"/>
      <c r="K113" s="39"/>
      <c r="L113" s="42"/>
      <c r="M113" s="193"/>
      <c r="N113" s="194"/>
      <c r="O113" s="68"/>
      <c r="P113" s="68"/>
      <c r="Q113" s="68"/>
      <c r="R113" s="68"/>
      <c r="S113" s="68"/>
      <c r="T113" s="69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152</v>
      </c>
      <c r="AU113" s="20" t="s">
        <v>86</v>
      </c>
    </row>
    <row r="114" spans="1:65" s="2" customFormat="1" ht="10.199999999999999">
      <c r="A114" s="37"/>
      <c r="B114" s="38"/>
      <c r="C114" s="39"/>
      <c r="D114" s="216" t="s">
        <v>163</v>
      </c>
      <c r="E114" s="39"/>
      <c r="F114" s="217" t="s">
        <v>385</v>
      </c>
      <c r="G114" s="39"/>
      <c r="H114" s="39"/>
      <c r="I114" s="192"/>
      <c r="J114" s="39"/>
      <c r="K114" s="39"/>
      <c r="L114" s="42"/>
      <c r="M114" s="193"/>
      <c r="N114" s="194"/>
      <c r="O114" s="68"/>
      <c r="P114" s="68"/>
      <c r="Q114" s="68"/>
      <c r="R114" s="68"/>
      <c r="S114" s="68"/>
      <c r="T114" s="69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86</v>
      </c>
    </row>
    <row r="115" spans="1:65" s="14" customFormat="1" ht="10.199999999999999">
      <c r="B115" s="205"/>
      <c r="C115" s="206"/>
      <c r="D115" s="190" t="s">
        <v>153</v>
      </c>
      <c r="E115" s="207" t="s">
        <v>38</v>
      </c>
      <c r="F115" s="208" t="s">
        <v>1582</v>
      </c>
      <c r="G115" s="206"/>
      <c r="H115" s="209">
        <v>7.5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153</v>
      </c>
      <c r="AU115" s="215" t="s">
        <v>86</v>
      </c>
      <c r="AV115" s="14" t="s">
        <v>86</v>
      </c>
      <c r="AW115" s="14" t="s">
        <v>36</v>
      </c>
      <c r="AX115" s="14" t="s">
        <v>84</v>
      </c>
      <c r="AY115" s="215" t="s">
        <v>144</v>
      </c>
    </row>
    <row r="116" spans="1:65" s="2" customFormat="1" ht="16.5" customHeight="1">
      <c r="A116" s="37"/>
      <c r="B116" s="38"/>
      <c r="C116" s="177" t="s">
        <v>184</v>
      </c>
      <c r="D116" s="177" t="s">
        <v>147</v>
      </c>
      <c r="E116" s="178" t="s">
        <v>393</v>
      </c>
      <c r="F116" s="179" t="s">
        <v>394</v>
      </c>
      <c r="G116" s="180" t="s">
        <v>159</v>
      </c>
      <c r="H116" s="181">
        <v>4.66</v>
      </c>
      <c r="I116" s="182"/>
      <c r="J116" s="183">
        <f>ROUND(I116*H116,2)</f>
        <v>0</v>
      </c>
      <c r="K116" s="179" t="s">
        <v>160</v>
      </c>
      <c r="L116" s="42"/>
      <c r="M116" s="184" t="s">
        <v>38</v>
      </c>
      <c r="N116" s="185" t="s">
        <v>49</v>
      </c>
      <c r="O116" s="68"/>
      <c r="P116" s="186">
        <f>O116*H116</f>
        <v>0</v>
      </c>
      <c r="Q116" s="186">
        <v>0</v>
      </c>
      <c r="R116" s="186">
        <f>Q116*H116</f>
        <v>0</v>
      </c>
      <c r="S116" s="186">
        <v>1.4300000000000001E-3</v>
      </c>
      <c r="T116" s="187">
        <f>S116*H116</f>
        <v>6.6638000000000001E-3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8" t="s">
        <v>145</v>
      </c>
      <c r="AT116" s="188" t="s">
        <v>147</v>
      </c>
      <c r="AU116" s="188" t="s">
        <v>86</v>
      </c>
      <c r="AY116" s="20" t="s">
        <v>144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20" t="s">
        <v>145</v>
      </c>
      <c r="BK116" s="189">
        <f>ROUND(I116*H116,2)</f>
        <v>0</v>
      </c>
      <c r="BL116" s="20" t="s">
        <v>145</v>
      </c>
      <c r="BM116" s="188" t="s">
        <v>1584</v>
      </c>
    </row>
    <row r="117" spans="1:65" s="2" customFormat="1" ht="10.199999999999999">
      <c r="A117" s="37"/>
      <c r="B117" s="38"/>
      <c r="C117" s="39"/>
      <c r="D117" s="190" t="s">
        <v>152</v>
      </c>
      <c r="E117" s="39"/>
      <c r="F117" s="191" t="s">
        <v>396</v>
      </c>
      <c r="G117" s="39"/>
      <c r="H117" s="39"/>
      <c r="I117" s="192"/>
      <c r="J117" s="39"/>
      <c r="K117" s="39"/>
      <c r="L117" s="42"/>
      <c r="M117" s="193"/>
      <c r="N117" s="194"/>
      <c r="O117" s="68"/>
      <c r="P117" s="68"/>
      <c r="Q117" s="68"/>
      <c r="R117" s="68"/>
      <c r="S117" s="68"/>
      <c r="T117" s="69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152</v>
      </c>
      <c r="AU117" s="20" t="s">
        <v>86</v>
      </c>
    </row>
    <row r="118" spans="1:65" s="2" customFormat="1" ht="10.199999999999999">
      <c r="A118" s="37"/>
      <c r="B118" s="38"/>
      <c r="C118" s="39"/>
      <c r="D118" s="216" t="s">
        <v>163</v>
      </c>
      <c r="E118" s="39"/>
      <c r="F118" s="217" t="s">
        <v>397</v>
      </c>
      <c r="G118" s="39"/>
      <c r="H118" s="39"/>
      <c r="I118" s="192"/>
      <c r="J118" s="39"/>
      <c r="K118" s="39"/>
      <c r="L118" s="42"/>
      <c r="M118" s="193"/>
      <c r="N118" s="194"/>
      <c r="O118" s="68"/>
      <c r="P118" s="68"/>
      <c r="Q118" s="68"/>
      <c r="R118" s="68"/>
      <c r="S118" s="68"/>
      <c r="T118" s="6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86</v>
      </c>
    </row>
    <row r="119" spans="1:65" s="13" customFormat="1" ht="10.199999999999999">
      <c r="B119" s="195"/>
      <c r="C119" s="196"/>
      <c r="D119" s="190" t="s">
        <v>153</v>
      </c>
      <c r="E119" s="197" t="s">
        <v>38</v>
      </c>
      <c r="F119" s="198" t="s">
        <v>398</v>
      </c>
      <c r="G119" s="196"/>
      <c r="H119" s="197" t="s">
        <v>38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153</v>
      </c>
      <c r="AU119" s="204" t="s">
        <v>86</v>
      </c>
      <c r="AV119" s="13" t="s">
        <v>84</v>
      </c>
      <c r="AW119" s="13" t="s">
        <v>36</v>
      </c>
      <c r="AX119" s="13" t="s">
        <v>76</v>
      </c>
      <c r="AY119" s="204" t="s">
        <v>144</v>
      </c>
    </row>
    <row r="120" spans="1:65" s="14" customFormat="1" ht="10.199999999999999">
      <c r="B120" s="205"/>
      <c r="C120" s="206"/>
      <c r="D120" s="190" t="s">
        <v>153</v>
      </c>
      <c r="E120" s="207" t="s">
        <v>38</v>
      </c>
      <c r="F120" s="208" t="s">
        <v>1585</v>
      </c>
      <c r="G120" s="206"/>
      <c r="H120" s="209">
        <v>4.66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153</v>
      </c>
      <c r="AU120" s="215" t="s">
        <v>86</v>
      </c>
      <c r="AV120" s="14" t="s">
        <v>86</v>
      </c>
      <c r="AW120" s="14" t="s">
        <v>36</v>
      </c>
      <c r="AX120" s="14" t="s">
        <v>84</v>
      </c>
      <c r="AY120" s="215" t="s">
        <v>144</v>
      </c>
    </row>
    <row r="121" spans="1:65" s="12" customFormat="1" ht="22.8" customHeight="1">
      <c r="B121" s="161"/>
      <c r="C121" s="162"/>
      <c r="D121" s="163" t="s">
        <v>75</v>
      </c>
      <c r="E121" s="175" t="s">
        <v>167</v>
      </c>
      <c r="F121" s="175" t="s">
        <v>168</v>
      </c>
      <c r="G121" s="162"/>
      <c r="H121" s="162"/>
      <c r="I121" s="165"/>
      <c r="J121" s="176">
        <f>BK121</f>
        <v>0</v>
      </c>
      <c r="K121" s="162"/>
      <c r="L121" s="167"/>
      <c r="M121" s="168"/>
      <c r="N121" s="169"/>
      <c r="O121" s="169"/>
      <c r="P121" s="170">
        <f>SUM(P122:P128)</f>
        <v>0</v>
      </c>
      <c r="Q121" s="169"/>
      <c r="R121" s="170">
        <f>SUM(R122:R128)</f>
        <v>0</v>
      </c>
      <c r="S121" s="169"/>
      <c r="T121" s="171">
        <f>SUM(T122:T128)</f>
        <v>0</v>
      </c>
      <c r="AR121" s="172" t="s">
        <v>84</v>
      </c>
      <c r="AT121" s="173" t="s">
        <v>75</v>
      </c>
      <c r="AU121" s="173" t="s">
        <v>84</v>
      </c>
      <c r="AY121" s="172" t="s">
        <v>144</v>
      </c>
      <c r="BK121" s="174">
        <f>SUM(BK122:BK128)</f>
        <v>0</v>
      </c>
    </row>
    <row r="122" spans="1:65" s="2" customFormat="1" ht="16.5" customHeight="1">
      <c r="A122" s="37"/>
      <c r="B122" s="38"/>
      <c r="C122" s="177" t="s">
        <v>194</v>
      </c>
      <c r="D122" s="177" t="s">
        <v>147</v>
      </c>
      <c r="E122" s="178" t="s">
        <v>170</v>
      </c>
      <c r="F122" s="179" t="s">
        <v>171</v>
      </c>
      <c r="G122" s="180" t="s">
        <v>172</v>
      </c>
      <c r="H122" s="181">
        <v>2.714</v>
      </c>
      <c r="I122" s="182"/>
      <c r="J122" s="183">
        <f>ROUND(I122*H122,2)</f>
        <v>0</v>
      </c>
      <c r="K122" s="179" t="s">
        <v>160</v>
      </c>
      <c r="L122" s="42"/>
      <c r="M122" s="184" t="s">
        <v>38</v>
      </c>
      <c r="N122" s="185" t="s">
        <v>49</v>
      </c>
      <c r="O122" s="68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8" t="s">
        <v>145</v>
      </c>
      <c r="AT122" s="188" t="s">
        <v>147</v>
      </c>
      <c r="AU122" s="188" t="s">
        <v>86</v>
      </c>
      <c r="AY122" s="20" t="s">
        <v>144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20" t="s">
        <v>145</v>
      </c>
      <c r="BK122" s="189">
        <f>ROUND(I122*H122,2)</f>
        <v>0</v>
      </c>
      <c r="BL122" s="20" t="s">
        <v>145</v>
      </c>
      <c r="BM122" s="188" t="s">
        <v>400</v>
      </c>
    </row>
    <row r="123" spans="1:65" s="2" customFormat="1" ht="10.199999999999999">
      <c r="A123" s="37"/>
      <c r="B123" s="38"/>
      <c r="C123" s="39"/>
      <c r="D123" s="190" t="s">
        <v>152</v>
      </c>
      <c r="E123" s="39"/>
      <c r="F123" s="191" t="s">
        <v>174</v>
      </c>
      <c r="G123" s="39"/>
      <c r="H123" s="39"/>
      <c r="I123" s="192"/>
      <c r="J123" s="39"/>
      <c r="K123" s="39"/>
      <c r="L123" s="42"/>
      <c r="M123" s="193"/>
      <c r="N123" s="194"/>
      <c r="O123" s="68"/>
      <c r="P123" s="68"/>
      <c r="Q123" s="68"/>
      <c r="R123" s="68"/>
      <c r="S123" s="68"/>
      <c r="T123" s="69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152</v>
      </c>
      <c r="AU123" s="20" t="s">
        <v>86</v>
      </c>
    </row>
    <row r="124" spans="1:65" s="2" customFormat="1" ht="10.199999999999999">
      <c r="A124" s="37"/>
      <c r="B124" s="38"/>
      <c r="C124" s="39"/>
      <c r="D124" s="216" t="s">
        <v>163</v>
      </c>
      <c r="E124" s="39"/>
      <c r="F124" s="217" t="s">
        <v>175</v>
      </c>
      <c r="G124" s="39"/>
      <c r="H124" s="39"/>
      <c r="I124" s="192"/>
      <c r="J124" s="39"/>
      <c r="K124" s="39"/>
      <c r="L124" s="42"/>
      <c r="M124" s="193"/>
      <c r="N124" s="194"/>
      <c r="O124" s="68"/>
      <c r="P124" s="68"/>
      <c r="Q124" s="68"/>
      <c r="R124" s="68"/>
      <c r="S124" s="68"/>
      <c r="T124" s="69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86</v>
      </c>
    </row>
    <row r="125" spans="1:65" s="2" customFormat="1" ht="16.5" customHeight="1">
      <c r="A125" s="37"/>
      <c r="B125" s="38"/>
      <c r="C125" s="177" t="s">
        <v>204</v>
      </c>
      <c r="D125" s="177" t="s">
        <v>147</v>
      </c>
      <c r="E125" s="178" t="s">
        <v>176</v>
      </c>
      <c r="F125" s="179" t="s">
        <v>177</v>
      </c>
      <c r="G125" s="180" t="s">
        <v>172</v>
      </c>
      <c r="H125" s="181">
        <v>2.714</v>
      </c>
      <c r="I125" s="182"/>
      <c r="J125" s="183">
        <f>ROUND(I125*H125,2)</f>
        <v>0</v>
      </c>
      <c r="K125" s="179" t="s">
        <v>38</v>
      </c>
      <c r="L125" s="42"/>
      <c r="M125" s="184" t="s">
        <v>38</v>
      </c>
      <c r="N125" s="185" t="s">
        <v>49</v>
      </c>
      <c r="O125" s="68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8" t="s">
        <v>145</v>
      </c>
      <c r="AT125" s="188" t="s">
        <v>147</v>
      </c>
      <c r="AU125" s="188" t="s">
        <v>86</v>
      </c>
      <c r="AY125" s="20" t="s">
        <v>144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20" t="s">
        <v>145</v>
      </c>
      <c r="BK125" s="189">
        <f>ROUND(I125*H125,2)</f>
        <v>0</v>
      </c>
      <c r="BL125" s="20" t="s">
        <v>145</v>
      </c>
      <c r="BM125" s="188" t="s">
        <v>1586</v>
      </c>
    </row>
    <row r="126" spans="1:65" s="2" customFormat="1" ht="19.2">
      <c r="A126" s="37"/>
      <c r="B126" s="38"/>
      <c r="C126" s="39"/>
      <c r="D126" s="190" t="s">
        <v>152</v>
      </c>
      <c r="E126" s="39"/>
      <c r="F126" s="191" t="s">
        <v>179</v>
      </c>
      <c r="G126" s="39"/>
      <c r="H126" s="39"/>
      <c r="I126" s="192"/>
      <c r="J126" s="39"/>
      <c r="K126" s="39"/>
      <c r="L126" s="42"/>
      <c r="M126" s="193"/>
      <c r="N126" s="194"/>
      <c r="O126" s="68"/>
      <c r="P126" s="68"/>
      <c r="Q126" s="68"/>
      <c r="R126" s="68"/>
      <c r="S126" s="68"/>
      <c r="T126" s="69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152</v>
      </c>
      <c r="AU126" s="20" t="s">
        <v>86</v>
      </c>
    </row>
    <row r="127" spans="1:65" s="13" customFormat="1" ht="10.199999999999999">
      <c r="B127" s="195"/>
      <c r="C127" s="196"/>
      <c r="D127" s="190" t="s">
        <v>153</v>
      </c>
      <c r="E127" s="197" t="s">
        <v>38</v>
      </c>
      <c r="F127" s="198" t="s">
        <v>180</v>
      </c>
      <c r="G127" s="196"/>
      <c r="H127" s="197" t="s">
        <v>38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153</v>
      </c>
      <c r="AU127" s="204" t="s">
        <v>86</v>
      </c>
      <c r="AV127" s="13" t="s">
        <v>84</v>
      </c>
      <c r="AW127" s="13" t="s">
        <v>36</v>
      </c>
      <c r="AX127" s="13" t="s">
        <v>76</v>
      </c>
      <c r="AY127" s="204" t="s">
        <v>144</v>
      </c>
    </row>
    <row r="128" spans="1:65" s="14" customFormat="1" ht="10.199999999999999">
      <c r="B128" s="205"/>
      <c r="C128" s="206"/>
      <c r="D128" s="190" t="s">
        <v>153</v>
      </c>
      <c r="E128" s="207" t="s">
        <v>38</v>
      </c>
      <c r="F128" s="208" t="s">
        <v>1587</v>
      </c>
      <c r="G128" s="206"/>
      <c r="H128" s="209">
        <v>2.714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153</v>
      </c>
      <c r="AU128" s="215" t="s">
        <v>86</v>
      </c>
      <c r="AV128" s="14" t="s">
        <v>86</v>
      </c>
      <c r="AW128" s="14" t="s">
        <v>36</v>
      </c>
      <c r="AX128" s="14" t="s">
        <v>84</v>
      </c>
      <c r="AY128" s="215" t="s">
        <v>144</v>
      </c>
    </row>
    <row r="129" spans="1:65" s="12" customFormat="1" ht="22.8" customHeight="1">
      <c r="B129" s="161"/>
      <c r="C129" s="162"/>
      <c r="D129" s="163" t="s">
        <v>75</v>
      </c>
      <c r="E129" s="175" t="s">
        <v>182</v>
      </c>
      <c r="F129" s="175" t="s">
        <v>183</v>
      </c>
      <c r="G129" s="162"/>
      <c r="H129" s="162"/>
      <c r="I129" s="165"/>
      <c r="J129" s="176">
        <f>BK129</f>
        <v>0</v>
      </c>
      <c r="K129" s="162"/>
      <c r="L129" s="167"/>
      <c r="M129" s="168"/>
      <c r="N129" s="169"/>
      <c r="O129" s="169"/>
      <c r="P129" s="170">
        <f>SUM(P130:P132)</f>
        <v>0</v>
      </c>
      <c r="Q129" s="169"/>
      <c r="R129" s="170">
        <f>SUM(R130:R132)</f>
        <v>0</v>
      </c>
      <c r="S129" s="169"/>
      <c r="T129" s="171">
        <f>SUM(T130:T132)</f>
        <v>0</v>
      </c>
      <c r="AR129" s="172" t="s">
        <v>84</v>
      </c>
      <c r="AT129" s="173" t="s">
        <v>75</v>
      </c>
      <c r="AU129" s="173" t="s">
        <v>84</v>
      </c>
      <c r="AY129" s="172" t="s">
        <v>144</v>
      </c>
      <c r="BK129" s="174">
        <f>SUM(BK130:BK132)</f>
        <v>0</v>
      </c>
    </row>
    <row r="130" spans="1:65" s="2" customFormat="1" ht="16.5" customHeight="1">
      <c r="A130" s="37"/>
      <c r="B130" s="38"/>
      <c r="C130" s="177" t="s">
        <v>210</v>
      </c>
      <c r="D130" s="177" t="s">
        <v>147</v>
      </c>
      <c r="E130" s="178" t="s">
        <v>185</v>
      </c>
      <c r="F130" s="179" t="s">
        <v>186</v>
      </c>
      <c r="G130" s="180" t="s">
        <v>172</v>
      </c>
      <c r="H130" s="181">
        <v>0.02</v>
      </c>
      <c r="I130" s="182"/>
      <c r="J130" s="183">
        <f>ROUND(I130*H130,2)</f>
        <v>0</v>
      </c>
      <c r="K130" s="179" t="s">
        <v>160</v>
      </c>
      <c r="L130" s="42"/>
      <c r="M130" s="184" t="s">
        <v>38</v>
      </c>
      <c r="N130" s="185" t="s">
        <v>49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145</v>
      </c>
      <c r="AT130" s="188" t="s">
        <v>147</v>
      </c>
      <c r="AU130" s="188" t="s">
        <v>86</v>
      </c>
      <c r="AY130" s="20" t="s">
        <v>144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0" t="s">
        <v>145</v>
      </c>
      <c r="BK130" s="189">
        <f>ROUND(I130*H130,2)</f>
        <v>0</v>
      </c>
      <c r="BL130" s="20" t="s">
        <v>145</v>
      </c>
      <c r="BM130" s="188" t="s">
        <v>407</v>
      </c>
    </row>
    <row r="131" spans="1:65" s="2" customFormat="1" ht="19.2">
      <c r="A131" s="37"/>
      <c r="B131" s="38"/>
      <c r="C131" s="39"/>
      <c r="D131" s="190" t="s">
        <v>152</v>
      </c>
      <c r="E131" s="39"/>
      <c r="F131" s="191" t="s">
        <v>188</v>
      </c>
      <c r="G131" s="39"/>
      <c r="H131" s="39"/>
      <c r="I131" s="192"/>
      <c r="J131" s="39"/>
      <c r="K131" s="39"/>
      <c r="L131" s="42"/>
      <c r="M131" s="193"/>
      <c r="N131" s="194"/>
      <c r="O131" s="68"/>
      <c r="P131" s="68"/>
      <c r="Q131" s="68"/>
      <c r="R131" s="68"/>
      <c r="S131" s="68"/>
      <c r="T131" s="69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152</v>
      </c>
      <c r="AU131" s="20" t="s">
        <v>86</v>
      </c>
    </row>
    <row r="132" spans="1:65" s="2" customFormat="1" ht="10.199999999999999">
      <c r="A132" s="37"/>
      <c r="B132" s="38"/>
      <c r="C132" s="39"/>
      <c r="D132" s="216" t="s">
        <v>163</v>
      </c>
      <c r="E132" s="39"/>
      <c r="F132" s="217" t="s">
        <v>189</v>
      </c>
      <c r="G132" s="39"/>
      <c r="H132" s="39"/>
      <c r="I132" s="192"/>
      <c r="J132" s="39"/>
      <c r="K132" s="39"/>
      <c r="L132" s="42"/>
      <c r="M132" s="193"/>
      <c r="N132" s="194"/>
      <c r="O132" s="68"/>
      <c r="P132" s="68"/>
      <c r="Q132" s="68"/>
      <c r="R132" s="68"/>
      <c r="S132" s="68"/>
      <c r="T132" s="69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163</v>
      </c>
      <c r="AU132" s="20" t="s">
        <v>86</v>
      </c>
    </row>
    <row r="133" spans="1:65" s="12" customFormat="1" ht="25.95" customHeight="1">
      <c r="B133" s="161"/>
      <c r="C133" s="162"/>
      <c r="D133" s="163" t="s">
        <v>75</v>
      </c>
      <c r="E133" s="164" t="s">
        <v>190</v>
      </c>
      <c r="F133" s="164" t="s">
        <v>191</v>
      </c>
      <c r="G133" s="162"/>
      <c r="H133" s="162"/>
      <c r="I133" s="165"/>
      <c r="J133" s="166">
        <f>BK133</f>
        <v>0</v>
      </c>
      <c r="K133" s="162"/>
      <c r="L133" s="167"/>
      <c r="M133" s="168"/>
      <c r="N133" s="169"/>
      <c r="O133" s="169"/>
      <c r="P133" s="170">
        <f>P134+P148+P179+P208+P238+P245+P286+P292+P354</f>
        <v>0</v>
      </c>
      <c r="Q133" s="169"/>
      <c r="R133" s="170">
        <f>R134+R148+R179+R208+R238+R245+R286+R292+R354</f>
        <v>1.6817031700000002</v>
      </c>
      <c r="S133" s="169"/>
      <c r="T133" s="171">
        <f>T134+T148+T179+T208+T238+T245+T286+T292+T354</f>
        <v>2.7073558000000002</v>
      </c>
      <c r="AR133" s="172" t="s">
        <v>86</v>
      </c>
      <c r="AT133" s="173" t="s">
        <v>75</v>
      </c>
      <c r="AU133" s="173" t="s">
        <v>76</v>
      </c>
      <c r="AY133" s="172" t="s">
        <v>144</v>
      </c>
      <c r="BK133" s="174">
        <f>BK134+BK148+BK179+BK208+BK238+BK245+BK286+BK292+BK354</f>
        <v>0</v>
      </c>
    </row>
    <row r="134" spans="1:65" s="12" customFormat="1" ht="22.8" customHeight="1">
      <c r="B134" s="161"/>
      <c r="C134" s="162"/>
      <c r="D134" s="163" t="s">
        <v>75</v>
      </c>
      <c r="E134" s="175" t="s">
        <v>192</v>
      </c>
      <c r="F134" s="175" t="s">
        <v>193</v>
      </c>
      <c r="G134" s="162"/>
      <c r="H134" s="162"/>
      <c r="I134" s="165"/>
      <c r="J134" s="176">
        <f>BK134</f>
        <v>0</v>
      </c>
      <c r="K134" s="162"/>
      <c r="L134" s="167"/>
      <c r="M134" s="168"/>
      <c r="N134" s="169"/>
      <c r="O134" s="169"/>
      <c r="P134" s="170">
        <f>SUM(P135:P147)</f>
        <v>0</v>
      </c>
      <c r="Q134" s="169"/>
      <c r="R134" s="170">
        <f>SUM(R135:R147)</f>
        <v>1.9040000000000001E-2</v>
      </c>
      <c r="S134" s="169"/>
      <c r="T134" s="171">
        <f>SUM(T135:T147)</f>
        <v>0.1226</v>
      </c>
      <c r="AR134" s="172" t="s">
        <v>86</v>
      </c>
      <c r="AT134" s="173" t="s">
        <v>75</v>
      </c>
      <c r="AU134" s="173" t="s">
        <v>84</v>
      </c>
      <c r="AY134" s="172" t="s">
        <v>144</v>
      </c>
      <c r="BK134" s="174">
        <f>SUM(BK135:BK147)</f>
        <v>0</v>
      </c>
    </row>
    <row r="135" spans="1:65" s="2" customFormat="1" ht="16.5" customHeight="1">
      <c r="A135" s="37"/>
      <c r="B135" s="38"/>
      <c r="C135" s="177" t="s">
        <v>155</v>
      </c>
      <c r="D135" s="177" t="s">
        <v>147</v>
      </c>
      <c r="E135" s="178" t="s">
        <v>195</v>
      </c>
      <c r="F135" s="179" t="s">
        <v>196</v>
      </c>
      <c r="G135" s="180" t="s">
        <v>197</v>
      </c>
      <c r="H135" s="181">
        <v>4</v>
      </c>
      <c r="I135" s="182"/>
      <c r="J135" s="183">
        <f>ROUND(I135*H135,2)</f>
        <v>0</v>
      </c>
      <c r="K135" s="179" t="s">
        <v>160</v>
      </c>
      <c r="L135" s="42"/>
      <c r="M135" s="184" t="s">
        <v>38</v>
      </c>
      <c r="N135" s="185" t="s">
        <v>49</v>
      </c>
      <c r="O135" s="68"/>
      <c r="P135" s="186">
        <f>O135*H135</f>
        <v>0</v>
      </c>
      <c r="Q135" s="186">
        <v>0</v>
      </c>
      <c r="R135" s="186">
        <f>Q135*H135</f>
        <v>0</v>
      </c>
      <c r="S135" s="186">
        <v>3.065E-2</v>
      </c>
      <c r="T135" s="187">
        <f>S135*H135</f>
        <v>0.1226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8" t="s">
        <v>198</v>
      </c>
      <c r="AT135" s="188" t="s">
        <v>147</v>
      </c>
      <c r="AU135" s="188" t="s">
        <v>86</v>
      </c>
      <c r="AY135" s="20" t="s">
        <v>144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0" t="s">
        <v>145</v>
      </c>
      <c r="BK135" s="189">
        <f>ROUND(I135*H135,2)</f>
        <v>0</v>
      </c>
      <c r="BL135" s="20" t="s">
        <v>198</v>
      </c>
      <c r="BM135" s="188" t="s">
        <v>408</v>
      </c>
    </row>
    <row r="136" spans="1:65" s="2" customFormat="1" ht="10.199999999999999">
      <c r="A136" s="37"/>
      <c r="B136" s="38"/>
      <c r="C136" s="39"/>
      <c r="D136" s="190" t="s">
        <v>152</v>
      </c>
      <c r="E136" s="39"/>
      <c r="F136" s="191" t="s">
        <v>200</v>
      </c>
      <c r="G136" s="39"/>
      <c r="H136" s="39"/>
      <c r="I136" s="192"/>
      <c r="J136" s="39"/>
      <c r="K136" s="39"/>
      <c r="L136" s="42"/>
      <c r="M136" s="193"/>
      <c r="N136" s="194"/>
      <c r="O136" s="68"/>
      <c r="P136" s="68"/>
      <c r="Q136" s="68"/>
      <c r="R136" s="68"/>
      <c r="S136" s="68"/>
      <c r="T136" s="69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152</v>
      </c>
      <c r="AU136" s="20" t="s">
        <v>86</v>
      </c>
    </row>
    <row r="137" spans="1:65" s="2" customFormat="1" ht="10.199999999999999">
      <c r="A137" s="37"/>
      <c r="B137" s="38"/>
      <c r="C137" s="39"/>
      <c r="D137" s="216" t="s">
        <v>163</v>
      </c>
      <c r="E137" s="39"/>
      <c r="F137" s="217" t="s">
        <v>201</v>
      </c>
      <c r="G137" s="39"/>
      <c r="H137" s="39"/>
      <c r="I137" s="192"/>
      <c r="J137" s="39"/>
      <c r="K137" s="39"/>
      <c r="L137" s="42"/>
      <c r="M137" s="193"/>
      <c r="N137" s="194"/>
      <c r="O137" s="68"/>
      <c r="P137" s="68"/>
      <c r="Q137" s="68"/>
      <c r="R137" s="68"/>
      <c r="S137" s="68"/>
      <c r="T137" s="6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163</v>
      </c>
      <c r="AU137" s="20" t="s">
        <v>86</v>
      </c>
    </row>
    <row r="138" spans="1:65" s="13" customFormat="1" ht="10.199999999999999">
      <c r="B138" s="195"/>
      <c r="C138" s="196"/>
      <c r="D138" s="190" t="s">
        <v>153</v>
      </c>
      <c r="E138" s="197" t="s">
        <v>38</v>
      </c>
      <c r="F138" s="198" t="s">
        <v>1588</v>
      </c>
      <c r="G138" s="196"/>
      <c r="H138" s="197" t="s">
        <v>38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153</v>
      </c>
      <c r="AU138" s="204" t="s">
        <v>86</v>
      </c>
      <c r="AV138" s="13" t="s">
        <v>84</v>
      </c>
      <c r="AW138" s="13" t="s">
        <v>36</v>
      </c>
      <c r="AX138" s="13" t="s">
        <v>76</v>
      </c>
      <c r="AY138" s="204" t="s">
        <v>144</v>
      </c>
    </row>
    <row r="139" spans="1:65" s="14" customFormat="1" ht="10.199999999999999">
      <c r="B139" s="205"/>
      <c r="C139" s="206"/>
      <c r="D139" s="190" t="s">
        <v>153</v>
      </c>
      <c r="E139" s="207" t="s">
        <v>38</v>
      </c>
      <c r="F139" s="208" t="s">
        <v>1589</v>
      </c>
      <c r="G139" s="206"/>
      <c r="H139" s="209">
        <v>4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153</v>
      </c>
      <c r="AU139" s="215" t="s">
        <v>86</v>
      </c>
      <c r="AV139" s="14" t="s">
        <v>86</v>
      </c>
      <c r="AW139" s="14" t="s">
        <v>36</v>
      </c>
      <c r="AX139" s="14" t="s">
        <v>84</v>
      </c>
      <c r="AY139" s="215" t="s">
        <v>144</v>
      </c>
    </row>
    <row r="140" spans="1:65" s="2" customFormat="1" ht="16.5" customHeight="1">
      <c r="A140" s="37"/>
      <c r="B140" s="38"/>
      <c r="C140" s="177" t="s">
        <v>222</v>
      </c>
      <c r="D140" s="177" t="s">
        <v>147</v>
      </c>
      <c r="E140" s="178" t="s">
        <v>444</v>
      </c>
      <c r="F140" s="179" t="s">
        <v>445</v>
      </c>
      <c r="G140" s="180" t="s">
        <v>197</v>
      </c>
      <c r="H140" s="181">
        <v>4</v>
      </c>
      <c r="I140" s="182"/>
      <c r="J140" s="183">
        <f>ROUND(I140*H140,2)</f>
        <v>0</v>
      </c>
      <c r="K140" s="179" t="s">
        <v>160</v>
      </c>
      <c r="L140" s="42"/>
      <c r="M140" s="184" t="s">
        <v>38</v>
      </c>
      <c r="N140" s="185" t="s">
        <v>49</v>
      </c>
      <c r="O140" s="68"/>
      <c r="P140" s="186">
        <f>O140*H140</f>
        <v>0</v>
      </c>
      <c r="Q140" s="186">
        <v>4.7600000000000003E-3</v>
      </c>
      <c r="R140" s="186">
        <f>Q140*H140</f>
        <v>1.9040000000000001E-2</v>
      </c>
      <c r="S140" s="186">
        <v>0</v>
      </c>
      <c r="T140" s="18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8" t="s">
        <v>198</v>
      </c>
      <c r="AT140" s="188" t="s">
        <v>147</v>
      </c>
      <c r="AU140" s="188" t="s">
        <v>86</v>
      </c>
      <c r="AY140" s="20" t="s">
        <v>144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145</v>
      </c>
      <c r="BK140" s="189">
        <f>ROUND(I140*H140,2)</f>
        <v>0</v>
      </c>
      <c r="BL140" s="20" t="s">
        <v>198</v>
      </c>
      <c r="BM140" s="188" t="s">
        <v>446</v>
      </c>
    </row>
    <row r="141" spans="1:65" s="2" customFormat="1" ht="10.199999999999999">
      <c r="A141" s="37"/>
      <c r="B141" s="38"/>
      <c r="C141" s="39"/>
      <c r="D141" s="190" t="s">
        <v>152</v>
      </c>
      <c r="E141" s="39"/>
      <c r="F141" s="191" t="s">
        <v>447</v>
      </c>
      <c r="G141" s="39"/>
      <c r="H141" s="39"/>
      <c r="I141" s="192"/>
      <c r="J141" s="39"/>
      <c r="K141" s="39"/>
      <c r="L141" s="42"/>
      <c r="M141" s="193"/>
      <c r="N141" s="194"/>
      <c r="O141" s="68"/>
      <c r="P141" s="68"/>
      <c r="Q141" s="68"/>
      <c r="R141" s="68"/>
      <c r="S141" s="68"/>
      <c r="T141" s="6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152</v>
      </c>
      <c r="AU141" s="20" t="s">
        <v>86</v>
      </c>
    </row>
    <row r="142" spans="1:65" s="2" customFormat="1" ht="10.199999999999999">
      <c r="A142" s="37"/>
      <c r="B142" s="38"/>
      <c r="C142" s="39"/>
      <c r="D142" s="216" t="s">
        <v>163</v>
      </c>
      <c r="E142" s="39"/>
      <c r="F142" s="217" t="s">
        <v>448</v>
      </c>
      <c r="G142" s="39"/>
      <c r="H142" s="39"/>
      <c r="I142" s="192"/>
      <c r="J142" s="39"/>
      <c r="K142" s="39"/>
      <c r="L142" s="42"/>
      <c r="M142" s="193"/>
      <c r="N142" s="194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86</v>
      </c>
    </row>
    <row r="143" spans="1:65" s="13" customFormat="1" ht="10.199999999999999">
      <c r="B143" s="195"/>
      <c r="C143" s="196"/>
      <c r="D143" s="190" t="s">
        <v>153</v>
      </c>
      <c r="E143" s="197" t="s">
        <v>38</v>
      </c>
      <c r="F143" s="198" t="s">
        <v>1590</v>
      </c>
      <c r="G143" s="196"/>
      <c r="H143" s="197" t="s">
        <v>38</v>
      </c>
      <c r="I143" s="199"/>
      <c r="J143" s="196"/>
      <c r="K143" s="196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153</v>
      </c>
      <c r="AU143" s="204" t="s">
        <v>86</v>
      </c>
      <c r="AV143" s="13" t="s">
        <v>84</v>
      </c>
      <c r="AW143" s="13" t="s">
        <v>36</v>
      </c>
      <c r="AX143" s="13" t="s">
        <v>76</v>
      </c>
      <c r="AY143" s="204" t="s">
        <v>144</v>
      </c>
    </row>
    <row r="144" spans="1:65" s="14" customFormat="1" ht="10.199999999999999">
      <c r="B144" s="205"/>
      <c r="C144" s="206"/>
      <c r="D144" s="190" t="s">
        <v>153</v>
      </c>
      <c r="E144" s="207" t="s">
        <v>38</v>
      </c>
      <c r="F144" s="208" t="s">
        <v>1591</v>
      </c>
      <c r="G144" s="206"/>
      <c r="H144" s="209">
        <v>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153</v>
      </c>
      <c r="AU144" s="215" t="s">
        <v>86</v>
      </c>
      <c r="AV144" s="14" t="s">
        <v>86</v>
      </c>
      <c r="AW144" s="14" t="s">
        <v>36</v>
      </c>
      <c r="AX144" s="14" t="s">
        <v>84</v>
      </c>
      <c r="AY144" s="215" t="s">
        <v>144</v>
      </c>
    </row>
    <row r="145" spans="1:65" s="2" customFormat="1" ht="16.5" customHeight="1">
      <c r="A145" s="37"/>
      <c r="B145" s="38"/>
      <c r="C145" s="177" t="s">
        <v>230</v>
      </c>
      <c r="D145" s="177" t="s">
        <v>147</v>
      </c>
      <c r="E145" s="178" t="s">
        <v>242</v>
      </c>
      <c r="F145" s="179" t="s">
        <v>243</v>
      </c>
      <c r="G145" s="180" t="s">
        <v>172</v>
      </c>
      <c r="H145" s="181">
        <v>1.9E-2</v>
      </c>
      <c r="I145" s="182"/>
      <c r="J145" s="183">
        <f>ROUND(I145*H145,2)</f>
        <v>0</v>
      </c>
      <c r="K145" s="179" t="s">
        <v>160</v>
      </c>
      <c r="L145" s="42"/>
      <c r="M145" s="184" t="s">
        <v>38</v>
      </c>
      <c r="N145" s="185" t="s">
        <v>49</v>
      </c>
      <c r="O145" s="68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198</v>
      </c>
      <c r="AT145" s="188" t="s">
        <v>147</v>
      </c>
      <c r="AU145" s="188" t="s">
        <v>86</v>
      </c>
      <c r="AY145" s="20" t="s">
        <v>144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145</v>
      </c>
      <c r="BK145" s="189">
        <f>ROUND(I145*H145,2)</f>
        <v>0</v>
      </c>
      <c r="BL145" s="20" t="s">
        <v>198</v>
      </c>
      <c r="BM145" s="188" t="s">
        <v>452</v>
      </c>
    </row>
    <row r="146" spans="1:65" s="2" customFormat="1" ht="19.2">
      <c r="A146" s="37"/>
      <c r="B146" s="38"/>
      <c r="C146" s="39"/>
      <c r="D146" s="190" t="s">
        <v>152</v>
      </c>
      <c r="E146" s="39"/>
      <c r="F146" s="191" t="s">
        <v>245</v>
      </c>
      <c r="G146" s="39"/>
      <c r="H146" s="39"/>
      <c r="I146" s="192"/>
      <c r="J146" s="39"/>
      <c r="K146" s="39"/>
      <c r="L146" s="42"/>
      <c r="M146" s="193"/>
      <c r="N146" s="194"/>
      <c r="O146" s="68"/>
      <c r="P146" s="68"/>
      <c r="Q146" s="68"/>
      <c r="R146" s="68"/>
      <c r="S146" s="68"/>
      <c r="T146" s="69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152</v>
      </c>
      <c r="AU146" s="20" t="s">
        <v>86</v>
      </c>
    </row>
    <row r="147" spans="1:65" s="2" customFormat="1" ht="10.199999999999999">
      <c r="A147" s="37"/>
      <c r="B147" s="38"/>
      <c r="C147" s="39"/>
      <c r="D147" s="216" t="s">
        <v>163</v>
      </c>
      <c r="E147" s="39"/>
      <c r="F147" s="217" t="s">
        <v>246</v>
      </c>
      <c r="G147" s="39"/>
      <c r="H147" s="39"/>
      <c r="I147" s="192"/>
      <c r="J147" s="39"/>
      <c r="K147" s="39"/>
      <c r="L147" s="42"/>
      <c r="M147" s="193"/>
      <c r="N147" s="194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163</v>
      </c>
      <c r="AU147" s="20" t="s">
        <v>86</v>
      </c>
    </row>
    <row r="148" spans="1:65" s="12" customFormat="1" ht="22.8" customHeight="1">
      <c r="B148" s="161"/>
      <c r="C148" s="162"/>
      <c r="D148" s="163" t="s">
        <v>75</v>
      </c>
      <c r="E148" s="175" t="s">
        <v>270</v>
      </c>
      <c r="F148" s="175" t="s">
        <v>271</v>
      </c>
      <c r="G148" s="162"/>
      <c r="H148" s="162"/>
      <c r="I148" s="165"/>
      <c r="J148" s="176">
        <f>BK148</f>
        <v>0</v>
      </c>
      <c r="K148" s="162"/>
      <c r="L148" s="167"/>
      <c r="M148" s="168"/>
      <c r="N148" s="169"/>
      <c r="O148" s="169"/>
      <c r="P148" s="170">
        <f>SUM(P149:P178)</f>
        <v>0</v>
      </c>
      <c r="Q148" s="169"/>
      <c r="R148" s="170">
        <f>SUM(R149:R178)</f>
        <v>2.6775449999999996E-2</v>
      </c>
      <c r="S148" s="169"/>
      <c r="T148" s="171">
        <f>SUM(T149:T178)</f>
        <v>5.2184999999999995E-2</v>
      </c>
      <c r="AR148" s="172" t="s">
        <v>86</v>
      </c>
      <c r="AT148" s="173" t="s">
        <v>75</v>
      </c>
      <c r="AU148" s="173" t="s">
        <v>84</v>
      </c>
      <c r="AY148" s="172" t="s">
        <v>144</v>
      </c>
      <c r="BK148" s="174">
        <f>SUM(BK149:BK178)</f>
        <v>0</v>
      </c>
    </row>
    <row r="149" spans="1:65" s="2" customFormat="1" ht="16.5" customHeight="1">
      <c r="A149" s="37"/>
      <c r="B149" s="38"/>
      <c r="C149" s="177" t="s">
        <v>8</v>
      </c>
      <c r="D149" s="177" t="s">
        <v>147</v>
      </c>
      <c r="E149" s="178" t="s">
        <v>454</v>
      </c>
      <c r="F149" s="179" t="s">
        <v>455</v>
      </c>
      <c r="G149" s="180" t="s">
        <v>197</v>
      </c>
      <c r="H149" s="181">
        <v>24.5</v>
      </c>
      <c r="I149" s="182"/>
      <c r="J149" s="183">
        <f>ROUND(I149*H149,2)</f>
        <v>0</v>
      </c>
      <c r="K149" s="179" t="s">
        <v>160</v>
      </c>
      <c r="L149" s="42"/>
      <c r="M149" s="184" t="s">
        <v>38</v>
      </c>
      <c r="N149" s="185" t="s">
        <v>49</v>
      </c>
      <c r="O149" s="68"/>
      <c r="P149" s="186">
        <f>O149*H149</f>
        <v>0</v>
      </c>
      <c r="Q149" s="186">
        <v>0</v>
      </c>
      <c r="R149" s="186">
        <f>Q149*H149</f>
        <v>0</v>
      </c>
      <c r="S149" s="186">
        <v>2.1299999999999999E-3</v>
      </c>
      <c r="T149" s="187">
        <f>S149*H149</f>
        <v>5.2184999999999995E-2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198</v>
      </c>
      <c r="AT149" s="188" t="s">
        <v>147</v>
      </c>
      <c r="AU149" s="188" t="s">
        <v>86</v>
      </c>
      <c r="AY149" s="20" t="s">
        <v>144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145</v>
      </c>
      <c r="BK149" s="189">
        <f>ROUND(I149*H149,2)</f>
        <v>0</v>
      </c>
      <c r="BL149" s="20" t="s">
        <v>198</v>
      </c>
      <c r="BM149" s="188" t="s">
        <v>456</v>
      </c>
    </row>
    <row r="150" spans="1:65" s="2" customFormat="1" ht="10.199999999999999">
      <c r="A150" s="37"/>
      <c r="B150" s="38"/>
      <c r="C150" s="39"/>
      <c r="D150" s="190" t="s">
        <v>152</v>
      </c>
      <c r="E150" s="39"/>
      <c r="F150" s="191" t="s">
        <v>457</v>
      </c>
      <c r="G150" s="39"/>
      <c r="H150" s="39"/>
      <c r="I150" s="192"/>
      <c r="J150" s="39"/>
      <c r="K150" s="39"/>
      <c r="L150" s="42"/>
      <c r="M150" s="193"/>
      <c r="N150" s="194"/>
      <c r="O150" s="68"/>
      <c r="P150" s="68"/>
      <c r="Q150" s="68"/>
      <c r="R150" s="68"/>
      <c r="S150" s="68"/>
      <c r="T150" s="69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152</v>
      </c>
      <c r="AU150" s="20" t="s">
        <v>86</v>
      </c>
    </row>
    <row r="151" spans="1:65" s="2" customFormat="1" ht="10.199999999999999">
      <c r="A151" s="37"/>
      <c r="B151" s="38"/>
      <c r="C151" s="39"/>
      <c r="D151" s="216" t="s">
        <v>163</v>
      </c>
      <c r="E151" s="39"/>
      <c r="F151" s="217" t="s">
        <v>458</v>
      </c>
      <c r="G151" s="39"/>
      <c r="H151" s="39"/>
      <c r="I151" s="192"/>
      <c r="J151" s="39"/>
      <c r="K151" s="39"/>
      <c r="L151" s="42"/>
      <c r="M151" s="193"/>
      <c r="N151" s="194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86</v>
      </c>
    </row>
    <row r="152" spans="1:65" s="13" customFormat="1" ht="10.199999999999999">
      <c r="B152" s="195"/>
      <c r="C152" s="196"/>
      <c r="D152" s="190" t="s">
        <v>153</v>
      </c>
      <c r="E152" s="197" t="s">
        <v>38</v>
      </c>
      <c r="F152" s="198" t="s">
        <v>1592</v>
      </c>
      <c r="G152" s="196"/>
      <c r="H152" s="197" t="s">
        <v>38</v>
      </c>
      <c r="I152" s="199"/>
      <c r="J152" s="196"/>
      <c r="K152" s="196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153</v>
      </c>
      <c r="AU152" s="204" t="s">
        <v>86</v>
      </c>
      <c r="AV152" s="13" t="s">
        <v>84</v>
      </c>
      <c r="AW152" s="13" t="s">
        <v>36</v>
      </c>
      <c r="AX152" s="13" t="s">
        <v>76</v>
      </c>
      <c r="AY152" s="204" t="s">
        <v>144</v>
      </c>
    </row>
    <row r="153" spans="1:65" s="14" customFormat="1" ht="10.199999999999999">
      <c r="B153" s="205"/>
      <c r="C153" s="206"/>
      <c r="D153" s="190" t="s">
        <v>153</v>
      </c>
      <c r="E153" s="207" t="s">
        <v>38</v>
      </c>
      <c r="F153" s="208" t="s">
        <v>1593</v>
      </c>
      <c r="G153" s="206"/>
      <c r="H153" s="209">
        <v>24.5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153</v>
      </c>
      <c r="AU153" s="215" t="s">
        <v>86</v>
      </c>
      <c r="AV153" s="14" t="s">
        <v>86</v>
      </c>
      <c r="AW153" s="14" t="s">
        <v>36</v>
      </c>
      <c r="AX153" s="14" t="s">
        <v>84</v>
      </c>
      <c r="AY153" s="215" t="s">
        <v>144</v>
      </c>
    </row>
    <row r="154" spans="1:65" s="2" customFormat="1" ht="16.5" customHeight="1">
      <c r="A154" s="37"/>
      <c r="B154" s="38"/>
      <c r="C154" s="177" t="s">
        <v>241</v>
      </c>
      <c r="D154" s="177" t="s">
        <v>147</v>
      </c>
      <c r="E154" s="178" t="s">
        <v>473</v>
      </c>
      <c r="F154" s="179" t="s">
        <v>474</v>
      </c>
      <c r="G154" s="180" t="s">
        <v>197</v>
      </c>
      <c r="H154" s="181">
        <v>24.5</v>
      </c>
      <c r="I154" s="182"/>
      <c r="J154" s="183">
        <f>ROUND(I154*H154,2)</f>
        <v>0</v>
      </c>
      <c r="K154" s="179" t="s">
        <v>160</v>
      </c>
      <c r="L154" s="42"/>
      <c r="M154" s="184" t="s">
        <v>38</v>
      </c>
      <c r="N154" s="185" t="s">
        <v>49</v>
      </c>
      <c r="O154" s="68"/>
      <c r="P154" s="186">
        <f>O154*H154</f>
        <v>0</v>
      </c>
      <c r="Q154" s="186">
        <v>4.2999999999999999E-4</v>
      </c>
      <c r="R154" s="186">
        <f>Q154*H154</f>
        <v>1.0534999999999999E-2</v>
      </c>
      <c r="S154" s="186">
        <v>0</v>
      </c>
      <c r="T154" s="18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8" t="s">
        <v>198</v>
      </c>
      <c r="AT154" s="188" t="s">
        <v>147</v>
      </c>
      <c r="AU154" s="188" t="s">
        <v>86</v>
      </c>
      <c r="AY154" s="20" t="s">
        <v>144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20" t="s">
        <v>145</v>
      </c>
      <c r="BK154" s="189">
        <f>ROUND(I154*H154,2)</f>
        <v>0</v>
      </c>
      <c r="BL154" s="20" t="s">
        <v>198</v>
      </c>
      <c r="BM154" s="188" t="s">
        <v>475</v>
      </c>
    </row>
    <row r="155" spans="1:65" s="2" customFormat="1" ht="10.199999999999999">
      <c r="A155" s="37"/>
      <c r="B155" s="38"/>
      <c r="C155" s="39"/>
      <c r="D155" s="190" t="s">
        <v>152</v>
      </c>
      <c r="E155" s="39"/>
      <c r="F155" s="191" t="s">
        <v>476</v>
      </c>
      <c r="G155" s="39"/>
      <c r="H155" s="39"/>
      <c r="I155" s="192"/>
      <c r="J155" s="39"/>
      <c r="K155" s="39"/>
      <c r="L155" s="42"/>
      <c r="M155" s="193"/>
      <c r="N155" s="194"/>
      <c r="O155" s="68"/>
      <c r="P155" s="68"/>
      <c r="Q155" s="68"/>
      <c r="R155" s="68"/>
      <c r="S155" s="68"/>
      <c r="T155" s="69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152</v>
      </c>
      <c r="AU155" s="20" t="s">
        <v>86</v>
      </c>
    </row>
    <row r="156" spans="1:65" s="2" customFormat="1" ht="10.199999999999999">
      <c r="A156" s="37"/>
      <c r="B156" s="38"/>
      <c r="C156" s="39"/>
      <c r="D156" s="216" t="s">
        <v>163</v>
      </c>
      <c r="E156" s="39"/>
      <c r="F156" s="217" t="s">
        <v>477</v>
      </c>
      <c r="G156" s="39"/>
      <c r="H156" s="39"/>
      <c r="I156" s="192"/>
      <c r="J156" s="39"/>
      <c r="K156" s="39"/>
      <c r="L156" s="42"/>
      <c r="M156" s="193"/>
      <c r="N156" s="194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163</v>
      </c>
      <c r="AU156" s="20" t="s">
        <v>86</v>
      </c>
    </row>
    <row r="157" spans="1:65" s="13" customFormat="1" ht="10.199999999999999">
      <c r="B157" s="195"/>
      <c r="C157" s="196"/>
      <c r="D157" s="190" t="s">
        <v>153</v>
      </c>
      <c r="E157" s="197" t="s">
        <v>38</v>
      </c>
      <c r="F157" s="198" t="s">
        <v>1594</v>
      </c>
      <c r="G157" s="196"/>
      <c r="H157" s="197" t="s">
        <v>38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153</v>
      </c>
      <c r="AU157" s="204" t="s">
        <v>86</v>
      </c>
      <c r="AV157" s="13" t="s">
        <v>84</v>
      </c>
      <c r="AW157" s="13" t="s">
        <v>36</v>
      </c>
      <c r="AX157" s="13" t="s">
        <v>76</v>
      </c>
      <c r="AY157" s="204" t="s">
        <v>144</v>
      </c>
    </row>
    <row r="158" spans="1:65" s="14" customFormat="1" ht="10.199999999999999">
      <c r="B158" s="205"/>
      <c r="C158" s="206"/>
      <c r="D158" s="190" t="s">
        <v>153</v>
      </c>
      <c r="E158" s="207" t="s">
        <v>38</v>
      </c>
      <c r="F158" s="208" t="s">
        <v>1593</v>
      </c>
      <c r="G158" s="206"/>
      <c r="H158" s="209">
        <v>24.5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153</v>
      </c>
      <c r="AU158" s="215" t="s">
        <v>86</v>
      </c>
      <c r="AV158" s="14" t="s">
        <v>86</v>
      </c>
      <c r="AW158" s="14" t="s">
        <v>36</v>
      </c>
      <c r="AX158" s="14" t="s">
        <v>84</v>
      </c>
      <c r="AY158" s="215" t="s">
        <v>144</v>
      </c>
    </row>
    <row r="159" spans="1:65" s="2" customFormat="1" ht="16.5" customHeight="1">
      <c r="A159" s="37"/>
      <c r="B159" s="38"/>
      <c r="C159" s="218" t="s">
        <v>249</v>
      </c>
      <c r="D159" s="218" t="s">
        <v>223</v>
      </c>
      <c r="E159" s="219" t="s">
        <v>480</v>
      </c>
      <c r="F159" s="220" t="s">
        <v>481</v>
      </c>
      <c r="G159" s="221" t="s">
        <v>197</v>
      </c>
      <c r="H159" s="222">
        <v>25.234999999999999</v>
      </c>
      <c r="I159" s="223"/>
      <c r="J159" s="224">
        <f>ROUND(I159*H159,2)</f>
        <v>0</v>
      </c>
      <c r="K159" s="220" t="s">
        <v>38</v>
      </c>
      <c r="L159" s="225"/>
      <c r="M159" s="226" t="s">
        <v>38</v>
      </c>
      <c r="N159" s="227" t="s">
        <v>49</v>
      </c>
      <c r="O159" s="68"/>
      <c r="P159" s="186">
        <f>O159*H159</f>
        <v>0</v>
      </c>
      <c r="Q159" s="186">
        <v>4.6999999999999999E-4</v>
      </c>
      <c r="R159" s="186">
        <f>Q159*H159</f>
        <v>1.186045E-2</v>
      </c>
      <c r="S159" s="186">
        <v>0</v>
      </c>
      <c r="T159" s="18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8" t="s">
        <v>227</v>
      </c>
      <c r="AT159" s="188" t="s">
        <v>223</v>
      </c>
      <c r="AU159" s="188" t="s">
        <v>86</v>
      </c>
      <c r="AY159" s="20" t="s">
        <v>144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145</v>
      </c>
      <c r="BK159" s="189">
        <f>ROUND(I159*H159,2)</f>
        <v>0</v>
      </c>
      <c r="BL159" s="20" t="s">
        <v>198</v>
      </c>
      <c r="BM159" s="188" t="s">
        <v>1595</v>
      </c>
    </row>
    <row r="160" spans="1:65" s="2" customFormat="1" ht="10.199999999999999">
      <c r="A160" s="37"/>
      <c r="B160" s="38"/>
      <c r="C160" s="39"/>
      <c r="D160" s="190" t="s">
        <v>152</v>
      </c>
      <c r="E160" s="39"/>
      <c r="F160" s="191" t="s">
        <v>481</v>
      </c>
      <c r="G160" s="39"/>
      <c r="H160" s="39"/>
      <c r="I160" s="192"/>
      <c r="J160" s="39"/>
      <c r="K160" s="39"/>
      <c r="L160" s="42"/>
      <c r="M160" s="193"/>
      <c r="N160" s="194"/>
      <c r="O160" s="68"/>
      <c r="P160" s="68"/>
      <c r="Q160" s="68"/>
      <c r="R160" s="68"/>
      <c r="S160" s="68"/>
      <c r="T160" s="69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152</v>
      </c>
      <c r="AU160" s="20" t="s">
        <v>86</v>
      </c>
    </row>
    <row r="161" spans="1:65" s="13" customFormat="1" ht="10.199999999999999">
      <c r="B161" s="195"/>
      <c r="C161" s="196"/>
      <c r="D161" s="190" t="s">
        <v>153</v>
      </c>
      <c r="E161" s="197" t="s">
        <v>38</v>
      </c>
      <c r="F161" s="198" t="s">
        <v>483</v>
      </c>
      <c r="G161" s="196"/>
      <c r="H161" s="197" t="s">
        <v>38</v>
      </c>
      <c r="I161" s="199"/>
      <c r="J161" s="196"/>
      <c r="K161" s="196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153</v>
      </c>
      <c r="AU161" s="204" t="s">
        <v>86</v>
      </c>
      <c r="AV161" s="13" t="s">
        <v>84</v>
      </c>
      <c r="AW161" s="13" t="s">
        <v>36</v>
      </c>
      <c r="AX161" s="13" t="s">
        <v>76</v>
      </c>
      <c r="AY161" s="204" t="s">
        <v>144</v>
      </c>
    </row>
    <row r="162" spans="1:65" s="14" customFormat="1" ht="10.199999999999999">
      <c r="B162" s="205"/>
      <c r="C162" s="206"/>
      <c r="D162" s="190" t="s">
        <v>153</v>
      </c>
      <c r="E162" s="207" t="s">
        <v>38</v>
      </c>
      <c r="F162" s="208" t="s">
        <v>1596</v>
      </c>
      <c r="G162" s="206"/>
      <c r="H162" s="209">
        <v>24.5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153</v>
      </c>
      <c r="AU162" s="215" t="s">
        <v>86</v>
      </c>
      <c r="AV162" s="14" t="s">
        <v>86</v>
      </c>
      <c r="AW162" s="14" t="s">
        <v>36</v>
      </c>
      <c r="AX162" s="14" t="s">
        <v>84</v>
      </c>
      <c r="AY162" s="215" t="s">
        <v>144</v>
      </c>
    </row>
    <row r="163" spans="1:65" s="14" customFormat="1" ht="10.199999999999999">
      <c r="B163" s="205"/>
      <c r="C163" s="206"/>
      <c r="D163" s="190" t="s">
        <v>153</v>
      </c>
      <c r="E163" s="206"/>
      <c r="F163" s="208" t="s">
        <v>1597</v>
      </c>
      <c r="G163" s="206"/>
      <c r="H163" s="209">
        <v>25.234999999999999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153</v>
      </c>
      <c r="AU163" s="215" t="s">
        <v>86</v>
      </c>
      <c r="AV163" s="14" t="s">
        <v>86</v>
      </c>
      <c r="AW163" s="14" t="s">
        <v>4</v>
      </c>
      <c r="AX163" s="14" t="s">
        <v>84</v>
      </c>
      <c r="AY163" s="215" t="s">
        <v>144</v>
      </c>
    </row>
    <row r="164" spans="1:65" s="2" customFormat="1" ht="16.5" customHeight="1">
      <c r="A164" s="37"/>
      <c r="B164" s="38"/>
      <c r="C164" s="218" t="s">
        <v>257</v>
      </c>
      <c r="D164" s="218" t="s">
        <v>223</v>
      </c>
      <c r="E164" s="219" t="s">
        <v>487</v>
      </c>
      <c r="F164" s="220" t="s">
        <v>488</v>
      </c>
      <c r="G164" s="221" t="s">
        <v>150</v>
      </c>
      <c r="H164" s="222">
        <v>1</v>
      </c>
      <c r="I164" s="223"/>
      <c r="J164" s="224">
        <f>ROUND(I164*H164,2)</f>
        <v>0</v>
      </c>
      <c r="K164" s="220" t="s">
        <v>38</v>
      </c>
      <c r="L164" s="225"/>
      <c r="M164" s="226" t="s">
        <v>38</v>
      </c>
      <c r="N164" s="227" t="s">
        <v>49</v>
      </c>
      <c r="O164" s="68"/>
      <c r="P164" s="186">
        <f>O164*H164</f>
        <v>0</v>
      </c>
      <c r="Q164" s="186">
        <v>3.0000000000000001E-5</v>
      </c>
      <c r="R164" s="186">
        <f>Q164*H164</f>
        <v>3.0000000000000001E-5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227</v>
      </c>
      <c r="AT164" s="188" t="s">
        <v>223</v>
      </c>
      <c r="AU164" s="188" t="s">
        <v>86</v>
      </c>
      <c r="AY164" s="20" t="s">
        <v>144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145</v>
      </c>
      <c r="BK164" s="189">
        <f>ROUND(I164*H164,2)</f>
        <v>0</v>
      </c>
      <c r="BL164" s="20" t="s">
        <v>198</v>
      </c>
      <c r="BM164" s="188" t="s">
        <v>1598</v>
      </c>
    </row>
    <row r="165" spans="1:65" s="2" customFormat="1" ht="10.199999999999999">
      <c r="A165" s="37"/>
      <c r="B165" s="38"/>
      <c r="C165" s="39"/>
      <c r="D165" s="190" t="s">
        <v>152</v>
      </c>
      <c r="E165" s="39"/>
      <c r="F165" s="191" t="s">
        <v>488</v>
      </c>
      <c r="G165" s="39"/>
      <c r="H165" s="39"/>
      <c r="I165" s="192"/>
      <c r="J165" s="39"/>
      <c r="K165" s="39"/>
      <c r="L165" s="42"/>
      <c r="M165" s="193"/>
      <c r="N165" s="194"/>
      <c r="O165" s="68"/>
      <c r="P165" s="68"/>
      <c r="Q165" s="68"/>
      <c r="R165" s="68"/>
      <c r="S165" s="68"/>
      <c r="T165" s="69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152</v>
      </c>
      <c r="AU165" s="20" t="s">
        <v>86</v>
      </c>
    </row>
    <row r="166" spans="1:65" s="13" customFormat="1" ht="10.199999999999999">
      <c r="B166" s="195"/>
      <c r="C166" s="196"/>
      <c r="D166" s="190" t="s">
        <v>153</v>
      </c>
      <c r="E166" s="197" t="s">
        <v>38</v>
      </c>
      <c r="F166" s="198" t="s">
        <v>490</v>
      </c>
      <c r="G166" s="196"/>
      <c r="H166" s="197" t="s">
        <v>38</v>
      </c>
      <c r="I166" s="199"/>
      <c r="J166" s="196"/>
      <c r="K166" s="196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153</v>
      </c>
      <c r="AU166" s="204" t="s">
        <v>86</v>
      </c>
      <c r="AV166" s="13" t="s">
        <v>84</v>
      </c>
      <c r="AW166" s="13" t="s">
        <v>36</v>
      </c>
      <c r="AX166" s="13" t="s">
        <v>76</v>
      </c>
      <c r="AY166" s="204" t="s">
        <v>144</v>
      </c>
    </row>
    <row r="167" spans="1:65" s="14" customFormat="1" ht="10.199999999999999">
      <c r="B167" s="205"/>
      <c r="C167" s="206"/>
      <c r="D167" s="190" t="s">
        <v>153</v>
      </c>
      <c r="E167" s="207" t="s">
        <v>38</v>
      </c>
      <c r="F167" s="208" t="s">
        <v>84</v>
      </c>
      <c r="G167" s="206"/>
      <c r="H167" s="209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153</v>
      </c>
      <c r="AU167" s="215" t="s">
        <v>86</v>
      </c>
      <c r="AV167" s="14" t="s">
        <v>86</v>
      </c>
      <c r="AW167" s="14" t="s">
        <v>36</v>
      </c>
      <c r="AX167" s="14" t="s">
        <v>84</v>
      </c>
      <c r="AY167" s="215" t="s">
        <v>144</v>
      </c>
    </row>
    <row r="168" spans="1:65" s="2" customFormat="1" ht="16.5" customHeight="1">
      <c r="A168" s="37"/>
      <c r="B168" s="38"/>
      <c r="C168" s="177" t="s">
        <v>198</v>
      </c>
      <c r="D168" s="177" t="s">
        <v>147</v>
      </c>
      <c r="E168" s="178" t="s">
        <v>492</v>
      </c>
      <c r="F168" s="179" t="s">
        <v>493</v>
      </c>
      <c r="G168" s="180" t="s">
        <v>226</v>
      </c>
      <c r="H168" s="181">
        <v>15</v>
      </c>
      <c r="I168" s="182"/>
      <c r="J168" s="183">
        <f>ROUND(I168*H168,2)</f>
        <v>0</v>
      </c>
      <c r="K168" s="179" t="s">
        <v>160</v>
      </c>
      <c r="L168" s="42"/>
      <c r="M168" s="184" t="s">
        <v>38</v>
      </c>
      <c r="N168" s="185" t="s">
        <v>49</v>
      </c>
      <c r="O168" s="68"/>
      <c r="P168" s="186">
        <f>O168*H168</f>
        <v>0</v>
      </c>
      <c r="Q168" s="186">
        <v>2.9E-4</v>
      </c>
      <c r="R168" s="186">
        <f>Q168*H168</f>
        <v>4.3499999999999997E-3</v>
      </c>
      <c r="S168" s="186">
        <v>0</v>
      </c>
      <c r="T168" s="18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8" t="s">
        <v>198</v>
      </c>
      <c r="AT168" s="188" t="s">
        <v>147</v>
      </c>
      <c r="AU168" s="188" t="s">
        <v>86</v>
      </c>
      <c r="AY168" s="20" t="s">
        <v>144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0" t="s">
        <v>145</v>
      </c>
      <c r="BK168" s="189">
        <f>ROUND(I168*H168,2)</f>
        <v>0</v>
      </c>
      <c r="BL168" s="20" t="s">
        <v>198</v>
      </c>
      <c r="BM168" s="188" t="s">
        <v>494</v>
      </c>
    </row>
    <row r="169" spans="1:65" s="2" customFormat="1" ht="10.199999999999999">
      <c r="A169" s="37"/>
      <c r="B169" s="38"/>
      <c r="C169" s="39"/>
      <c r="D169" s="190" t="s">
        <v>152</v>
      </c>
      <c r="E169" s="39"/>
      <c r="F169" s="191" t="s">
        <v>495</v>
      </c>
      <c r="G169" s="39"/>
      <c r="H169" s="39"/>
      <c r="I169" s="192"/>
      <c r="J169" s="39"/>
      <c r="K169" s="39"/>
      <c r="L169" s="42"/>
      <c r="M169" s="193"/>
      <c r="N169" s="194"/>
      <c r="O169" s="68"/>
      <c r="P169" s="68"/>
      <c r="Q169" s="68"/>
      <c r="R169" s="68"/>
      <c r="S169" s="68"/>
      <c r="T169" s="69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152</v>
      </c>
      <c r="AU169" s="20" t="s">
        <v>86</v>
      </c>
    </row>
    <row r="170" spans="1:65" s="2" customFormat="1" ht="10.199999999999999">
      <c r="A170" s="37"/>
      <c r="B170" s="38"/>
      <c r="C170" s="39"/>
      <c r="D170" s="216" t="s">
        <v>163</v>
      </c>
      <c r="E170" s="39"/>
      <c r="F170" s="217" t="s">
        <v>496</v>
      </c>
      <c r="G170" s="39"/>
      <c r="H170" s="39"/>
      <c r="I170" s="192"/>
      <c r="J170" s="39"/>
      <c r="K170" s="39"/>
      <c r="L170" s="42"/>
      <c r="M170" s="193"/>
      <c r="N170" s="194"/>
      <c r="O170" s="68"/>
      <c r="P170" s="68"/>
      <c r="Q170" s="68"/>
      <c r="R170" s="68"/>
      <c r="S170" s="68"/>
      <c r="T170" s="69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163</v>
      </c>
      <c r="AU170" s="20" t="s">
        <v>86</v>
      </c>
    </row>
    <row r="171" spans="1:65" s="13" customFormat="1" ht="10.199999999999999">
      <c r="B171" s="195"/>
      <c r="C171" s="196"/>
      <c r="D171" s="190" t="s">
        <v>153</v>
      </c>
      <c r="E171" s="197" t="s">
        <v>38</v>
      </c>
      <c r="F171" s="198" t="s">
        <v>1599</v>
      </c>
      <c r="G171" s="196"/>
      <c r="H171" s="197" t="s">
        <v>38</v>
      </c>
      <c r="I171" s="199"/>
      <c r="J171" s="196"/>
      <c r="K171" s="196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153</v>
      </c>
      <c r="AU171" s="204" t="s">
        <v>86</v>
      </c>
      <c r="AV171" s="13" t="s">
        <v>84</v>
      </c>
      <c r="AW171" s="13" t="s">
        <v>36</v>
      </c>
      <c r="AX171" s="13" t="s">
        <v>76</v>
      </c>
      <c r="AY171" s="204" t="s">
        <v>144</v>
      </c>
    </row>
    <row r="172" spans="1:65" s="14" customFormat="1" ht="10.199999999999999">
      <c r="B172" s="205"/>
      <c r="C172" s="206"/>
      <c r="D172" s="190" t="s">
        <v>153</v>
      </c>
      <c r="E172" s="207" t="s">
        <v>38</v>
      </c>
      <c r="F172" s="208" t="s">
        <v>471</v>
      </c>
      <c r="G172" s="206"/>
      <c r="H172" s="209">
        <v>10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153</v>
      </c>
      <c r="AU172" s="215" t="s">
        <v>86</v>
      </c>
      <c r="AV172" s="14" t="s">
        <v>86</v>
      </c>
      <c r="AW172" s="14" t="s">
        <v>36</v>
      </c>
      <c r="AX172" s="14" t="s">
        <v>76</v>
      </c>
      <c r="AY172" s="215" t="s">
        <v>144</v>
      </c>
    </row>
    <row r="173" spans="1:65" s="13" customFormat="1" ht="10.199999999999999">
      <c r="B173" s="195"/>
      <c r="C173" s="196"/>
      <c r="D173" s="190" t="s">
        <v>153</v>
      </c>
      <c r="E173" s="197" t="s">
        <v>38</v>
      </c>
      <c r="F173" s="198" t="s">
        <v>1600</v>
      </c>
      <c r="G173" s="196"/>
      <c r="H173" s="197" t="s">
        <v>38</v>
      </c>
      <c r="I173" s="199"/>
      <c r="J173" s="196"/>
      <c r="K173" s="196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153</v>
      </c>
      <c r="AU173" s="204" t="s">
        <v>86</v>
      </c>
      <c r="AV173" s="13" t="s">
        <v>84</v>
      </c>
      <c r="AW173" s="13" t="s">
        <v>36</v>
      </c>
      <c r="AX173" s="13" t="s">
        <v>76</v>
      </c>
      <c r="AY173" s="204" t="s">
        <v>144</v>
      </c>
    </row>
    <row r="174" spans="1:65" s="14" customFormat="1" ht="10.199999999999999">
      <c r="B174" s="205"/>
      <c r="C174" s="206"/>
      <c r="D174" s="190" t="s">
        <v>153</v>
      </c>
      <c r="E174" s="207" t="s">
        <v>38</v>
      </c>
      <c r="F174" s="208" t="s">
        <v>184</v>
      </c>
      <c r="G174" s="206"/>
      <c r="H174" s="209">
        <v>5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153</v>
      </c>
      <c r="AU174" s="215" t="s">
        <v>86</v>
      </c>
      <c r="AV174" s="14" t="s">
        <v>86</v>
      </c>
      <c r="AW174" s="14" t="s">
        <v>36</v>
      </c>
      <c r="AX174" s="14" t="s">
        <v>76</v>
      </c>
      <c r="AY174" s="215" t="s">
        <v>144</v>
      </c>
    </row>
    <row r="175" spans="1:65" s="15" customFormat="1" ht="10.199999999999999">
      <c r="B175" s="232"/>
      <c r="C175" s="233"/>
      <c r="D175" s="190" t="s">
        <v>153</v>
      </c>
      <c r="E175" s="234" t="s">
        <v>38</v>
      </c>
      <c r="F175" s="235" t="s">
        <v>421</v>
      </c>
      <c r="G175" s="233"/>
      <c r="H175" s="236">
        <v>15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153</v>
      </c>
      <c r="AU175" s="242" t="s">
        <v>86</v>
      </c>
      <c r="AV175" s="15" t="s">
        <v>145</v>
      </c>
      <c r="AW175" s="15" t="s">
        <v>36</v>
      </c>
      <c r="AX175" s="15" t="s">
        <v>84</v>
      </c>
      <c r="AY175" s="242" t="s">
        <v>144</v>
      </c>
    </row>
    <row r="176" spans="1:65" s="2" customFormat="1" ht="16.5" customHeight="1">
      <c r="A176" s="37"/>
      <c r="B176" s="38"/>
      <c r="C176" s="177" t="s">
        <v>411</v>
      </c>
      <c r="D176" s="177" t="s">
        <v>147</v>
      </c>
      <c r="E176" s="178" t="s">
        <v>315</v>
      </c>
      <c r="F176" s="179" t="s">
        <v>316</v>
      </c>
      <c r="G176" s="180" t="s">
        <v>172</v>
      </c>
      <c r="H176" s="181">
        <v>2.7E-2</v>
      </c>
      <c r="I176" s="182"/>
      <c r="J176" s="183">
        <f>ROUND(I176*H176,2)</f>
        <v>0</v>
      </c>
      <c r="K176" s="179" t="s">
        <v>160</v>
      </c>
      <c r="L176" s="42"/>
      <c r="M176" s="184" t="s">
        <v>38</v>
      </c>
      <c r="N176" s="185" t="s">
        <v>49</v>
      </c>
      <c r="O176" s="68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8" t="s">
        <v>198</v>
      </c>
      <c r="AT176" s="188" t="s">
        <v>147</v>
      </c>
      <c r="AU176" s="188" t="s">
        <v>86</v>
      </c>
      <c r="AY176" s="20" t="s">
        <v>144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20" t="s">
        <v>145</v>
      </c>
      <c r="BK176" s="189">
        <f>ROUND(I176*H176,2)</f>
        <v>0</v>
      </c>
      <c r="BL176" s="20" t="s">
        <v>198</v>
      </c>
      <c r="BM176" s="188" t="s">
        <v>514</v>
      </c>
    </row>
    <row r="177" spans="1:65" s="2" customFormat="1" ht="19.2">
      <c r="A177" s="37"/>
      <c r="B177" s="38"/>
      <c r="C177" s="39"/>
      <c r="D177" s="190" t="s">
        <v>152</v>
      </c>
      <c r="E177" s="39"/>
      <c r="F177" s="191" t="s">
        <v>318</v>
      </c>
      <c r="G177" s="39"/>
      <c r="H177" s="39"/>
      <c r="I177" s="192"/>
      <c r="J177" s="39"/>
      <c r="K177" s="39"/>
      <c r="L177" s="42"/>
      <c r="M177" s="193"/>
      <c r="N177" s="194"/>
      <c r="O177" s="68"/>
      <c r="P177" s="68"/>
      <c r="Q177" s="68"/>
      <c r="R177" s="68"/>
      <c r="S177" s="68"/>
      <c r="T177" s="6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152</v>
      </c>
      <c r="AU177" s="20" t="s">
        <v>86</v>
      </c>
    </row>
    <row r="178" spans="1:65" s="2" customFormat="1" ht="10.199999999999999">
      <c r="A178" s="37"/>
      <c r="B178" s="38"/>
      <c r="C178" s="39"/>
      <c r="D178" s="216" t="s">
        <v>163</v>
      </c>
      <c r="E178" s="39"/>
      <c r="F178" s="217" t="s">
        <v>319</v>
      </c>
      <c r="G178" s="39"/>
      <c r="H178" s="39"/>
      <c r="I178" s="192"/>
      <c r="J178" s="39"/>
      <c r="K178" s="39"/>
      <c r="L178" s="42"/>
      <c r="M178" s="193"/>
      <c r="N178" s="194"/>
      <c r="O178" s="68"/>
      <c r="P178" s="68"/>
      <c r="Q178" s="68"/>
      <c r="R178" s="68"/>
      <c r="S178" s="68"/>
      <c r="T178" s="69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163</v>
      </c>
      <c r="AU178" s="20" t="s">
        <v>86</v>
      </c>
    </row>
    <row r="179" spans="1:65" s="12" customFormat="1" ht="22.8" customHeight="1">
      <c r="B179" s="161"/>
      <c r="C179" s="162"/>
      <c r="D179" s="163" t="s">
        <v>75</v>
      </c>
      <c r="E179" s="175" t="s">
        <v>515</v>
      </c>
      <c r="F179" s="175" t="s">
        <v>516</v>
      </c>
      <c r="G179" s="162"/>
      <c r="H179" s="162"/>
      <c r="I179" s="165"/>
      <c r="J179" s="176">
        <f>BK179</f>
        <v>0</v>
      </c>
      <c r="K179" s="162"/>
      <c r="L179" s="167"/>
      <c r="M179" s="168"/>
      <c r="N179" s="169"/>
      <c r="O179" s="169"/>
      <c r="P179" s="170">
        <f>SUM(P180:P207)</f>
        <v>0</v>
      </c>
      <c r="Q179" s="169"/>
      <c r="R179" s="170">
        <f>SUM(R180:R207)</f>
        <v>8.7200000000000014E-2</v>
      </c>
      <c r="S179" s="169"/>
      <c r="T179" s="171">
        <f>SUM(T180:T207)</f>
        <v>0.18905000000000002</v>
      </c>
      <c r="AR179" s="172" t="s">
        <v>86</v>
      </c>
      <c r="AT179" s="173" t="s">
        <v>75</v>
      </c>
      <c r="AU179" s="173" t="s">
        <v>84</v>
      </c>
      <c r="AY179" s="172" t="s">
        <v>144</v>
      </c>
      <c r="BK179" s="174">
        <f>SUM(BK180:BK207)</f>
        <v>0</v>
      </c>
    </row>
    <row r="180" spans="1:65" s="2" customFormat="1" ht="16.5" customHeight="1">
      <c r="A180" s="37"/>
      <c r="B180" s="38"/>
      <c r="C180" s="177" t="s">
        <v>422</v>
      </c>
      <c r="D180" s="177" t="s">
        <v>147</v>
      </c>
      <c r="E180" s="178" t="s">
        <v>1601</v>
      </c>
      <c r="F180" s="179" t="s">
        <v>1602</v>
      </c>
      <c r="G180" s="180" t="s">
        <v>226</v>
      </c>
      <c r="H180" s="181">
        <v>5</v>
      </c>
      <c r="I180" s="182"/>
      <c r="J180" s="183">
        <f>ROUND(I180*H180,2)</f>
        <v>0</v>
      </c>
      <c r="K180" s="179" t="s">
        <v>160</v>
      </c>
      <c r="L180" s="42"/>
      <c r="M180" s="184" t="s">
        <v>38</v>
      </c>
      <c r="N180" s="185" t="s">
        <v>49</v>
      </c>
      <c r="O180" s="68"/>
      <c r="P180" s="186">
        <f>O180*H180</f>
        <v>0</v>
      </c>
      <c r="Q180" s="186">
        <v>1.5499999999999999E-3</v>
      </c>
      <c r="R180" s="186">
        <f>Q180*H180</f>
        <v>7.7499999999999999E-3</v>
      </c>
      <c r="S180" s="186">
        <v>1.5499999999999999E-3</v>
      </c>
      <c r="T180" s="187">
        <f>S180*H180</f>
        <v>7.7499999999999999E-3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8" t="s">
        <v>198</v>
      </c>
      <c r="AT180" s="188" t="s">
        <v>147</v>
      </c>
      <c r="AU180" s="188" t="s">
        <v>86</v>
      </c>
      <c r="AY180" s="20" t="s">
        <v>144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145</v>
      </c>
      <c r="BK180" s="189">
        <f>ROUND(I180*H180,2)</f>
        <v>0</v>
      </c>
      <c r="BL180" s="20" t="s">
        <v>198</v>
      </c>
      <c r="BM180" s="188" t="s">
        <v>1603</v>
      </c>
    </row>
    <row r="181" spans="1:65" s="2" customFormat="1" ht="19.2">
      <c r="A181" s="37"/>
      <c r="B181" s="38"/>
      <c r="C181" s="39"/>
      <c r="D181" s="190" t="s">
        <v>152</v>
      </c>
      <c r="E181" s="39"/>
      <c r="F181" s="191" t="s">
        <v>1604</v>
      </c>
      <c r="G181" s="39"/>
      <c r="H181" s="39"/>
      <c r="I181" s="192"/>
      <c r="J181" s="39"/>
      <c r="K181" s="39"/>
      <c r="L181" s="42"/>
      <c r="M181" s="193"/>
      <c r="N181" s="194"/>
      <c r="O181" s="68"/>
      <c r="P181" s="68"/>
      <c r="Q181" s="68"/>
      <c r="R181" s="68"/>
      <c r="S181" s="68"/>
      <c r="T181" s="69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152</v>
      </c>
      <c r="AU181" s="20" t="s">
        <v>86</v>
      </c>
    </row>
    <row r="182" spans="1:65" s="2" customFormat="1" ht="10.199999999999999">
      <c r="A182" s="37"/>
      <c r="B182" s="38"/>
      <c r="C182" s="39"/>
      <c r="D182" s="216" t="s">
        <v>163</v>
      </c>
      <c r="E182" s="39"/>
      <c r="F182" s="217" t="s">
        <v>1605</v>
      </c>
      <c r="G182" s="39"/>
      <c r="H182" s="39"/>
      <c r="I182" s="192"/>
      <c r="J182" s="39"/>
      <c r="K182" s="39"/>
      <c r="L182" s="42"/>
      <c r="M182" s="193"/>
      <c r="N182" s="194"/>
      <c r="O182" s="68"/>
      <c r="P182" s="68"/>
      <c r="Q182" s="68"/>
      <c r="R182" s="68"/>
      <c r="S182" s="68"/>
      <c r="T182" s="69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163</v>
      </c>
      <c r="AU182" s="20" t="s">
        <v>86</v>
      </c>
    </row>
    <row r="183" spans="1:65" s="13" customFormat="1" ht="10.199999999999999">
      <c r="B183" s="195"/>
      <c r="C183" s="196"/>
      <c r="D183" s="190" t="s">
        <v>153</v>
      </c>
      <c r="E183" s="197" t="s">
        <v>38</v>
      </c>
      <c r="F183" s="198" t="s">
        <v>1606</v>
      </c>
      <c r="G183" s="196"/>
      <c r="H183" s="197" t="s">
        <v>38</v>
      </c>
      <c r="I183" s="199"/>
      <c r="J183" s="196"/>
      <c r="K183" s="196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153</v>
      </c>
      <c r="AU183" s="204" t="s">
        <v>86</v>
      </c>
      <c r="AV183" s="13" t="s">
        <v>84</v>
      </c>
      <c r="AW183" s="13" t="s">
        <v>36</v>
      </c>
      <c r="AX183" s="13" t="s">
        <v>76</v>
      </c>
      <c r="AY183" s="204" t="s">
        <v>144</v>
      </c>
    </row>
    <row r="184" spans="1:65" s="14" customFormat="1" ht="10.199999999999999">
      <c r="B184" s="205"/>
      <c r="C184" s="206"/>
      <c r="D184" s="190" t="s">
        <v>153</v>
      </c>
      <c r="E184" s="207" t="s">
        <v>38</v>
      </c>
      <c r="F184" s="208" t="s">
        <v>184</v>
      </c>
      <c r="G184" s="206"/>
      <c r="H184" s="209">
        <v>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153</v>
      </c>
      <c r="AU184" s="215" t="s">
        <v>86</v>
      </c>
      <c r="AV184" s="14" t="s">
        <v>86</v>
      </c>
      <c r="AW184" s="14" t="s">
        <v>36</v>
      </c>
      <c r="AX184" s="14" t="s">
        <v>84</v>
      </c>
      <c r="AY184" s="215" t="s">
        <v>144</v>
      </c>
    </row>
    <row r="185" spans="1:65" s="2" customFormat="1" ht="16.5" customHeight="1">
      <c r="A185" s="37"/>
      <c r="B185" s="38"/>
      <c r="C185" s="177" t="s">
        <v>430</v>
      </c>
      <c r="D185" s="177" t="s">
        <v>147</v>
      </c>
      <c r="E185" s="178" t="s">
        <v>1607</v>
      </c>
      <c r="F185" s="179" t="s">
        <v>1608</v>
      </c>
      <c r="G185" s="180" t="s">
        <v>150</v>
      </c>
      <c r="H185" s="181">
        <v>5</v>
      </c>
      <c r="I185" s="182"/>
      <c r="J185" s="183">
        <f>ROUND(I185*H185,2)</f>
        <v>0</v>
      </c>
      <c r="K185" s="179" t="s">
        <v>38</v>
      </c>
      <c r="L185" s="42"/>
      <c r="M185" s="184" t="s">
        <v>38</v>
      </c>
      <c r="N185" s="185" t="s">
        <v>49</v>
      </c>
      <c r="O185" s="68"/>
      <c r="P185" s="186">
        <f>O185*H185</f>
        <v>0</v>
      </c>
      <c r="Q185" s="186">
        <v>0</v>
      </c>
      <c r="R185" s="186">
        <f>Q185*H185</f>
        <v>0</v>
      </c>
      <c r="S185" s="186">
        <v>3.4700000000000002E-2</v>
      </c>
      <c r="T185" s="187">
        <f>S185*H185</f>
        <v>0.17350000000000002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8" t="s">
        <v>198</v>
      </c>
      <c r="AT185" s="188" t="s">
        <v>147</v>
      </c>
      <c r="AU185" s="188" t="s">
        <v>86</v>
      </c>
      <c r="AY185" s="20" t="s">
        <v>144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20" t="s">
        <v>145</v>
      </c>
      <c r="BK185" s="189">
        <f>ROUND(I185*H185,2)</f>
        <v>0</v>
      </c>
      <c r="BL185" s="20" t="s">
        <v>198</v>
      </c>
      <c r="BM185" s="188" t="s">
        <v>1609</v>
      </c>
    </row>
    <row r="186" spans="1:65" s="2" customFormat="1" ht="10.199999999999999">
      <c r="A186" s="37"/>
      <c r="B186" s="38"/>
      <c r="C186" s="39"/>
      <c r="D186" s="190" t="s">
        <v>152</v>
      </c>
      <c r="E186" s="39"/>
      <c r="F186" s="191" t="s">
        <v>1610</v>
      </c>
      <c r="G186" s="39"/>
      <c r="H186" s="39"/>
      <c r="I186" s="192"/>
      <c r="J186" s="39"/>
      <c r="K186" s="39"/>
      <c r="L186" s="42"/>
      <c r="M186" s="193"/>
      <c r="N186" s="194"/>
      <c r="O186" s="68"/>
      <c r="P186" s="68"/>
      <c r="Q186" s="68"/>
      <c r="R186" s="68"/>
      <c r="S186" s="68"/>
      <c r="T186" s="69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152</v>
      </c>
      <c r="AU186" s="20" t="s">
        <v>86</v>
      </c>
    </row>
    <row r="187" spans="1:65" s="13" customFormat="1" ht="10.199999999999999">
      <c r="B187" s="195"/>
      <c r="C187" s="196"/>
      <c r="D187" s="190" t="s">
        <v>153</v>
      </c>
      <c r="E187" s="197" t="s">
        <v>38</v>
      </c>
      <c r="F187" s="198" t="s">
        <v>1611</v>
      </c>
      <c r="G187" s="196"/>
      <c r="H187" s="197" t="s">
        <v>38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153</v>
      </c>
      <c r="AU187" s="204" t="s">
        <v>86</v>
      </c>
      <c r="AV187" s="13" t="s">
        <v>84</v>
      </c>
      <c r="AW187" s="13" t="s">
        <v>36</v>
      </c>
      <c r="AX187" s="13" t="s">
        <v>76</v>
      </c>
      <c r="AY187" s="204" t="s">
        <v>144</v>
      </c>
    </row>
    <row r="188" spans="1:65" s="14" customFormat="1" ht="10.199999999999999">
      <c r="B188" s="205"/>
      <c r="C188" s="206"/>
      <c r="D188" s="190" t="s">
        <v>153</v>
      </c>
      <c r="E188" s="207" t="s">
        <v>38</v>
      </c>
      <c r="F188" s="208" t="s">
        <v>506</v>
      </c>
      <c r="G188" s="206"/>
      <c r="H188" s="209">
        <v>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153</v>
      </c>
      <c r="AU188" s="215" t="s">
        <v>86</v>
      </c>
      <c r="AV188" s="14" t="s">
        <v>86</v>
      </c>
      <c r="AW188" s="14" t="s">
        <v>36</v>
      </c>
      <c r="AX188" s="14" t="s">
        <v>84</v>
      </c>
      <c r="AY188" s="215" t="s">
        <v>144</v>
      </c>
    </row>
    <row r="189" spans="1:65" s="2" customFormat="1" ht="16.5" customHeight="1">
      <c r="A189" s="37"/>
      <c r="B189" s="38"/>
      <c r="C189" s="177" t="s">
        <v>437</v>
      </c>
      <c r="D189" s="177" t="s">
        <v>147</v>
      </c>
      <c r="E189" s="178" t="s">
        <v>1612</v>
      </c>
      <c r="F189" s="179" t="s">
        <v>1613</v>
      </c>
      <c r="G189" s="180" t="s">
        <v>150</v>
      </c>
      <c r="H189" s="181">
        <v>5</v>
      </c>
      <c r="I189" s="182"/>
      <c r="J189" s="183">
        <f>ROUND(I189*H189,2)</f>
        <v>0</v>
      </c>
      <c r="K189" s="179" t="s">
        <v>160</v>
      </c>
      <c r="L189" s="42"/>
      <c r="M189" s="184" t="s">
        <v>38</v>
      </c>
      <c r="N189" s="185" t="s">
        <v>49</v>
      </c>
      <c r="O189" s="68"/>
      <c r="P189" s="186">
        <f>O189*H189</f>
        <v>0</v>
      </c>
      <c r="Q189" s="186">
        <v>6.4000000000000005E-4</v>
      </c>
      <c r="R189" s="186">
        <f>Q189*H189</f>
        <v>3.2000000000000002E-3</v>
      </c>
      <c r="S189" s="186">
        <v>0</v>
      </c>
      <c r="T189" s="18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8" t="s">
        <v>198</v>
      </c>
      <c r="AT189" s="188" t="s">
        <v>147</v>
      </c>
      <c r="AU189" s="188" t="s">
        <v>86</v>
      </c>
      <c r="AY189" s="20" t="s">
        <v>144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20" t="s">
        <v>145</v>
      </c>
      <c r="BK189" s="189">
        <f>ROUND(I189*H189,2)</f>
        <v>0</v>
      </c>
      <c r="BL189" s="20" t="s">
        <v>198</v>
      </c>
      <c r="BM189" s="188" t="s">
        <v>1614</v>
      </c>
    </row>
    <row r="190" spans="1:65" s="2" customFormat="1" ht="10.199999999999999">
      <c r="A190" s="37"/>
      <c r="B190" s="38"/>
      <c r="C190" s="39"/>
      <c r="D190" s="190" t="s">
        <v>152</v>
      </c>
      <c r="E190" s="39"/>
      <c r="F190" s="191" t="s">
        <v>1615</v>
      </c>
      <c r="G190" s="39"/>
      <c r="H190" s="39"/>
      <c r="I190" s="192"/>
      <c r="J190" s="39"/>
      <c r="K190" s="39"/>
      <c r="L190" s="42"/>
      <c r="M190" s="193"/>
      <c r="N190" s="194"/>
      <c r="O190" s="68"/>
      <c r="P190" s="68"/>
      <c r="Q190" s="68"/>
      <c r="R190" s="68"/>
      <c r="S190" s="68"/>
      <c r="T190" s="69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152</v>
      </c>
      <c r="AU190" s="20" t="s">
        <v>86</v>
      </c>
    </row>
    <row r="191" spans="1:65" s="2" customFormat="1" ht="10.199999999999999">
      <c r="A191" s="37"/>
      <c r="B191" s="38"/>
      <c r="C191" s="39"/>
      <c r="D191" s="216" t="s">
        <v>163</v>
      </c>
      <c r="E191" s="39"/>
      <c r="F191" s="217" t="s">
        <v>1616</v>
      </c>
      <c r="G191" s="39"/>
      <c r="H191" s="39"/>
      <c r="I191" s="192"/>
      <c r="J191" s="39"/>
      <c r="K191" s="39"/>
      <c r="L191" s="42"/>
      <c r="M191" s="193"/>
      <c r="N191" s="194"/>
      <c r="O191" s="68"/>
      <c r="P191" s="68"/>
      <c r="Q191" s="68"/>
      <c r="R191" s="68"/>
      <c r="S191" s="68"/>
      <c r="T191" s="69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163</v>
      </c>
      <c r="AU191" s="20" t="s">
        <v>86</v>
      </c>
    </row>
    <row r="192" spans="1:65" s="13" customFormat="1" ht="10.199999999999999">
      <c r="B192" s="195"/>
      <c r="C192" s="196"/>
      <c r="D192" s="190" t="s">
        <v>153</v>
      </c>
      <c r="E192" s="197" t="s">
        <v>38</v>
      </c>
      <c r="F192" s="198" t="s">
        <v>1617</v>
      </c>
      <c r="G192" s="196"/>
      <c r="H192" s="197" t="s">
        <v>38</v>
      </c>
      <c r="I192" s="199"/>
      <c r="J192" s="196"/>
      <c r="K192" s="196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153</v>
      </c>
      <c r="AU192" s="204" t="s">
        <v>86</v>
      </c>
      <c r="AV192" s="13" t="s">
        <v>84</v>
      </c>
      <c r="AW192" s="13" t="s">
        <v>36</v>
      </c>
      <c r="AX192" s="13" t="s">
        <v>76</v>
      </c>
      <c r="AY192" s="204" t="s">
        <v>144</v>
      </c>
    </row>
    <row r="193" spans="1:65" s="14" customFormat="1" ht="10.199999999999999">
      <c r="B193" s="205"/>
      <c r="C193" s="206"/>
      <c r="D193" s="190" t="s">
        <v>153</v>
      </c>
      <c r="E193" s="207" t="s">
        <v>38</v>
      </c>
      <c r="F193" s="208" t="s">
        <v>506</v>
      </c>
      <c r="G193" s="206"/>
      <c r="H193" s="209">
        <v>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153</v>
      </c>
      <c r="AU193" s="215" t="s">
        <v>86</v>
      </c>
      <c r="AV193" s="14" t="s">
        <v>86</v>
      </c>
      <c r="AW193" s="14" t="s">
        <v>36</v>
      </c>
      <c r="AX193" s="14" t="s">
        <v>84</v>
      </c>
      <c r="AY193" s="215" t="s">
        <v>144</v>
      </c>
    </row>
    <row r="194" spans="1:65" s="2" customFormat="1" ht="16.5" customHeight="1">
      <c r="A194" s="37"/>
      <c r="B194" s="38"/>
      <c r="C194" s="218" t="s">
        <v>7</v>
      </c>
      <c r="D194" s="218" t="s">
        <v>223</v>
      </c>
      <c r="E194" s="219" t="s">
        <v>1618</v>
      </c>
      <c r="F194" s="220" t="s">
        <v>1619</v>
      </c>
      <c r="G194" s="221" t="s">
        <v>226</v>
      </c>
      <c r="H194" s="222">
        <v>5</v>
      </c>
      <c r="I194" s="223"/>
      <c r="J194" s="224">
        <f>ROUND(I194*H194,2)</f>
        <v>0</v>
      </c>
      <c r="K194" s="220" t="s">
        <v>160</v>
      </c>
      <c r="L194" s="225"/>
      <c r="M194" s="226" t="s">
        <v>38</v>
      </c>
      <c r="N194" s="227" t="s">
        <v>49</v>
      </c>
      <c r="O194" s="68"/>
      <c r="P194" s="186">
        <f>O194*H194</f>
        <v>0</v>
      </c>
      <c r="Q194" s="186">
        <v>1.4E-2</v>
      </c>
      <c r="R194" s="186">
        <f>Q194*H194</f>
        <v>7.0000000000000007E-2</v>
      </c>
      <c r="S194" s="186">
        <v>0</v>
      </c>
      <c r="T194" s="18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8" t="s">
        <v>227</v>
      </c>
      <c r="AT194" s="188" t="s">
        <v>223</v>
      </c>
      <c r="AU194" s="188" t="s">
        <v>86</v>
      </c>
      <c r="AY194" s="20" t="s">
        <v>144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0" t="s">
        <v>145</v>
      </c>
      <c r="BK194" s="189">
        <f>ROUND(I194*H194,2)</f>
        <v>0</v>
      </c>
      <c r="BL194" s="20" t="s">
        <v>198</v>
      </c>
      <c r="BM194" s="188" t="s">
        <v>1620</v>
      </c>
    </row>
    <row r="195" spans="1:65" s="2" customFormat="1" ht="10.199999999999999">
      <c r="A195" s="37"/>
      <c r="B195" s="38"/>
      <c r="C195" s="39"/>
      <c r="D195" s="190" t="s">
        <v>152</v>
      </c>
      <c r="E195" s="39"/>
      <c r="F195" s="191" t="s">
        <v>1619</v>
      </c>
      <c r="G195" s="39"/>
      <c r="H195" s="39"/>
      <c r="I195" s="192"/>
      <c r="J195" s="39"/>
      <c r="K195" s="39"/>
      <c r="L195" s="42"/>
      <c r="M195" s="193"/>
      <c r="N195" s="194"/>
      <c r="O195" s="68"/>
      <c r="P195" s="68"/>
      <c r="Q195" s="68"/>
      <c r="R195" s="68"/>
      <c r="S195" s="68"/>
      <c r="T195" s="69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152</v>
      </c>
      <c r="AU195" s="20" t="s">
        <v>86</v>
      </c>
    </row>
    <row r="196" spans="1:65" s="2" customFormat="1" ht="16.5" customHeight="1">
      <c r="A196" s="37"/>
      <c r="B196" s="38"/>
      <c r="C196" s="177" t="s">
        <v>451</v>
      </c>
      <c r="D196" s="177" t="s">
        <v>147</v>
      </c>
      <c r="E196" s="178" t="s">
        <v>1621</v>
      </c>
      <c r="F196" s="179" t="s">
        <v>1622</v>
      </c>
      <c r="G196" s="180" t="s">
        <v>150</v>
      </c>
      <c r="H196" s="181">
        <v>5</v>
      </c>
      <c r="I196" s="182"/>
      <c r="J196" s="183">
        <f>ROUND(I196*H196,2)</f>
        <v>0</v>
      </c>
      <c r="K196" s="179" t="s">
        <v>160</v>
      </c>
      <c r="L196" s="42"/>
      <c r="M196" s="184" t="s">
        <v>38</v>
      </c>
      <c r="N196" s="185" t="s">
        <v>49</v>
      </c>
      <c r="O196" s="68"/>
      <c r="P196" s="186">
        <f>O196*H196</f>
        <v>0</v>
      </c>
      <c r="Q196" s="186">
        <v>0</v>
      </c>
      <c r="R196" s="186">
        <f>Q196*H196</f>
        <v>0</v>
      </c>
      <c r="S196" s="186">
        <v>1.56E-3</v>
      </c>
      <c r="T196" s="187">
        <f>S196*H196</f>
        <v>7.7999999999999996E-3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8" t="s">
        <v>198</v>
      </c>
      <c r="AT196" s="188" t="s">
        <v>147</v>
      </c>
      <c r="AU196" s="188" t="s">
        <v>86</v>
      </c>
      <c r="AY196" s="20" t="s">
        <v>144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20" t="s">
        <v>145</v>
      </c>
      <c r="BK196" s="189">
        <f>ROUND(I196*H196,2)</f>
        <v>0</v>
      </c>
      <c r="BL196" s="20" t="s">
        <v>198</v>
      </c>
      <c r="BM196" s="188" t="s">
        <v>565</v>
      </c>
    </row>
    <row r="197" spans="1:65" s="2" customFormat="1" ht="10.199999999999999">
      <c r="A197" s="37"/>
      <c r="B197" s="38"/>
      <c r="C197" s="39"/>
      <c r="D197" s="190" t="s">
        <v>152</v>
      </c>
      <c r="E197" s="39"/>
      <c r="F197" s="191" t="s">
        <v>1623</v>
      </c>
      <c r="G197" s="39"/>
      <c r="H197" s="39"/>
      <c r="I197" s="192"/>
      <c r="J197" s="39"/>
      <c r="K197" s="39"/>
      <c r="L197" s="42"/>
      <c r="M197" s="193"/>
      <c r="N197" s="194"/>
      <c r="O197" s="68"/>
      <c r="P197" s="68"/>
      <c r="Q197" s="68"/>
      <c r="R197" s="68"/>
      <c r="S197" s="68"/>
      <c r="T197" s="69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152</v>
      </c>
      <c r="AU197" s="20" t="s">
        <v>86</v>
      </c>
    </row>
    <row r="198" spans="1:65" s="2" customFormat="1" ht="10.199999999999999">
      <c r="A198" s="37"/>
      <c r="B198" s="38"/>
      <c r="C198" s="39"/>
      <c r="D198" s="216" t="s">
        <v>163</v>
      </c>
      <c r="E198" s="39"/>
      <c r="F198" s="217" t="s">
        <v>1624</v>
      </c>
      <c r="G198" s="39"/>
      <c r="H198" s="39"/>
      <c r="I198" s="192"/>
      <c r="J198" s="39"/>
      <c r="K198" s="39"/>
      <c r="L198" s="42"/>
      <c r="M198" s="193"/>
      <c r="N198" s="194"/>
      <c r="O198" s="68"/>
      <c r="P198" s="68"/>
      <c r="Q198" s="68"/>
      <c r="R198" s="68"/>
      <c r="S198" s="68"/>
      <c r="T198" s="69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163</v>
      </c>
      <c r="AU198" s="20" t="s">
        <v>86</v>
      </c>
    </row>
    <row r="199" spans="1:65" s="13" customFormat="1" ht="10.199999999999999">
      <c r="B199" s="195"/>
      <c r="C199" s="196"/>
      <c r="D199" s="190" t="s">
        <v>153</v>
      </c>
      <c r="E199" s="197" t="s">
        <v>38</v>
      </c>
      <c r="F199" s="198" t="s">
        <v>1625</v>
      </c>
      <c r="G199" s="196"/>
      <c r="H199" s="197" t="s">
        <v>38</v>
      </c>
      <c r="I199" s="199"/>
      <c r="J199" s="196"/>
      <c r="K199" s="196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153</v>
      </c>
      <c r="AU199" s="204" t="s">
        <v>86</v>
      </c>
      <c r="AV199" s="13" t="s">
        <v>84</v>
      </c>
      <c r="AW199" s="13" t="s">
        <v>36</v>
      </c>
      <c r="AX199" s="13" t="s">
        <v>76</v>
      </c>
      <c r="AY199" s="204" t="s">
        <v>144</v>
      </c>
    </row>
    <row r="200" spans="1:65" s="14" customFormat="1" ht="10.199999999999999">
      <c r="B200" s="205"/>
      <c r="C200" s="206"/>
      <c r="D200" s="190" t="s">
        <v>153</v>
      </c>
      <c r="E200" s="207" t="s">
        <v>38</v>
      </c>
      <c r="F200" s="208" t="s">
        <v>184</v>
      </c>
      <c r="G200" s="206"/>
      <c r="H200" s="209">
        <v>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153</v>
      </c>
      <c r="AU200" s="215" t="s">
        <v>86</v>
      </c>
      <c r="AV200" s="14" t="s">
        <v>86</v>
      </c>
      <c r="AW200" s="14" t="s">
        <v>36</v>
      </c>
      <c r="AX200" s="14" t="s">
        <v>84</v>
      </c>
      <c r="AY200" s="215" t="s">
        <v>144</v>
      </c>
    </row>
    <row r="201" spans="1:65" s="2" customFormat="1" ht="16.5" customHeight="1">
      <c r="A201" s="37"/>
      <c r="B201" s="38"/>
      <c r="C201" s="177" t="s">
        <v>453</v>
      </c>
      <c r="D201" s="177" t="s">
        <v>147</v>
      </c>
      <c r="E201" s="178" t="s">
        <v>1626</v>
      </c>
      <c r="F201" s="179" t="s">
        <v>1627</v>
      </c>
      <c r="G201" s="180" t="s">
        <v>150</v>
      </c>
      <c r="H201" s="181">
        <v>5</v>
      </c>
      <c r="I201" s="182"/>
      <c r="J201" s="183">
        <f>ROUND(I201*H201,2)</f>
        <v>0</v>
      </c>
      <c r="K201" s="179" t="s">
        <v>160</v>
      </c>
      <c r="L201" s="42"/>
      <c r="M201" s="184" t="s">
        <v>38</v>
      </c>
      <c r="N201" s="185" t="s">
        <v>49</v>
      </c>
      <c r="O201" s="68"/>
      <c r="P201" s="186">
        <f>O201*H201</f>
        <v>0</v>
      </c>
      <c r="Q201" s="186">
        <v>1.25E-3</v>
      </c>
      <c r="R201" s="186">
        <f>Q201*H201</f>
        <v>6.2500000000000003E-3</v>
      </c>
      <c r="S201" s="186">
        <v>0</v>
      </c>
      <c r="T201" s="18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8" t="s">
        <v>198</v>
      </c>
      <c r="AT201" s="188" t="s">
        <v>147</v>
      </c>
      <c r="AU201" s="188" t="s">
        <v>86</v>
      </c>
      <c r="AY201" s="20" t="s">
        <v>144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20" t="s">
        <v>145</v>
      </c>
      <c r="BK201" s="189">
        <f>ROUND(I201*H201,2)</f>
        <v>0</v>
      </c>
      <c r="BL201" s="20" t="s">
        <v>198</v>
      </c>
      <c r="BM201" s="188" t="s">
        <v>571</v>
      </c>
    </row>
    <row r="202" spans="1:65" s="2" customFormat="1" ht="10.199999999999999">
      <c r="A202" s="37"/>
      <c r="B202" s="38"/>
      <c r="C202" s="39"/>
      <c r="D202" s="190" t="s">
        <v>152</v>
      </c>
      <c r="E202" s="39"/>
      <c r="F202" s="191" t="s">
        <v>1628</v>
      </c>
      <c r="G202" s="39"/>
      <c r="H202" s="39"/>
      <c r="I202" s="192"/>
      <c r="J202" s="39"/>
      <c r="K202" s="39"/>
      <c r="L202" s="42"/>
      <c r="M202" s="193"/>
      <c r="N202" s="194"/>
      <c r="O202" s="68"/>
      <c r="P202" s="68"/>
      <c r="Q202" s="68"/>
      <c r="R202" s="68"/>
      <c r="S202" s="68"/>
      <c r="T202" s="69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152</v>
      </c>
      <c r="AU202" s="20" t="s">
        <v>86</v>
      </c>
    </row>
    <row r="203" spans="1:65" s="2" customFormat="1" ht="10.199999999999999">
      <c r="A203" s="37"/>
      <c r="B203" s="38"/>
      <c r="C203" s="39"/>
      <c r="D203" s="216" t="s">
        <v>163</v>
      </c>
      <c r="E203" s="39"/>
      <c r="F203" s="217" t="s">
        <v>1629</v>
      </c>
      <c r="G203" s="39"/>
      <c r="H203" s="39"/>
      <c r="I203" s="192"/>
      <c r="J203" s="39"/>
      <c r="K203" s="39"/>
      <c r="L203" s="42"/>
      <c r="M203" s="193"/>
      <c r="N203" s="194"/>
      <c r="O203" s="68"/>
      <c r="P203" s="68"/>
      <c r="Q203" s="68"/>
      <c r="R203" s="68"/>
      <c r="S203" s="68"/>
      <c r="T203" s="69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163</v>
      </c>
      <c r="AU203" s="20" t="s">
        <v>86</v>
      </c>
    </row>
    <row r="204" spans="1:65" s="14" customFormat="1" ht="10.199999999999999">
      <c r="B204" s="205"/>
      <c r="C204" s="206"/>
      <c r="D204" s="190" t="s">
        <v>153</v>
      </c>
      <c r="E204" s="207" t="s">
        <v>38</v>
      </c>
      <c r="F204" s="208" t="s">
        <v>184</v>
      </c>
      <c r="G204" s="206"/>
      <c r="H204" s="209">
        <v>5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153</v>
      </c>
      <c r="AU204" s="215" t="s">
        <v>86</v>
      </c>
      <c r="AV204" s="14" t="s">
        <v>86</v>
      </c>
      <c r="AW204" s="14" t="s">
        <v>36</v>
      </c>
      <c r="AX204" s="14" t="s">
        <v>84</v>
      </c>
      <c r="AY204" s="215" t="s">
        <v>144</v>
      </c>
    </row>
    <row r="205" spans="1:65" s="2" customFormat="1" ht="16.5" customHeight="1">
      <c r="A205" s="37"/>
      <c r="B205" s="38"/>
      <c r="C205" s="177" t="s">
        <v>464</v>
      </c>
      <c r="D205" s="177" t="s">
        <v>147</v>
      </c>
      <c r="E205" s="178" t="s">
        <v>646</v>
      </c>
      <c r="F205" s="179" t="s">
        <v>647</v>
      </c>
      <c r="G205" s="180" t="s">
        <v>172</v>
      </c>
      <c r="H205" s="181">
        <v>8.6999999999999994E-2</v>
      </c>
      <c r="I205" s="182"/>
      <c r="J205" s="183">
        <f>ROUND(I205*H205,2)</f>
        <v>0</v>
      </c>
      <c r="K205" s="179" t="s">
        <v>160</v>
      </c>
      <c r="L205" s="42"/>
      <c r="M205" s="184" t="s">
        <v>38</v>
      </c>
      <c r="N205" s="185" t="s">
        <v>49</v>
      </c>
      <c r="O205" s="68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8" t="s">
        <v>198</v>
      </c>
      <c r="AT205" s="188" t="s">
        <v>147</v>
      </c>
      <c r="AU205" s="188" t="s">
        <v>86</v>
      </c>
      <c r="AY205" s="20" t="s">
        <v>144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20" t="s">
        <v>145</v>
      </c>
      <c r="BK205" s="189">
        <f>ROUND(I205*H205,2)</f>
        <v>0</v>
      </c>
      <c r="BL205" s="20" t="s">
        <v>198</v>
      </c>
      <c r="BM205" s="188" t="s">
        <v>648</v>
      </c>
    </row>
    <row r="206" spans="1:65" s="2" customFormat="1" ht="19.2">
      <c r="A206" s="37"/>
      <c r="B206" s="38"/>
      <c r="C206" s="39"/>
      <c r="D206" s="190" t="s">
        <v>152</v>
      </c>
      <c r="E206" s="39"/>
      <c r="F206" s="191" t="s">
        <v>649</v>
      </c>
      <c r="G206" s="39"/>
      <c r="H206" s="39"/>
      <c r="I206" s="192"/>
      <c r="J206" s="39"/>
      <c r="K206" s="39"/>
      <c r="L206" s="42"/>
      <c r="M206" s="193"/>
      <c r="N206" s="194"/>
      <c r="O206" s="68"/>
      <c r="P206" s="68"/>
      <c r="Q206" s="68"/>
      <c r="R206" s="68"/>
      <c r="S206" s="68"/>
      <c r="T206" s="69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152</v>
      </c>
      <c r="AU206" s="20" t="s">
        <v>86</v>
      </c>
    </row>
    <row r="207" spans="1:65" s="2" customFormat="1" ht="10.199999999999999">
      <c r="A207" s="37"/>
      <c r="B207" s="38"/>
      <c r="C207" s="39"/>
      <c r="D207" s="216" t="s">
        <v>163</v>
      </c>
      <c r="E207" s="39"/>
      <c r="F207" s="217" t="s">
        <v>650</v>
      </c>
      <c r="G207" s="39"/>
      <c r="H207" s="39"/>
      <c r="I207" s="192"/>
      <c r="J207" s="39"/>
      <c r="K207" s="39"/>
      <c r="L207" s="42"/>
      <c r="M207" s="193"/>
      <c r="N207" s="194"/>
      <c r="O207" s="68"/>
      <c r="P207" s="68"/>
      <c r="Q207" s="68"/>
      <c r="R207" s="68"/>
      <c r="S207" s="68"/>
      <c r="T207" s="69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163</v>
      </c>
      <c r="AU207" s="20" t="s">
        <v>86</v>
      </c>
    </row>
    <row r="208" spans="1:65" s="12" customFormat="1" ht="22.8" customHeight="1">
      <c r="B208" s="161"/>
      <c r="C208" s="162"/>
      <c r="D208" s="163" t="s">
        <v>75</v>
      </c>
      <c r="E208" s="175" t="s">
        <v>651</v>
      </c>
      <c r="F208" s="175" t="s">
        <v>652</v>
      </c>
      <c r="G208" s="162"/>
      <c r="H208" s="162"/>
      <c r="I208" s="165"/>
      <c r="J208" s="176">
        <f>BK208</f>
        <v>0</v>
      </c>
      <c r="K208" s="162"/>
      <c r="L208" s="167"/>
      <c r="M208" s="168"/>
      <c r="N208" s="169"/>
      <c r="O208" s="169"/>
      <c r="P208" s="170">
        <f>SUM(P209:P237)</f>
        <v>0</v>
      </c>
      <c r="Q208" s="169"/>
      <c r="R208" s="170">
        <f>SUM(R209:R237)</f>
        <v>3.3E-3</v>
      </c>
      <c r="S208" s="169"/>
      <c r="T208" s="171">
        <f>SUM(T209:T237)</f>
        <v>0.05</v>
      </c>
      <c r="AR208" s="172" t="s">
        <v>86</v>
      </c>
      <c r="AT208" s="173" t="s">
        <v>75</v>
      </c>
      <c r="AU208" s="173" t="s">
        <v>84</v>
      </c>
      <c r="AY208" s="172" t="s">
        <v>144</v>
      </c>
      <c r="BK208" s="174">
        <f>SUM(BK209:BK237)</f>
        <v>0</v>
      </c>
    </row>
    <row r="209" spans="1:65" s="2" customFormat="1" ht="16.5" customHeight="1">
      <c r="A209" s="37"/>
      <c r="B209" s="38"/>
      <c r="C209" s="177" t="s">
        <v>472</v>
      </c>
      <c r="D209" s="177" t="s">
        <v>147</v>
      </c>
      <c r="E209" s="178" t="s">
        <v>654</v>
      </c>
      <c r="F209" s="179" t="s">
        <v>655</v>
      </c>
      <c r="G209" s="180" t="s">
        <v>150</v>
      </c>
      <c r="H209" s="181">
        <v>1</v>
      </c>
      <c r="I209" s="182"/>
      <c r="J209" s="183">
        <f>ROUND(I209*H209,2)</f>
        <v>0</v>
      </c>
      <c r="K209" s="179" t="s">
        <v>38</v>
      </c>
      <c r="L209" s="42"/>
      <c r="M209" s="184" t="s">
        <v>38</v>
      </c>
      <c r="N209" s="185" t="s">
        <v>49</v>
      </c>
      <c r="O209" s="68"/>
      <c r="P209" s="186">
        <f>O209*H209</f>
        <v>0</v>
      </c>
      <c r="Q209" s="186">
        <v>0</v>
      </c>
      <c r="R209" s="186">
        <f>Q209*H209</f>
        <v>0</v>
      </c>
      <c r="S209" s="186">
        <v>0.05</v>
      </c>
      <c r="T209" s="187">
        <f>S209*H209</f>
        <v>0.05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8" t="s">
        <v>198</v>
      </c>
      <c r="AT209" s="188" t="s">
        <v>147</v>
      </c>
      <c r="AU209" s="188" t="s">
        <v>86</v>
      </c>
      <c r="AY209" s="20" t="s">
        <v>144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0" t="s">
        <v>145</v>
      </c>
      <c r="BK209" s="189">
        <f>ROUND(I209*H209,2)</f>
        <v>0</v>
      </c>
      <c r="BL209" s="20" t="s">
        <v>198</v>
      </c>
      <c r="BM209" s="188" t="s">
        <v>656</v>
      </c>
    </row>
    <row r="210" spans="1:65" s="2" customFormat="1" ht="10.199999999999999">
      <c r="A210" s="37"/>
      <c r="B210" s="38"/>
      <c r="C210" s="39"/>
      <c r="D210" s="190" t="s">
        <v>152</v>
      </c>
      <c r="E210" s="39"/>
      <c r="F210" s="191" t="s">
        <v>655</v>
      </c>
      <c r="G210" s="39"/>
      <c r="H210" s="39"/>
      <c r="I210" s="192"/>
      <c r="J210" s="39"/>
      <c r="K210" s="39"/>
      <c r="L210" s="42"/>
      <c r="M210" s="193"/>
      <c r="N210" s="194"/>
      <c r="O210" s="68"/>
      <c r="P210" s="68"/>
      <c r="Q210" s="68"/>
      <c r="R210" s="68"/>
      <c r="S210" s="68"/>
      <c r="T210" s="69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152</v>
      </c>
      <c r="AU210" s="20" t="s">
        <v>86</v>
      </c>
    </row>
    <row r="211" spans="1:65" s="13" customFormat="1" ht="10.199999999999999">
      <c r="B211" s="195"/>
      <c r="C211" s="196"/>
      <c r="D211" s="190" t="s">
        <v>153</v>
      </c>
      <c r="E211" s="197" t="s">
        <v>38</v>
      </c>
      <c r="F211" s="198" t="s">
        <v>355</v>
      </c>
      <c r="G211" s="196"/>
      <c r="H211" s="197" t="s">
        <v>38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153</v>
      </c>
      <c r="AU211" s="204" t="s">
        <v>86</v>
      </c>
      <c r="AV211" s="13" t="s">
        <v>84</v>
      </c>
      <c r="AW211" s="13" t="s">
        <v>36</v>
      </c>
      <c r="AX211" s="13" t="s">
        <v>76</v>
      </c>
      <c r="AY211" s="204" t="s">
        <v>144</v>
      </c>
    </row>
    <row r="212" spans="1:65" s="13" customFormat="1" ht="10.199999999999999">
      <c r="B212" s="195"/>
      <c r="C212" s="196"/>
      <c r="D212" s="190" t="s">
        <v>153</v>
      </c>
      <c r="E212" s="197" t="s">
        <v>38</v>
      </c>
      <c r="F212" s="198" t="s">
        <v>657</v>
      </c>
      <c r="G212" s="196"/>
      <c r="H212" s="197" t="s">
        <v>38</v>
      </c>
      <c r="I212" s="199"/>
      <c r="J212" s="196"/>
      <c r="K212" s="196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153</v>
      </c>
      <c r="AU212" s="204" t="s">
        <v>86</v>
      </c>
      <c r="AV212" s="13" t="s">
        <v>84</v>
      </c>
      <c r="AW212" s="13" t="s">
        <v>36</v>
      </c>
      <c r="AX212" s="13" t="s">
        <v>76</v>
      </c>
      <c r="AY212" s="204" t="s">
        <v>144</v>
      </c>
    </row>
    <row r="213" spans="1:65" s="13" customFormat="1" ht="10.199999999999999">
      <c r="B213" s="195"/>
      <c r="C213" s="196"/>
      <c r="D213" s="190" t="s">
        <v>153</v>
      </c>
      <c r="E213" s="197" t="s">
        <v>38</v>
      </c>
      <c r="F213" s="198" t="s">
        <v>658</v>
      </c>
      <c r="G213" s="196"/>
      <c r="H213" s="197" t="s">
        <v>38</v>
      </c>
      <c r="I213" s="199"/>
      <c r="J213" s="196"/>
      <c r="K213" s="196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153</v>
      </c>
      <c r="AU213" s="204" t="s">
        <v>86</v>
      </c>
      <c r="AV213" s="13" t="s">
        <v>84</v>
      </c>
      <c r="AW213" s="13" t="s">
        <v>36</v>
      </c>
      <c r="AX213" s="13" t="s">
        <v>76</v>
      </c>
      <c r="AY213" s="204" t="s">
        <v>144</v>
      </c>
    </row>
    <row r="214" spans="1:65" s="13" customFormat="1" ht="10.199999999999999">
      <c r="B214" s="195"/>
      <c r="C214" s="196"/>
      <c r="D214" s="190" t="s">
        <v>153</v>
      </c>
      <c r="E214" s="197" t="s">
        <v>38</v>
      </c>
      <c r="F214" s="198" t="s">
        <v>659</v>
      </c>
      <c r="G214" s="196"/>
      <c r="H214" s="197" t="s">
        <v>38</v>
      </c>
      <c r="I214" s="199"/>
      <c r="J214" s="196"/>
      <c r="K214" s="196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153</v>
      </c>
      <c r="AU214" s="204" t="s">
        <v>86</v>
      </c>
      <c r="AV214" s="13" t="s">
        <v>84</v>
      </c>
      <c r="AW214" s="13" t="s">
        <v>36</v>
      </c>
      <c r="AX214" s="13" t="s">
        <v>76</v>
      </c>
      <c r="AY214" s="204" t="s">
        <v>144</v>
      </c>
    </row>
    <row r="215" spans="1:65" s="13" customFormat="1" ht="10.199999999999999">
      <c r="B215" s="195"/>
      <c r="C215" s="196"/>
      <c r="D215" s="190" t="s">
        <v>153</v>
      </c>
      <c r="E215" s="197" t="s">
        <v>38</v>
      </c>
      <c r="F215" s="198" t="s">
        <v>660</v>
      </c>
      <c r="G215" s="196"/>
      <c r="H215" s="197" t="s">
        <v>38</v>
      </c>
      <c r="I215" s="199"/>
      <c r="J215" s="196"/>
      <c r="K215" s="196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153</v>
      </c>
      <c r="AU215" s="204" t="s">
        <v>86</v>
      </c>
      <c r="AV215" s="13" t="s">
        <v>84</v>
      </c>
      <c r="AW215" s="13" t="s">
        <v>36</v>
      </c>
      <c r="AX215" s="13" t="s">
        <v>76</v>
      </c>
      <c r="AY215" s="204" t="s">
        <v>144</v>
      </c>
    </row>
    <row r="216" spans="1:65" s="14" customFormat="1" ht="10.199999999999999">
      <c r="B216" s="205"/>
      <c r="C216" s="206"/>
      <c r="D216" s="190" t="s">
        <v>153</v>
      </c>
      <c r="E216" s="207" t="s">
        <v>38</v>
      </c>
      <c r="F216" s="208" t="s">
        <v>84</v>
      </c>
      <c r="G216" s="206"/>
      <c r="H216" s="209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153</v>
      </c>
      <c r="AU216" s="215" t="s">
        <v>86</v>
      </c>
      <c r="AV216" s="14" t="s">
        <v>86</v>
      </c>
      <c r="AW216" s="14" t="s">
        <v>36</v>
      </c>
      <c r="AX216" s="14" t="s">
        <v>84</v>
      </c>
      <c r="AY216" s="215" t="s">
        <v>144</v>
      </c>
    </row>
    <row r="217" spans="1:65" s="2" customFormat="1" ht="16.5" customHeight="1">
      <c r="A217" s="37"/>
      <c r="B217" s="38"/>
      <c r="C217" s="177" t="s">
        <v>479</v>
      </c>
      <c r="D217" s="177" t="s">
        <v>147</v>
      </c>
      <c r="E217" s="178" t="s">
        <v>662</v>
      </c>
      <c r="F217" s="179" t="s">
        <v>663</v>
      </c>
      <c r="G217" s="180" t="s">
        <v>226</v>
      </c>
      <c r="H217" s="181">
        <v>5</v>
      </c>
      <c r="I217" s="182"/>
      <c r="J217" s="183">
        <f>ROUND(I217*H217,2)</f>
        <v>0</v>
      </c>
      <c r="K217" s="179" t="s">
        <v>160</v>
      </c>
      <c r="L217" s="42"/>
      <c r="M217" s="184" t="s">
        <v>38</v>
      </c>
      <c r="N217" s="185" t="s">
        <v>49</v>
      </c>
      <c r="O217" s="68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8" t="s">
        <v>198</v>
      </c>
      <c r="AT217" s="188" t="s">
        <v>147</v>
      </c>
      <c r="AU217" s="188" t="s">
        <v>86</v>
      </c>
      <c r="AY217" s="20" t="s">
        <v>144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20" t="s">
        <v>145</v>
      </c>
      <c r="BK217" s="189">
        <f>ROUND(I217*H217,2)</f>
        <v>0</v>
      </c>
      <c r="BL217" s="20" t="s">
        <v>198</v>
      </c>
      <c r="BM217" s="188" t="s">
        <v>664</v>
      </c>
    </row>
    <row r="218" spans="1:65" s="2" customFormat="1" ht="19.2">
      <c r="A218" s="37"/>
      <c r="B218" s="38"/>
      <c r="C218" s="39"/>
      <c r="D218" s="190" t="s">
        <v>152</v>
      </c>
      <c r="E218" s="39"/>
      <c r="F218" s="191" t="s">
        <v>665</v>
      </c>
      <c r="G218" s="39"/>
      <c r="H218" s="39"/>
      <c r="I218" s="192"/>
      <c r="J218" s="39"/>
      <c r="K218" s="39"/>
      <c r="L218" s="42"/>
      <c r="M218" s="193"/>
      <c r="N218" s="194"/>
      <c r="O218" s="68"/>
      <c r="P218" s="68"/>
      <c r="Q218" s="68"/>
      <c r="R218" s="68"/>
      <c r="S218" s="68"/>
      <c r="T218" s="69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152</v>
      </c>
      <c r="AU218" s="20" t="s">
        <v>86</v>
      </c>
    </row>
    <row r="219" spans="1:65" s="2" customFormat="1" ht="10.199999999999999">
      <c r="A219" s="37"/>
      <c r="B219" s="38"/>
      <c r="C219" s="39"/>
      <c r="D219" s="216" t="s">
        <v>163</v>
      </c>
      <c r="E219" s="39"/>
      <c r="F219" s="217" t="s">
        <v>666</v>
      </c>
      <c r="G219" s="39"/>
      <c r="H219" s="39"/>
      <c r="I219" s="192"/>
      <c r="J219" s="39"/>
      <c r="K219" s="39"/>
      <c r="L219" s="42"/>
      <c r="M219" s="193"/>
      <c r="N219" s="194"/>
      <c r="O219" s="68"/>
      <c r="P219" s="68"/>
      <c r="Q219" s="68"/>
      <c r="R219" s="68"/>
      <c r="S219" s="68"/>
      <c r="T219" s="69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163</v>
      </c>
      <c r="AU219" s="20" t="s">
        <v>86</v>
      </c>
    </row>
    <row r="220" spans="1:65" s="14" customFormat="1" ht="10.199999999999999">
      <c r="B220" s="205"/>
      <c r="C220" s="206"/>
      <c r="D220" s="190" t="s">
        <v>153</v>
      </c>
      <c r="E220" s="207" t="s">
        <v>38</v>
      </c>
      <c r="F220" s="208" t="s">
        <v>184</v>
      </c>
      <c r="G220" s="206"/>
      <c r="H220" s="209">
        <v>5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153</v>
      </c>
      <c r="AU220" s="215" t="s">
        <v>86</v>
      </c>
      <c r="AV220" s="14" t="s">
        <v>86</v>
      </c>
      <c r="AW220" s="14" t="s">
        <v>36</v>
      </c>
      <c r="AX220" s="14" t="s">
        <v>84</v>
      </c>
      <c r="AY220" s="215" t="s">
        <v>144</v>
      </c>
    </row>
    <row r="221" spans="1:65" s="2" customFormat="1" ht="16.5" customHeight="1">
      <c r="A221" s="37"/>
      <c r="B221" s="38"/>
      <c r="C221" s="218" t="s">
        <v>486</v>
      </c>
      <c r="D221" s="218" t="s">
        <v>223</v>
      </c>
      <c r="E221" s="219" t="s">
        <v>668</v>
      </c>
      <c r="F221" s="220" t="s">
        <v>669</v>
      </c>
      <c r="G221" s="221" t="s">
        <v>226</v>
      </c>
      <c r="H221" s="222">
        <v>5</v>
      </c>
      <c r="I221" s="223"/>
      <c r="J221" s="224">
        <f>ROUND(I221*H221,2)</f>
        <v>0</v>
      </c>
      <c r="K221" s="220" t="s">
        <v>160</v>
      </c>
      <c r="L221" s="225"/>
      <c r="M221" s="226" t="s">
        <v>38</v>
      </c>
      <c r="N221" s="227" t="s">
        <v>49</v>
      </c>
      <c r="O221" s="68"/>
      <c r="P221" s="186">
        <f>O221*H221</f>
        <v>0</v>
      </c>
      <c r="Q221" s="186">
        <v>4.0000000000000003E-5</v>
      </c>
      <c r="R221" s="186">
        <f>Q221*H221</f>
        <v>2.0000000000000001E-4</v>
      </c>
      <c r="S221" s="186">
        <v>0</v>
      </c>
      <c r="T221" s="18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8" t="s">
        <v>227</v>
      </c>
      <c r="AT221" s="188" t="s">
        <v>223</v>
      </c>
      <c r="AU221" s="188" t="s">
        <v>86</v>
      </c>
      <c r="AY221" s="20" t="s">
        <v>144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20" t="s">
        <v>145</v>
      </c>
      <c r="BK221" s="189">
        <f>ROUND(I221*H221,2)</f>
        <v>0</v>
      </c>
      <c r="BL221" s="20" t="s">
        <v>198</v>
      </c>
      <c r="BM221" s="188" t="s">
        <v>670</v>
      </c>
    </row>
    <row r="222" spans="1:65" s="2" customFormat="1" ht="10.199999999999999">
      <c r="A222" s="37"/>
      <c r="B222" s="38"/>
      <c r="C222" s="39"/>
      <c r="D222" s="190" t="s">
        <v>152</v>
      </c>
      <c r="E222" s="39"/>
      <c r="F222" s="191" t="s">
        <v>669</v>
      </c>
      <c r="G222" s="39"/>
      <c r="H222" s="39"/>
      <c r="I222" s="192"/>
      <c r="J222" s="39"/>
      <c r="K222" s="39"/>
      <c r="L222" s="42"/>
      <c r="M222" s="193"/>
      <c r="N222" s="194"/>
      <c r="O222" s="68"/>
      <c r="P222" s="68"/>
      <c r="Q222" s="68"/>
      <c r="R222" s="68"/>
      <c r="S222" s="68"/>
      <c r="T222" s="69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152</v>
      </c>
      <c r="AU222" s="20" t="s">
        <v>86</v>
      </c>
    </row>
    <row r="223" spans="1:65" s="2" customFormat="1" ht="16.5" customHeight="1">
      <c r="A223" s="37"/>
      <c r="B223" s="38"/>
      <c r="C223" s="177" t="s">
        <v>491</v>
      </c>
      <c r="D223" s="177" t="s">
        <v>147</v>
      </c>
      <c r="E223" s="178" t="s">
        <v>672</v>
      </c>
      <c r="F223" s="179" t="s">
        <v>673</v>
      </c>
      <c r="G223" s="180" t="s">
        <v>226</v>
      </c>
      <c r="H223" s="181">
        <v>5</v>
      </c>
      <c r="I223" s="182"/>
      <c r="J223" s="183">
        <f>ROUND(I223*H223,2)</f>
        <v>0</v>
      </c>
      <c r="K223" s="179" t="s">
        <v>160</v>
      </c>
      <c r="L223" s="42"/>
      <c r="M223" s="184" t="s">
        <v>38</v>
      </c>
      <c r="N223" s="185" t="s">
        <v>49</v>
      </c>
      <c r="O223" s="68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8" t="s">
        <v>198</v>
      </c>
      <c r="AT223" s="188" t="s">
        <v>147</v>
      </c>
      <c r="AU223" s="188" t="s">
        <v>86</v>
      </c>
      <c r="AY223" s="20" t="s">
        <v>144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20" t="s">
        <v>145</v>
      </c>
      <c r="BK223" s="189">
        <f>ROUND(I223*H223,2)</f>
        <v>0</v>
      </c>
      <c r="BL223" s="20" t="s">
        <v>198</v>
      </c>
      <c r="BM223" s="188" t="s">
        <v>674</v>
      </c>
    </row>
    <row r="224" spans="1:65" s="2" customFormat="1" ht="19.2">
      <c r="A224" s="37"/>
      <c r="B224" s="38"/>
      <c r="C224" s="39"/>
      <c r="D224" s="190" t="s">
        <v>152</v>
      </c>
      <c r="E224" s="39"/>
      <c r="F224" s="191" t="s">
        <v>675</v>
      </c>
      <c r="G224" s="39"/>
      <c r="H224" s="39"/>
      <c r="I224" s="192"/>
      <c r="J224" s="39"/>
      <c r="K224" s="39"/>
      <c r="L224" s="42"/>
      <c r="M224" s="193"/>
      <c r="N224" s="194"/>
      <c r="O224" s="68"/>
      <c r="P224" s="68"/>
      <c r="Q224" s="68"/>
      <c r="R224" s="68"/>
      <c r="S224" s="68"/>
      <c r="T224" s="69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152</v>
      </c>
      <c r="AU224" s="20" t="s">
        <v>86</v>
      </c>
    </row>
    <row r="225" spans="1:65" s="2" customFormat="1" ht="10.199999999999999">
      <c r="A225" s="37"/>
      <c r="B225" s="38"/>
      <c r="C225" s="39"/>
      <c r="D225" s="216" t="s">
        <v>163</v>
      </c>
      <c r="E225" s="39"/>
      <c r="F225" s="217" t="s">
        <v>676</v>
      </c>
      <c r="G225" s="39"/>
      <c r="H225" s="39"/>
      <c r="I225" s="192"/>
      <c r="J225" s="39"/>
      <c r="K225" s="39"/>
      <c r="L225" s="42"/>
      <c r="M225" s="193"/>
      <c r="N225" s="194"/>
      <c r="O225" s="68"/>
      <c r="P225" s="68"/>
      <c r="Q225" s="68"/>
      <c r="R225" s="68"/>
      <c r="S225" s="68"/>
      <c r="T225" s="69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163</v>
      </c>
      <c r="AU225" s="20" t="s">
        <v>86</v>
      </c>
    </row>
    <row r="226" spans="1:65" s="2" customFormat="1" ht="16.5" customHeight="1">
      <c r="A226" s="37"/>
      <c r="B226" s="38"/>
      <c r="C226" s="218" t="s">
        <v>499</v>
      </c>
      <c r="D226" s="218" t="s">
        <v>223</v>
      </c>
      <c r="E226" s="219" t="s">
        <v>678</v>
      </c>
      <c r="F226" s="220" t="s">
        <v>679</v>
      </c>
      <c r="G226" s="221" t="s">
        <v>226</v>
      </c>
      <c r="H226" s="222">
        <v>5</v>
      </c>
      <c r="I226" s="223"/>
      <c r="J226" s="224">
        <f>ROUND(I226*H226,2)</f>
        <v>0</v>
      </c>
      <c r="K226" s="220" t="s">
        <v>160</v>
      </c>
      <c r="L226" s="225"/>
      <c r="M226" s="226" t="s">
        <v>38</v>
      </c>
      <c r="N226" s="227" t="s">
        <v>49</v>
      </c>
      <c r="O226" s="68"/>
      <c r="P226" s="186">
        <f>O226*H226</f>
        <v>0</v>
      </c>
      <c r="Q226" s="186">
        <v>6.9999999999999994E-5</v>
      </c>
      <c r="R226" s="186">
        <f>Q226*H226</f>
        <v>3.4999999999999994E-4</v>
      </c>
      <c r="S226" s="186">
        <v>0</v>
      </c>
      <c r="T226" s="18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227</v>
      </c>
      <c r="AT226" s="188" t="s">
        <v>223</v>
      </c>
      <c r="AU226" s="188" t="s">
        <v>86</v>
      </c>
      <c r="AY226" s="20" t="s">
        <v>144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145</v>
      </c>
      <c r="BK226" s="189">
        <f>ROUND(I226*H226,2)</f>
        <v>0</v>
      </c>
      <c r="BL226" s="20" t="s">
        <v>198</v>
      </c>
      <c r="BM226" s="188" t="s">
        <v>680</v>
      </c>
    </row>
    <row r="227" spans="1:65" s="2" customFormat="1" ht="10.199999999999999">
      <c r="A227" s="37"/>
      <c r="B227" s="38"/>
      <c r="C227" s="39"/>
      <c r="D227" s="190" t="s">
        <v>152</v>
      </c>
      <c r="E227" s="39"/>
      <c r="F227" s="191" t="s">
        <v>679</v>
      </c>
      <c r="G227" s="39"/>
      <c r="H227" s="39"/>
      <c r="I227" s="192"/>
      <c r="J227" s="39"/>
      <c r="K227" s="39"/>
      <c r="L227" s="42"/>
      <c r="M227" s="193"/>
      <c r="N227" s="194"/>
      <c r="O227" s="68"/>
      <c r="P227" s="68"/>
      <c r="Q227" s="68"/>
      <c r="R227" s="68"/>
      <c r="S227" s="68"/>
      <c r="T227" s="69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152</v>
      </c>
      <c r="AU227" s="20" t="s">
        <v>86</v>
      </c>
    </row>
    <row r="228" spans="1:65" s="2" customFormat="1" ht="21.75" customHeight="1">
      <c r="A228" s="37"/>
      <c r="B228" s="38"/>
      <c r="C228" s="177" t="s">
        <v>507</v>
      </c>
      <c r="D228" s="177" t="s">
        <v>147</v>
      </c>
      <c r="E228" s="178" t="s">
        <v>694</v>
      </c>
      <c r="F228" s="179" t="s">
        <v>695</v>
      </c>
      <c r="G228" s="180" t="s">
        <v>226</v>
      </c>
      <c r="H228" s="181">
        <v>5</v>
      </c>
      <c r="I228" s="182"/>
      <c r="J228" s="183">
        <f>ROUND(I228*H228,2)</f>
        <v>0</v>
      </c>
      <c r="K228" s="179" t="s">
        <v>160</v>
      </c>
      <c r="L228" s="42"/>
      <c r="M228" s="184" t="s">
        <v>38</v>
      </c>
      <c r="N228" s="185" t="s">
        <v>49</v>
      </c>
      <c r="O228" s="68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8" t="s">
        <v>198</v>
      </c>
      <c r="AT228" s="188" t="s">
        <v>147</v>
      </c>
      <c r="AU228" s="188" t="s">
        <v>86</v>
      </c>
      <c r="AY228" s="20" t="s">
        <v>144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20" t="s">
        <v>145</v>
      </c>
      <c r="BK228" s="189">
        <f>ROUND(I228*H228,2)</f>
        <v>0</v>
      </c>
      <c r="BL228" s="20" t="s">
        <v>198</v>
      </c>
      <c r="BM228" s="188" t="s">
        <v>696</v>
      </c>
    </row>
    <row r="229" spans="1:65" s="2" customFormat="1" ht="19.2">
      <c r="A229" s="37"/>
      <c r="B229" s="38"/>
      <c r="C229" s="39"/>
      <c r="D229" s="190" t="s">
        <v>152</v>
      </c>
      <c r="E229" s="39"/>
      <c r="F229" s="191" t="s">
        <v>697</v>
      </c>
      <c r="G229" s="39"/>
      <c r="H229" s="39"/>
      <c r="I229" s="192"/>
      <c r="J229" s="39"/>
      <c r="K229" s="39"/>
      <c r="L229" s="42"/>
      <c r="M229" s="193"/>
      <c r="N229" s="194"/>
      <c r="O229" s="68"/>
      <c r="P229" s="68"/>
      <c r="Q229" s="68"/>
      <c r="R229" s="68"/>
      <c r="S229" s="68"/>
      <c r="T229" s="69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152</v>
      </c>
      <c r="AU229" s="20" t="s">
        <v>86</v>
      </c>
    </row>
    <row r="230" spans="1:65" s="2" customFormat="1" ht="10.199999999999999">
      <c r="A230" s="37"/>
      <c r="B230" s="38"/>
      <c r="C230" s="39"/>
      <c r="D230" s="216" t="s">
        <v>163</v>
      </c>
      <c r="E230" s="39"/>
      <c r="F230" s="217" t="s">
        <v>698</v>
      </c>
      <c r="G230" s="39"/>
      <c r="H230" s="39"/>
      <c r="I230" s="192"/>
      <c r="J230" s="39"/>
      <c r="K230" s="39"/>
      <c r="L230" s="42"/>
      <c r="M230" s="193"/>
      <c r="N230" s="194"/>
      <c r="O230" s="68"/>
      <c r="P230" s="68"/>
      <c r="Q230" s="68"/>
      <c r="R230" s="68"/>
      <c r="S230" s="68"/>
      <c r="T230" s="69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163</v>
      </c>
      <c r="AU230" s="20" t="s">
        <v>86</v>
      </c>
    </row>
    <row r="231" spans="1:65" s="2" customFormat="1" ht="16.5" customHeight="1">
      <c r="A231" s="37"/>
      <c r="B231" s="38"/>
      <c r="C231" s="218" t="s">
        <v>513</v>
      </c>
      <c r="D231" s="218" t="s">
        <v>223</v>
      </c>
      <c r="E231" s="219" t="s">
        <v>700</v>
      </c>
      <c r="F231" s="220" t="s">
        <v>701</v>
      </c>
      <c r="G231" s="221" t="s">
        <v>226</v>
      </c>
      <c r="H231" s="222">
        <v>5</v>
      </c>
      <c r="I231" s="223"/>
      <c r="J231" s="224">
        <f>ROUND(I231*H231,2)</f>
        <v>0</v>
      </c>
      <c r="K231" s="220" t="s">
        <v>160</v>
      </c>
      <c r="L231" s="225"/>
      <c r="M231" s="226" t="s">
        <v>38</v>
      </c>
      <c r="N231" s="227" t="s">
        <v>49</v>
      </c>
      <c r="O231" s="68"/>
      <c r="P231" s="186">
        <f>O231*H231</f>
        <v>0</v>
      </c>
      <c r="Q231" s="186">
        <v>5.5000000000000003E-4</v>
      </c>
      <c r="R231" s="186">
        <f>Q231*H231</f>
        <v>2.7500000000000003E-3</v>
      </c>
      <c r="S231" s="186">
        <v>0</v>
      </c>
      <c r="T231" s="18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8" t="s">
        <v>227</v>
      </c>
      <c r="AT231" s="188" t="s">
        <v>223</v>
      </c>
      <c r="AU231" s="188" t="s">
        <v>86</v>
      </c>
      <c r="AY231" s="20" t="s">
        <v>144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145</v>
      </c>
      <c r="BK231" s="189">
        <f>ROUND(I231*H231,2)</f>
        <v>0</v>
      </c>
      <c r="BL231" s="20" t="s">
        <v>198</v>
      </c>
      <c r="BM231" s="188" t="s">
        <v>702</v>
      </c>
    </row>
    <row r="232" spans="1:65" s="2" customFormat="1" ht="10.199999999999999">
      <c r="A232" s="37"/>
      <c r="B232" s="38"/>
      <c r="C232" s="39"/>
      <c r="D232" s="190" t="s">
        <v>152</v>
      </c>
      <c r="E232" s="39"/>
      <c r="F232" s="191" t="s">
        <v>701</v>
      </c>
      <c r="G232" s="39"/>
      <c r="H232" s="39"/>
      <c r="I232" s="192"/>
      <c r="J232" s="39"/>
      <c r="K232" s="39"/>
      <c r="L232" s="42"/>
      <c r="M232" s="193"/>
      <c r="N232" s="194"/>
      <c r="O232" s="68"/>
      <c r="P232" s="68"/>
      <c r="Q232" s="68"/>
      <c r="R232" s="68"/>
      <c r="S232" s="68"/>
      <c r="T232" s="69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152</v>
      </c>
      <c r="AU232" s="20" t="s">
        <v>86</v>
      </c>
    </row>
    <row r="233" spans="1:65" s="13" customFormat="1" ht="10.199999999999999">
      <c r="B233" s="195"/>
      <c r="C233" s="196"/>
      <c r="D233" s="190" t="s">
        <v>153</v>
      </c>
      <c r="E233" s="197" t="s">
        <v>38</v>
      </c>
      <c r="F233" s="198" t="s">
        <v>691</v>
      </c>
      <c r="G233" s="196"/>
      <c r="H233" s="197" t="s">
        <v>38</v>
      </c>
      <c r="I233" s="199"/>
      <c r="J233" s="196"/>
      <c r="K233" s="196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153</v>
      </c>
      <c r="AU233" s="204" t="s">
        <v>86</v>
      </c>
      <c r="AV233" s="13" t="s">
        <v>84</v>
      </c>
      <c r="AW233" s="13" t="s">
        <v>36</v>
      </c>
      <c r="AX233" s="13" t="s">
        <v>76</v>
      </c>
      <c r="AY233" s="204" t="s">
        <v>144</v>
      </c>
    </row>
    <row r="234" spans="1:65" s="14" customFormat="1" ht="10.199999999999999">
      <c r="B234" s="205"/>
      <c r="C234" s="206"/>
      <c r="D234" s="190" t="s">
        <v>153</v>
      </c>
      <c r="E234" s="207" t="s">
        <v>38</v>
      </c>
      <c r="F234" s="208" t="s">
        <v>184</v>
      </c>
      <c r="G234" s="206"/>
      <c r="H234" s="209">
        <v>5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153</v>
      </c>
      <c r="AU234" s="215" t="s">
        <v>86</v>
      </c>
      <c r="AV234" s="14" t="s">
        <v>86</v>
      </c>
      <c r="AW234" s="14" t="s">
        <v>36</v>
      </c>
      <c r="AX234" s="14" t="s">
        <v>84</v>
      </c>
      <c r="AY234" s="215" t="s">
        <v>144</v>
      </c>
    </row>
    <row r="235" spans="1:65" s="2" customFormat="1" ht="16.5" customHeight="1">
      <c r="A235" s="37"/>
      <c r="B235" s="38"/>
      <c r="C235" s="177" t="s">
        <v>227</v>
      </c>
      <c r="D235" s="177" t="s">
        <v>147</v>
      </c>
      <c r="E235" s="178" t="s">
        <v>705</v>
      </c>
      <c r="F235" s="179" t="s">
        <v>706</v>
      </c>
      <c r="G235" s="180" t="s">
        <v>172</v>
      </c>
      <c r="H235" s="181">
        <v>3.0000000000000001E-3</v>
      </c>
      <c r="I235" s="182"/>
      <c r="J235" s="183">
        <f>ROUND(I235*H235,2)</f>
        <v>0</v>
      </c>
      <c r="K235" s="179" t="s">
        <v>160</v>
      </c>
      <c r="L235" s="42"/>
      <c r="M235" s="184" t="s">
        <v>38</v>
      </c>
      <c r="N235" s="185" t="s">
        <v>49</v>
      </c>
      <c r="O235" s="68"/>
      <c r="P235" s="186">
        <f>O235*H235</f>
        <v>0</v>
      </c>
      <c r="Q235" s="186">
        <v>0</v>
      </c>
      <c r="R235" s="186">
        <f>Q235*H235</f>
        <v>0</v>
      </c>
      <c r="S235" s="186">
        <v>0</v>
      </c>
      <c r="T235" s="18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8" t="s">
        <v>198</v>
      </c>
      <c r="AT235" s="188" t="s">
        <v>147</v>
      </c>
      <c r="AU235" s="188" t="s">
        <v>86</v>
      </c>
      <c r="AY235" s="20" t="s">
        <v>144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20" t="s">
        <v>145</v>
      </c>
      <c r="BK235" s="189">
        <f>ROUND(I235*H235,2)</f>
        <v>0</v>
      </c>
      <c r="BL235" s="20" t="s">
        <v>198</v>
      </c>
      <c r="BM235" s="188" t="s">
        <v>707</v>
      </c>
    </row>
    <row r="236" spans="1:65" s="2" customFormat="1" ht="19.2">
      <c r="A236" s="37"/>
      <c r="B236" s="38"/>
      <c r="C236" s="39"/>
      <c r="D236" s="190" t="s">
        <v>152</v>
      </c>
      <c r="E236" s="39"/>
      <c r="F236" s="191" t="s">
        <v>708</v>
      </c>
      <c r="G236" s="39"/>
      <c r="H236" s="39"/>
      <c r="I236" s="192"/>
      <c r="J236" s="39"/>
      <c r="K236" s="39"/>
      <c r="L236" s="42"/>
      <c r="M236" s="193"/>
      <c r="N236" s="194"/>
      <c r="O236" s="68"/>
      <c r="P236" s="68"/>
      <c r="Q236" s="68"/>
      <c r="R236" s="68"/>
      <c r="S236" s="68"/>
      <c r="T236" s="69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152</v>
      </c>
      <c r="AU236" s="20" t="s">
        <v>86</v>
      </c>
    </row>
    <row r="237" spans="1:65" s="2" customFormat="1" ht="10.199999999999999">
      <c r="A237" s="37"/>
      <c r="B237" s="38"/>
      <c r="C237" s="39"/>
      <c r="D237" s="216" t="s">
        <v>163</v>
      </c>
      <c r="E237" s="39"/>
      <c r="F237" s="217" t="s">
        <v>709</v>
      </c>
      <c r="G237" s="39"/>
      <c r="H237" s="39"/>
      <c r="I237" s="192"/>
      <c r="J237" s="39"/>
      <c r="K237" s="39"/>
      <c r="L237" s="42"/>
      <c r="M237" s="193"/>
      <c r="N237" s="194"/>
      <c r="O237" s="68"/>
      <c r="P237" s="68"/>
      <c r="Q237" s="68"/>
      <c r="R237" s="68"/>
      <c r="S237" s="68"/>
      <c r="T237" s="69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163</v>
      </c>
      <c r="AU237" s="20" t="s">
        <v>86</v>
      </c>
    </row>
    <row r="238" spans="1:65" s="12" customFormat="1" ht="22.8" customHeight="1">
      <c r="B238" s="161"/>
      <c r="C238" s="162"/>
      <c r="D238" s="163" t="s">
        <v>75</v>
      </c>
      <c r="E238" s="175" t="s">
        <v>741</v>
      </c>
      <c r="F238" s="175" t="s">
        <v>742</v>
      </c>
      <c r="G238" s="162"/>
      <c r="H238" s="162"/>
      <c r="I238" s="165"/>
      <c r="J238" s="176">
        <f>BK238</f>
        <v>0</v>
      </c>
      <c r="K238" s="162"/>
      <c r="L238" s="167"/>
      <c r="M238" s="168"/>
      <c r="N238" s="169"/>
      <c r="O238" s="169"/>
      <c r="P238" s="170">
        <f>SUM(P239:P244)</f>
        <v>0</v>
      </c>
      <c r="Q238" s="169"/>
      <c r="R238" s="170">
        <f>SUM(R239:R244)</f>
        <v>7.0000000000000001E-3</v>
      </c>
      <c r="S238" s="169"/>
      <c r="T238" s="171">
        <f>SUM(T239:T244)</f>
        <v>0</v>
      </c>
      <c r="AR238" s="172" t="s">
        <v>86</v>
      </c>
      <c r="AT238" s="173" t="s">
        <v>75</v>
      </c>
      <c r="AU238" s="173" t="s">
        <v>84</v>
      </c>
      <c r="AY238" s="172" t="s">
        <v>144</v>
      </c>
      <c r="BK238" s="174">
        <f>SUM(BK239:BK244)</f>
        <v>0</v>
      </c>
    </row>
    <row r="239" spans="1:65" s="2" customFormat="1" ht="16.5" customHeight="1">
      <c r="A239" s="37"/>
      <c r="B239" s="38"/>
      <c r="C239" s="177" t="s">
        <v>522</v>
      </c>
      <c r="D239" s="177" t="s">
        <v>147</v>
      </c>
      <c r="E239" s="178" t="s">
        <v>765</v>
      </c>
      <c r="F239" s="179" t="s">
        <v>766</v>
      </c>
      <c r="G239" s="180" t="s">
        <v>226</v>
      </c>
      <c r="H239" s="181">
        <v>5</v>
      </c>
      <c r="I239" s="182"/>
      <c r="J239" s="183">
        <f>ROUND(I239*H239,2)</f>
        <v>0</v>
      </c>
      <c r="K239" s="179" t="s">
        <v>38</v>
      </c>
      <c r="L239" s="42"/>
      <c r="M239" s="184" t="s">
        <v>38</v>
      </c>
      <c r="N239" s="185" t="s">
        <v>49</v>
      </c>
      <c r="O239" s="68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8" t="s">
        <v>198</v>
      </c>
      <c r="AT239" s="188" t="s">
        <v>147</v>
      </c>
      <c r="AU239" s="188" t="s">
        <v>86</v>
      </c>
      <c r="AY239" s="20" t="s">
        <v>144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20" t="s">
        <v>145</v>
      </c>
      <c r="BK239" s="189">
        <f>ROUND(I239*H239,2)</f>
        <v>0</v>
      </c>
      <c r="BL239" s="20" t="s">
        <v>198</v>
      </c>
      <c r="BM239" s="188" t="s">
        <v>1630</v>
      </c>
    </row>
    <row r="240" spans="1:65" s="2" customFormat="1" ht="10.199999999999999">
      <c r="A240" s="37"/>
      <c r="B240" s="38"/>
      <c r="C240" s="39"/>
      <c r="D240" s="190" t="s">
        <v>152</v>
      </c>
      <c r="E240" s="39"/>
      <c r="F240" s="191" t="s">
        <v>766</v>
      </c>
      <c r="G240" s="39"/>
      <c r="H240" s="39"/>
      <c r="I240" s="192"/>
      <c r="J240" s="39"/>
      <c r="K240" s="39"/>
      <c r="L240" s="42"/>
      <c r="M240" s="193"/>
      <c r="N240" s="194"/>
      <c r="O240" s="68"/>
      <c r="P240" s="68"/>
      <c r="Q240" s="68"/>
      <c r="R240" s="68"/>
      <c r="S240" s="68"/>
      <c r="T240" s="69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152</v>
      </c>
      <c r="AU240" s="20" t="s">
        <v>86</v>
      </c>
    </row>
    <row r="241" spans="1:65" s="13" customFormat="1" ht="10.199999999999999">
      <c r="B241" s="195"/>
      <c r="C241" s="196"/>
      <c r="D241" s="190" t="s">
        <v>153</v>
      </c>
      <c r="E241" s="197" t="s">
        <v>38</v>
      </c>
      <c r="F241" s="198" t="s">
        <v>1631</v>
      </c>
      <c r="G241" s="196"/>
      <c r="H241" s="197" t="s">
        <v>38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153</v>
      </c>
      <c r="AU241" s="204" t="s">
        <v>86</v>
      </c>
      <c r="AV241" s="13" t="s">
        <v>84</v>
      </c>
      <c r="AW241" s="13" t="s">
        <v>36</v>
      </c>
      <c r="AX241" s="13" t="s">
        <v>76</v>
      </c>
      <c r="AY241" s="204" t="s">
        <v>144</v>
      </c>
    </row>
    <row r="242" spans="1:65" s="14" customFormat="1" ht="10.199999999999999">
      <c r="B242" s="205"/>
      <c r="C242" s="206"/>
      <c r="D242" s="190" t="s">
        <v>153</v>
      </c>
      <c r="E242" s="207" t="s">
        <v>38</v>
      </c>
      <c r="F242" s="208" t="s">
        <v>184</v>
      </c>
      <c r="G242" s="206"/>
      <c r="H242" s="209">
        <v>5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153</v>
      </c>
      <c r="AU242" s="215" t="s">
        <v>86</v>
      </c>
      <c r="AV242" s="14" t="s">
        <v>86</v>
      </c>
      <c r="AW242" s="14" t="s">
        <v>36</v>
      </c>
      <c r="AX242" s="14" t="s">
        <v>84</v>
      </c>
      <c r="AY242" s="215" t="s">
        <v>144</v>
      </c>
    </row>
    <row r="243" spans="1:65" s="2" customFormat="1" ht="16.5" customHeight="1">
      <c r="A243" s="37"/>
      <c r="B243" s="38"/>
      <c r="C243" s="218" t="s">
        <v>528</v>
      </c>
      <c r="D243" s="218" t="s">
        <v>223</v>
      </c>
      <c r="E243" s="219" t="s">
        <v>1632</v>
      </c>
      <c r="F243" s="220" t="s">
        <v>1633</v>
      </c>
      <c r="G243" s="221" t="s">
        <v>226</v>
      </c>
      <c r="H243" s="222">
        <v>5</v>
      </c>
      <c r="I243" s="223"/>
      <c r="J243" s="224">
        <f>ROUND(I243*H243,2)</f>
        <v>0</v>
      </c>
      <c r="K243" s="220" t="s">
        <v>38</v>
      </c>
      <c r="L243" s="225"/>
      <c r="M243" s="226" t="s">
        <v>38</v>
      </c>
      <c r="N243" s="227" t="s">
        <v>49</v>
      </c>
      <c r="O243" s="68"/>
      <c r="P243" s="186">
        <f>O243*H243</f>
        <v>0</v>
      </c>
      <c r="Q243" s="186">
        <v>1.4E-3</v>
      </c>
      <c r="R243" s="186">
        <f>Q243*H243</f>
        <v>7.0000000000000001E-3</v>
      </c>
      <c r="S243" s="186">
        <v>0</v>
      </c>
      <c r="T243" s="18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8" t="s">
        <v>227</v>
      </c>
      <c r="AT243" s="188" t="s">
        <v>223</v>
      </c>
      <c r="AU243" s="188" t="s">
        <v>86</v>
      </c>
      <c r="AY243" s="20" t="s">
        <v>144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20" t="s">
        <v>145</v>
      </c>
      <c r="BK243" s="189">
        <f>ROUND(I243*H243,2)</f>
        <v>0</v>
      </c>
      <c r="BL243" s="20" t="s">
        <v>198</v>
      </c>
      <c r="BM243" s="188" t="s">
        <v>1634</v>
      </c>
    </row>
    <row r="244" spans="1:65" s="2" customFormat="1" ht="10.199999999999999">
      <c r="A244" s="37"/>
      <c r="B244" s="38"/>
      <c r="C244" s="39"/>
      <c r="D244" s="190" t="s">
        <v>152</v>
      </c>
      <c r="E244" s="39"/>
      <c r="F244" s="191" t="s">
        <v>1633</v>
      </c>
      <c r="G244" s="39"/>
      <c r="H244" s="39"/>
      <c r="I244" s="192"/>
      <c r="J244" s="39"/>
      <c r="K244" s="39"/>
      <c r="L244" s="42"/>
      <c r="M244" s="193"/>
      <c r="N244" s="194"/>
      <c r="O244" s="68"/>
      <c r="P244" s="68"/>
      <c r="Q244" s="68"/>
      <c r="R244" s="68"/>
      <c r="S244" s="68"/>
      <c r="T244" s="69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152</v>
      </c>
      <c r="AU244" s="20" t="s">
        <v>86</v>
      </c>
    </row>
    <row r="245" spans="1:65" s="12" customFormat="1" ht="22.8" customHeight="1">
      <c r="B245" s="161"/>
      <c r="C245" s="162"/>
      <c r="D245" s="163" t="s">
        <v>75</v>
      </c>
      <c r="E245" s="175" t="s">
        <v>843</v>
      </c>
      <c r="F245" s="175" t="s">
        <v>844</v>
      </c>
      <c r="G245" s="162"/>
      <c r="H245" s="162"/>
      <c r="I245" s="165"/>
      <c r="J245" s="176">
        <f>BK245</f>
        <v>0</v>
      </c>
      <c r="K245" s="162"/>
      <c r="L245" s="167"/>
      <c r="M245" s="168"/>
      <c r="N245" s="169"/>
      <c r="O245" s="169"/>
      <c r="P245" s="170">
        <f>SUM(P246:P285)</f>
        <v>0</v>
      </c>
      <c r="Q245" s="169"/>
      <c r="R245" s="170">
        <f>SUM(R246:R285)</f>
        <v>0.89116399999999996</v>
      </c>
      <c r="S245" s="169"/>
      <c r="T245" s="171">
        <f>SUM(T246:T285)</f>
        <v>0.34931400000000001</v>
      </c>
      <c r="AR245" s="172" t="s">
        <v>86</v>
      </c>
      <c r="AT245" s="173" t="s">
        <v>75</v>
      </c>
      <c r="AU245" s="173" t="s">
        <v>84</v>
      </c>
      <c r="AY245" s="172" t="s">
        <v>144</v>
      </c>
      <c r="BK245" s="174">
        <f>SUM(BK246:BK285)</f>
        <v>0</v>
      </c>
    </row>
    <row r="246" spans="1:65" s="2" customFormat="1" ht="16.5" customHeight="1">
      <c r="A246" s="37"/>
      <c r="B246" s="38"/>
      <c r="C246" s="177" t="s">
        <v>535</v>
      </c>
      <c r="D246" s="177" t="s">
        <v>147</v>
      </c>
      <c r="E246" s="178" t="s">
        <v>846</v>
      </c>
      <c r="F246" s="179" t="s">
        <v>847</v>
      </c>
      <c r="G246" s="180" t="s">
        <v>159</v>
      </c>
      <c r="H246" s="181">
        <v>4.2</v>
      </c>
      <c r="I246" s="182"/>
      <c r="J246" s="183">
        <f>ROUND(I246*H246,2)</f>
        <v>0</v>
      </c>
      <c r="K246" s="179" t="s">
        <v>160</v>
      </c>
      <c r="L246" s="42"/>
      <c r="M246" s="184" t="s">
        <v>38</v>
      </c>
      <c r="N246" s="185" t="s">
        <v>49</v>
      </c>
      <c r="O246" s="68"/>
      <c r="P246" s="186">
        <f>O246*H246</f>
        <v>0</v>
      </c>
      <c r="Q246" s="186">
        <v>0</v>
      </c>
      <c r="R246" s="186">
        <f>Q246*H246</f>
        <v>0</v>
      </c>
      <c r="S246" s="186">
        <v>8.3169999999999994E-2</v>
      </c>
      <c r="T246" s="187">
        <f>S246*H246</f>
        <v>0.34931400000000001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198</v>
      </c>
      <c r="AT246" s="188" t="s">
        <v>147</v>
      </c>
      <c r="AU246" s="188" t="s">
        <v>86</v>
      </c>
      <c r="AY246" s="20" t="s">
        <v>144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145</v>
      </c>
      <c r="BK246" s="189">
        <f>ROUND(I246*H246,2)</f>
        <v>0</v>
      </c>
      <c r="BL246" s="20" t="s">
        <v>198</v>
      </c>
      <c r="BM246" s="188" t="s">
        <v>848</v>
      </c>
    </row>
    <row r="247" spans="1:65" s="2" customFormat="1" ht="10.199999999999999">
      <c r="A247" s="37"/>
      <c r="B247" s="38"/>
      <c r="C247" s="39"/>
      <c r="D247" s="190" t="s">
        <v>152</v>
      </c>
      <c r="E247" s="39"/>
      <c r="F247" s="191" t="s">
        <v>847</v>
      </c>
      <c r="G247" s="39"/>
      <c r="H247" s="39"/>
      <c r="I247" s="192"/>
      <c r="J247" s="39"/>
      <c r="K247" s="39"/>
      <c r="L247" s="42"/>
      <c r="M247" s="193"/>
      <c r="N247" s="194"/>
      <c r="O247" s="68"/>
      <c r="P247" s="68"/>
      <c r="Q247" s="68"/>
      <c r="R247" s="68"/>
      <c r="S247" s="68"/>
      <c r="T247" s="69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152</v>
      </c>
      <c r="AU247" s="20" t="s">
        <v>86</v>
      </c>
    </row>
    <row r="248" spans="1:65" s="2" customFormat="1" ht="10.199999999999999">
      <c r="A248" s="37"/>
      <c r="B248" s="38"/>
      <c r="C248" s="39"/>
      <c r="D248" s="216" t="s">
        <v>163</v>
      </c>
      <c r="E248" s="39"/>
      <c r="F248" s="217" t="s">
        <v>849</v>
      </c>
      <c r="G248" s="39"/>
      <c r="H248" s="39"/>
      <c r="I248" s="192"/>
      <c r="J248" s="39"/>
      <c r="K248" s="39"/>
      <c r="L248" s="42"/>
      <c r="M248" s="193"/>
      <c r="N248" s="194"/>
      <c r="O248" s="68"/>
      <c r="P248" s="68"/>
      <c r="Q248" s="68"/>
      <c r="R248" s="68"/>
      <c r="S248" s="68"/>
      <c r="T248" s="69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163</v>
      </c>
      <c r="AU248" s="20" t="s">
        <v>86</v>
      </c>
    </row>
    <row r="249" spans="1:65" s="13" customFormat="1" ht="10.199999999999999">
      <c r="B249" s="195"/>
      <c r="C249" s="196"/>
      <c r="D249" s="190" t="s">
        <v>153</v>
      </c>
      <c r="E249" s="197" t="s">
        <v>38</v>
      </c>
      <c r="F249" s="198" t="s">
        <v>1635</v>
      </c>
      <c r="G249" s="196"/>
      <c r="H249" s="197" t="s">
        <v>38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153</v>
      </c>
      <c r="AU249" s="204" t="s">
        <v>86</v>
      </c>
      <c r="AV249" s="13" t="s">
        <v>84</v>
      </c>
      <c r="AW249" s="13" t="s">
        <v>36</v>
      </c>
      <c r="AX249" s="13" t="s">
        <v>76</v>
      </c>
      <c r="AY249" s="204" t="s">
        <v>144</v>
      </c>
    </row>
    <row r="250" spans="1:65" s="14" customFormat="1" ht="10.199999999999999">
      <c r="B250" s="205"/>
      <c r="C250" s="206"/>
      <c r="D250" s="190" t="s">
        <v>153</v>
      </c>
      <c r="E250" s="207" t="s">
        <v>38</v>
      </c>
      <c r="F250" s="208" t="s">
        <v>1636</v>
      </c>
      <c r="G250" s="206"/>
      <c r="H250" s="209">
        <v>4.2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153</v>
      </c>
      <c r="AU250" s="215" t="s">
        <v>86</v>
      </c>
      <c r="AV250" s="14" t="s">
        <v>86</v>
      </c>
      <c r="AW250" s="14" t="s">
        <v>36</v>
      </c>
      <c r="AX250" s="14" t="s">
        <v>84</v>
      </c>
      <c r="AY250" s="215" t="s">
        <v>144</v>
      </c>
    </row>
    <row r="251" spans="1:65" s="2" customFormat="1" ht="16.5" customHeight="1">
      <c r="A251" s="37"/>
      <c r="B251" s="38"/>
      <c r="C251" s="177" t="s">
        <v>540</v>
      </c>
      <c r="D251" s="177" t="s">
        <v>147</v>
      </c>
      <c r="E251" s="178" t="s">
        <v>851</v>
      </c>
      <c r="F251" s="179" t="s">
        <v>852</v>
      </c>
      <c r="G251" s="180" t="s">
        <v>159</v>
      </c>
      <c r="H251" s="181">
        <v>21</v>
      </c>
      <c r="I251" s="182"/>
      <c r="J251" s="183">
        <f>ROUND(I251*H251,2)</f>
        <v>0</v>
      </c>
      <c r="K251" s="179" t="s">
        <v>160</v>
      </c>
      <c r="L251" s="42"/>
      <c r="M251" s="184" t="s">
        <v>38</v>
      </c>
      <c r="N251" s="185" t="s">
        <v>49</v>
      </c>
      <c r="O251" s="68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8" t="s">
        <v>198</v>
      </c>
      <c r="AT251" s="188" t="s">
        <v>147</v>
      </c>
      <c r="AU251" s="188" t="s">
        <v>86</v>
      </c>
      <c r="AY251" s="20" t="s">
        <v>144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20" t="s">
        <v>145</v>
      </c>
      <c r="BK251" s="189">
        <f>ROUND(I251*H251,2)</f>
        <v>0</v>
      </c>
      <c r="BL251" s="20" t="s">
        <v>198</v>
      </c>
      <c r="BM251" s="188" t="s">
        <v>853</v>
      </c>
    </row>
    <row r="252" spans="1:65" s="2" customFormat="1" ht="10.199999999999999">
      <c r="A252" s="37"/>
      <c r="B252" s="38"/>
      <c r="C252" s="39"/>
      <c r="D252" s="190" t="s">
        <v>152</v>
      </c>
      <c r="E252" s="39"/>
      <c r="F252" s="191" t="s">
        <v>854</v>
      </c>
      <c r="G252" s="39"/>
      <c r="H252" s="39"/>
      <c r="I252" s="192"/>
      <c r="J252" s="39"/>
      <c r="K252" s="39"/>
      <c r="L252" s="42"/>
      <c r="M252" s="193"/>
      <c r="N252" s="194"/>
      <c r="O252" s="68"/>
      <c r="P252" s="68"/>
      <c r="Q252" s="68"/>
      <c r="R252" s="68"/>
      <c r="S252" s="68"/>
      <c r="T252" s="69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152</v>
      </c>
      <c r="AU252" s="20" t="s">
        <v>86</v>
      </c>
    </row>
    <row r="253" spans="1:65" s="2" customFormat="1" ht="10.199999999999999">
      <c r="A253" s="37"/>
      <c r="B253" s="38"/>
      <c r="C253" s="39"/>
      <c r="D253" s="216" t="s">
        <v>163</v>
      </c>
      <c r="E253" s="39"/>
      <c r="F253" s="217" t="s">
        <v>855</v>
      </c>
      <c r="G253" s="39"/>
      <c r="H253" s="39"/>
      <c r="I253" s="192"/>
      <c r="J253" s="39"/>
      <c r="K253" s="39"/>
      <c r="L253" s="42"/>
      <c r="M253" s="193"/>
      <c r="N253" s="194"/>
      <c r="O253" s="68"/>
      <c r="P253" s="68"/>
      <c r="Q253" s="68"/>
      <c r="R253" s="68"/>
      <c r="S253" s="68"/>
      <c r="T253" s="69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163</v>
      </c>
      <c r="AU253" s="20" t="s">
        <v>86</v>
      </c>
    </row>
    <row r="254" spans="1:65" s="13" customFormat="1" ht="10.199999999999999">
      <c r="B254" s="195"/>
      <c r="C254" s="196"/>
      <c r="D254" s="190" t="s">
        <v>153</v>
      </c>
      <c r="E254" s="197" t="s">
        <v>38</v>
      </c>
      <c r="F254" s="198" t="s">
        <v>880</v>
      </c>
      <c r="G254" s="196"/>
      <c r="H254" s="197" t="s">
        <v>38</v>
      </c>
      <c r="I254" s="199"/>
      <c r="J254" s="196"/>
      <c r="K254" s="196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153</v>
      </c>
      <c r="AU254" s="204" t="s">
        <v>86</v>
      </c>
      <c r="AV254" s="13" t="s">
        <v>84</v>
      </c>
      <c r="AW254" s="13" t="s">
        <v>36</v>
      </c>
      <c r="AX254" s="13" t="s">
        <v>76</v>
      </c>
      <c r="AY254" s="204" t="s">
        <v>144</v>
      </c>
    </row>
    <row r="255" spans="1:65" s="14" customFormat="1" ht="10.199999999999999">
      <c r="B255" s="205"/>
      <c r="C255" s="206"/>
      <c r="D255" s="190" t="s">
        <v>153</v>
      </c>
      <c r="E255" s="207" t="s">
        <v>38</v>
      </c>
      <c r="F255" s="208" t="s">
        <v>1637</v>
      </c>
      <c r="G255" s="206"/>
      <c r="H255" s="209">
        <v>21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153</v>
      </c>
      <c r="AU255" s="215" t="s">
        <v>86</v>
      </c>
      <c r="AV255" s="14" t="s">
        <v>86</v>
      </c>
      <c r="AW255" s="14" t="s">
        <v>36</v>
      </c>
      <c r="AX255" s="14" t="s">
        <v>84</v>
      </c>
      <c r="AY255" s="215" t="s">
        <v>144</v>
      </c>
    </row>
    <row r="256" spans="1:65" s="2" customFormat="1" ht="16.5" customHeight="1">
      <c r="A256" s="37"/>
      <c r="B256" s="38"/>
      <c r="C256" s="177" t="s">
        <v>547</v>
      </c>
      <c r="D256" s="177" t="s">
        <v>147</v>
      </c>
      <c r="E256" s="178" t="s">
        <v>857</v>
      </c>
      <c r="F256" s="179" t="s">
        <v>858</v>
      </c>
      <c r="G256" s="180" t="s">
        <v>159</v>
      </c>
      <c r="H256" s="181">
        <v>21</v>
      </c>
      <c r="I256" s="182"/>
      <c r="J256" s="183">
        <f>ROUND(I256*H256,2)</f>
        <v>0</v>
      </c>
      <c r="K256" s="179" t="s">
        <v>160</v>
      </c>
      <c r="L256" s="42"/>
      <c r="M256" s="184" t="s">
        <v>38</v>
      </c>
      <c r="N256" s="185" t="s">
        <v>49</v>
      </c>
      <c r="O256" s="68"/>
      <c r="P256" s="186">
        <f>O256*H256</f>
        <v>0</v>
      </c>
      <c r="Q256" s="186">
        <v>2.9999999999999997E-4</v>
      </c>
      <c r="R256" s="186">
        <f>Q256*H256</f>
        <v>6.2999999999999992E-3</v>
      </c>
      <c r="S256" s="186">
        <v>0</v>
      </c>
      <c r="T256" s="18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8" t="s">
        <v>198</v>
      </c>
      <c r="AT256" s="188" t="s">
        <v>147</v>
      </c>
      <c r="AU256" s="188" t="s">
        <v>86</v>
      </c>
      <c r="AY256" s="20" t="s">
        <v>144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20" t="s">
        <v>145</v>
      </c>
      <c r="BK256" s="189">
        <f>ROUND(I256*H256,2)</f>
        <v>0</v>
      </c>
      <c r="BL256" s="20" t="s">
        <v>198</v>
      </c>
      <c r="BM256" s="188" t="s">
        <v>859</v>
      </c>
    </row>
    <row r="257" spans="1:65" s="2" customFormat="1" ht="10.199999999999999">
      <c r="A257" s="37"/>
      <c r="B257" s="38"/>
      <c r="C257" s="39"/>
      <c r="D257" s="190" t="s">
        <v>152</v>
      </c>
      <c r="E257" s="39"/>
      <c r="F257" s="191" t="s">
        <v>860</v>
      </c>
      <c r="G257" s="39"/>
      <c r="H257" s="39"/>
      <c r="I257" s="192"/>
      <c r="J257" s="39"/>
      <c r="K257" s="39"/>
      <c r="L257" s="42"/>
      <c r="M257" s="193"/>
      <c r="N257" s="194"/>
      <c r="O257" s="68"/>
      <c r="P257" s="68"/>
      <c r="Q257" s="68"/>
      <c r="R257" s="68"/>
      <c r="S257" s="68"/>
      <c r="T257" s="69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152</v>
      </c>
      <c r="AU257" s="20" t="s">
        <v>86</v>
      </c>
    </row>
    <row r="258" spans="1:65" s="2" customFormat="1" ht="10.199999999999999">
      <c r="A258" s="37"/>
      <c r="B258" s="38"/>
      <c r="C258" s="39"/>
      <c r="D258" s="216" t="s">
        <v>163</v>
      </c>
      <c r="E258" s="39"/>
      <c r="F258" s="217" t="s">
        <v>861</v>
      </c>
      <c r="G258" s="39"/>
      <c r="H258" s="39"/>
      <c r="I258" s="192"/>
      <c r="J258" s="39"/>
      <c r="K258" s="39"/>
      <c r="L258" s="42"/>
      <c r="M258" s="193"/>
      <c r="N258" s="194"/>
      <c r="O258" s="68"/>
      <c r="P258" s="68"/>
      <c r="Q258" s="68"/>
      <c r="R258" s="68"/>
      <c r="S258" s="68"/>
      <c r="T258" s="69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163</v>
      </c>
      <c r="AU258" s="20" t="s">
        <v>86</v>
      </c>
    </row>
    <row r="259" spans="1:65" s="14" customFormat="1" ht="10.199999999999999">
      <c r="B259" s="205"/>
      <c r="C259" s="206"/>
      <c r="D259" s="190" t="s">
        <v>153</v>
      </c>
      <c r="E259" s="207" t="s">
        <v>38</v>
      </c>
      <c r="F259" s="208" t="s">
        <v>1637</v>
      </c>
      <c r="G259" s="206"/>
      <c r="H259" s="209">
        <v>21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153</v>
      </c>
      <c r="AU259" s="215" t="s">
        <v>86</v>
      </c>
      <c r="AV259" s="14" t="s">
        <v>86</v>
      </c>
      <c r="AW259" s="14" t="s">
        <v>36</v>
      </c>
      <c r="AX259" s="14" t="s">
        <v>84</v>
      </c>
      <c r="AY259" s="215" t="s">
        <v>144</v>
      </c>
    </row>
    <row r="260" spans="1:65" s="2" customFormat="1" ht="16.5" customHeight="1">
      <c r="A260" s="37"/>
      <c r="B260" s="38"/>
      <c r="C260" s="177" t="s">
        <v>553</v>
      </c>
      <c r="D260" s="177" t="s">
        <v>147</v>
      </c>
      <c r="E260" s="178" t="s">
        <v>863</v>
      </c>
      <c r="F260" s="179" t="s">
        <v>864</v>
      </c>
      <c r="G260" s="180" t="s">
        <v>159</v>
      </c>
      <c r="H260" s="181">
        <v>21</v>
      </c>
      <c r="I260" s="182"/>
      <c r="J260" s="183">
        <f>ROUND(I260*H260,2)</f>
        <v>0</v>
      </c>
      <c r="K260" s="179" t="s">
        <v>160</v>
      </c>
      <c r="L260" s="42"/>
      <c r="M260" s="184" t="s">
        <v>38</v>
      </c>
      <c r="N260" s="185" t="s">
        <v>49</v>
      </c>
      <c r="O260" s="68"/>
      <c r="P260" s="186">
        <f>O260*H260</f>
        <v>0</v>
      </c>
      <c r="Q260" s="186">
        <v>7.5799999999999999E-3</v>
      </c>
      <c r="R260" s="186">
        <f>Q260*H260</f>
        <v>0.15917999999999999</v>
      </c>
      <c r="S260" s="186">
        <v>0</v>
      </c>
      <c r="T260" s="18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8" t="s">
        <v>198</v>
      </c>
      <c r="AT260" s="188" t="s">
        <v>147</v>
      </c>
      <c r="AU260" s="188" t="s">
        <v>86</v>
      </c>
      <c r="AY260" s="20" t="s">
        <v>144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20" t="s">
        <v>145</v>
      </c>
      <c r="BK260" s="189">
        <f>ROUND(I260*H260,2)</f>
        <v>0</v>
      </c>
      <c r="BL260" s="20" t="s">
        <v>198</v>
      </c>
      <c r="BM260" s="188" t="s">
        <v>865</v>
      </c>
    </row>
    <row r="261" spans="1:65" s="2" customFormat="1" ht="10.199999999999999">
      <c r="A261" s="37"/>
      <c r="B261" s="38"/>
      <c r="C261" s="39"/>
      <c r="D261" s="190" t="s">
        <v>152</v>
      </c>
      <c r="E261" s="39"/>
      <c r="F261" s="191" t="s">
        <v>866</v>
      </c>
      <c r="G261" s="39"/>
      <c r="H261" s="39"/>
      <c r="I261" s="192"/>
      <c r="J261" s="39"/>
      <c r="K261" s="39"/>
      <c r="L261" s="42"/>
      <c r="M261" s="193"/>
      <c r="N261" s="194"/>
      <c r="O261" s="68"/>
      <c r="P261" s="68"/>
      <c r="Q261" s="68"/>
      <c r="R261" s="68"/>
      <c r="S261" s="68"/>
      <c r="T261" s="69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152</v>
      </c>
      <c r="AU261" s="20" t="s">
        <v>86</v>
      </c>
    </row>
    <row r="262" spans="1:65" s="2" customFormat="1" ht="10.199999999999999">
      <c r="A262" s="37"/>
      <c r="B262" s="38"/>
      <c r="C262" s="39"/>
      <c r="D262" s="216" t="s">
        <v>163</v>
      </c>
      <c r="E262" s="39"/>
      <c r="F262" s="217" t="s">
        <v>867</v>
      </c>
      <c r="G262" s="39"/>
      <c r="H262" s="39"/>
      <c r="I262" s="192"/>
      <c r="J262" s="39"/>
      <c r="K262" s="39"/>
      <c r="L262" s="42"/>
      <c r="M262" s="193"/>
      <c r="N262" s="194"/>
      <c r="O262" s="68"/>
      <c r="P262" s="68"/>
      <c r="Q262" s="68"/>
      <c r="R262" s="68"/>
      <c r="S262" s="68"/>
      <c r="T262" s="69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163</v>
      </c>
      <c r="AU262" s="20" t="s">
        <v>86</v>
      </c>
    </row>
    <row r="263" spans="1:65" s="14" customFormat="1" ht="10.199999999999999">
      <c r="B263" s="205"/>
      <c r="C263" s="206"/>
      <c r="D263" s="190" t="s">
        <v>153</v>
      </c>
      <c r="E263" s="207" t="s">
        <v>38</v>
      </c>
      <c r="F263" s="208" t="s">
        <v>1637</v>
      </c>
      <c r="G263" s="206"/>
      <c r="H263" s="209">
        <v>21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153</v>
      </c>
      <c r="AU263" s="215" t="s">
        <v>86</v>
      </c>
      <c r="AV263" s="14" t="s">
        <v>86</v>
      </c>
      <c r="AW263" s="14" t="s">
        <v>36</v>
      </c>
      <c r="AX263" s="14" t="s">
        <v>84</v>
      </c>
      <c r="AY263" s="215" t="s">
        <v>144</v>
      </c>
    </row>
    <row r="264" spans="1:65" s="2" customFormat="1" ht="16.5" customHeight="1">
      <c r="A264" s="37"/>
      <c r="B264" s="38"/>
      <c r="C264" s="177" t="s">
        <v>557</v>
      </c>
      <c r="D264" s="177" t="s">
        <v>147</v>
      </c>
      <c r="E264" s="178" t="s">
        <v>869</v>
      </c>
      <c r="F264" s="179" t="s">
        <v>870</v>
      </c>
      <c r="G264" s="180" t="s">
        <v>159</v>
      </c>
      <c r="H264" s="181">
        <v>21</v>
      </c>
      <c r="I264" s="182"/>
      <c r="J264" s="183">
        <f>ROUND(I264*H264,2)</f>
        <v>0</v>
      </c>
      <c r="K264" s="179" t="s">
        <v>160</v>
      </c>
      <c r="L264" s="42"/>
      <c r="M264" s="184" t="s">
        <v>38</v>
      </c>
      <c r="N264" s="185" t="s">
        <v>49</v>
      </c>
      <c r="O264" s="68"/>
      <c r="P264" s="186">
        <f>O264*H264</f>
        <v>0</v>
      </c>
      <c r="Q264" s="186">
        <v>1.5E-3</v>
      </c>
      <c r="R264" s="186">
        <f>Q264*H264</f>
        <v>3.15E-2</v>
      </c>
      <c r="S264" s="186">
        <v>0</v>
      </c>
      <c r="T264" s="18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8" t="s">
        <v>198</v>
      </c>
      <c r="AT264" s="188" t="s">
        <v>147</v>
      </c>
      <c r="AU264" s="188" t="s">
        <v>86</v>
      </c>
      <c r="AY264" s="20" t="s">
        <v>144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20" t="s">
        <v>145</v>
      </c>
      <c r="BK264" s="189">
        <f>ROUND(I264*H264,2)</f>
        <v>0</v>
      </c>
      <c r="BL264" s="20" t="s">
        <v>198</v>
      </c>
      <c r="BM264" s="188" t="s">
        <v>871</v>
      </c>
    </row>
    <row r="265" spans="1:65" s="2" customFormat="1" ht="10.199999999999999">
      <c r="A265" s="37"/>
      <c r="B265" s="38"/>
      <c r="C265" s="39"/>
      <c r="D265" s="190" t="s">
        <v>152</v>
      </c>
      <c r="E265" s="39"/>
      <c r="F265" s="191" t="s">
        <v>872</v>
      </c>
      <c r="G265" s="39"/>
      <c r="H265" s="39"/>
      <c r="I265" s="192"/>
      <c r="J265" s="39"/>
      <c r="K265" s="39"/>
      <c r="L265" s="42"/>
      <c r="M265" s="193"/>
      <c r="N265" s="194"/>
      <c r="O265" s="68"/>
      <c r="P265" s="68"/>
      <c r="Q265" s="68"/>
      <c r="R265" s="68"/>
      <c r="S265" s="68"/>
      <c r="T265" s="69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152</v>
      </c>
      <c r="AU265" s="20" t="s">
        <v>86</v>
      </c>
    </row>
    <row r="266" spans="1:65" s="2" customFormat="1" ht="10.199999999999999">
      <c r="A266" s="37"/>
      <c r="B266" s="38"/>
      <c r="C266" s="39"/>
      <c r="D266" s="216" t="s">
        <v>163</v>
      </c>
      <c r="E266" s="39"/>
      <c r="F266" s="217" t="s">
        <v>873</v>
      </c>
      <c r="G266" s="39"/>
      <c r="H266" s="39"/>
      <c r="I266" s="192"/>
      <c r="J266" s="39"/>
      <c r="K266" s="39"/>
      <c r="L266" s="42"/>
      <c r="M266" s="193"/>
      <c r="N266" s="194"/>
      <c r="O266" s="68"/>
      <c r="P266" s="68"/>
      <c r="Q266" s="68"/>
      <c r="R266" s="68"/>
      <c r="S266" s="68"/>
      <c r="T266" s="69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163</v>
      </c>
      <c r="AU266" s="20" t="s">
        <v>86</v>
      </c>
    </row>
    <row r="267" spans="1:65" s="14" customFormat="1" ht="10.199999999999999">
      <c r="B267" s="205"/>
      <c r="C267" s="206"/>
      <c r="D267" s="190" t="s">
        <v>153</v>
      </c>
      <c r="E267" s="207" t="s">
        <v>38</v>
      </c>
      <c r="F267" s="208" t="s">
        <v>1637</v>
      </c>
      <c r="G267" s="206"/>
      <c r="H267" s="209">
        <v>21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153</v>
      </c>
      <c r="AU267" s="215" t="s">
        <v>86</v>
      </c>
      <c r="AV267" s="14" t="s">
        <v>86</v>
      </c>
      <c r="AW267" s="14" t="s">
        <v>36</v>
      </c>
      <c r="AX267" s="14" t="s">
        <v>84</v>
      </c>
      <c r="AY267" s="215" t="s">
        <v>144</v>
      </c>
    </row>
    <row r="268" spans="1:65" s="2" customFormat="1" ht="21.75" customHeight="1">
      <c r="A268" s="37"/>
      <c r="B268" s="38"/>
      <c r="C268" s="177" t="s">
        <v>562</v>
      </c>
      <c r="D268" s="177" t="s">
        <v>147</v>
      </c>
      <c r="E268" s="178" t="s">
        <v>875</v>
      </c>
      <c r="F268" s="179" t="s">
        <v>876</v>
      </c>
      <c r="G268" s="180" t="s">
        <v>159</v>
      </c>
      <c r="H268" s="181">
        <v>21</v>
      </c>
      <c r="I268" s="182"/>
      <c r="J268" s="183">
        <f>ROUND(I268*H268,2)</f>
        <v>0</v>
      </c>
      <c r="K268" s="179" t="s">
        <v>160</v>
      </c>
      <c r="L268" s="42"/>
      <c r="M268" s="184" t="s">
        <v>38</v>
      </c>
      <c r="N268" s="185" t="s">
        <v>49</v>
      </c>
      <c r="O268" s="68"/>
      <c r="P268" s="186">
        <f>O268*H268</f>
        <v>0</v>
      </c>
      <c r="Q268" s="186">
        <v>6.0000000000000001E-3</v>
      </c>
      <c r="R268" s="186">
        <f>Q268*H268</f>
        <v>0.126</v>
      </c>
      <c r="S268" s="186">
        <v>0</v>
      </c>
      <c r="T268" s="18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198</v>
      </c>
      <c r="AT268" s="188" t="s">
        <v>147</v>
      </c>
      <c r="AU268" s="188" t="s">
        <v>86</v>
      </c>
      <c r="AY268" s="20" t="s">
        <v>144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145</v>
      </c>
      <c r="BK268" s="189">
        <f>ROUND(I268*H268,2)</f>
        <v>0</v>
      </c>
      <c r="BL268" s="20" t="s">
        <v>198</v>
      </c>
      <c r="BM268" s="188" t="s">
        <v>877</v>
      </c>
    </row>
    <row r="269" spans="1:65" s="2" customFormat="1" ht="19.2">
      <c r="A269" s="37"/>
      <c r="B269" s="38"/>
      <c r="C269" s="39"/>
      <c r="D269" s="190" t="s">
        <v>152</v>
      </c>
      <c r="E269" s="39"/>
      <c r="F269" s="191" t="s">
        <v>878</v>
      </c>
      <c r="G269" s="39"/>
      <c r="H269" s="39"/>
      <c r="I269" s="192"/>
      <c r="J269" s="39"/>
      <c r="K269" s="39"/>
      <c r="L269" s="42"/>
      <c r="M269" s="193"/>
      <c r="N269" s="194"/>
      <c r="O269" s="68"/>
      <c r="P269" s="68"/>
      <c r="Q269" s="68"/>
      <c r="R269" s="68"/>
      <c r="S269" s="68"/>
      <c r="T269" s="69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152</v>
      </c>
      <c r="AU269" s="20" t="s">
        <v>86</v>
      </c>
    </row>
    <row r="270" spans="1:65" s="2" customFormat="1" ht="10.199999999999999">
      <c r="A270" s="37"/>
      <c r="B270" s="38"/>
      <c r="C270" s="39"/>
      <c r="D270" s="216" t="s">
        <v>163</v>
      </c>
      <c r="E270" s="39"/>
      <c r="F270" s="217" t="s">
        <v>879</v>
      </c>
      <c r="G270" s="39"/>
      <c r="H270" s="39"/>
      <c r="I270" s="192"/>
      <c r="J270" s="39"/>
      <c r="K270" s="39"/>
      <c r="L270" s="42"/>
      <c r="M270" s="193"/>
      <c r="N270" s="194"/>
      <c r="O270" s="68"/>
      <c r="P270" s="68"/>
      <c r="Q270" s="68"/>
      <c r="R270" s="68"/>
      <c r="S270" s="68"/>
      <c r="T270" s="6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163</v>
      </c>
      <c r="AU270" s="20" t="s">
        <v>86</v>
      </c>
    </row>
    <row r="271" spans="1:65" s="13" customFormat="1" ht="10.199999999999999">
      <c r="B271" s="195"/>
      <c r="C271" s="196"/>
      <c r="D271" s="190" t="s">
        <v>153</v>
      </c>
      <c r="E271" s="197" t="s">
        <v>38</v>
      </c>
      <c r="F271" s="198" t="s">
        <v>880</v>
      </c>
      <c r="G271" s="196"/>
      <c r="H271" s="197" t="s">
        <v>38</v>
      </c>
      <c r="I271" s="199"/>
      <c r="J271" s="196"/>
      <c r="K271" s="196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153</v>
      </c>
      <c r="AU271" s="204" t="s">
        <v>86</v>
      </c>
      <c r="AV271" s="13" t="s">
        <v>84</v>
      </c>
      <c r="AW271" s="13" t="s">
        <v>36</v>
      </c>
      <c r="AX271" s="13" t="s">
        <v>76</v>
      </c>
      <c r="AY271" s="204" t="s">
        <v>144</v>
      </c>
    </row>
    <row r="272" spans="1:65" s="14" customFormat="1" ht="10.199999999999999">
      <c r="B272" s="205"/>
      <c r="C272" s="206"/>
      <c r="D272" s="190" t="s">
        <v>153</v>
      </c>
      <c r="E272" s="207" t="s">
        <v>38</v>
      </c>
      <c r="F272" s="208" t="s">
        <v>1637</v>
      </c>
      <c r="G272" s="206"/>
      <c r="H272" s="209">
        <v>21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153</v>
      </c>
      <c r="AU272" s="215" t="s">
        <v>86</v>
      </c>
      <c r="AV272" s="14" t="s">
        <v>86</v>
      </c>
      <c r="AW272" s="14" t="s">
        <v>36</v>
      </c>
      <c r="AX272" s="14" t="s">
        <v>84</v>
      </c>
      <c r="AY272" s="215" t="s">
        <v>144</v>
      </c>
    </row>
    <row r="273" spans="1:65" s="2" customFormat="1" ht="16.5" customHeight="1">
      <c r="A273" s="37"/>
      <c r="B273" s="38"/>
      <c r="C273" s="218" t="s">
        <v>568</v>
      </c>
      <c r="D273" s="218" t="s">
        <v>223</v>
      </c>
      <c r="E273" s="219" t="s">
        <v>882</v>
      </c>
      <c r="F273" s="220" t="s">
        <v>883</v>
      </c>
      <c r="G273" s="221" t="s">
        <v>159</v>
      </c>
      <c r="H273" s="222">
        <v>23.1</v>
      </c>
      <c r="I273" s="223"/>
      <c r="J273" s="224">
        <f>ROUND(I273*H273,2)</f>
        <v>0</v>
      </c>
      <c r="K273" s="220" t="s">
        <v>160</v>
      </c>
      <c r="L273" s="225"/>
      <c r="M273" s="226" t="s">
        <v>38</v>
      </c>
      <c r="N273" s="227" t="s">
        <v>49</v>
      </c>
      <c r="O273" s="68"/>
      <c r="P273" s="186">
        <f>O273*H273</f>
        <v>0</v>
      </c>
      <c r="Q273" s="186">
        <v>2.1999999999999999E-2</v>
      </c>
      <c r="R273" s="186">
        <f>Q273*H273</f>
        <v>0.50819999999999999</v>
      </c>
      <c r="S273" s="186">
        <v>0</v>
      </c>
      <c r="T273" s="18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8" t="s">
        <v>227</v>
      </c>
      <c r="AT273" s="188" t="s">
        <v>223</v>
      </c>
      <c r="AU273" s="188" t="s">
        <v>86</v>
      </c>
      <c r="AY273" s="20" t="s">
        <v>144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20" t="s">
        <v>145</v>
      </c>
      <c r="BK273" s="189">
        <f>ROUND(I273*H273,2)</f>
        <v>0</v>
      </c>
      <c r="BL273" s="20" t="s">
        <v>198</v>
      </c>
      <c r="BM273" s="188" t="s">
        <v>884</v>
      </c>
    </row>
    <row r="274" spans="1:65" s="2" customFormat="1" ht="10.199999999999999">
      <c r="A274" s="37"/>
      <c r="B274" s="38"/>
      <c r="C274" s="39"/>
      <c r="D274" s="190" t="s">
        <v>152</v>
      </c>
      <c r="E274" s="39"/>
      <c r="F274" s="191" t="s">
        <v>883</v>
      </c>
      <c r="G274" s="39"/>
      <c r="H274" s="39"/>
      <c r="I274" s="192"/>
      <c r="J274" s="39"/>
      <c r="K274" s="39"/>
      <c r="L274" s="42"/>
      <c r="M274" s="193"/>
      <c r="N274" s="194"/>
      <c r="O274" s="68"/>
      <c r="P274" s="68"/>
      <c r="Q274" s="68"/>
      <c r="R274" s="68"/>
      <c r="S274" s="68"/>
      <c r="T274" s="69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152</v>
      </c>
      <c r="AU274" s="20" t="s">
        <v>86</v>
      </c>
    </row>
    <row r="275" spans="1:65" s="14" customFormat="1" ht="10.199999999999999">
      <c r="B275" s="205"/>
      <c r="C275" s="206"/>
      <c r="D275" s="190" t="s">
        <v>153</v>
      </c>
      <c r="E275" s="206"/>
      <c r="F275" s="208" t="s">
        <v>1638</v>
      </c>
      <c r="G275" s="206"/>
      <c r="H275" s="209">
        <v>23.1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153</v>
      </c>
      <c r="AU275" s="215" t="s">
        <v>86</v>
      </c>
      <c r="AV275" s="14" t="s">
        <v>86</v>
      </c>
      <c r="AW275" s="14" t="s">
        <v>4</v>
      </c>
      <c r="AX275" s="14" t="s">
        <v>84</v>
      </c>
      <c r="AY275" s="215" t="s">
        <v>144</v>
      </c>
    </row>
    <row r="276" spans="1:65" s="2" customFormat="1" ht="21.75" customHeight="1">
      <c r="A276" s="37"/>
      <c r="B276" s="38"/>
      <c r="C276" s="177" t="s">
        <v>574</v>
      </c>
      <c r="D276" s="177" t="s">
        <v>147</v>
      </c>
      <c r="E276" s="178" t="s">
        <v>1445</v>
      </c>
      <c r="F276" s="179" t="s">
        <v>1446</v>
      </c>
      <c r="G276" s="180" t="s">
        <v>197</v>
      </c>
      <c r="H276" s="181">
        <v>23</v>
      </c>
      <c r="I276" s="182"/>
      <c r="J276" s="183">
        <f>ROUND(I276*H276,2)</f>
        <v>0</v>
      </c>
      <c r="K276" s="179" t="s">
        <v>160</v>
      </c>
      <c r="L276" s="42"/>
      <c r="M276" s="184" t="s">
        <v>38</v>
      </c>
      <c r="N276" s="185" t="s">
        <v>49</v>
      </c>
      <c r="O276" s="68"/>
      <c r="P276" s="186">
        <f>O276*H276</f>
        <v>0</v>
      </c>
      <c r="Q276" s="186">
        <v>4.2999999999999999E-4</v>
      </c>
      <c r="R276" s="186">
        <f>Q276*H276</f>
        <v>9.8899999999999995E-3</v>
      </c>
      <c r="S276" s="186">
        <v>0</v>
      </c>
      <c r="T276" s="18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8" t="s">
        <v>198</v>
      </c>
      <c r="AT276" s="188" t="s">
        <v>147</v>
      </c>
      <c r="AU276" s="188" t="s">
        <v>86</v>
      </c>
      <c r="AY276" s="20" t="s">
        <v>144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20" t="s">
        <v>145</v>
      </c>
      <c r="BK276" s="189">
        <f>ROUND(I276*H276,2)</f>
        <v>0</v>
      </c>
      <c r="BL276" s="20" t="s">
        <v>198</v>
      </c>
      <c r="BM276" s="188" t="s">
        <v>1639</v>
      </c>
    </row>
    <row r="277" spans="1:65" s="2" customFormat="1" ht="10.199999999999999">
      <c r="A277" s="37"/>
      <c r="B277" s="38"/>
      <c r="C277" s="39"/>
      <c r="D277" s="190" t="s">
        <v>152</v>
      </c>
      <c r="E277" s="39"/>
      <c r="F277" s="191" t="s">
        <v>1448</v>
      </c>
      <c r="G277" s="39"/>
      <c r="H277" s="39"/>
      <c r="I277" s="192"/>
      <c r="J277" s="39"/>
      <c r="K277" s="39"/>
      <c r="L277" s="42"/>
      <c r="M277" s="193"/>
      <c r="N277" s="194"/>
      <c r="O277" s="68"/>
      <c r="P277" s="68"/>
      <c r="Q277" s="68"/>
      <c r="R277" s="68"/>
      <c r="S277" s="68"/>
      <c r="T277" s="69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152</v>
      </c>
      <c r="AU277" s="20" t="s">
        <v>86</v>
      </c>
    </row>
    <row r="278" spans="1:65" s="2" customFormat="1" ht="10.199999999999999">
      <c r="A278" s="37"/>
      <c r="B278" s="38"/>
      <c r="C278" s="39"/>
      <c r="D278" s="216" t="s">
        <v>163</v>
      </c>
      <c r="E278" s="39"/>
      <c r="F278" s="217" t="s">
        <v>1449</v>
      </c>
      <c r="G278" s="39"/>
      <c r="H278" s="39"/>
      <c r="I278" s="192"/>
      <c r="J278" s="39"/>
      <c r="K278" s="39"/>
      <c r="L278" s="42"/>
      <c r="M278" s="193"/>
      <c r="N278" s="194"/>
      <c r="O278" s="68"/>
      <c r="P278" s="68"/>
      <c r="Q278" s="68"/>
      <c r="R278" s="68"/>
      <c r="S278" s="68"/>
      <c r="T278" s="69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163</v>
      </c>
      <c r="AU278" s="20" t="s">
        <v>86</v>
      </c>
    </row>
    <row r="279" spans="1:65" s="14" customFormat="1" ht="10.199999999999999">
      <c r="B279" s="205"/>
      <c r="C279" s="206"/>
      <c r="D279" s="190" t="s">
        <v>153</v>
      </c>
      <c r="E279" s="207" t="s">
        <v>38</v>
      </c>
      <c r="F279" s="208" t="s">
        <v>1640</v>
      </c>
      <c r="G279" s="206"/>
      <c r="H279" s="209">
        <v>23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153</v>
      </c>
      <c r="AU279" s="215" t="s">
        <v>86</v>
      </c>
      <c r="AV279" s="14" t="s">
        <v>86</v>
      </c>
      <c r="AW279" s="14" t="s">
        <v>36</v>
      </c>
      <c r="AX279" s="14" t="s">
        <v>84</v>
      </c>
      <c r="AY279" s="215" t="s">
        <v>144</v>
      </c>
    </row>
    <row r="280" spans="1:65" s="2" customFormat="1" ht="16.5" customHeight="1">
      <c r="A280" s="37"/>
      <c r="B280" s="38"/>
      <c r="C280" s="218" t="s">
        <v>578</v>
      </c>
      <c r="D280" s="218" t="s">
        <v>223</v>
      </c>
      <c r="E280" s="219" t="s">
        <v>1452</v>
      </c>
      <c r="F280" s="220" t="s">
        <v>1453</v>
      </c>
      <c r="G280" s="221" t="s">
        <v>197</v>
      </c>
      <c r="H280" s="222">
        <v>25.3</v>
      </c>
      <c r="I280" s="223"/>
      <c r="J280" s="224">
        <f>ROUND(I280*H280,2)</f>
        <v>0</v>
      </c>
      <c r="K280" s="220" t="s">
        <v>160</v>
      </c>
      <c r="L280" s="225"/>
      <c r="M280" s="226" t="s">
        <v>38</v>
      </c>
      <c r="N280" s="227" t="s">
        <v>49</v>
      </c>
      <c r="O280" s="68"/>
      <c r="P280" s="186">
        <f>O280*H280</f>
        <v>0</v>
      </c>
      <c r="Q280" s="186">
        <v>1.98E-3</v>
      </c>
      <c r="R280" s="186">
        <f>Q280*H280</f>
        <v>5.0094E-2</v>
      </c>
      <c r="S280" s="186">
        <v>0</v>
      </c>
      <c r="T280" s="18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8" t="s">
        <v>227</v>
      </c>
      <c r="AT280" s="188" t="s">
        <v>223</v>
      </c>
      <c r="AU280" s="188" t="s">
        <v>86</v>
      </c>
      <c r="AY280" s="20" t="s">
        <v>144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20" t="s">
        <v>145</v>
      </c>
      <c r="BK280" s="189">
        <f>ROUND(I280*H280,2)</f>
        <v>0</v>
      </c>
      <c r="BL280" s="20" t="s">
        <v>198</v>
      </c>
      <c r="BM280" s="188" t="s">
        <v>1641</v>
      </c>
    </row>
    <row r="281" spans="1:65" s="2" customFormat="1" ht="10.199999999999999">
      <c r="A281" s="37"/>
      <c r="B281" s="38"/>
      <c r="C281" s="39"/>
      <c r="D281" s="190" t="s">
        <v>152</v>
      </c>
      <c r="E281" s="39"/>
      <c r="F281" s="191" t="s">
        <v>1453</v>
      </c>
      <c r="G281" s="39"/>
      <c r="H281" s="39"/>
      <c r="I281" s="192"/>
      <c r="J281" s="39"/>
      <c r="K281" s="39"/>
      <c r="L281" s="42"/>
      <c r="M281" s="193"/>
      <c r="N281" s="194"/>
      <c r="O281" s="68"/>
      <c r="P281" s="68"/>
      <c r="Q281" s="68"/>
      <c r="R281" s="68"/>
      <c r="S281" s="68"/>
      <c r="T281" s="69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152</v>
      </c>
      <c r="AU281" s="20" t="s">
        <v>86</v>
      </c>
    </row>
    <row r="282" spans="1:65" s="14" customFormat="1" ht="10.199999999999999">
      <c r="B282" s="205"/>
      <c r="C282" s="206"/>
      <c r="D282" s="190" t="s">
        <v>153</v>
      </c>
      <c r="E282" s="206"/>
      <c r="F282" s="208" t="s">
        <v>1642</v>
      </c>
      <c r="G282" s="206"/>
      <c r="H282" s="209">
        <v>25.3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153</v>
      </c>
      <c r="AU282" s="215" t="s">
        <v>86</v>
      </c>
      <c r="AV282" s="14" t="s">
        <v>86</v>
      </c>
      <c r="AW282" s="14" t="s">
        <v>4</v>
      </c>
      <c r="AX282" s="14" t="s">
        <v>84</v>
      </c>
      <c r="AY282" s="215" t="s">
        <v>144</v>
      </c>
    </row>
    <row r="283" spans="1:65" s="2" customFormat="1" ht="16.5" customHeight="1">
      <c r="A283" s="37"/>
      <c r="B283" s="38"/>
      <c r="C283" s="177" t="s">
        <v>582</v>
      </c>
      <c r="D283" s="177" t="s">
        <v>147</v>
      </c>
      <c r="E283" s="178" t="s">
        <v>893</v>
      </c>
      <c r="F283" s="179" t="s">
        <v>894</v>
      </c>
      <c r="G283" s="180" t="s">
        <v>172</v>
      </c>
      <c r="H283" s="181">
        <v>0.89100000000000001</v>
      </c>
      <c r="I283" s="182"/>
      <c r="J283" s="183">
        <f>ROUND(I283*H283,2)</f>
        <v>0</v>
      </c>
      <c r="K283" s="179" t="s">
        <v>160</v>
      </c>
      <c r="L283" s="42"/>
      <c r="M283" s="184" t="s">
        <v>38</v>
      </c>
      <c r="N283" s="185" t="s">
        <v>49</v>
      </c>
      <c r="O283" s="68"/>
      <c r="P283" s="186">
        <f>O283*H283</f>
        <v>0</v>
      </c>
      <c r="Q283" s="186">
        <v>0</v>
      </c>
      <c r="R283" s="186">
        <f>Q283*H283</f>
        <v>0</v>
      </c>
      <c r="S283" s="186">
        <v>0</v>
      </c>
      <c r="T283" s="18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8" t="s">
        <v>198</v>
      </c>
      <c r="AT283" s="188" t="s">
        <v>147</v>
      </c>
      <c r="AU283" s="188" t="s">
        <v>86</v>
      </c>
      <c r="AY283" s="20" t="s">
        <v>144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20" t="s">
        <v>145</v>
      </c>
      <c r="BK283" s="189">
        <f>ROUND(I283*H283,2)</f>
        <v>0</v>
      </c>
      <c r="BL283" s="20" t="s">
        <v>198</v>
      </c>
      <c r="BM283" s="188" t="s">
        <v>895</v>
      </c>
    </row>
    <row r="284" spans="1:65" s="2" customFormat="1" ht="19.2">
      <c r="A284" s="37"/>
      <c r="B284" s="38"/>
      <c r="C284" s="39"/>
      <c r="D284" s="190" t="s">
        <v>152</v>
      </c>
      <c r="E284" s="39"/>
      <c r="F284" s="191" t="s">
        <v>896</v>
      </c>
      <c r="G284" s="39"/>
      <c r="H284" s="39"/>
      <c r="I284" s="192"/>
      <c r="J284" s="39"/>
      <c r="K284" s="39"/>
      <c r="L284" s="42"/>
      <c r="M284" s="193"/>
      <c r="N284" s="194"/>
      <c r="O284" s="68"/>
      <c r="P284" s="68"/>
      <c r="Q284" s="68"/>
      <c r="R284" s="68"/>
      <c r="S284" s="68"/>
      <c r="T284" s="69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152</v>
      </c>
      <c r="AU284" s="20" t="s">
        <v>86</v>
      </c>
    </row>
    <row r="285" spans="1:65" s="2" customFormat="1" ht="10.199999999999999">
      <c r="A285" s="37"/>
      <c r="B285" s="38"/>
      <c r="C285" s="39"/>
      <c r="D285" s="216" t="s">
        <v>163</v>
      </c>
      <c r="E285" s="39"/>
      <c r="F285" s="217" t="s">
        <v>897</v>
      </c>
      <c r="G285" s="39"/>
      <c r="H285" s="39"/>
      <c r="I285" s="192"/>
      <c r="J285" s="39"/>
      <c r="K285" s="39"/>
      <c r="L285" s="42"/>
      <c r="M285" s="193"/>
      <c r="N285" s="194"/>
      <c r="O285" s="68"/>
      <c r="P285" s="68"/>
      <c r="Q285" s="68"/>
      <c r="R285" s="68"/>
      <c r="S285" s="68"/>
      <c r="T285" s="69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163</v>
      </c>
      <c r="AU285" s="20" t="s">
        <v>86</v>
      </c>
    </row>
    <row r="286" spans="1:65" s="12" customFormat="1" ht="22.8" customHeight="1">
      <c r="B286" s="161"/>
      <c r="C286" s="162"/>
      <c r="D286" s="163" t="s">
        <v>75</v>
      </c>
      <c r="E286" s="175" t="s">
        <v>1643</v>
      </c>
      <c r="F286" s="175" t="s">
        <v>1644</v>
      </c>
      <c r="G286" s="162"/>
      <c r="H286" s="162"/>
      <c r="I286" s="165"/>
      <c r="J286" s="176">
        <f>BK286</f>
        <v>0</v>
      </c>
      <c r="K286" s="162"/>
      <c r="L286" s="167"/>
      <c r="M286" s="168"/>
      <c r="N286" s="169"/>
      <c r="O286" s="169"/>
      <c r="P286" s="170">
        <f>SUM(P287:P291)</f>
        <v>0</v>
      </c>
      <c r="Q286" s="169"/>
      <c r="R286" s="170">
        <f>SUM(R287:R291)</f>
        <v>0</v>
      </c>
      <c r="S286" s="169"/>
      <c r="T286" s="171">
        <f>SUM(T287:T291)</f>
        <v>5.04E-2</v>
      </c>
      <c r="AR286" s="172" t="s">
        <v>86</v>
      </c>
      <c r="AT286" s="173" t="s">
        <v>75</v>
      </c>
      <c r="AU286" s="173" t="s">
        <v>84</v>
      </c>
      <c r="AY286" s="172" t="s">
        <v>144</v>
      </c>
      <c r="BK286" s="174">
        <f>SUM(BK287:BK291)</f>
        <v>0</v>
      </c>
    </row>
    <row r="287" spans="1:65" s="2" customFormat="1" ht="16.5" customHeight="1">
      <c r="A287" s="37"/>
      <c r="B287" s="38"/>
      <c r="C287" s="177" t="s">
        <v>586</v>
      </c>
      <c r="D287" s="177" t="s">
        <v>147</v>
      </c>
      <c r="E287" s="178" t="s">
        <v>1645</v>
      </c>
      <c r="F287" s="179" t="s">
        <v>1646</v>
      </c>
      <c r="G287" s="180" t="s">
        <v>159</v>
      </c>
      <c r="H287" s="181">
        <v>16.8</v>
      </c>
      <c r="I287" s="182"/>
      <c r="J287" s="183">
        <f>ROUND(I287*H287,2)</f>
        <v>0</v>
      </c>
      <c r="K287" s="179" t="s">
        <v>160</v>
      </c>
      <c r="L287" s="42"/>
      <c r="M287" s="184" t="s">
        <v>38</v>
      </c>
      <c r="N287" s="185" t="s">
        <v>49</v>
      </c>
      <c r="O287" s="68"/>
      <c r="P287" s="186">
        <f>O287*H287</f>
        <v>0</v>
      </c>
      <c r="Q287" s="186">
        <v>0</v>
      </c>
      <c r="R287" s="186">
        <f>Q287*H287</f>
        <v>0</v>
      </c>
      <c r="S287" s="186">
        <v>3.0000000000000001E-3</v>
      </c>
      <c r="T287" s="187">
        <f>S287*H287</f>
        <v>5.04E-2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8" t="s">
        <v>198</v>
      </c>
      <c r="AT287" s="188" t="s">
        <v>147</v>
      </c>
      <c r="AU287" s="188" t="s">
        <v>86</v>
      </c>
      <c r="AY287" s="20" t="s">
        <v>144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20" t="s">
        <v>145</v>
      </c>
      <c r="BK287" s="189">
        <f>ROUND(I287*H287,2)</f>
        <v>0</v>
      </c>
      <c r="BL287" s="20" t="s">
        <v>198</v>
      </c>
      <c r="BM287" s="188" t="s">
        <v>1647</v>
      </c>
    </row>
    <row r="288" spans="1:65" s="2" customFormat="1" ht="10.199999999999999">
      <c r="A288" s="37"/>
      <c r="B288" s="38"/>
      <c r="C288" s="39"/>
      <c r="D288" s="190" t="s">
        <v>152</v>
      </c>
      <c r="E288" s="39"/>
      <c r="F288" s="191" t="s">
        <v>1648</v>
      </c>
      <c r="G288" s="39"/>
      <c r="H288" s="39"/>
      <c r="I288" s="192"/>
      <c r="J288" s="39"/>
      <c r="K288" s="39"/>
      <c r="L288" s="42"/>
      <c r="M288" s="193"/>
      <c r="N288" s="194"/>
      <c r="O288" s="68"/>
      <c r="P288" s="68"/>
      <c r="Q288" s="68"/>
      <c r="R288" s="68"/>
      <c r="S288" s="68"/>
      <c r="T288" s="69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152</v>
      </c>
      <c r="AU288" s="20" t="s">
        <v>86</v>
      </c>
    </row>
    <row r="289" spans="1:65" s="2" customFormat="1" ht="10.199999999999999">
      <c r="A289" s="37"/>
      <c r="B289" s="38"/>
      <c r="C289" s="39"/>
      <c r="D289" s="216" t="s">
        <v>163</v>
      </c>
      <c r="E289" s="39"/>
      <c r="F289" s="217" t="s">
        <v>1649</v>
      </c>
      <c r="G289" s="39"/>
      <c r="H289" s="39"/>
      <c r="I289" s="192"/>
      <c r="J289" s="39"/>
      <c r="K289" s="39"/>
      <c r="L289" s="42"/>
      <c r="M289" s="193"/>
      <c r="N289" s="194"/>
      <c r="O289" s="68"/>
      <c r="P289" s="68"/>
      <c r="Q289" s="68"/>
      <c r="R289" s="68"/>
      <c r="S289" s="68"/>
      <c r="T289" s="69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163</v>
      </c>
      <c r="AU289" s="20" t="s">
        <v>86</v>
      </c>
    </row>
    <row r="290" spans="1:65" s="13" customFormat="1" ht="10.199999999999999">
      <c r="B290" s="195"/>
      <c r="C290" s="196"/>
      <c r="D290" s="190" t="s">
        <v>153</v>
      </c>
      <c r="E290" s="197" t="s">
        <v>38</v>
      </c>
      <c r="F290" s="198" t="s">
        <v>1650</v>
      </c>
      <c r="G290" s="196"/>
      <c r="H290" s="197" t="s">
        <v>38</v>
      </c>
      <c r="I290" s="199"/>
      <c r="J290" s="196"/>
      <c r="K290" s="196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153</v>
      </c>
      <c r="AU290" s="204" t="s">
        <v>86</v>
      </c>
      <c r="AV290" s="13" t="s">
        <v>84</v>
      </c>
      <c r="AW290" s="13" t="s">
        <v>36</v>
      </c>
      <c r="AX290" s="13" t="s">
        <v>76</v>
      </c>
      <c r="AY290" s="204" t="s">
        <v>144</v>
      </c>
    </row>
    <row r="291" spans="1:65" s="14" customFormat="1" ht="10.199999999999999">
      <c r="B291" s="205"/>
      <c r="C291" s="206"/>
      <c r="D291" s="190" t="s">
        <v>153</v>
      </c>
      <c r="E291" s="207" t="s">
        <v>38</v>
      </c>
      <c r="F291" s="208" t="s">
        <v>1651</v>
      </c>
      <c r="G291" s="206"/>
      <c r="H291" s="209">
        <v>16.8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153</v>
      </c>
      <c r="AU291" s="215" t="s">
        <v>86</v>
      </c>
      <c r="AV291" s="14" t="s">
        <v>86</v>
      </c>
      <c r="AW291" s="14" t="s">
        <v>36</v>
      </c>
      <c r="AX291" s="14" t="s">
        <v>84</v>
      </c>
      <c r="AY291" s="215" t="s">
        <v>144</v>
      </c>
    </row>
    <row r="292" spans="1:65" s="12" customFormat="1" ht="22.8" customHeight="1">
      <c r="B292" s="161"/>
      <c r="C292" s="162"/>
      <c r="D292" s="163" t="s">
        <v>75</v>
      </c>
      <c r="E292" s="175" t="s">
        <v>898</v>
      </c>
      <c r="F292" s="175" t="s">
        <v>899</v>
      </c>
      <c r="G292" s="162"/>
      <c r="H292" s="162"/>
      <c r="I292" s="165"/>
      <c r="J292" s="176">
        <f>BK292</f>
        <v>0</v>
      </c>
      <c r="K292" s="162"/>
      <c r="L292" s="167"/>
      <c r="M292" s="168"/>
      <c r="N292" s="169"/>
      <c r="O292" s="169"/>
      <c r="P292" s="170">
        <f>SUM(P293:P353)</f>
        <v>0</v>
      </c>
      <c r="Q292" s="169"/>
      <c r="R292" s="170">
        <f>SUM(R293:R353)</f>
        <v>0.52028971999999996</v>
      </c>
      <c r="S292" s="169"/>
      <c r="T292" s="171">
        <f>SUM(T293:T353)</f>
        <v>1.45885</v>
      </c>
      <c r="AR292" s="172" t="s">
        <v>86</v>
      </c>
      <c r="AT292" s="173" t="s">
        <v>75</v>
      </c>
      <c r="AU292" s="173" t="s">
        <v>84</v>
      </c>
      <c r="AY292" s="172" t="s">
        <v>144</v>
      </c>
      <c r="BK292" s="174">
        <f>SUM(BK293:BK353)</f>
        <v>0</v>
      </c>
    </row>
    <row r="293" spans="1:65" s="2" customFormat="1" ht="16.5" customHeight="1">
      <c r="A293" s="37"/>
      <c r="B293" s="38"/>
      <c r="C293" s="177" t="s">
        <v>591</v>
      </c>
      <c r="D293" s="177" t="s">
        <v>147</v>
      </c>
      <c r="E293" s="178" t="s">
        <v>901</v>
      </c>
      <c r="F293" s="179" t="s">
        <v>902</v>
      </c>
      <c r="G293" s="180" t="s">
        <v>159</v>
      </c>
      <c r="H293" s="181">
        <v>17.899999999999999</v>
      </c>
      <c r="I293" s="182"/>
      <c r="J293" s="183">
        <f>ROUND(I293*H293,2)</f>
        <v>0</v>
      </c>
      <c r="K293" s="179" t="s">
        <v>160</v>
      </c>
      <c r="L293" s="42"/>
      <c r="M293" s="184" t="s">
        <v>38</v>
      </c>
      <c r="N293" s="185" t="s">
        <v>49</v>
      </c>
      <c r="O293" s="68"/>
      <c r="P293" s="186">
        <f>O293*H293</f>
        <v>0</v>
      </c>
      <c r="Q293" s="186">
        <v>0</v>
      </c>
      <c r="R293" s="186">
        <f>Q293*H293</f>
        <v>0</v>
      </c>
      <c r="S293" s="186">
        <v>8.1500000000000003E-2</v>
      </c>
      <c r="T293" s="187">
        <f>S293*H293</f>
        <v>1.45885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8" t="s">
        <v>198</v>
      </c>
      <c r="AT293" s="188" t="s">
        <v>147</v>
      </c>
      <c r="AU293" s="188" t="s">
        <v>86</v>
      </c>
      <c r="AY293" s="20" t="s">
        <v>144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20" t="s">
        <v>145</v>
      </c>
      <c r="BK293" s="189">
        <f>ROUND(I293*H293,2)</f>
        <v>0</v>
      </c>
      <c r="BL293" s="20" t="s">
        <v>198</v>
      </c>
      <c r="BM293" s="188" t="s">
        <v>903</v>
      </c>
    </row>
    <row r="294" spans="1:65" s="2" customFormat="1" ht="10.199999999999999">
      <c r="A294" s="37"/>
      <c r="B294" s="38"/>
      <c r="C294" s="39"/>
      <c r="D294" s="190" t="s">
        <v>152</v>
      </c>
      <c r="E294" s="39"/>
      <c r="F294" s="191" t="s">
        <v>904</v>
      </c>
      <c r="G294" s="39"/>
      <c r="H294" s="39"/>
      <c r="I294" s="192"/>
      <c r="J294" s="39"/>
      <c r="K294" s="39"/>
      <c r="L294" s="42"/>
      <c r="M294" s="193"/>
      <c r="N294" s="194"/>
      <c r="O294" s="68"/>
      <c r="P294" s="68"/>
      <c r="Q294" s="68"/>
      <c r="R294" s="68"/>
      <c r="S294" s="68"/>
      <c r="T294" s="69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152</v>
      </c>
      <c r="AU294" s="20" t="s">
        <v>86</v>
      </c>
    </row>
    <row r="295" spans="1:65" s="2" customFormat="1" ht="10.199999999999999">
      <c r="A295" s="37"/>
      <c r="B295" s="38"/>
      <c r="C295" s="39"/>
      <c r="D295" s="216" t="s">
        <v>163</v>
      </c>
      <c r="E295" s="39"/>
      <c r="F295" s="217" t="s">
        <v>905</v>
      </c>
      <c r="G295" s="39"/>
      <c r="H295" s="39"/>
      <c r="I295" s="192"/>
      <c r="J295" s="39"/>
      <c r="K295" s="39"/>
      <c r="L295" s="42"/>
      <c r="M295" s="193"/>
      <c r="N295" s="194"/>
      <c r="O295" s="68"/>
      <c r="P295" s="68"/>
      <c r="Q295" s="68"/>
      <c r="R295" s="68"/>
      <c r="S295" s="68"/>
      <c r="T295" s="69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163</v>
      </c>
      <c r="AU295" s="20" t="s">
        <v>86</v>
      </c>
    </row>
    <row r="296" spans="1:65" s="13" customFormat="1" ht="10.199999999999999">
      <c r="B296" s="195"/>
      <c r="C296" s="196"/>
      <c r="D296" s="190" t="s">
        <v>153</v>
      </c>
      <c r="E296" s="197" t="s">
        <v>38</v>
      </c>
      <c r="F296" s="198" t="s">
        <v>1652</v>
      </c>
      <c r="G296" s="196"/>
      <c r="H296" s="197" t="s">
        <v>38</v>
      </c>
      <c r="I296" s="199"/>
      <c r="J296" s="196"/>
      <c r="K296" s="196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153</v>
      </c>
      <c r="AU296" s="204" t="s">
        <v>86</v>
      </c>
      <c r="AV296" s="13" t="s">
        <v>84</v>
      </c>
      <c r="AW296" s="13" t="s">
        <v>36</v>
      </c>
      <c r="AX296" s="13" t="s">
        <v>76</v>
      </c>
      <c r="AY296" s="204" t="s">
        <v>144</v>
      </c>
    </row>
    <row r="297" spans="1:65" s="14" customFormat="1" ht="10.199999999999999">
      <c r="B297" s="205"/>
      <c r="C297" s="206"/>
      <c r="D297" s="190" t="s">
        <v>153</v>
      </c>
      <c r="E297" s="207" t="s">
        <v>38</v>
      </c>
      <c r="F297" s="208" t="s">
        <v>1653</v>
      </c>
      <c r="G297" s="206"/>
      <c r="H297" s="209">
        <v>17.899999999999999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153</v>
      </c>
      <c r="AU297" s="215" t="s">
        <v>86</v>
      </c>
      <c r="AV297" s="14" t="s">
        <v>86</v>
      </c>
      <c r="AW297" s="14" t="s">
        <v>36</v>
      </c>
      <c r="AX297" s="14" t="s">
        <v>84</v>
      </c>
      <c r="AY297" s="215" t="s">
        <v>144</v>
      </c>
    </row>
    <row r="298" spans="1:65" s="2" customFormat="1" ht="16.5" customHeight="1">
      <c r="A298" s="37"/>
      <c r="B298" s="38"/>
      <c r="C298" s="177" t="s">
        <v>595</v>
      </c>
      <c r="D298" s="177" t="s">
        <v>147</v>
      </c>
      <c r="E298" s="178" t="s">
        <v>908</v>
      </c>
      <c r="F298" s="179" t="s">
        <v>909</v>
      </c>
      <c r="G298" s="180" t="s">
        <v>159</v>
      </c>
      <c r="H298" s="181">
        <v>22.5</v>
      </c>
      <c r="I298" s="182"/>
      <c r="J298" s="183">
        <f>ROUND(I298*H298,2)</f>
        <v>0</v>
      </c>
      <c r="K298" s="179" t="s">
        <v>160</v>
      </c>
      <c r="L298" s="42"/>
      <c r="M298" s="184" t="s">
        <v>38</v>
      </c>
      <c r="N298" s="185" t="s">
        <v>49</v>
      </c>
      <c r="O298" s="68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8" t="s">
        <v>198</v>
      </c>
      <c r="AT298" s="188" t="s">
        <v>147</v>
      </c>
      <c r="AU298" s="188" t="s">
        <v>86</v>
      </c>
      <c r="AY298" s="20" t="s">
        <v>144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20" t="s">
        <v>145</v>
      </c>
      <c r="BK298" s="189">
        <f>ROUND(I298*H298,2)</f>
        <v>0</v>
      </c>
      <c r="BL298" s="20" t="s">
        <v>198</v>
      </c>
      <c r="BM298" s="188" t="s">
        <v>910</v>
      </c>
    </row>
    <row r="299" spans="1:65" s="2" customFormat="1" ht="10.199999999999999">
      <c r="A299" s="37"/>
      <c r="B299" s="38"/>
      <c r="C299" s="39"/>
      <c r="D299" s="190" t="s">
        <v>152</v>
      </c>
      <c r="E299" s="39"/>
      <c r="F299" s="191" t="s">
        <v>911</v>
      </c>
      <c r="G299" s="39"/>
      <c r="H299" s="39"/>
      <c r="I299" s="192"/>
      <c r="J299" s="39"/>
      <c r="K299" s="39"/>
      <c r="L299" s="42"/>
      <c r="M299" s="193"/>
      <c r="N299" s="194"/>
      <c r="O299" s="68"/>
      <c r="P299" s="68"/>
      <c r="Q299" s="68"/>
      <c r="R299" s="68"/>
      <c r="S299" s="68"/>
      <c r="T299" s="69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152</v>
      </c>
      <c r="AU299" s="20" t="s">
        <v>86</v>
      </c>
    </row>
    <row r="300" spans="1:65" s="2" customFormat="1" ht="10.199999999999999">
      <c r="A300" s="37"/>
      <c r="B300" s="38"/>
      <c r="C300" s="39"/>
      <c r="D300" s="216" t="s">
        <v>163</v>
      </c>
      <c r="E300" s="39"/>
      <c r="F300" s="217" t="s">
        <v>912</v>
      </c>
      <c r="G300" s="39"/>
      <c r="H300" s="39"/>
      <c r="I300" s="192"/>
      <c r="J300" s="39"/>
      <c r="K300" s="39"/>
      <c r="L300" s="42"/>
      <c r="M300" s="193"/>
      <c r="N300" s="194"/>
      <c r="O300" s="68"/>
      <c r="P300" s="68"/>
      <c r="Q300" s="68"/>
      <c r="R300" s="68"/>
      <c r="S300" s="68"/>
      <c r="T300" s="69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163</v>
      </c>
      <c r="AU300" s="20" t="s">
        <v>86</v>
      </c>
    </row>
    <row r="301" spans="1:65" s="13" customFormat="1" ht="10.199999999999999">
      <c r="B301" s="195"/>
      <c r="C301" s="196"/>
      <c r="D301" s="190" t="s">
        <v>153</v>
      </c>
      <c r="E301" s="197" t="s">
        <v>38</v>
      </c>
      <c r="F301" s="198" t="s">
        <v>1654</v>
      </c>
      <c r="G301" s="196"/>
      <c r="H301" s="197" t="s">
        <v>38</v>
      </c>
      <c r="I301" s="199"/>
      <c r="J301" s="196"/>
      <c r="K301" s="196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153</v>
      </c>
      <c r="AU301" s="204" t="s">
        <v>86</v>
      </c>
      <c r="AV301" s="13" t="s">
        <v>84</v>
      </c>
      <c r="AW301" s="13" t="s">
        <v>36</v>
      </c>
      <c r="AX301" s="13" t="s">
        <v>76</v>
      </c>
      <c r="AY301" s="204" t="s">
        <v>144</v>
      </c>
    </row>
    <row r="302" spans="1:65" s="13" customFormat="1" ht="10.199999999999999">
      <c r="B302" s="195"/>
      <c r="C302" s="196"/>
      <c r="D302" s="190" t="s">
        <v>153</v>
      </c>
      <c r="E302" s="197" t="s">
        <v>38</v>
      </c>
      <c r="F302" s="198" t="s">
        <v>1655</v>
      </c>
      <c r="G302" s="196"/>
      <c r="H302" s="197" t="s">
        <v>38</v>
      </c>
      <c r="I302" s="199"/>
      <c r="J302" s="196"/>
      <c r="K302" s="196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153</v>
      </c>
      <c r="AU302" s="204" t="s">
        <v>86</v>
      </c>
      <c r="AV302" s="13" t="s">
        <v>84</v>
      </c>
      <c r="AW302" s="13" t="s">
        <v>36</v>
      </c>
      <c r="AX302" s="13" t="s">
        <v>76</v>
      </c>
      <c r="AY302" s="204" t="s">
        <v>144</v>
      </c>
    </row>
    <row r="303" spans="1:65" s="14" customFormat="1" ht="10.199999999999999">
      <c r="B303" s="205"/>
      <c r="C303" s="206"/>
      <c r="D303" s="190" t="s">
        <v>153</v>
      </c>
      <c r="E303" s="207" t="s">
        <v>38</v>
      </c>
      <c r="F303" s="208" t="s">
        <v>1656</v>
      </c>
      <c r="G303" s="206"/>
      <c r="H303" s="209">
        <v>11.7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153</v>
      </c>
      <c r="AU303" s="215" t="s">
        <v>86</v>
      </c>
      <c r="AV303" s="14" t="s">
        <v>86</v>
      </c>
      <c r="AW303" s="14" t="s">
        <v>36</v>
      </c>
      <c r="AX303" s="14" t="s">
        <v>76</v>
      </c>
      <c r="AY303" s="215" t="s">
        <v>144</v>
      </c>
    </row>
    <row r="304" spans="1:65" s="13" customFormat="1" ht="10.199999999999999">
      <c r="B304" s="195"/>
      <c r="C304" s="196"/>
      <c r="D304" s="190" t="s">
        <v>153</v>
      </c>
      <c r="E304" s="197" t="s">
        <v>38</v>
      </c>
      <c r="F304" s="198" t="s">
        <v>1657</v>
      </c>
      <c r="G304" s="196"/>
      <c r="H304" s="197" t="s">
        <v>38</v>
      </c>
      <c r="I304" s="199"/>
      <c r="J304" s="196"/>
      <c r="K304" s="196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153</v>
      </c>
      <c r="AU304" s="204" t="s">
        <v>86</v>
      </c>
      <c r="AV304" s="13" t="s">
        <v>84</v>
      </c>
      <c r="AW304" s="13" t="s">
        <v>36</v>
      </c>
      <c r="AX304" s="13" t="s">
        <v>76</v>
      </c>
      <c r="AY304" s="204" t="s">
        <v>144</v>
      </c>
    </row>
    <row r="305" spans="1:65" s="14" customFormat="1" ht="10.199999999999999">
      <c r="B305" s="205"/>
      <c r="C305" s="206"/>
      <c r="D305" s="190" t="s">
        <v>153</v>
      </c>
      <c r="E305" s="207" t="s">
        <v>38</v>
      </c>
      <c r="F305" s="208" t="s">
        <v>1658</v>
      </c>
      <c r="G305" s="206"/>
      <c r="H305" s="209">
        <v>10.8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153</v>
      </c>
      <c r="AU305" s="215" t="s">
        <v>86</v>
      </c>
      <c r="AV305" s="14" t="s">
        <v>86</v>
      </c>
      <c r="AW305" s="14" t="s">
        <v>36</v>
      </c>
      <c r="AX305" s="14" t="s">
        <v>76</v>
      </c>
      <c r="AY305" s="215" t="s">
        <v>144</v>
      </c>
    </row>
    <row r="306" spans="1:65" s="15" customFormat="1" ht="10.199999999999999">
      <c r="B306" s="232"/>
      <c r="C306" s="233"/>
      <c r="D306" s="190" t="s">
        <v>153</v>
      </c>
      <c r="E306" s="234" t="s">
        <v>38</v>
      </c>
      <c r="F306" s="235" t="s">
        <v>421</v>
      </c>
      <c r="G306" s="233"/>
      <c r="H306" s="236">
        <v>22.5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153</v>
      </c>
      <c r="AU306" s="242" t="s">
        <v>86</v>
      </c>
      <c r="AV306" s="15" t="s">
        <v>145</v>
      </c>
      <c r="AW306" s="15" t="s">
        <v>36</v>
      </c>
      <c r="AX306" s="15" t="s">
        <v>84</v>
      </c>
      <c r="AY306" s="242" t="s">
        <v>144</v>
      </c>
    </row>
    <row r="307" spans="1:65" s="2" customFormat="1" ht="16.5" customHeight="1">
      <c r="A307" s="37"/>
      <c r="B307" s="38"/>
      <c r="C307" s="177" t="s">
        <v>599</v>
      </c>
      <c r="D307" s="177" t="s">
        <v>147</v>
      </c>
      <c r="E307" s="178" t="s">
        <v>916</v>
      </c>
      <c r="F307" s="179" t="s">
        <v>917</v>
      </c>
      <c r="G307" s="180" t="s">
        <v>159</v>
      </c>
      <c r="H307" s="181">
        <v>22.56</v>
      </c>
      <c r="I307" s="182"/>
      <c r="J307" s="183">
        <f>ROUND(I307*H307,2)</f>
        <v>0</v>
      </c>
      <c r="K307" s="179" t="s">
        <v>160</v>
      </c>
      <c r="L307" s="42"/>
      <c r="M307" s="184" t="s">
        <v>38</v>
      </c>
      <c r="N307" s="185" t="s">
        <v>49</v>
      </c>
      <c r="O307" s="68"/>
      <c r="P307" s="186">
        <f>O307*H307</f>
        <v>0</v>
      </c>
      <c r="Q307" s="186">
        <v>2.9999999999999997E-4</v>
      </c>
      <c r="R307" s="186">
        <f>Q307*H307</f>
        <v>6.7679999999999988E-3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198</v>
      </c>
      <c r="AT307" s="188" t="s">
        <v>147</v>
      </c>
      <c r="AU307" s="188" t="s">
        <v>86</v>
      </c>
      <c r="AY307" s="20" t="s">
        <v>144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145</v>
      </c>
      <c r="BK307" s="189">
        <f>ROUND(I307*H307,2)</f>
        <v>0</v>
      </c>
      <c r="BL307" s="20" t="s">
        <v>198</v>
      </c>
      <c r="BM307" s="188" t="s">
        <v>918</v>
      </c>
    </row>
    <row r="308" spans="1:65" s="2" customFormat="1" ht="10.199999999999999">
      <c r="A308" s="37"/>
      <c r="B308" s="38"/>
      <c r="C308" s="39"/>
      <c r="D308" s="190" t="s">
        <v>152</v>
      </c>
      <c r="E308" s="39"/>
      <c r="F308" s="191" t="s">
        <v>919</v>
      </c>
      <c r="G308" s="39"/>
      <c r="H308" s="39"/>
      <c r="I308" s="192"/>
      <c r="J308" s="39"/>
      <c r="K308" s="39"/>
      <c r="L308" s="42"/>
      <c r="M308" s="193"/>
      <c r="N308" s="194"/>
      <c r="O308" s="68"/>
      <c r="P308" s="68"/>
      <c r="Q308" s="68"/>
      <c r="R308" s="68"/>
      <c r="S308" s="68"/>
      <c r="T308" s="69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152</v>
      </c>
      <c r="AU308" s="20" t="s">
        <v>86</v>
      </c>
    </row>
    <row r="309" spans="1:65" s="2" customFormat="1" ht="10.199999999999999">
      <c r="A309" s="37"/>
      <c r="B309" s="38"/>
      <c r="C309" s="39"/>
      <c r="D309" s="216" t="s">
        <v>163</v>
      </c>
      <c r="E309" s="39"/>
      <c r="F309" s="217" t="s">
        <v>920</v>
      </c>
      <c r="G309" s="39"/>
      <c r="H309" s="39"/>
      <c r="I309" s="192"/>
      <c r="J309" s="39"/>
      <c r="K309" s="39"/>
      <c r="L309" s="42"/>
      <c r="M309" s="193"/>
      <c r="N309" s="194"/>
      <c r="O309" s="68"/>
      <c r="P309" s="68"/>
      <c r="Q309" s="68"/>
      <c r="R309" s="68"/>
      <c r="S309" s="68"/>
      <c r="T309" s="69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163</v>
      </c>
      <c r="AU309" s="20" t="s">
        <v>86</v>
      </c>
    </row>
    <row r="310" spans="1:65" s="13" customFormat="1" ht="10.199999999999999">
      <c r="B310" s="195"/>
      <c r="C310" s="196"/>
      <c r="D310" s="190" t="s">
        <v>153</v>
      </c>
      <c r="E310" s="197" t="s">
        <v>38</v>
      </c>
      <c r="F310" s="198" t="s">
        <v>1659</v>
      </c>
      <c r="G310" s="196"/>
      <c r="H310" s="197" t="s">
        <v>38</v>
      </c>
      <c r="I310" s="199"/>
      <c r="J310" s="196"/>
      <c r="K310" s="196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153</v>
      </c>
      <c r="AU310" s="204" t="s">
        <v>86</v>
      </c>
      <c r="AV310" s="13" t="s">
        <v>84</v>
      </c>
      <c r="AW310" s="13" t="s">
        <v>36</v>
      </c>
      <c r="AX310" s="13" t="s">
        <v>76</v>
      </c>
      <c r="AY310" s="204" t="s">
        <v>144</v>
      </c>
    </row>
    <row r="311" spans="1:65" s="13" customFormat="1" ht="10.199999999999999">
      <c r="B311" s="195"/>
      <c r="C311" s="196"/>
      <c r="D311" s="190" t="s">
        <v>153</v>
      </c>
      <c r="E311" s="197" t="s">
        <v>38</v>
      </c>
      <c r="F311" s="198" t="s">
        <v>1655</v>
      </c>
      <c r="G311" s="196"/>
      <c r="H311" s="197" t="s">
        <v>38</v>
      </c>
      <c r="I311" s="199"/>
      <c r="J311" s="196"/>
      <c r="K311" s="196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153</v>
      </c>
      <c r="AU311" s="204" t="s">
        <v>86</v>
      </c>
      <c r="AV311" s="13" t="s">
        <v>84</v>
      </c>
      <c r="AW311" s="13" t="s">
        <v>36</v>
      </c>
      <c r="AX311" s="13" t="s">
        <v>76</v>
      </c>
      <c r="AY311" s="204" t="s">
        <v>144</v>
      </c>
    </row>
    <row r="312" spans="1:65" s="14" customFormat="1" ht="10.199999999999999">
      <c r="B312" s="205"/>
      <c r="C312" s="206"/>
      <c r="D312" s="190" t="s">
        <v>153</v>
      </c>
      <c r="E312" s="207" t="s">
        <v>38</v>
      </c>
      <c r="F312" s="208" t="s">
        <v>1656</v>
      </c>
      <c r="G312" s="206"/>
      <c r="H312" s="209">
        <v>11.7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153</v>
      </c>
      <c r="AU312" s="215" t="s">
        <v>86</v>
      </c>
      <c r="AV312" s="14" t="s">
        <v>86</v>
      </c>
      <c r="AW312" s="14" t="s">
        <v>36</v>
      </c>
      <c r="AX312" s="14" t="s">
        <v>76</v>
      </c>
      <c r="AY312" s="215" t="s">
        <v>144</v>
      </c>
    </row>
    <row r="313" spans="1:65" s="13" customFormat="1" ht="10.199999999999999">
      <c r="B313" s="195"/>
      <c r="C313" s="196"/>
      <c r="D313" s="190" t="s">
        <v>153</v>
      </c>
      <c r="E313" s="197" t="s">
        <v>38</v>
      </c>
      <c r="F313" s="198" t="s">
        <v>1657</v>
      </c>
      <c r="G313" s="196"/>
      <c r="H313" s="197" t="s">
        <v>38</v>
      </c>
      <c r="I313" s="199"/>
      <c r="J313" s="196"/>
      <c r="K313" s="196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153</v>
      </c>
      <c r="AU313" s="204" t="s">
        <v>86</v>
      </c>
      <c r="AV313" s="13" t="s">
        <v>84</v>
      </c>
      <c r="AW313" s="13" t="s">
        <v>36</v>
      </c>
      <c r="AX313" s="13" t="s">
        <v>76</v>
      </c>
      <c r="AY313" s="204" t="s">
        <v>144</v>
      </c>
    </row>
    <row r="314" spans="1:65" s="14" customFormat="1" ht="10.199999999999999">
      <c r="B314" s="205"/>
      <c r="C314" s="206"/>
      <c r="D314" s="190" t="s">
        <v>153</v>
      </c>
      <c r="E314" s="207" t="s">
        <v>38</v>
      </c>
      <c r="F314" s="208" t="s">
        <v>1660</v>
      </c>
      <c r="G314" s="206"/>
      <c r="H314" s="209">
        <v>10.86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153</v>
      </c>
      <c r="AU314" s="215" t="s">
        <v>86</v>
      </c>
      <c r="AV314" s="14" t="s">
        <v>86</v>
      </c>
      <c r="AW314" s="14" t="s">
        <v>36</v>
      </c>
      <c r="AX314" s="14" t="s">
        <v>76</v>
      </c>
      <c r="AY314" s="215" t="s">
        <v>144</v>
      </c>
    </row>
    <row r="315" spans="1:65" s="15" customFormat="1" ht="10.199999999999999">
      <c r="B315" s="232"/>
      <c r="C315" s="233"/>
      <c r="D315" s="190" t="s">
        <v>153</v>
      </c>
      <c r="E315" s="234" t="s">
        <v>38</v>
      </c>
      <c r="F315" s="235" t="s">
        <v>421</v>
      </c>
      <c r="G315" s="233"/>
      <c r="H315" s="236">
        <v>22.56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153</v>
      </c>
      <c r="AU315" s="242" t="s">
        <v>86</v>
      </c>
      <c r="AV315" s="15" t="s">
        <v>145</v>
      </c>
      <c r="AW315" s="15" t="s">
        <v>36</v>
      </c>
      <c r="AX315" s="15" t="s">
        <v>84</v>
      </c>
      <c r="AY315" s="242" t="s">
        <v>144</v>
      </c>
    </row>
    <row r="316" spans="1:65" s="2" customFormat="1" ht="16.5" customHeight="1">
      <c r="A316" s="37"/>
      <c r="B316" s="38"/>
      <c r="C316" s="177" t="s">
        <v>604</v>
      </c>
      <c r="D316" s="177" t="s">
        <v>147</v>
      </c>
      <c r="E316" s="178" t="s">
        <v>922</v>
      </c>
      <c r="F316" s="179" t="s">
        <v>923</v>
      </c>
      <c r="G316" s="180" t="s">
        <v>159</v>
      </c>
      <c r="H316" s="181">
        <v>22.56</v>
      </c>
      <c r="I316" s="182"/>
      <c r="J316" s="183">
        <f>ROUND(I316*H316,2)</f>
        <v>0</v>
      </c>
      <c r="K316" s="179" t="s">
        <v>160</v>
      </c>
      <c r="L316" s="42"/>
      <c r="M316" s="184" t="s">
        <v>38</v>
      </c>
      <c r="N316" s="185" t="s">
        <v>49</v>
      </c>
      <c r="O316" s="68"/>
      <c r="P316" s="186">
        <f>O316*H316</f>
        <v>0</v>
      </c>
      <c r="Q316" s="186">
        <v>4.4999999999999997E-3</v>
      </c>
      <c r="R316" s="186">
        <f>Q316*H316</f>
        <v>0.10151999999999999</v>
      </c>
      <c r="S316" s="186">
        <v>0</v>
      </c>
      <c r="T316" s="18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8" t="s">
        <v>198</v>
      </c>
      <c r="AT316" s="188" t="s">
        <v>147</v>
      </c>
      <c r="AU316" s="188" t="s">
        <v>86</v>
      </c>
      <c r="AY316" s="20" t="s">
        <v>144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20" t="s">
        <v>145</v>
      </c>
      <c r="BK316" s="189">
        <f>ROUND(I316*H316,2)</f>
        <v>0</v>
      </c>
      <c r="BL316" s="20" t="s">
        <v>198</v>
      </c>
      <c r="BM316" s="188" t="s">
        <v>924</v>
      </c>
    </row>
    <row r="317" spans="1:65" s="2" customFormat="1" ht="10.199999999999999">
      <c r="A317" s="37"/>
      <c r="B317" s="38"/>
      <c r="C317" s="39"/>
      <c r="D317" s="190" t="s">
        <v>152</v>
      </c>
      <c r="E317" s="39"/>
      <c r="F317" s="191" t="s">
        <v>925</v>
      </c>
      <c r="G317" s="39"/>
      <c r="H317" s="39"/>
      <c r="I317" s="192"/>
      <c r="J317" s="39"/>
      <c r="K317" s="39"/>
      <c r="L317" s="42"/>
      <c r="M317" s="193"/>
      <c r="N317" s="194"/>
      <c r="O317" s="68"/>
      <c r="P317" s="68"/>
      <c r="Q317" s="68"/>
      <c r="R317" s="68"/>
      <c r="S317" s="68"/>
      <c r="T317" s="69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152</v>
      </c>
      <c r="AU317" s="20" t="s">
        <v>86</v>
      </c>
    </row>
    <row r="318" spans="1:65" s="2" customFormat="1" ht="10.199999999999999">
      <c r="A318" s="37"/>
      <c r="B318" s="38"/>
      <c r="C318" s="39"/>
      <c r="D318" s="216" t="s">
        <v>163</v>
      </c>
      <c r="E318" s="39"/>
      <c r="F318" s="217" t="s">
        <v>926</v>
      </c>
      <c r="G318" s="39"/>
      <c r="H318" s="39"/>
      <c r="I318" s="192"/>
      <c r="J318" s="39"/>
      <c r="K318" s="39"/>
      <c r="L318" s="42"/>
      <c r="M318" s="193"/>
      <c r="N318" s="194"/>
      <c r="O318" s="68"/>
      <c r="P318" s="68"/>
      <c r="Q318" s="68"/>
      <c r="R318" s="68"/>
      <c r="S318" s="68"/>
      <c r="T318" s="69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163</v>
      </c>
      <c r="AU318" s="20" t="s">
        <v>86</v>
      </c>
    </row>
    <row r="319" spans="1:65" s="13" customFormat="1" ht="10.199999999999999">
      <c r="B319" s="195"/>
      <c r="C319" s="196"/>
      <c r="D319" s="190" t="s">
        <v>153</v>
      </c>
      <c r="E319" s="197" t="s">
        <v>38</v>
      </c>
      <c r="F319" s="198" t="s">
        <v>927</v>
      </c>
      <c r="G319" s="196"/>
      <c r="H319" s="197" t="s">
        <v>38</v>
      </c>
      <c r="I319" s="199"/>
      <c r="J319" s="196"/>
      <c r="K319" s="196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153</v>
      </c>
      <c r="AU319" s="204" t="s">
        <v>86</v>
      </c>
      <c r="AV319" s="13" t="s">
        <v>84</v>
      </c>
      <c r="AW319" s="13" t="s">
        <v>36</v>
      </c>
      <c r="AX319" s="13" t="s">
        <v>76</v>
      </c>
      <c r="AY319" s="204" t="s">
        <v>144</v>
      </c>
    </row>
    <row r="320" spans="1:65" s="14" customFormat="1" ht="10.199999999999999">
      <c r="B320" s="205"/>
      <c r="C320" s="206"/>
      <c r="D320" s="190" t="s">
        <v>153</v>
      </c>
      <c r="E320" s="207" t="s">
        <v>38</v>
      </c>
      <c r="F320" s="208" t="s">
        <v>1661</v>
      </c>
      <c r="G320" s="206"/>
      <c r="H320" s="209">
        <v>22.56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153</v>
      </c>
      <c r="AU320" s="215" t="s">
        <v>86</v>
      </c>
      <c r="AV320" s="14" t="s">
        <v>86</v>
      </c>
      <c r="AW320" s="14" t="s">
        <v>36</v>
      </c>
      <c r="AX320" s="14" t="s">
        <v>84</v>
      </c>
      <c r="AY320" s="215" t="s">
        <v>144</v>
      </c>
    </row>
    <row r="321" spans="1:65" s="2" customFormat="1" ht="16.5" customHeight="1">
      <c r="A321" s="37"/>
      <c r="B321" s="38"/>
      <c r="C321" s="177" t="s">
        <v>608</v>
      </c>
      <c r="D321" s="177" t="s">
        <v>147</v>
      </c>
      <c r="E321" s="178" t="s">
        <v>929</v>
      </c>
      <c r="F321" s="179" t="s">
        <v>930</v>
      </c>
      <c r="G321" s="180" t="s">
        <v>159</v>
      </c>
      <c r="H321" s="181">
        <v>5</v>
      </c>
      <c r="I321" s="182"/>
      <c r="J321" s="183">
        <f>ROUND(I321*H321,2)</f>
        <v>0</v>
      </c>
      <c r="K321" s="179" t="s">
        <v>160</v>
      </c>
      <c r="L321" s="42"/>
      <c r="M321" s="184" t="s">
        <v>38</v>
      </c>
      <c r="N321" s="185" t="s">
        <v>49</v>
      </c>
      <c r="O321" s="68"/>
      <c r="P321" s="186">
        <f>O321*H321</f>
        <v>0</v>
      </c>
      <c r="Q321" s="186">
        <v>1.4499999999999999E-3</v>
      </c>
      <c r="R321" s="186">
        <f>Q321*H321</f>
        <v>7.2499999999999995E-3</v>
      </c>
      <c r="S321" s="186">
        <v>0</v>
      </c>
      <c r="T321" s="18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8" t="s">
        <v>198</v>
      </c>
      <c r="AT321" s="188" t="s">
        <v>147</v>
      </c>
      <c r="AU321" s="188" t="s">
        <v>86</v>
      </c>
      <c r="AY321" s="20" t="s">
        <v>144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20" t="s">
        <v>145</v>
      </c>
      <c r="BK321" s="189">
        <f>ROUND(I321*H321,2)</f>
        <v>0</v>
      </c>
      <c r="BL321" s="20" t="s">
        <v>198</v>
      </c>
      <c r="BM321" s="188" t="s">
        <v>931</v>
      </c>
    </row>
    <row r="322" spans="1:65" s="2" customFormat="1" ht="19.2">
      <c r="A322" s="37"/>
      <c r="B322" s="38"/>
      <c r="C322" s="39"/>
      <c r="D322" s="190" t="s">
        <v>152</v>
      </c>
      <c r="E322" s="39"/>
      <c r="F322" s="191" t="s">
        <v>932</v>
      </c>
      <c r="G322" s="39"/>
      <c r="H322" s="39"/>
      <c r="I322" s="192"/>
      <c r="J322" s="39"/>
      <c r="K322" s="39"/>
      <c r="L322" s="42"/>
      <c r="M322" s="193"/>
      <c r="N322" s="194"/>
      <c r="O322" s="68"/>
      <c r="P322" s="68"/>
      <c r="Q322" s="68"/>
      <c r="R322" s="68"/>
      <c r="S322" s="68"/>
      <c r="T322" s="69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152</v>
      </c>
      <c r="AU322" s="20" t="s">
        <v>86</v>
      </c>
    </row>
    <row r="323" spans="1:65" s="2" customFormat="1" ht="10.199999999999999">
      <c r="A323" s="37"/>
      <c r="B323" s="38"/>
      <c r="C323" s="39"/>
      <c r="D323" s="216" t="s">
        <v>163</v>
      </c>
      <c r="E323" s="39"/>
      <c r="F323" s="217" t="s">
        <v>933</v>
      </c>
      <c r="G323" s="39"/>
      <c r="H323" s="39"/>
      <c r="I323" s="192"/>
      <c r="J323" s="39"/>
      <c r="K323" s="39"/>
      <c r="L323" s="42"/>
      <c r="M323" s="193"/>
      <c r="N323" s="194"/>
      <c r="O323" s="68"/>
      <c r="P323" s="68"/>
      <c r="Q323" s="68"/>
      <c r="R323" s="68"/>
      <c r="S323" s="68"/>
      <c r="T323" s="69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163</v>
      </c>
      <c r="AU323" s="20" t="s">
        <v>86</v>
      </c>
    </row>
    <row r="324" spans="1:65" s="13" customFormat="1" ht="10.199999999999999">
      <c r="B324" s="195"/>
      <c r="C324" s="196"/>
      <c r="D324" s="190" t="s">
        <v>153</v>
      </c>
      <c r="E324" s="197" t="s">
        <v>38</v>
      </c>
      <c r="F324" s="198" t="s">
        <v>934</v>
      </c>
      <c r="G324" s="196"/>
      <c r="H324" s="197" t="s">
        <v>38</v>
      </c>
      <c r="I324" s="199"/>
      <c r="J324" s="196"/>
      <c r="K324" s="196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153</v>
      </c>
      <c r="AU324" s="204" t="s">
        <v>86</v>
      </c>
      <c r="AV324" s="13" t="s">
        <v>84</v>
      </c>
      <c r="AW324" s="13" t="s">
        <v>36</v>
      </c>
      <c r="AX324" s="13" t="s">
        <v>76</v>
      </c>
      <c r="AY324" s="204" t="s">
        <v>144</v>
      </c>
    </row>
    <row r="325" spans="1:65" s="14" customFormat="1" ht="10.199999999999999">
      <c r="B325" s="205"/>
      <c r="C325" s="206"/>
      <c r="D325" s="190" t="s">
        <v>153</v>
      </c>
      <c r="E325" s="207" t="s">
        <v>38</v>
      </c>
      <c r="F325" s="208" t="s">
        <v>1451</v>
      </c>
      <c r="G325" s="206"/>
      <c r="H325" s="209">
        <v>5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153</v>
      </c>
      <c r="AU325" s="215" t="s">
        <v>86</v>
      </c>
      <c r="AV325" s="14" t="s">
        <v>86</v>
      </c>
      <c r="AW325" s="14" t="s">
        <v>36</v>
      </c>
      <c r="AX325" s="14" t="s">
        <v>84</v>
      </c>
      <c r="AY325" s="215" t="s">
        <v>144</v>
      </c>
    </row>
    <row r="326" spans="1:65" s="2" customFormat="1" ht="21.75" customHeight="1">
      <c r="A326" s="37"/>
      <c r="B326" s="38"/>
      <c r="C326" s="177" t="s">
        <v>612</v>
      </c>
      <c r="D326" s="177" t="s">
        <v>147</v>
      </c>
      <c r="E326" s="178" t="s">
        <v>937</v>
      </c>
      <c r="F326" s="179" t="s">
        <v>938</v>
      </c>
      <c r="G326" s="180" t="s">
        <v>159</v>
      </c>
      <c r="H326" s="181">
        <v>22.56</v>
      </c>
      <c r="I326" s="182"/>
      <c r="J326" s="183">
        <f>ROUND(I326*H326,2)</f>
        <v>0</v>
      </c>
      <c r="K326" s="179" t="s">
        <v>160</v>
      </c>
      <c r="L326" s="42"/>
      <c r="M326" s="184" t="s">
        <v>38</v>
      </c>
      <c r="N326" s="185" t="s">
        <v>49</v>
      </c>
      <c r="O326" s="68"/>
      <c r="P326" s="186">
        <f>O326*H326</f>
        <v>0</v>
      </c>
      <c r="Q326" s="186">
        <v>5.3800000000000002E-3</v>
      </c>
      <c r="R326" s="186">
        <f>Q326*H326</f>
        <v>0.1213728</v>
      </c>
      <c r="S326" s="186">
        <v>0</v>
      </c>
      <c r="T326" s="18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8" t="s">
        <v>198</v>
      </c>
      <c r="AT326" s="188" t="s">
        <v>147</v>
      </c>
      <c r="AU326" s="188" t="s">
        <v>86</v>
      </c>
      <c r="AY326" s="20" t="s">
        <v>144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20" t="s">
        <v>145</v>
      </c>
      <c r="BK326" s="189">
        <f>ROUND(I326*H326,2)</f>
        <v>0</v>
      </c>
      <c r="BL326" s="20" t="s">
        <v>198</v>
      </c>
      <c r="BM326" s="188" t="s">
        <v>939</v>
      </c>
    </row>
    <row r="327" spans="1:65" s="2" customFormat="1" ht="10.199999999999999">
      <c r="A327" s="37"/>
      <c r="B327" s="38"/>
      <c r="C327" s="39"/>
      <c r="D327" s="190" t="s">
        <v>152</v>
      </c>
      <c r="E327" s="39"/>
      <c r="F327" s="191" t="s">
        <v>940</v>
      </c>
      <c r="G327" s="39"/>
      <c r="H327" s="39"/>
      <c r="I327" s="192"/>
      <c r="J327" s="39"/>
      <c r="K327" s="39"/>
      <c r="L327" s="42"/>
      <c r="M327" s="193"/>
      <c r="N327" s="194"/>
      <c r="O327" s="68"/>
      <c r="P327" s="68"/>
      <c r="Q327" s="68"/>
      <c r="R327" s="68"/>
      <c r="S327" s="68"/>
      <c r="T327" s="69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152</v>
      </c>
      <c r="AU327" s="20" t="s">
        <v>86</v>
      </c>
    </row>
    <row r="328" spans="1:65" s="2" customFormat="1" ht="10.199999999999999">
      <c r="A328" s="37"/>
      <c r="B328" s="38"/>
      <c r="C328" s="39"/>
      <c r="D328" s="216" t="s">
        <v>163</v>
      </c>
      <c r="E328" s="39"/>
      <c r="F328" s="217" t="s">
        <v>941</v>
      </c>
      <c r="G328" s="39"/>
      <c r="H328" s="39"/>
      <c r="I328" s="192"/>
      <c r="J328" s="39"/>
      <c r="K328" s="39"/>
      <c r="L328" s="42"/>
      <c r="M328" s="193"/>
      <c r="N328" s="194"/>
      <c r="O328" s="68"/>
      <c r="P328" s="68"/>
      <c r="Q328" s="68"/>
      <c r="R328" s="68"/>
      <c r="S328" s="68"/>
      <c r="T328" s="69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163</v>
      </c>
      <c r="AU328" s="20" t="s">
        <v>86</v>
      </c>
    </row>
    <row r="329" spans="1:65" s="13" customFormat="1" ht="10.199999999999999">
      <c r="B329" s="195"/>
      <c r="C329" s="196"/>
      <c r="D329" s="190" t="s">
        <v>153</v>
      </c>
      <c r="E329" s="197" t="s">
        <v>38</v>
      </c>
      <c r="F329" s="198" t="s">
        <v>1655</v>
      </c>
      <c r="G329" s="196"/>
      <c r="H329" s="197" t="s">
        <v>38</v>
      </c>
      <c r="I329" s="199"/>
      <c r="J329" s="196"/>
      <c r="K329" s="196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153</v>
      </c>
      <c r="AU329" s="204" t="s">
        <v>86</v>
      </c>
      <c r="AV329" s="13" t="s">
        <v>84</v>
      </c>
      <c r="AW329" s="13" t="s">
        <v>36</v>
      </c>
      <c r="AX329" s="13" t="s">
        <v>76</v>
      </c>
      <c r="AY329" s="204" t="s">
        <v>144</v>
      </c>
    </row>
    <row r="330" spans="1:65" s="14" customFormat="1" ht="10.199999999999999">
      <c r="B330" s="205"/>
      <c r="C330" s="206"/>
      <c r="D330" s="190" t="s">
        <v>153</v>
      </c>
      <c r="E330" s="207" t="s">
        <v>38</v>
      </c>
      <c r="F330" s="208" t="s">
        <v>1656</v>
      </c>
      <c r="G330" s="206"/>
      <c r="H330" s="209">
        <v>11.7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153</v>
      </c>
      <c r="AU330" s="215" t="s">
        <v>86</v>
      </c>
      <c r="AV330" s="14" t="s">
        <v>86</v>
      </c>
      <c r="AW330" s="14" t="s">
        <v>36</v>
      </c>
      <c r="AX330" s="14" t="s">
        <v>76</v>
      </c>
      <c r="AY330" s="215" t="s">
        <v>144</v>
      </c>
    </row>
    <row r="331" spans="1:65" s="13" customFormat="1" ht="10.199999999999999">
      <c r="B331" s="195"/>
      <c r="C331" s="196"/>
      <c r="D331" s="190" t="s">
        <v>153</v>
      </c>
      <c r="E331" s="197" t="s">
        <v>38</v>
      </c>
      <c r="F331" s="198" t="s">
        <v>1657</v>
      </c>
      <c r="G331" s="196"/>
      <c r="H331" s="197" t="s">
        <v>38</v>
      </c>
      <c r="I331" s="199"/>
      <c r="J331" s="196"/>
      <c r="K331" s="196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153</v>
      </c>
      <c r="AU331" s="204" t="s">
        <v>86</v>
      </c>
      <c r="AV331" s="13" t="s">
        <v>84</v>
      </c>
      <c r="AW331" s="13" t="s">
        <v>36</v>
      </c>
      <c r="AX331" s="13" t="s">
        <v>76</v>
      </c>
      <c r="AY331" s="204" t="s">
        <v>144</v>
      </c>
    </row>
    <row r="332" spans="1:65" s="14" customFormat="1" ht="10.199999999999999">
      <c r="B332" s="205"/>
      <c r="C332" s="206"/>
      <c r="D332" s="190" t="s">
        <v>153</v>
      </c>
      <c r="E332" s="207" t="s">
        <v>38</v>
      </c>
      <c r="F332" s="208" t="s">
        <v>1660</v>
      </c>
      <c r="G332" s="206"/>
      <c r="H332" s="209">
        <v>10.86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153</v>
      </c>
      <c r="AU332" s="215" t="s">
        <v>86</v>
      </c>
      <c r="AV332" s="14" t="s">
        <v>86</v>
      </c>
      <c r="AW332" s="14" t="s">
        <v>36</v>
      </c>
      <c r="AX332" s="14" t="s">
        <v>76</v>
      </c>
      <c r="AY332" s="215" t="s">
        <v>144</v>
      </c>
    </row>
    <row r="333" spans="1:65" s="15" customFormat="1" ht="10.199999999999999">
      <c r="B333" s="232"/>
      <c r="C333" s="233"/>
      <c r="D333" s="190" t="s">
        <v>153</v>
      </c>
      <c r="E333" s="234" t="s">
        <v>38</v>
      </c>
      <c r="F333" s="235" t="s">
        <v>421</v>
      </c>
      <c r="G333" s="233"/>
      <c r="H333" s="236">
        <v>22.56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153</v>
      </c>
      <c r="AU333" s="242" t="s">
        <v>86</v>
      </c>
      <c r="AV333" s="15" t="s">
        <v>145</v>
      </c>
      <c r="AW333" s="15" t="s">
        <v>36</v>
      </c>
      <c r="AX333" s="15" t="s">
        <v>84</v>
      </c>
      <c r="AY333" s="242" t="s">
        <v>144</v>
      </c>
    </row>
    <row r="334" spans="1:65" s="2" customFormat="1" ht="16.5" customHeight="1">
      <c r="A334" s="37"/>
      <c r="B334" s="38"/>
      <c r="C334" s="218" t="s">
        <v>616</v>
      </c>
      <c r="D334" s="218" t="s">
        <v>223</v>
      </c>
      <c r="E334" s="219" t="s">
        <v>943</v>
      </c>
      <c r="F334" s="220" t="s">
        <v>944</v>
      </c>
      <c r="G334" s="221" t="s">
        <v>159</v>
      </c>
      <c r="H334" s="222">
        <v>24.815999999999999</v>
      </c>
      <c r="I334" s="223"/>
      <c r="J334" s="224">
        <f>ROUND(I334*H334,2)</f>
        <v>0</v>
      </c>
      <c r="K334" s="220" t="s">
        <v>160</v>
      </c>
      <c r="L334" s="225"/>
      <c r="M334" s="226" t="s">
        <v>38</v>
      </c>
      <c r="N334" s="227" t="s">
        <v>49</v>
      </c>
      <c r="O334" s="68"/>
      <c r="P334" s="186">
        <f>O334*H334</f>
        <v>0</v>
      </c>
      <c r="Q334" s="186">
        <v>1.112E-2</v>
      </c>
      <c r="R334" s="186">
        <f>Q334*H334</f>
        <v>0.27595391999999996</v>
      </c>
      <c r="S334" s="186">
        <v>0</v>
      </c>
      <c r="T334" s="18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8" t="s">
        <v>227</v>
      </c>
      <c r="AT334" s="188" t="s">
        <v>223</v>
      </c>
      <c r="AU334" s="188" t="s">
        <v>86</v>
      </c>
      <c r="AY334" s="20" t="s">
        <v>144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20" t="s">
        <v>145</v>
      </c>
      <c r="BK334" s="189">
        <f>ROUND(I334*H334,2)</f>
        <v>0</v>
      </c>
      <c r="BL334" s="20" t="s">
        <v>198</v>
      </c>
      <c r="BM334" s="188" t="s">
        <v>945</v>
      </c>
    </row>
    <row r="335" spans="1:65" s="2" customFormat="1" ht="10.199999999999999">
      <c r="A335" s="37"/>
      <c r="B335" s="38"/>
      <c r="C335" s="39"/>
      <c r="D335" s="190" t="s">
        <v>152</v>
      </c>
      <c r="E335" s="39"/>
      <c r="F335" s="191" t="s">
        <v>944</v>
      </c>
      <c r="G335" s="39"/>
      <c r="H335" s="39"/>
      <c r="I335" s="192"/>
      <c r="J335" s="39"/>
      <c r="K335" s="39"/>
      <c r="L335" s="42"/>
      <c r="M335" s="193"/>
      <c r="N335" s="194"/>
      <c r="O335" s="68"/>
      <c r="P335" s="68"/>
      <c r="Q335" s="68"/>
      <c r="R335" s="68"/>
      <c r="S335" s="68"/>
      <c r="T335" s="69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152</v>
      </c>
      <c r="AU335" s="20" t="s">
        <v>86</v>
      </c>
    </row>
    <row r="336" spans="1:65" s="14" customFormat="1" ht="10.199999999999999">
      <c r="B336" s="205"/>
      <c r="C336" s="206"/>
      <c r="D336" s="190" t="s">
        <v>153</v>
      </c>
      <c r="E336" s="207" t="s">
        <v>38</v>
      </c>
      <c r="F336" s="208" t="s">
        <v>1661</v>
      </c>
      <c r="G336" s="206"/>
      <c r="H336" s="209">
        <v>22.56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153</v>
      </c>
      <c r="AU336" s="215" t="s">
        <v>86</v>
      </c>
      <c r="AV336" s="14" t="s">
        <v>86</v>
      </c>
      <c r="AW336" s="14" t="s">
        <v>36</v>
      </c>
      <c r="AX336" s="14" t="s">
        <v>84</v>
      </c>
      <c r="AY336" s="215" t="s">
        <v>144</v>
      </c>
    </row>
    <row r="337" spans="1:65" s="14" customFormat="1" ht="10.199999999999999">
      <c r="B337" s="205"/>
      <c r="C337" s="206"/>
      <c r="D337" s="190" t="s">
        <v>153</v>
      </c>
      <c r="E337" s="206"/>
      <c r="F337" s="208" t="s">
        <v>1662</v>
      </c>
      <c r="G337" s="206"/>
      <c r="H337" s="209">
        <v>24.815999999999999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153</v>
      </c>
      <c r="AU337" s="215" t="s">
        <v>86</v>
      </c>
      <c r="AV337" s="14" t="s">
        <v>86</v>
      </c>
      <c r="AW337" s="14" t="s">
        <v>4</v>
      </c>
      <c r="AX337" s="14" t="s">
        <v>84</v>
      </c>
      <c r="AY337" s="215" t="s">
        <v>144</v>
      </c>
    </row>
    <row r="338" spans="1:65" s="2" customFormat="1" ht="16.5" customHeight="1">
      <c r="A338" s="37"/>
      <c r="B338" s="38"/>
      <c r="C338" s="177" t="s">
        <v>620</v>
      </c>
      <c r="D338" s="177" t="s">
        <v>147</v>
      </c>
      <c r="E338" s="178" t="s">
        <v>956</v>
      </c>
      <c r="F338" s="179" t="s">
        <v>957</v>
      </c>
      <c r="G338" s="180" t="s">
        <v>197</v>
      </c>
      <c r="H338" s="181">
        <v>15</v>
      </c>
      <c r="I338" s="182"/>
      <c r="J338" s="183">
        <f>ROUND(I338*H338,2)</f>
        <v>0</v>
      </c>
      <c r="K338" s="179" t="s">
        <v>160</v>
      </c>
      <c r="L338" s="42"/>
      <c r="M338" s="184" t="s">
        <v>38</v>
      </c>
      <c r="N338" s="185" t="s">
        <v>49</v>
      </c>
      <c r="O338" s="68"/>
      <c r="P338" s="186">
        <f>O338*H338</f>
        <v>0</v>
      </c>
      <c r="Q338" s="186">
        <v>1.8000000000000001E-4</v>
      </c>
      <c r="R338" s="186">
        <f>Q338*H338</f>
        <v>2.7000000000000001E-3</v>
      </c>
      <c r="S338" s="186">
        <v>0</v>
      </c>
      <c r="T338" s="18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8" t="s">
        <v>198</v>
      </c>
      <c r="AT338" s="188" t="s">
        <v>147</v>
      </c>
      <c r="AU338" s="188" t="s">
        <v>86</v>
      </c>
      <c r="AY338" s="20" t="s">
        <v>144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20" t="s">
        <v>145</v>
      </c>
      <c r="BK338" s="189">
        <f>ROUND(I338*H338,2)</f>
        <v>0</v>
      </c>
      <c r="BL338" s="20" t="s">
        <v>198</v>
      </c>
      <c r="BM338" s="188" t="s">
        <v>958</v>
      </c>
    </row>
    <row r="339" spans="1:65" s="2" customFormat="1" ht="10.199999999999999">
      <c r="A339" s="37"/>
      <c r="B339" s="38"/>
      <c r="C339" s="39"/>
      <c r="D339" s="190" t="s">
        <v>152</v>
      </c>
      <c r="E339" s="39"/>
      <c r="F339" s="191" t="s">
        <v>959</v>
      </c>
      <c r="G339" s="39"/>
      <c r="H339" s="39"/>
      <c r="I339" s="192"/>
      <c r="J339" s="39"/>
      <c r="K339" s="39"/>
      <c r="L339" s="42"/>
      <c r="M339" s="193"/>
      <c r="N339" s="194"/>
      <c r="O339" s="68"/>
      <c r="P339" s="68"/>
      <c r="Q339" s="68"/>
      <c r="R339" s="68"/>
      <c r="S339" s="68"/>
      <c r="T339" s="69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152</v>
      </c>
      <c r="AU339" s="20" t="s">
        <v>86</v>
      </c>
    </row>
    <row r="340" spans="1:65" s="2" customFormat="1" ht="10.199999999999999">
      <c r="A340" s="37"/>
      <c r="B340" s="38"/>
      <c r="C340" s="39"/>
      <c r="D340" s="216" t="s">
        <v>163</v>
      </c>
      <c r="E340" s="39"/>
      <c r="F340" s="217" t="s">
        <v>960</v>
      </c>
      <c r="G340" s="39"/>
      <c r="H340" s="39"/>
      <c r="I340" s="192"/>
      <c r="J340" s="39"/>
      <c r="K340" s="39"/>
      <c r="L340" s="42"/>
      <c r="M340" s="193"/>
      <c r="N340" s="194"/>
      <c r="O340" s="68"/>
      <c r="P340" s="68"/>
      <c r="Q340" s="68"/>
      <c r="R340" s="68"/>
      <c r="S340" s="68"/>
      <c r="T340" s="69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163</v>
      </c>
      <c r="AU340" s="20" t="s">
        <v>86</v>
      </c>
    </row>
    <row r="341" spans="1:65" s="13" customFormat="1" ht="10.199999999999999">
      <c r="B341" s="195"/>
      <c r="C341" s="196"/>
      <c r="D341" s="190" t="s">
        <v>153</v>
      </c>
      <c r="E341" s="197" t="s">
        <v>38</v>
      </c>
      <c r="F341" s="198" t="s">
        <v>961</v>
      </c>
      <c r="G341" s="196"/>
      <c r="H341" s="197" t="s">
        <v>38</v>
      </c>
      <c r="I341" s="199"/>
      <c r="J341" s="196"/>
      <c r="K341" s="196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153</v>
      </c>
      <c r="AU341" s="204" t="s">
        <v>86</v>
      </c>
      <c r="AV341" s="13" t="s">
        <v>84</v>
      </c>
      <c r="AW341" s="13" t="s">
        <v>36</v>
      </c>
      <c r="AX341" s="13" t="s">
        <v>76</v>
      </c>
      <c r="AY341" s="204" t="s">
        <v>144</v>
      </c>
    </row>
    <row r="342" spans="1:65" s="13" customFormat="1" ht="10.199999999999999">
      <c r="B342" s="195"/>
      <c r="C342" s="196"/>
      <c r="D342" s="190" t="s">
        <v>153</v>
      </c>
      <c r="E342" s="197" t="s">
        <v>38</v>
      </c>
      <c r="F342" s="198" t="s">
        <v>1655</v>
      </c>
      <c r="G342" s="196"/>
      <c r="H342" s="197" t="s">
        <v>38</v>
      </c>
      <c r="I342" s="199"/>
      <c r="J342" s="196"/>
      <c r="K342" s="196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153</v>
      </c>
      <c r="AU342" s="204" t="s">
        <v>86</v>
      </c>
      <c r="AV342" s="13" t="s">
        <v>84</v>
      </c>
      <c r="AW342" s="13" t="s">
        <v>36</v>
      </c>
      <c r="AX342" s="13" t="s">
        <v>76</v>
      </c>
      <c r="AY342" s="204" t="s">
        <v>144</v>
      </c>
    </row>
    <row r="343" spans="1:65" s="14" customFormat="1" ht="10.199999999999999">
      <c r="B343" s="205"/>
      <c r="C343" s="206"/>
      <c r="D343" s="190" t="s">
        <v>153</v>
      </c>
      <c r="E343" s="207" t="s">
        <v>38</v>
      </c>
      <c r="F343" s="208" t="s">
        <v>1663</v>
      </c>
      <c r="G343" s="206"/>
      <c r="H343" s="209">
        <v>7.8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153</v>
      </c>
      <c r="AU343" s="215" t="s">
        <v>86</v>
      </c>
      <c r="AV343" s="14" t="s">
        <v>86</v>
      </c>
      <c r="AW343" s="14" t="s">
        <v>36</v>
      </c>
      <c r="AX343" s="14" t="s">
        <v>76</v>
      </c>
      <c r="AY343" s="215" t="s">
        <v>144</v>
      </c>
    </row>
    <row r="344" spans="1:65" s="13" customFormat="1" ht="10.199999999999999">
      <c r="B344" s="195"/>
      <c r="C344" s="196"/>
      <c r="D344" s="190" t="s">
        <v>153</v>
      </c>
      <c r="E344" s="197" t="s">
        <v>38</v>
      </c>
      <c r="F344" s="198" t="s">
        <v>1657</v>
      </c>
      <c r="G344" s="196"/>
      <c r="H344" s="197" t="s">
        <v>38</v>
      </c>
      <c r="I344" s="199"/>
      <c r="J344" s="196"/>
      <c r="K344" s="196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153</v>
      </c>
      <c r="AU344" s="204" t="s">
        <v>86</v>
      </c>
      <c r="AV344" s="13" t="s">
        <v>84</v>
      </c>
      <c r="AW344" s="13" t="s">
        <v>36</v>
      </c>
      <c r="AX344" s="13" t="s">
        <v>76</v>
      </c>
      <c r="AY344" s="204" t="s">
        <v>144</v>
      </c>
    </row>
    <row r="345" spans="1:65" s="14" customFormat="1" ht="10.199999999999999">
      <c r="B345" s="205"/>
      <c r="C345" s="206"/>
      <c r="D345" s="190" t="s">
        <v>153</v>
      </c>
      <c r="E345" s="207" t="s">
        <v>38</v>
      </c>
      <c r="F345" s="208" t="s">
        <v>1664</v>
      </c>
      <c r="G345" s="206"/>
      <c r="H345" s="209">
        <v>7.2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153</v>
      </c>
      <c r="AU345" s="215" t="s">
        <v>86</v>
      </c>
      <c r="AV345" s="14" t="s">
        <v>86</v>
      </c>
      <c r="AW345" s="14" t="s">
        <v>36</v>
      </c>
      <c r="AX345" s="14" t="s">
        <v>76</v>
      </c>
      <c r="AY345" s="215" t="s">
        <v>144</v>
      </c>
    </row>
    <row r="346" spans="1:65" s="15" customFormat="1" ht="10.199999999999999">
      <c r="B346" s="232"/>
      <c r="C346" s="233"/>
      <c r="D346" s="190" t="s">
        <v>153</v>
      </c>
      <c r="E346" s="234" t="s">
        <v>38</v>
      </c>
      <c r="F346" s="235" t="s">
        <v>421</v>
      </c>
      <c r="G346" s="233"/>
      <c r="H346" s="236">
        <v>15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153</v>
      </c>
      <c r="AU346" s="242" t="s">
        <v>86</v>
      </c>
      <c r="AV346" s="15" t="s">
        <v>145</v>
      </c>
      <c r="AW346" s="15" t="s">
        <v>36</v>
      </c>
      <c r="AX346" s="15" t="s">
        <v>84</v>
      </c>
      <c r="AY346" s="242" t="s">
        <v>144</v>
      </c>
    </row>
    <row r="347" spans="1:65" s="2" customFormat="1" ht="16.5" customHeight="1">
      <c r="A347" s="37"/>
      <c r="B347" s="38"/>
      <c r="C347" s="218" t="s">
        <v>626</v>
      </c>
      <c r="D347" s="218" t="s">
        <v>223</v>
      </c>
      <c r="E347" s="219" t="s">
        <v>964</v>
      </c>
      <c r="F347" s="220" t="s">
        <v>965</v>
      </c>
      <c r="G347" s="221" t="s">
        <v>197</v>
      </c>
      <c r="H347" s="222">
        <v>15.75</v>
      </c>
      <c r="I347" s="223"/>
      <c r="J347" s="224">
        <f>ROUND(I347*H347,2)</f>
        <v>0</v>
      </c>
      <c r="K347" s="220" t="s">
        <v>160</v>
      </c>
      <c r="L347" s="225"/>
      <c r="M347" s="226" t="s">
        <v>38</v>
      </c>
      <c r="N347" s="227" t="s">
        <v>49</v>
      </c>
      <c r="O347" s="68"/>
      <c r="P347" s="186">
        <f>O347*H347</f>
        <v>0</v>
      </c>
      <c r="Q347" s="186">
        <v>2.9999999999999997E-4</v>
      </c>
      <c r="R347" s="186">
        <f>Q347*H347</f>
        <v>4.7249999999999992E-3</v>
      </c>
      <c r="S347" s="186">
        <v>0</v>
      </c>
      <c r="T347" s="18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8" t="s">
        <v>227</v>
      </c>
      <c r="AT347" s="188" t="s">
        <v>223</v>
      </c>
      <c r="AU347" s="188" t="s">
        <v>86</v>
      </c>
      <c r="AY347" s="20" t="s">
        <v>144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20" t="s">
        <v>145</v>
      </c>
      <c r="BK347" s="189">
        <f>ROUND(I347*H347,2)</f>
        <v>0</v>
      </c>
      <c r="BL347" s="20" t="s">
        <v>198</v>
      </c>
      <c r="BM347" s="188" t="s">
        <v>966</v>
      </c>
    </row>
    <row r="348" spans="1:65" s="2" customFormat="1" ht="10.199999999999999">
      <c r="A348" s="37"/>
      <c r="B348" s="38"/>
      <c r="C348" s="39"/>
      <c r="D348" s="190" t="s">
        <v>152</v>
      </c>
      <c r="E348" s="39"/>
      <c r="F348" s="191" t="s">
        <v>965</v>
      </c>
      <c r="G348" s="39"/>
      <c r="H348" s="39"/>
      <c r="I348" s="192"/>
      <c r="J348" s="39"/>
      <c r="K348" s="39"/>
      <c r="L348" s="42"/>
      <c r="M348" s="193"/>
      <c r="N348" s="194"/>
      <c r="O348" s="68"/>
      <c r="P348" s="68"/>
      <c r="Q348" s="68"/>
      <c r="R348" s="68"/>
      <c r="S348" s="68"/>
      <c r="T348" s="69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152</v>
      </c>
      <c r="AU348" s="20" t="s">
        <v>86</v>
      </c>
    </row>
    <row r="349" spans="1:65" s="14" customFormat="1" ht="10.199999999999999">
      <c r="B349" s="205"/>
      <c r="C349" s="206"/>
      <c r="D349" s="190" t="s">
        <v>153</v>
      </c>
      <c r="E349" s="207" t="s">
        <v>38</v>
      </c>
      <c r="F349" s="208" t="s">
        <v>1665</v>
      </c>
      <c r="G349" s="206"/>
      <c r="H349" s="209">
        <v>15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153</v>
      </c>
      <c r="AU349" s="215" t="s">
        <v>86</v>
      </c>
      <c r="AV349" s="14" t="s">
        <v>86</v>
      </c>
      <c r="AW349" s="14" t="s">
        <v>36</v>
      </c>
      <c r="AX349" s="14" t="s">
        <v>84</v>
      </c>
      <c r="AY349" s="215" t="s">
        <v>144</v>
      </c>
    </row>
    <row r="350" spans="1:65" s="14" customFormat="1" ht="10.199999999999999">
      <c r="B350" s="205"/>
      <c r="C350" s="206"/>
      <c r="D350" s="190" t="s">
        <v>153</v>
      </c>
      <c r="E350" s="206"/>
      <c r="F350" s="208" t="s">
        <v>1666</v>
      </c>
      <c r="G350" s="206"/>
      <c r="H350" s="209">
        <v>15.75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153</v>
      </c>
      <c r="AU350" s="215" t="s">
        <v>86</v>
      </c>
      <c r="AV350" s="14" t="s">
        <v>86</v>
      </c>
      <c r="AW350" s="14" t="s">
        <v>4</v>
      </c>
      <c r="AX350" s="14" t="s">
        <v>84</v>
      </c>
      <c r="AY350" s="215" t="s">
        <v>144</v>
      </c>
    </row>
    <row r="351" spans="1:65" s="2" customFormat="1" ht="16.5" customHeight="1">
      <c r="A351" s="37"/>
      <c r="B351" s="38"/>
      <c r="C351" s="177" t="s">
        <v>634</v>
      </c>
      <c r="D351" s="177" t="s">
        <v>147</v>
      </c>
      <c r="E351" s="178" t="s">
        <v>987</v>
      </c>
      <c r="F351" s="179" t="s">
        <v>988</v>
      </c>
      <c r="G351" s="180" t="s">
        <v>172</v>
      </c>
      <c r="H351" s="181">
        <v>0.52</v>
      </c>
      <c r="I351" s="182"/>
      <c r="J351" s="183">
        <f>ROUND(I351*H351,2)</f>
        <v>0</v>
      </c>
      <c r="K351" s="179" t="s">
        <v>160</v>
      </c>
      <c r="L351" s="42"/>
      <c r="M351" s="184" t="s">
        <v>38</v>
      </c>
      <c r="N351" s="185" t="s">
        <v>49</v>
      </c>
      <c r="O351" s="68"/>
      <c r="P351" s="186">
        <f>O351*H351</f>
        <v>0</v>
      </c>
      <c r="Q351" s="186">
        <v>0</v>
      </c>
      <c r="R351" s="186">
        <f>Q351*H351</f>
        <v>0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198</v>
      </c>
      <c r="AT351" s="188" t="s">
        <v>147</v>
      </c>
      <c r="AU351" s="188" t="s">
        <v>86</v>
      </c>
      <c r="AY351" s="20" t="s">
        <v>144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145</v>
      </c>
      <c r="BK351" s="189">
        <f>ROUND(I351*H351,2)</f>
        <v>0</v>
      </c>
      <c r="BL351" s="20" t="s">
        <v>198</v>
      </c>
      <c r="BM351" s="188" t="s">
        <v>989</v>
      </c>
    </row>
    <row r="352" spans="1:65" s="2" customFormat="1" ht="19.2">
      <c r="A352" s="37"/>
      <c r="B352" s="38"/>
      <c r="C352" s="39"/>
      <c r="D352" s="190" t="s">
        <v>152</v>
      </c>
      <c r="E352" s="39"/>
      <c r="F352" s="191" t="s">
        <v>990</v>
      </c>
      <c r="G352" s="39"/>
      <c r="H352" s="39"/>
      <c r="I352" s="192"/>
      <c r="J352" s="39"/>
      <c r="K352" s="39"/>
      <c r="L352" s="42"/>
      <c r="M352" s="193"/>
      <c r="N352" s="194"/>
      <c r="O352" s="68"/>
      <c r="P352" s="68"/>
      <c r="Q352" s="68"/>
      <c r="R352" s="68"/>
      <c r="S352" s="68"/>
      <c r="T352" s="69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152</v>
      </c>
      <c r="AU352" s="20" t="s">
        <v>86</v>
      </c>
    </row>
    <row r="353" spans="1:65" s="2" customFormat="1" ht="10.199999999999999">
      <c r="A353" s="37"/>
      <c r="B353" s="38"/>
      <c r="C353" s="39"/>
      <c r="D353" s="216" t="s">
        <v>163</v>
      </c>
      <c r="E353" s="39"/>
      <c r="F353" s="217" t="s">
        <v>991</v>
      </c>
      <c r="G353" s="39"/>
      <c r="H353" s="39"/>
      <c r="I353" s="192"/>
      <c r="J353" s="39"/>
      <c r="K353" s="39"/>
      <c r="L353" s="42"/>
      <c r="M353" s="193"/>
      <c r="N353" s="194"/>
      <c r="O353" s="68"/>
      <c r="P353" s="68"/>
      <c r="Q353" s="68"/>
      <c r="R353" s="68"/>
      <c r="S353" s="68"/>
      <c r="T353" s="69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163</v>
      </c>
      <c r="AU353" s="20" t="s">
        <v>86</v>
      </c>
    </row>
    <row r="354" spans="1:65" s="12" customFormat="1" ht="22.8" customHeight="1">
      <c r="B354" s="161"/>
      <c r="C354" s="162"/>
      <c r="D354" s="163" t="s">
        <v>75</v>
      </c>
      <c r="E354" s="175" t="s">
        <v>992</v>
      </c>
      <c r="F354" s="175" t="s">
        <v>993</v>
      </c>
      <c r="G354" s="162"/>
      <c r="H354" s="162"/>
      <c r="I354" s="165"/>
      <c r="J354" s="176">
        <f>BK354</f>
        <v>0</v>
      </c>
      <c r="K354" s="162"/>
      <c r="L354" s="167"/>
      <c r="M354" s="168"/>
      <c r="N354" s="169"/>
      <c r="O354" s="169"/>
      <c r="P354" s="170">
        <f>SUM(P355:P415)</f>
        <v>0</v>
      </c>
      <c r="Q354" s="169"/>
      <c r="R354" s="170">
        <f>SUM(R355:R415)</f>
        <v>0.12693400000000002</v>
      </c>
      <c r="S354" s="169"/>
      <c r="T354" s="171">
        <f>SUM(T355:T415)</f>
        <v>0.43495679999999998</v>
      </c>
      <c r="AR354" s="172" t="s">
        <v>86</v>
      </c>
      <c r="AT354" s="173" t="s">
        <v>75</v>
      </c>
      <c r="AU354" s="173" t="s">
        <v>84</v>
      </c>
      <c r="AY354" s="172" t="s">
        <v>144</v>
      </c>
      <c r="BK354" s="174">
        <f>SUM(BK355:BK415)</f>
        <v>0</v>
      </c>
    </row>
    <row r="355" spans="1:65" s="2" customFormat="1" ht="16.5" customHeight="1">
      <c r="A355" s="37"/>
      <c r="B355" s="38"/>
      <c r="C355" s="177" t="s">
        <v>641</v>
      </c>
      <c r="D355" s="177" t="s">
        <v>147</v>
      </c>
      <c r="E355" s="178" t="s">
        <v>995</v>
      </c>
      <c r="F355" s="179" t="s">
        <v>996</v>
      </c>
      <c r="G355" s="180" t="s">
        <v>159</v>
      </c>
      <c r="H355" s="181">
        <v>68.25</v>
      </c>
      <c r="I355" s="182"/>
      <c r="J355" s="183">
        <f>ROUND(I355*H355,2)</f>
        <v>0</v>
      </c>
      <c r="K355" s="179" t="s">
        <v>160</v>
      </c>
      <c r="L355" s="42"/>
      <c r="M355" s="184" t="s">
        <v>38</v>
      </c>
      <c r="N355" s="185" t="s">
        <v>49</v>
      </c>
      <c r="O355" s="68"/>
      <c r="P355" s="186">
        <f>O355*H355</f>
        <v>0</v>
      </c>
      <c r="Q355" s="186">
        <v>1E-3</v>
      </c>
      <c r="R355" s="186">
        <f>Q355*H355</f>
        <v>6.8250000000000005E-2</v>
      </c>
      <c r="S355" s="186">
        <v>3.1E-4</v>
      </c>
      <c r="T355" s="187">
        <f>S355*H355</f>
        <v>2.1157499999999999E-2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8" t="s">
        <v>198</v>
      </c>
      <c r="AT355" s="188" t="s">
        <v>147</v>
      </c>
      <c r="AU355" s="188" t="s">
        <v>86</v>
      </c>
      <c r="AY355" s="20" t="s">
        <v>144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20" t="s">
        <v>145</v>
      </c>
      <c r="BK355" s="189">
        <f>ROUND(I355*H355,2)</f>
        <v>0</v>
      </c>
      <c r="BL355" s="20" t="s">
        <v>198</v>
      </c>
      <c r="BM355" s="188" t="s">
        <v>997</v>
      </c>
    </row>
    <row r="356" spans="1:65" s="2" customFormat="1" ht="10.199999999999999">
      <c r="A356" s="37"/>
      <c r="B356" s="38"/>
      <c r="C356" s="39"/>
      <c r="D356" s="190" t="s">
        <v>152</v>
      </c>
      <c r="E356" s="39"/>
      <c r="F356" s="191" t="s">
        <v>998</v>
      </c>
      <c r="G356" s="39"/>
      <c r="H356" s="39"/>
      <c r="I356" s="192"/>
      <c r="J356" s="39"/>
      <c r="K356" s="39"/>
      <c r="L356" s="42"/>
      <c r="M356" s="193"/>
      <c r="N356" s="194"/>
      <c r="O356" s="68"/>
      <c r="P356" s="68"/>
      <c r="Q356" s="68"/>
      <c r="R356" s="68"/>
      <c r="S356" s="68"/>
      <c r="T356" s="69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152</v>
      </c>
      <c r="AU356" s="20" t="s">
        <v>86</v>
      </c>
    </row>
    <row r="357" spans="1:65" s="2" customFormat="1" ht="10.199999999999999">
      <c r="A357" s="37"/>
      <c r="B357" s="38"/>
      <c r="C357" s="39"/>
      <c r="D357" s="216" t="s">
        <v>163</v>
      </c>
      <c r="E357" s="39"/>
      <c r="F357" s="217" t="s">
        <v>999</v>
      </c>
      <c r="G357" s="39"/>
      <c r="H357" s="39"/>
      <c r="I357" s="192"/>
      <c r="J357" s="39"/>
      <c r="K357" s="39"/>
      <c r="L357" s="42"/>
      <c r="M357" s="193"/>
      <c r="N357" s="194"/>
      <c r="O357" s="68"/>
      <c r="P357" s="68"/>
      <c r="Q357" s="68"/>
      <c r="R357" s="68"/>
      <c r="S357" s="68"/>
      <c r="T357" s="69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163</v>
      </c>
      <c r="AU357" s="20" t="s">
        <v>86</v>
      </c>
    </row>
    <row r="358" spans="1:65" s="13" customFormat="1" ht="10.199999999999999">
      <c r="B358" s="195"/>
      <c r="C358" s="196"/>
      <c r="D358" s="190" t="s">
        <v>153</v>
      </c>
      <c r="E358" s="197" t="s">
        <v>38</v>
      </c>
      <c r="F358" s="198" t="s">
        <v>757</v>
      </c>
      <c r="G358" s="196"/>
      <c r="H358" s="197" t="s">
        <v>38</v>
      </c>
      <c r="I358" s="199"/>
      <c r="J358" s="196"/>
      <c r="K358" s="196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153</v>
      </c>
      <c r="AU358" s="204" t="s">
        <v>86</v>
      </c>
      <c r="AV358" s="13" t="s">
        <v>84</v>
      </c>
      <c r="AW358" s="13" t="s">
        <v>36</v>
      </c>
      <c r="AX358" s="13" t="s">
        <v>76</v>
      </c>
      <c r="AY358" s="204" t="s">
        <v>144</v>
      </c>
    </row>
    <row r="359" spans="1:65" s="14" customFormat="1" ht="10.199999999999999">
      <c r="B359" s="205"/>
      <c r="C359" s="206"/>
      <c r="D359" s="190" t="s">
        <v>153</v>
      </c>
      <c r="E359" s="207" t="s">
        <v>38</v>
      </c>
      <c r="F359" s="208" t="s">
        <v>1637</v>
      </c>
      <c r="G359" s="206"/>
      <c r="H359" s="209">
        <v>21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153</v>
      </c>
      <c r="AU359" s="215" t="s">
        <v>86</v>
      </c>
      <c r="AV359" s="14" t="s">
        <v>86</v>
      </c>
      <c r="AW359" s="14" t="s">
        <v>36</v>
      </c>
      <c r="AX359" s="14" t="s">
        <v>76</v>
      </c>
      <c r="AY359" s="215" t="s">
        <v>144</v>
      </c>
    </row>
    <row r="360" spans="1:65" s="13" customFormat="1" ht="10.199999999999999">
      <c r="B360" s="195"/>
      <c r="C360" s="196"/>
      <c r="D360" s="190" t="s">
        <v>153</v>
      </c>
      <c r="E360" s="197" t="s">
        <v>38</v>
      </c>
      <c r="F360" s="198" t="s">
        <v>1667</v>
      </c>
      <c r="G360" s="196"/>
      <c r="H360" s="197" t="s">
        <v>38</v>
      </c>
      <c r="I360" s="199"/>
      <c r="J360" s="196"/>
      <c r="K360" s="196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153</v>
      </c>
      <c r="AU360" s="204" t="s">
        <v>86</v>
      </c>
      <c r="AV360" s="13" t="s">
        <v>84</v>
      </c>
      <c r="AW360" s="13" t="s">
        <v>36</v>
      </c>
      <c r="AX360" s="13" t="s">
        <v>76</v>
      </c>
      <c r="AY360" s="204" t="s">
        <v>144</v>
      </c>
    </row>
    <row r="361" spans="1:65" s="13" customFormat="1" ht="10.199999999999999">
      <c r="B361" s="195"/>
      <c r="C361" s="196"/>
      <c r="D361" s="190" t="s">
        <v>153</v>
      </c>
      <c r="E361" s="197" t="s">
        <v>38</v>
      </c>
      <c r="F361" s="198" t="s">
        <v>1655</v>
      </c>
      <c r="G361" s="196"/>
      <c r="H361" s="197" t="s">
        <v>38</v>
      </c>
      <c r="I361" s="199"/>
      <c r="J361" s="196"/>
      <c r="K361" s="196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153</v>
      </c>
      <c r="AU361" s="204" t="s">
        <v>86</v>
      </c>
      <c r="AV361" s="13" t="s">
        <v>84</v>
      </c>
      <c r="AW361" s="13" t="s">
        <v>36</v>
      </c>
      <c r="AX361" s="13" t="s">
        <v>76</v>
      </c>
      <c r="AY361" s="204" t="s">
        <v>144</v>
      </c>
    </row>
    <row r="362" spans="1:65" s="14" customFormat="1" ht="10.199999999999999">
      <c r="B362" s="205"/>
      <c r="C362" s="206"/>
      <c r="D362" s="190" t="s">
        <v>153</v>
      </c>
      <c r="E362" s="207" t="s">
        <v>38</v>
      </c>
      <c r="F362" s="208" t="s">
        <v>1668</v>
      </c>
      <c r="G362" s="206"/>
      <c r="H362" s="209">
        <v>30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153</v>
      </c>
      <c r="AU362" s="215" t="s">
        <v>86</v>
      </c>
      <c r="AV362" s="14" t="s">
        <v>86</v>
      </c>
      <c r="AW362" s="14" t="s">
        <v>36</v>
      </c>
      <c r="AX362" s="14" t="s">
        <v>76</v>
      </c>
      <c r="AY362" s="215" t="s">
        <v>144</v>
      </c>
    </row>
    <row r="363" spans="1:65" s="13" customFormat="1" ht="10.199999999999999">
      <c r="B363" s="195"/>
      <c r="C363" s="196"/>
      <c r="D363" s="190" t="s">
        <v>153</v>
      </c>
      <c r="E363" s="197" t="s">
        <v>38</v>
      </c>
      <c r="F363" s="198" t="s">
        <v>1657</v>
      </c>
      <c r="G363" s="196"/>
      <c r="H363" s="197" t="s">
        <v>38</v>
      </c>
      <c r="I363" s="199"/>
      <c r="J363" s="196"/>
      <c r="K363" s="196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153</v>
      </c>
      <c r="AU363" s="204" t="s">
        <v>86</v>
      </c>
      <c r="AV363" s="13" t="s">
        <v>84</v>
      </c>
      <c r="AW363" s="13" t="s">
        <v>36</v>
      </c>
      <c r="AX363" s="13" t="s">
        <v>76</v>
      </c>
      <c r="AY363" s="204" t="s">
        <v>144</v>
      </c>
    </row>
    <row r="364" spans="1:65" s="14" customFormat="1" ht="10.199999999999999">
      <c r="B364" s="205"/>
      <c r="C364" s="206"/>
      <c r="D364" s="190" t="s">
        <v>153</v>
      </c>
      <c r="E364" s="207" t="s">
        <v>38</v>
      </c>
      <c r="F364" s="208" t="s">
        <v>1669</v>
      </c>
      <c r="G364" s="206"/>
      <c r="H364" s="209">
        <v>17.25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153</v>
      </c>
      <c r="AU364" s="215" t="s">
        <v>86</v>
      </c>
      <c r="AV364" s="14" t="s">
        <v>86</v>
      </c>
      <c r="AW364" s="14" t="s">
        <v>36</v>
      </c>
      <c r="AX364" s="14" t="s">
        <v>76</v>
      </c>
      <c r="AY364" s="215" t="s">
        <v>144</v>
      </c>
    </row>
    <row r="365" spans="1:65" s="15" customFormat="1" ht="10.199999999999999">
      <c r="B365" s="232"/>
      <c r="C365" s="233"/>
      <c r="D365" s="190" t="s">
        <v>153</v>
      </c>
      <c r="E365" s="234" t="s">
        <v>38</v>
      </c>
      <c r="F365" s="235" t="s">
        <v>421</v>
      </c>
      <c r="G365" s="233"/>
      <c r="H365" s="236">
        <v>68.25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153</v>
      </c>
      <c r="AU365" s="242" t="s">
        <v>86</v>
      </c>
      <c r="AV365" s="15" t="s">
        <v>145</v>
      </c>
      <c r="AW365" s="15" t="s">
        <v>36</v>
      </c>
      <c r="AX365" s="15" t="s">
        <v>84</v>
      </c>
      <c r="AY365" s="242" t="s">
        <v>144</v>
      </c>
    </row>
    <row r="366" spans="1:65" s="2" customFormat="1" ht="16.5" customHeight="1">
      <c r="A366" s="37"/>
      <c r="B366" s="38"/>
      <c r="C366" s="177" t="s">
        <v>645</v>
      </c>
      <c r="D366" s="177" t="s">
        <v>147</v>
      </c>
      <c r="E366" s="178" t="s">
        <v>1517</v>
      </c>
      <c r="F366" s="179" t="s">
        <v>1518</v>
      </c>
      <c r="G366" s="180" t="s">
        <v>159</v>
      </c>
      <c r="H366" s="181">
        <v>47.25</v>
      </c>
      <c r="I366" s="182"/>
      <c r="J366" s="183">
        <f>ROUND(I366*H366,2)</f>
        <v>0</v>
      </c>
      <c r="K366" s="179" t="s">
        <v>160</v>
      </c>
      <c r="L366" s="42"/>
      <c r="M366" s="184" t="s">
        <v>38</v>
      </c>
      <c r="N366" s="185" t="s">
        <v>49</v>
      </c>
      <c r="O366" s="68"/>
      <c r="P366" s="186">
        <f>O366*H366</f>
        <v>0</v>
      </c>
      <c r="Q366" s="186">
        <v>0</v>
      </c>
      <c r="R366" s="186">
        <f>Q366*H366</f>
        <v>0</v>
      </c>
      <c r="S366" s="186">
        <v>8.7299999999999999E-3</v>
      </c>
      <c r="T366" s="187">
        <f>S366*H366</f>
        <v>0.41249249999999998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8" t="s">
        <v>198</v>
      </c>
      <c r="AT366" s="188" t="s">
        <v>147</v>
      </c>
      <c r="AU366" s="188" t="s">
        <v>86</v>
      </c>
      <c r="AY366" s="20" t="s">
        <v>144</v>
      </c>
      <c r="BE366" s="189">
        <f>IF(N366="základní",J366,0)</f>
        <v>0</v>
      </c>
      <c r="BF366" s="189">
        <f>IF(N366="snížená",J366,0)</f>
        <v>0</v>
      </c>
      <c r="BG366" s="189">
        <f>IF(N366="zákl. přenesená",J366,0)</f>
        <v>0</v>
      </c>
      <c r="BH366" s="189">
        <f>IF(N366="sníž. přenesená",J366,0)</f>
        <v>0</v>
      </c>
      <c r="BI366" s="189">
        <f>IF(N366="nulová",J366,0)</f>
        <v>0</v>
      </c>
      <c r="BJ366" s="20" t="s">
        <v>145</v>
      </c>
      <c r="BK366" s="189">
        <f>ROUND(I366*H366,2)</f>
        <v>0</v>
      </c>
      <c r="BL366" s="20" t="s">
        <v>198</v>
      </c>
      <c r="BM366" s="188" t="s">
        <v>1670</v>
      </c>
    </row>
    <row r="367" spans="1:65" s="2" customFormat="1" ht="10.199999999999999">
      <c r="A367" s="37"/>
      <c r="B367" s="38"/>
      <c r="C367" s="39"/>
      <c r="D367" s="190" t="s">
        <v>152</v>
      </c>
      <c r="E367" s="39"/>
      <c r="F367" s="191" t="s">
        <v>1520</v>
      </c>
      <c r="G367" s="39"/>
      <c r="H367" s="39"/>
      <c r="I367" s="192"/>
      <c r="J367" s="39"/>
      <c r="K367" s="39"/>
      <c r="L367" s="42"/>
      <c r="M367" s="193"/>
      <c r="N367" s="194"/>
      <c r="O367" s="68"/>
      <c r="P367" s="68"/>
      <c r="Q367" s="68"/>
      <c r="R367" s="68"/>
      <c r="S367" s="68"/>
      <c r="T367" s="69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152</v>
      </c>
      <c r="AU367" s="20" t="s">
        <v>86</v>
      </c>
    </row>
    <row r="368" spans="1:65" s="2" customFormat="1" ht="10.199999999999999">
      <c r="A368" s="37"/>
      <c r="B368" s="38"/>
      <c r="C368" s="39"/>
      <c r="D368" s="216" t="s">
        <v>163</v>
      </c>
      <c r="E368" s="39"/>
      <c r="F368" s="217" t="s">
        <v>1521</v>
      </c>
      <c r="G368" s="39"/>
      <c r="H368" s="39"/>
      <c r="I368" s="192"/>
      <c r="J368" s="39"/>
      <c r="K368" s="39"/>
      <c r="L368" s="42"/>
      <c r="M368" s="193"/>
      <c r="N368" s="194"/>
      <c r="O368" s="68"/>
      <c r="P368" s="68"/>
      <c r="Q368" s="68"/>
      <c r="R368" s="68"/>
      <c r="S368" s="68"/>
      <c r="T368" s="69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163</v>
      </c>
      <c r="AU368" s="20" t="s">
        <v>86</v>
      </c>
    </row>
    <row r="369" spans="1:65" s="13" customFormat="1" ht="10.199999999999999">
      <c r="B369" s="195"/>
      <c r="C369" s="196"/>
      <c r="D369" s="190" t="s">
        <v>153</v>
      </c>
      <c r="E369" s="197" t="s">
        <v>38</v>
      </c>
      <c r="F369" s="198" t="s">
        <v>1671</v>
      </c>
      <c r="G369" s="196"/>
      <c r="H369" s="197" t="s">
        <v>38</v>
      </c>
      <c r="I369" s="199"/>
      <c r="J369" s="196"/>
      <c r="K369" s="196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153</v>
      </c>
      <c r="AU369" s="204" t="s">
        <v>86</v>
      </c>
      <c r="AV369" s="13" t="s">
        <v>84</v>
      </c>
      <c r="AW369" s="13" t="s">
        <v>36</v>
      </c>
      <c r="AX369" s="13" t="s">
        <v>76</v>
      </c>
      <c r="AY369" s="204" t="s">
        <v>144</v>
      </c>
    </row>
    <row r="370" spans="1:65" s="13" customFormat="1" ht="10.199999999999999">
      <c r="B370" s="195"/>
      <c r="C370" s="196"/>
      <c r="D370" s="190" t="s">
        <v>153</v>
      </c>
      <c r="E370" s="197" t="s">
        <v>38</v>
      </c>
      <c r="F370" s="198" t="s">
        <v>1655</v>
      </c>
      <c r="G370" s="196"/>
      <c r="H370" s="197" t="s">
        <v>38</v>
      </c>
      <c r="I370" s="199"/>
      <c r="J370" s="196"/>
      <c r="K370" s="196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153</v>
      </c>
      <c r="AU370" s="204" t="s">
        <v>86</v>
      </c>
      <c r="AV370" s="13" t="s">
        <v>84</v>
      </c>
      <c r="AW370" s="13" t="s">
        <v>36</v>
      </c>
      <c r="AX370" s="13" t="s">
        <v>76</v>
      </c>
      <c r="AY370" s="204" t="s">
        <v>144</v>
      </c>
    </row>
    <row r="371" spans="1:65" s="14" customFormat="1" ht="10.199999999999999">
      <c r="B371" s="205"/>
      <c r="C371" s="206"/>
      <c r="D371" s="190" t="s">
        <v>153</v>
      </c>
      <c r="E371" s="207" t="s">
        <v>38</v>
      </c>
      <c r="F371" s="208" t="s">
        <v>1668</v>
      </c>
      <c r="G371" s="206"/>
      <c r="H371" s="209">
        <v>30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153</v>
      </c>
      <c r="AU371" s="215" t="s">
        <v>86</v>
      </c>
      <c r="AV371" s="14" t="s">
        <v>86</v>
      </c>
      <c r="AW371" s="14" t="s">
        <v>36</v>
      </c>
      <c r="AX371" s="14" t="s">
        <v>76</v>
      </c>
      <c r="AY371" s="215" t="s">
        <v>144</v>
      </c>
    </row>
    <row r="372" spans="1:65" s="13" customFormat="1" ht="10.199999999999999">
      <c r="B372" s="195"/>
      <c r="C372" s="196"/>
      <c r="D372" s="190" t="s">
        <v>153</v>
      </c>
      <c r="E372" s="197" t="s">
        <v>38</v>
      </c>
      <c r="F372" s="198" t="s">
        <v>1657</v>
      </c>
      <c r="G372" s="196"/>
      <c r="H372" s="197" t="s">
        <v>38</v>
      </c>
      <c r="I372" s="199"/>
      <c r="J372" s="196"/>
      <c r="K372" s="196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153</v>
      </c>
      <c r="AU372" s="204" t="s">
        <v>86</v>
      </c>
      <c r="AV372" s="13" t="s">
        <v>84</v>
      </c>
      <c r="AW372" s="13" t="s">
        <v>36</v>
      </c>
      <c r="AX372" s="13" t="s">
        <v>76</v>
      </c>
      <c r="AY372" s="204" t="s">
        <v>144</v>
      </c>
    </row>
    <row r="373" spans="1:65" s="14" customFormat="1" ht="10.199999999999999">
      <c r="B373" s="205"/>
      <c r="C373" s="206"/>
      <c r="D373" s="190" t="s">
        <v>153</v>
      </c>
      <c r="E373" s="207" t="s">
        <v>38</v>
      </c>
      <c r="F373" s="208" t="s">
        <v>1669</v>
      </c>
      <c r="G373" s="206"/>
      <c r="H373" s="209">
        <v>17.25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153</v>
      </c>
      <c r="AU373" s="215" t="s">
        <v>86</v>
      </c>
      <c r="AV373" s="14" t="s">
        <v>86</v>
      </c>
      <c r="AW373" s="14" t="s">
        <v>36</v>
      </c>
      <c r="AX373" s="14" t="s">
        <v>76</v>
      </c>
      <c r="AY373" s="215" t="s">
        <v>144</v>
      </c>
    </row>
    <row r="374" spans="1:65" s="15" customFormat="1" ht="10.199999999999999">
      <c r="B374" s="232"/>
      <c r="C374" s="233"/>
      <c r="D374" s="190" t="s">
        <v>153</v>
      </c>
      <c r="E374" s="234" t="s">
        <v>38</v>
      </c>
      <c r="F374" s="235" t="s">
        <v>421</v>
      </c>
      <c r="G374" s="233"/>
      <c r="H374" s="236">
        <v>47.25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153</v>
      </c>
      <c r="AU374" s="242" t="s">
        <v>86</v>
      </c>
      <c r="AV374" s="15" t="s">
        <v>145</v>
      </c>
      <c r="AW374" s="15" t="s">
        <v>36</v>
      </c>
      <c r="AX374" s="15" t="s">
        <v>84</v>
      </c>
      <c r="AY374" s="242" t="s">
        <v>144</v>
      </c>
    </row>
    <row r="375" spans="1:65" s="2" customFormat="1" ht="16.5" customHeight="1">
      <c r="A375" s="37"/>
      <c r="B375" s="38"/>
      <c r="C375" s="177" t="s">
        <v>653</v>
      </c>
      <c r="D375" s="177" t="s">
        <v>147</v>
      </c>
      <c r="E375" s="178" t="s">
        <v>1008</v>
      </c>
      <c r="F375" s="179" t="s">
        <v>1009</v>
      </c>
      <c r="G375" s="180" t="s">
        <v>226</v>
      </c>
      <c r="H375" s="181">
        <v>11.55</v>
      </c>
      <c r="I375" s="182"/>
      <c r="J375" s="183">
        <f>ROUND(I375*H375,2)</f>
        <v>0</v>
      </c>
      <c r="K375" s="179" t="s">
        <v>160</v>
      </c>
      <c r="L375" s="42"/>
      <c r="M375" s="184" t="s">
        <v>38</v>
      </c>
      <c r="N375" s="185" t="s">
        <v>49</v>
      </c>
      <c r="O375" s="68"/>
      <c r="P375" s="186">
        <f>O375*H375</f>
        <v>0</v>
      </c>
      <c r="Q375" s="186">
        <v>4.8000000000000001E-4</v>
      </c>
      <c r="R375" s="186">
        <f>Q375*H375</f>
        <v>5.5440000000000003E-3</v>
      </c>
      <c r="S375" s="186">
        <v>0</v>
      </c>
      <c r="T375" s="18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8" t="s">
        <v>198</v>
      </c>
      <c r="AT375" s="188" t="s">
        <v>147</v>
      </c>
      <c r="AU375" s="188" t="s">
        <v>86</v>
      </c>
      <c r="AY375" s="20" t="s">
        <v>144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20" t="s">
        <v>145</v>
      </c>
      <c r="BK375" s="189">
        <f>ROUND(I375*H375,2)</f>
        <v>0</v>
      </c>
      <c r="BL375" s="20" t="s">
        <v>198</v>
      </c>
      <c r="BM375" s="188" t="s">
        <v>1010</v>
      </c>
    </row>
    <row r="376" spans="1:65" s="2" customFormat="1" ht="10.199999999999999">
      <c r="A376" s="37"/>
      <c r="B376" s="38"/>
      <c r="C376" s="39"/>
      <c r="D376" s="190" t="s">
        <v>152</v>
      </c>
      <c r="E376" s="39"/>
      <c r="F376" s="191" t="s">
        <v>1011</v>
      </c>
      <c r="G376" s="39"/>
      <c r="H376" s="39"/>
      <c r="I376" s="192"/>
      <c r="J376" s="39"/>
      <c r="K376" s="39"/>
      <c r="L376" s="42"/>
      <c r="M376" s="193"/>
      <c r="N376" s="194"/>
      <c r="O376" s="68"/>
      <c r="P376" s="68"/>
      <c r="Q376" s="68"/>
      <c r="R376" s="68"/>
      <c r="S376" s="68"/>
      <c r="T376" s="69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152</v>
      </c>
      <c r="AU376" s="20" t="s">
        <v>86</v>
      </c>
    </row>
    <row r="377" spans="1:65" s="2" customFormat="1" ht="10.199999999999999">
      <c r="A377" s="37"/>
      <c r="B377" s="38"/>
      <c r="C377" s="39"/>
      <c r="D377" s="216" t="s">
        <v>163</v>
      </c>
      <c r="E377" s="39"/>
      <c r="F377" s="217" t="s">
        <v>1012</v>
      </c>
      <c r="G377" s="39"/>
      <c r="H377" s="39"/>
      <c r="I377" s="192"/>
      <c r="J377" s="39"/>
      <c r="K377" s="39"/>
      <c r="L377" s="42"/>
      <c r="M377" s="193"/>
      <c r="N377" s="194"/>
      <c r="O377" s="68"/>
      <c r="P377" s="68"/>
      <c r="Q377" s="68"/>
      <c r="R377" s="68"/>
      <c r="S377" s="68"/>
      <c r="T377" s="69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163</v>
      </c>
      <c r="AU377" s="20" t="s">
        <v>86</v>
      </c>
    </row>
    <row r="378" spans="1:65" s="13" customFormat="1" ht="10.199999999999999">
      <c r="B378" s="195"/>
      <c r="C378" s="196"/>
      <c r="D378" s="190" t="s">
        <v>153</v>
      </c>
      <c r="E378" s="197" t="s">
        <v>38</v>
      </c>
      <c r="F378" s="198" t="s">
        <v>1672</v>
      </c>
      <c r="G378" s="196"/>
      <c r="H378" s="197" t="s">
        <v>38</v>
      </c>
      <c r="I378" s="199"/>
      <c r="J378" s="196"/>
      <c r="K378" s="196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153</v>
      </c>
      <c r="AU378" s="204" t="s">
        <v>86</v>
      </c>
      <c r="AV378" s="13" t="s">
        <v>84</v>
      </c>
      <c r="AW378" s="13" t="s">
        <v>36</v>
      </c>
      <c r="AX378" s="13" t="s">
        <v>76</v>
      </c>
      <c r="AY378" s="204" t="s">
        <v>144</v>
      </c>
    </row>
    <row r="379" spans="1:65" s="14" customFormat="1" ht="10.199999999999999">
      <c r="B379" s="205"/>
      <c r="C379" s="206"/>
      <c r="D379" s="190" t="s">
        <v>153</v>
      </c>
      <c r="E379" s="207" t="s">
        <v>38</v>
      </c>
      <c r="F379" s="208" t="s">
        <v>1673</v>
      </c>
      <c r="G379" s="206"/>
      <c r="H379" s="209">
        <v>11.55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153</v>
      </c>
      <c r="AU379" s="215" t="s">
        <v>86</v>
      </c>
      <c r="AV379" s="14" t="s">
        <v>86</v>
      </c>
      <c r="AW379" s="14" t="s">
        <v>36</v>
      </c>
      <c r="AX379" s="14" t="s">
        <v>84</v>
      </c>
      <c r="AY379" s="215" t="s">
        <v>144</v>
      </c>
    </row>
    <row r="380" spans="1:65" s="2" customFormat="1" ht="16.5" customHeight="1">
      <c r="A380" s="37"/>
      <c r="B380" s="38"/>
      <c r="C380" s="177" t="s">
        <v>661</v>
      </c>
      <c r="D380" s="177" t="s">
        <v>147</v>
      </c>
      <c r="E380" s="178" t="s">
        <v>1016</v>
      </c>
      <c r="F380" s="179" t="s">
        <v>1017</v>
      </c>
      <c r="G380" s="180" t="s">
        <v>159</v>
      </c>
      <c r="H380" s="181">
        <v>21</v>
      </c>
      <c r="I380" s="182"/>
      <c r="J380" s="183">
        <f>ROUND(I380*H380,2)</f>
        <v>0</v>
      </c>
      <c r="K380" s="179" t="s">
        <v>160</v>
      </c>
      <c r="L380" s="42"/>
      <c r="M380" s="184" t="s">
        <v>38</v>
      </c>
      <c r="N380" s="185" t="s">
        <v>49</v>
      </c>
      <c r="O380" s="68"/>
      <c r="P380" s="186">
        <f>O380*H380</f>
        <v>0</v>
      </c>
      <c r="Q380" s="186">
        <v>0</v>
      </c>
      <c r="R380" s="186">
        <f>Q380*H380</f>
        <v>0</v>
      </c>
      <c r="S380" s="186">
        <v>3.0000000000000001E-5</v>
      </c>
      <c r="T380" s="187">
        <f>S380*H380</f>
        <v>6.3000000000000003E-4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8" t="s">
        <v>198</v>
      </c>
      <c r="AT380" s="188" t="s">
        <v>147</v>
      </c>
      <c r="AU380" s="188" t="s">
        <v>86</v>
      </c>
      <c r="AY380" s="20" t="s">
        <v>144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20" t="s">
        <v>145</v>
      </c>
      <c r="BK380" s="189">
        <f>ROUND(I380*H380,2)</f>
        <v>0</v>
      </c>
      <c r="BL380" s="20" t="s">
        <v>198</v>
      </c>
      <c r="BM380" s="188" t="s">
        <v>1018</v>
      </c>
    </row>
    <row r="381" spans="1:65" s="2" customFormat="1" ht="10.199999999999999">
      <c r="A381" s="37"/>
      <c r="B381" s="38"/>
      <c r="C381" s="39"/>
      <c r="D381" s="190" t="s">
        <v>152</v>
      </c>
      <c r="E381" s="39"/>
      <c r="F381" s="191" t="s">
        <v>1019</v>
      </c>
      <c r="G381" s="39"/>
      <c r="H381" s="39"/>
      <c r="I381" s="192"/>
      <c r="J381" s="39"/>
      <c r="K381" s="39"/>
      <c r="L381" s="42"/>
      <c r="M381" s="193"/>
      <c r="N381" s="194"/>
      <c r="O381" s="68"/>
      <c r="P381" s="68"/>
      <c r="Q381" s="68"/>
      <c r="R381" s="68"/>
      <c r="S381" s="68"/>
      <c r="T381" s="69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152</v>
      </c>
      <c r="AU381" s="20" t="s">
        <v>86</v>
      </c>
    </row>
    <row r="382" spans="1:65" s="2" customFormat="1" ht="10.199999999999999">
      <c r="A382" s="37"/>
      <c r="B382" s="38"/>
      <c r="C382" s="39"/>
      <c r="D382" s="216" t="s">
        <v>163</v>
      </c>
      <c r="E382" s="39"/>
      <c r="F382" s="217" t="s">
        <v>1020</v>
      </c>
      <c r="G382" s="39"/>
      <c r="H382" s="39"/>
      <c r="I382" s="192"/>
      <c r="J382" s="39"/>
      <c r="K382" s="39"/>
      <c r="L382" s="42"/>
      <c r="M382" s="193"/>
      <c r="N382" s="194"/>
      <c r="O382" s="68"/>
      <c r="P382" s="68"/>
      <c r="Q382" s="68"/>
      <c r="R382" s="68"/>
      <c r="S382" s="68"/>
      <c r="T382" s="69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163</v>
      </c>
      <c r="AU382" s="20" t="s">
        <v>86</v>
      </c>
    </row>
    <row r="383" spans="1:65" s="14" customFormat="1" ht="10.199999999999999">
      <c r="B383" s="205"/>
      <c r="C383" s="206"/>
      <c r="D383" s="190" t="s">
        <v>153</v>
      </c>
      <c r="E383" s="207" t="s">
        <v>38</v>
      </c>
      <c r="F383" s="208" t="s">
        <v>1637</v>
      </c>
      <c r="G383" s="206"/>
      <c r="H383" s="209">
        <v>21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153</v>
      </c>
      <c r="AU383" s="215" t="s">
        <v>86</v>
      </c>
      <c r="AV383" s="14" t="s">
        <v>86</v>
      </c>
      <c r="AW383" s="14" t="s">
        <v>36</v>
      </c>
      <c r="AX383" s="14" t="s">
        <v>84</v>
      </c>
      <c r="AY383" s="215" t="s">
        <v>144</v>
      </c>
    </row>
    <row r="384" spans="1:65" s="2" customFormat="1" ht="16.5" customHeight="1">
      <c r="A384" s="37"/>
      <c r="B384" s="38"/>
      <c r="C384" s="177" t="s">
        <v>667</v>
      </c>
      <c r="D384" s="177" t="s">
        <v>147</v>
      </c>
      <c r="E384" s="178" t="s">
        <v>1022</v>
      </c>
      <c r="F384" s="179" t="s">
        <v>1023</v>
      </c>
      <c r="G384" s="180" t="s">
        <v>159</v>
      </c>
      <c r="H384" s="181">
        <v>22.56</v>
      </c>
      <c r="I384" s="182"/>
      <c r="J384" s="183">
        <f>ROUND(I384*H384,2)</f>
        <v>0</v>
      </c>
      <c r="K384" s="179" t="s">
        <v>160</v>
      </c>
      <c r="L384" s="42"/>
      <c r="M384" s="184" t="s">
        <v>38</v>
      </c>
      <c r="N384" s="185" t="s">
        <v>49</v>
      </c>
      <c r="O384" s="68"/>
      <c r="P384" s="186">
        <f>O384*H384</f>
        <v>0</v>
      </c>
      <c r="Q384" s="186">
        <v>0</v>
      </c>
      <c r="R384" s="186">
        <f>Q384*H384</f>
        <v>0</v>
      </c>
      <c r="S384" s="186">
        <v>3.0000000000000001E-5</v>
      </c>
      <c r="T384" s="187">
        <f>S384*H384</f>
        <v>6.7679999999999997E-4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8" t="s">
        <v>198</v>
      </c>
      <c r="AT384" s="188" t="s">
        <v>147</v>
      </c>
      <c r="AU384" s="188" t="s">
        <v>86</v>
      </c>
      <c r="AY384" s="20" t="s">
        <v>144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20" t="s">
        <v>145</v>
      </c>
      <c r="BK384" s="189">
        <f>ROUND(I384*H384,2)</f>
        <v>0</v>
      </c>
      <c r="BL384" s="20" t="s">
        <v>198</v>
      </c>
      <c r="BM384" s="188" t="s">
        <v>1024</v>
      </c>
    </row>
    <row r="385" spans="1:65" s="2" customFormat="1" ht="19.2">
      <c r="A385" s="37"/>
      <c r="B385" s="38"/>
      <c r="C385" s="39"/>
      <c r="D385" s="190" t="s">
        <v>152</v>
      </c>
      <c r="E385" s="39"/>
      <c r="F385" s="191" t="s">
        <v>1025</v>
      </c>
      <c r="G385" s="39"/>
      <c r="H385" s="39"/>
      <c r="I385" s="192"/>
      <c r="J385" s="39"/>
      <c r="K385" s="39"/>
      <c r="L385" s="42"/>
      <c r="M385" s="193"/>
      <c r="N385" s="194"/>
      <c r="O385" s="68"/>
      <c r="P385" s="68"/>
      <c r="Q385" s="68"/>
      <c r="R385" s="68"/>
      <c r="S385" s="68"/>
      <c r="T385" s="69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152</v>
      </c>
      <c r="AU385" s="20" t="s">
        <v>86</v>
      </c>
    </row>
    <row r="386" spans="1:65" s="2" customFormat="1" ht="10.199999999999999">
      <c r="A386" s="37"/>
      <c r="B386" s="38"/>
      <c r="C386" s="39"/>
      <c r="D386" s="216" t="s">
        <v>163</v>
      </c>
      <c r="E386" s="39"/>
      <c r="F386" s="217" t="s">
        <v>1026</v>
      </c>
      <c r="G386" s="39"/>
      <c r="H386" s="39"/>
      <c r="I386" s="192"/>
      <c r="J386" s="39"/>
      <c r="K386" s="39"/>
      <c r="L386" s="42"/>
      <c r="M386" s="193"/>
      <c r="N386" s="194"/>
      <c r="O386" s="68"/>
      <c r="P386" s="68"/>
      <c r="Q386" s="68"/>
      <c r="R386" s="68"/>
      <c r="S386" s="68"/>
      <c r="T386" s="69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163</v>
      </c>
      <c r="AU386" s="20" t="s">
        <v>86</v>
      </c>
    </row>
    <row r="387" spans="1:65" s="14" customFormat="1" ht="10.199999999999999">
      <c r="B387" s="205"/>
      <c r="C387" s="206"/>
      <c r="D387" s="190" t="s">
        <v>153</v>
      </c>
      <c r="E387" s="207" t="s">
        <v>38</v>
      </c>
      <c r="F387" s="208" t="s">
        <v>1661</v>
      </c>
      <c r="G387" s="206"/>
      <c r="H387" s="209">
        <v>22.56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153</v>
      </c>
      <c r="AU387" s="215" t="s">
        <v>86</v>
      </c>
      <c r="AV387" s="14" t="s">
        <v>86</v>
      </c>
      <c r="AW387" s="14" t="s">
        <v>36</v>
      </c>
      <c r="AX387" s="14" t="s">
        <v>84</v>
      </c>
      <c r="AY387" s="215" t="s">
        <v>144</v>
      </c>
    </row>
    <row r="388" spans="1:65" s="2" customFormat="1" ht="16.5" customHeight="1">
      <c r="A388" s="37"/>
      <c r="B388" s="38"/>
      <c r="C388" s="218" t="s">
        <v>671</v>
      </c>
      <c r="D388" s="218" t="s">
        <v>223</v>
      </c>
      <c r="E388" s="219" t="s">
        <v>1028</v>
      </c>
      <c r="F388" s="220" t="s">
        <v>1029</v>
      </c>
      <c r="G388" s="221" t="s">
        <v>159</v>
      </c>
      <c r="H388" s="222">
        <v>45.738</v>
      </c>
      <c r="I388" s="223"/>
      <c r="J388" s="224">
        <f>ROUND(I388*H388,2)</f>
        <v>0</v>
      </c>
      <c r="K388" s="220" t="s">
        <v>160</v>
      </c>
      <c r="L388" s="225"/>
      <c r="M388" s="226" t="s">
        <v>38</v>
      </c>
      <c r="N388" s="227" t="s">
        <v>49</v>
      </c>
      <c r="O388" s="68"/>
      <c r="P388" s="186">
        <f>O388*H388</f>
        <v>0</v>
      </c>
      <c r="Q388" s="186">
        <v>0</v>
      </c>
      <c r="R388" s="186">
        <f>Q388*H388</f>
        <v>0</v>
      </c>
      <c r="S388" s="186">
        <v>0</v>
      </c>
      <c r="T388" s="18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8" t="s">
        <v>227</v>
      </c>
      <c r="AT388" s="188" t="s">
        <v>223</v>
      </c>
      <c r="AU388" s="188" t="s">
        <v>86</v>
      </c>
      <c r="AY388" s="20" t="s">
        <v>144</v>
      </c>
      <c r="BE388" s="189">
        <f>IF(N388="základní",J388,0)</f>
        <v>0</v>
      </c>
      <c r="BF388" s="189">
        <f>IF(N388="snížená",J388,0)</f>
        <v>0</v>
      </c>
      <c r="BG388" s="189">
        <f>IF(N388="zákl. přenesená",J388,0)</f>
        <v>0</v>
      </c>
      <c r="BH388" s="189">
        <f>IF(N388="sníž. přenesená",J388,0)</f>
        <v>0</v>
      </c>
      <c r="BI388" s="189">
        <f>IF(N388="nulová",J388,0)</f>
        <v>0</v>
      </c>
      <c r="BJ388" s="20" t="s">
        <v>145</v>
      </c>
      <c r="BK388" s="189">
        <f>ROUND(I388*H388,2)</f>
        <v>0</v>
      </c>
      <c r="BL388" s="20" t="s">
        <v>198</v>
      </c>
      <c r="BM388" s="188" t="s">
        <v>1030</v>
      </c>
    </row>
    <row r="389" spans="1:65" s="2" customFormat="1" ht="10.199999999999999">
      <c r="A389" s="37"/>
      <c r="B389" s="38"/>
      <c r="C389" s="39"/>
      <c r="D389" s="190" t="s">
        <v>152</v>
      </c>
      <c r="E389" s="39"/>
      <c r="F389" s="191" t="s">
        <v>1029</v>
      </c>
      <c r="G389" s="39"/>
      <c r="H389" s="39"/>
      <c r="I389" s="192"/>
      <c r="J389" s="39"/>
      <c r="K389" s="39"/>
      <c r="L389" s="42"/>
      <c r="M389" s="193"/>
      <c r="N389" s="194"/>
      <c r="O389" s="68"/>
      <c r="P389" s="68"/>
      <c r="Q389" s="68"/>
      <c r="R389" s="68"/>
      <c r="S389" s="68"/>
      <c r="T389" s="69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152</v>
      </c>
      <c r="AU389" s="20" t="s">
        <v>86</v>
      </c>
    </row>
    <row r="390" spans="1:65" s="14" customFormat="1" ht="10.199999999999999">
      <c r="B390" s="205"/>
      <c r="C390" s="206"/>
      <c r="D390" s="190" t="s">
        <v>153</v>
      </c>
      <c r="E390" s="207" t="s">
        <v>38</v>
      </c>
      <c r="F390" s="208" t="s">
        <v>1674</v>
      </c>
      <c r="G390" s="206"/>
      <c r="H390" s="209">
        <v>43.56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153</v>
      </c>
      <c r="AU390" s="215" t="s">
        <v>86</v>
      </c>
      <c r="AV390" s="14" t="s">
        <v>86</v>
      </c>
      <c r="AW390" s="14" t="s">
        <v>36</v>
      </c>
      <c r="AX390" s="14" t="s">
        <v>84</v>
      </c>
      <c r="AY390" s="215" t="s">
        <v>144</v>
      </c>
    </row>
    <row r="391" spans="1:65" s="14" customFormat="1" ht="10.199999999999999">
      <c r="B391" s="205"/>
      <c r="C391" s="206"/>
      <c r="D391" s="190" t="s">
        <v>153</v>
      </c>
      <c r="E391" s="206"/>
      <c r="F391" s="208" t="s">
        <v>1675</v>
      </c>
      <c r="G391" s="206"/>
      <c r="H391" s="209">
        <v>45.738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153</v>
      </c>
      <c r="AU391" s="215" t="s">
        <v>86</v>
      </c>
      <c r="AV391" s="14" t="s">
        <v>86</v>
      </c>
      <c r="AW391" s="14" t="s">
        <v>4</v>
      </c>
      <c r="AX391" s="14" t="s">
        <v>84</v>
      </c>
      <c r="AY391" s="215" t="s">
        <v>144</v>
      </c>
    </row>
    <row r="392" spans="1:65" s="2" customFormat="1" ht="16.5" customHeight="1">
      <c r="A392" s="37"/>
      <c r="B392" s="38"/>
      <c r="C392" s="177" t="s">
        <v>677</v>
      </c>
      <c r="D392" s="177" t="s">
        <v>147</v>
      </c>
      <c r="E392" s="178" t="s">
        <v>1033</v>
      </c>
      <c r="F392" s="179" t="s">
        <v>1034</v>
      </c>
      <c r="G392" s="180" t="s">
        <v>159</v>
      </c>
      <c r="H392" s="181">
        <v>115.5</v>
      </c>
      <c r="I392" s="182"/>
      <c r="J392" s="183">
        <f>ROUND(I392*H392,2)</f>
        <v>0</v>
      </c>
      <c r="K392" s="179" t="s">
        <v>160</v>
      </c>
      <c r="L392" s="42"/>
      <c r="M392" s="184" t="s">
        <v>38</v>
      </c>
      <c r="N392" s="185" t="s">
        <v>49</v>
      </c>
      <c r="O392" s="68"/>
      <c r="P392" s="186">
        <f>O392*H392</f>
        <v>0</v>
      </c>
      <c r="Q392" s="186">
        <v>2.0000000000000001E-4</v>
      </c>
      <c r="R392" s="186">
        <f>Q392*H392</f>
        <v>2.3100000000000002E-2</v>
      </c>
      <c r="S392" s="186">
        <v>0</v>
      </c>
      <c r="T392" s="187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8" t="s">
        <v>198</v>
      </c>
      <c r="AT392" s="188" t="s">
        <v>147</v>
      </c>
      <c r="AU392" s="188" t="s">
        <v>86</v>
      </c>
      <c r="AY392" s="20" t="s">
        <v>144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20" t="s">
        <v>145</v>
      </c>
      <c r="BK392" s="189">
        <f>ROUND(I392*H392,2)</f>
        <v>0</v>
      </c>
      <c r="BL392" s="20" t="s">
        <v>198</v>
      </c>
      <c r="BM392" s="188" t="s">
        <v>1035</v>
      </c>
    </row>
    <row r="393" spans="1:65" s="2" customFormat="1" ht="10.199999999999999">
      <c r="A393" s="37"/>
      <c r="B393" s="38"/>
      <c r="C393" s="39"/>
      <c r="D393" s="190" t="s">
        <v>152</v>
      </c>
      <c r="E393" s="39"/>
      <c r="F393" s="191" t="s">
        <v>1036</v>
      </c>
      <c r="G393" s="39"/>
      <c r="H393" s="39"/>
      <c r="I393" s="192"/>
      <c r="J393" s="39"/>
      <c r="K393" s="39"/>
      <c r="L393" s="42"/>
      <c r="M393" s="193"/>
      <c r="N393" s="194"/>
      <c r="O393" s="68"/>
      <c r="P393" s="68"/>
      <c r="Q393" s="68"/>
      <c r="R393" s="68"/>
      <c r="S393" s="68"/>
      <c r="T393" s="69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152</v>
      </c>
      <c r="AU393" s="20" t="s">
        <v>86</v>
      </c>
    </row>
    <row r="394" spans="1:65" s="2" customFormat="1" ht="10.199999999999999">
      <c r="A394" s="37"/>
      <c r="B394" s="38"/>
      <c r="C394" s="39"/>
      <c r="D394" s="216" t="s">
        <v>163</v>
      </c>
      <c r="E394" s="39"/>
      <c r="F394" s="217" t="s">
        <v>1037</v>
      </c>
      <c r="G394" s="39"/>
      <c r="H394" s="39"/>
      <c r="I394" s="192"/>
      <c r="J394" s="39"/>
      <c r="K394" s="39"/>
      <c r="L394" s="42"/>
      <c r="M394" s="193"/>
      <c r="N394" s="194"/>
      <c r="O394" s="68"/>
      <c r="P394" s="68"/>
      <c r="Q394" s="68"/>
      <c r="R394" s="68"/>
      <c r="S394" s="68"/>
      <c r="T394" s="69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163</v>
      </c>
      <c r="AU394" s="20" t="s">
        <v>86</v>
      </c>
    </row>
    <row r="395" spans="1:65" s="13" customFormat="1" ht="10.199999999999999">
      <c r="B395" s="195"/>
      <c r="C395" s="196"/>
      <c r="D395" s="190" t="s">
        <v>153</v>
      </c>
      <c r="E395" s="197" t="s">
        <v>38</v>
      </c>
      <c r="F395" s="198" t="s">
        <v>757</v>
      </c>
      <c r="G395" s="196"/>
      <c r="H395" s="197" t="s">
        <v>38</v>
      </c>
      <c r="I395" s="199"/>
      <c r="J395" s="196"/>
      <c r="K395" s="196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153</v>
      </c>
      <c r="AU395" s="204" t="s">
        <v>86</v>
      </c>
      <c r="AV395" s="13" t="s">
        <v>84</v>
      </c>
      <c r="AW395" s="13" t="s">
        <v>36</v>
      </c>
      <c r="AX395" s="13" t="s">
        <v>76</v>
      </c>
      <c r="AY395" s="204" t="s">
        <v>144</v>
      </c>
    </row>
    <row r="396" spans="1:65" s="14" customFormat="1" ht="10.199999999999999">
      <c r="B396" s="205"/>
      <c r="C396" s="206"/>
      <c r="D396" s="190" t="s">
        <v>153</v>
      </c>
      <c r="E396" s="207" t="s">
        <v>38</v>
      </c>
      <c r="F396" s="208" t="s">
        <v>1637</v>
      </c>
      <c r="G396" s="206"/>
      <c r="H396" s="209">
        <v>21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153</v>
      </c>
      <c r="AU396" s="215" t="s">
        <v>86</v>
      </c>
      <c r="AV396" s="14" t="s">
        <v>86</v>
      </c>
      <c r="AW396" s="14" t="s">
        <v>36</v>
      </c>
      <c r="AX396" s="14" t="s">
        <v>76</v>
      </c>
      <c r="AY396" s="215" t="s">
        <v>144</v>
      </c>
    </row>
    <row r="397" spans="1:65" s="13" customFormat="1" ht="10.199999999999999">
      <c r="B397" s="195"/>
      <c r="C397" s="196"/>
      <c r="D397" s="190" t="s">
        <v>153</v>
      </c>
      <c r="E397" s="197" t="s">
        <v>38</v>
      </c>
      <c r="F397" s="198" t="s">
        <v>927</v>
      </c>
      <c r="G397" s="196"/>
      <c r="H397" s="197" t="s">
        <v>38</v>
      </c>
      <c r="I397" s="199"/>
      <c r="J397" s="196"/>
      <c r="K397" s="196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153</v>
      </c>
      <c r="AU397" s="204" t="s">
        <v>86</v>
      </c>
      <c r="AV397" s="13" t="s">
        <v>84</v>
      </c>
      <c r="AW397" s="13" t="s">
        <v>36</v>
      </c>
      <c r="AX397" s="13" t="s">
        <v>76</v>
      </c>
      <c r="AY397" s="204" t="s">
        <v>144</v>
      </c>
    </row>
    <row r="398" spans="1:65" s="13" customFormat="1" ht="10.199999999999999">
      <c r="B398" s="195"/>
      <c r="C398" s="196"/>
      <c r="D398" s="190" t="s">
        <v>153</v>
      </c>
      <c r="E398" s="197" t="s">
        <v>38</v>
      </c>
      <c r="F398" s="198" t="s">
        <v>1655</v>
      </c>
      <c r="G398" s="196"/>
      <c r="H398" s="197" t="s">
        <v>38</v>
      </c>
      <c r="I398" s="199"/>
      <c r="J398" s="196"/>
      <c r="K398" s="196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153</v>
      </c>
      <c r="AU398" s="204" t="s">
        <v>86</v>
      </c>
      <c r="AV398" s="13" t="s">
        <v>84</v>
      </c>
      <c r="AW398" s="13" t="s">
        <v>36</v>
      </c>
      <c r="AX398" s="13" t="s">
        <v>76</v>
      </c>
      <c r="AY398" s="204" t="s">
        <v>144</v>
      </c>
    </row>
    <row r="399" spans="1:65" s="14" customFormat="1" ht="10.199999999999999">
      <c r="B399" s="205"/>
      <c r="C399" s="206"/>
      <c r="D399" s="190" t="s">
        <v>153</v>
      </c>
      <c r="E399" s="207" t="s">
        <v>38</v>
      </c>
      <c r="F399" s="208" t="s">
        <v>1676</v>
      </c>
      <c r="G399" s="206"/>
      <c r="H399" s="209">
        <v>60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153</v>
      </c>
      <c r="AU399" s="215" t="s">
        <v>86</v>
      </c>
      <c r="AV399" s="14" t="s">
        <v>86</v>
      </c>
      <c r="AW399" s="14" t="s">
        <v>36</v>
      </c>
      <c r="AX399" s="14" t="s">
        <v>76</v>
      </c>
      <c r="AY399" s="215" t="s">
        <v>144</v>
      </c>
    </row>
    <row r="400" spans="1:65" s="13" customFormat="1" ht="10.199999999999999">
      <c r="B400" s="195"/>
      <c r="C400" s="196"/>
      <c r="D400" s="190" t="s">
        <v>153</v>
      </c>
      <c r="E400" s="197" t="s">
        <v>38</v>
      </c>
      <c r="F400" s="198" t="s">
        <v>1657</v>
      </c>
      <c r="G400" s="196"/>
      <c r="H400" s="197" t="s">
        <v>38</v>
      </c>
      <c r="I400" s="199"/>
      <c r="J400" s="196"/>
      <c r="K400" s="196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153</v>
      </c>
      <c r="AU400" s="204" t="s">
        <v>86</v>
      </c>
      <c r="AV400" s="13" t="s">
        <v>84</v>
      </c>
      <c r="AW400" s="13" t="s">
        <v>36</v>
      </c>
      <c r="AX400" s="13" t="s">
        <v>76</v>
      </c>
      <c r="AY400" s="204" t="s">
        <v>144</v>
      </c>
    </row>
    <row r="401" spans="1:65" s="14" customFormat="1" ht="10.199999999999999">
      <c r="B401" s="205"/>
      <c r="C401" s="206"/>
      <c r="D401" s="190" t="s">
        <v>153</v>
      </c>
      <c r="E401" s="207" t="s">
        <v>38</v>
      </c>
      <c r="F401" s="208" t="s">
        <v>1677</v>
      </c>
      <c r="G401" s="206"/>
      <c r="H401" s="209">
        <v>34.5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153</v>
      </c>
      <c r="AU401" s="215" t="s">
        <v>86</v>
      </c>
      <c r="AV401" s="14" t="s">
        <v>86</v>
      </c>
      <c r="AW401" s="14" t="s">
        <v>36</v>
      </c>
      <c r="AX401" s="14" t="s">
        <v>76</v>
      </c>
      <c r="AY401" s="215" t="s">
        <v>144</v>
      </c>
    </row>
    <row r="402" spans="1:65" s="15" customFormat="1" ht="10.199999999999999">
      <c r="B402" s="232"/>
      <c r="C402" s="233"/>
      <c r="D402" s="190" t="s">
        <v>153</v>
      </c>
      <c r="E402" s="234" t="s">
        <v>38</v>
      </c>
      <c r="F402" s="235" t="s">
        <v>421</v>
      </c>
      <c r="G402" s="233"/>
      <c r="H402" s="236">
        <v>115.5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AT402" s="242" t="s">
        <v>153</v>
      </c>
      <c r="AU402" s="242" t="s">
        <v>86</v>
      </c>
      <c r="AV402" s="15" t="s">
        <v>145</v>
      </c>
      <c r="AW402" s="15" t="s">
        <v>36</v>
      </c>
      <c r="AX402" s="15" t="s">
        <v>84</v>
      </c>
      <c r="AY402" s="242" t="s">
        <v>144</v>
      </c>
    </row>
    <row r="403" spans="1:65" s="2" customFormat="1" ht="16.5" customHeight="1">
      <c r="A403" s="37"/>
      <c r="B403" s="38"/>
      <c r="C403" s="177" t="s">
        <v>681</v>
      </c>
      <c r="D403" s="177" t="s">
        <v>147</v>
      </c>
      <c r="E403" s="178" t="s">
        <v>1039</v>
      </c>
      <c r="F403" s="179" t="s">
        <v>1040</v>
      </c>
      <c r="G403" s="180" t="s">
        <v>159</v>
      </c>
      <c r="H403" s="181">
        <v>115.5</v>
      </c>
      <c r="I403" s="182"/>
      <c r="J403" s="183">
        <f>ROUND(I403*H403,2)</f>
        <v>0</v>
      </c>
      <c r="K403" s="179" t="s">
        <v>160</v>
      </c>
      <c r="L403" s="42"/>
      <c r="M403" s="184" t="s">
        <v>38</v>
      </c>
      <c r="N403" s="185" t="s">
        <v>49</v>
      </c>
      <c r="O403" s="68"/>
      <c r="P403" s="186">
        <f>O403*H403</f>
        <v>0</v>
      </c>
      <c r="Q403" s="186">
        <v>2.5999999999999998E-4</v>
      </c>
      <c r="R403" s="186">
        <f>Q403*H403</f>
        <v>3.0029999999999998E-2</v>
      </c>
      <c r="S403" s="186">
        <v>0</v>
      </c>
      <c r="T403" s="187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8" t="s">
        <v>198</v>
      </c>
      <c r="AT403" s="188" t="s">
        <v>147</v>
      </c>
      <c r="AU403" s="188" t="s">
        <v>86</v>
      </c>
      <c r="AY403" s="20" t="s">
        <v>144</v>
      </c>
      <c r="BE403" s="189">
        <f>IF(N403="základní",J403,0)</f>
        <v>0</v>
      </c>
      <c r="BF403" s="189">
        <f>IF(N403="snížená",J403,0)</f>
        <v>0</v>
      </c>
      <c r="BG403" s="189">
        <f>IF(N403="zákl. přenesená",J403,0)</f>
        <v>0</v>
      </c>
      <c r="BH403" s="189">
        <f>IF(N403="sníž. přenesená",J403,0)</f>
        <v>0</v>
      </c>
      <c r="BI403" s="189">
        <f>IF(N403="nulová",J403,0)</f>
        <v>0</v>
      </c>
      <c r="BJ403" s="20" t="s">
        <v>145</v>
      </c>
      <c r="BK403" s="189">
        <f>ROUND(I403*H403,2)</f>
        <v>0</v>
      </c>
      <c r="BL403" s="20" t="s">
        <v>198</v>
      </c>
      <c r="BM403" s="188" t="s">
        <v>1041</v>
      </c>
    </row>
    <row r="404" spans="1:65" s="2" customFormat="1" ht="19.2">
      <c r="A404" s="37"/>
      <c r="B404" s="38"/>
      <c r="C404" s="39"/>
      <c r="D404" s="190" t="s">
        <v>152</v>
      </c>
      <c r="E404" s="39"/>
      <c r="F404" s="191" t="s">
        <v>1042</v>
      </c>
      <c r="G404" s="39"/>
      <c r="H404" s="39"/>
      <c r="I404" s="192"/>
      <c r="J404" s="39"/>
      <c r="K404" s="39"/>
      <c r="L404" s="42"/>
      <c r="M404" s="193"/>
      <c r="N404" s="194"/>
      <c r="O404" s="68"/>
      <c r="P404" s="68"/>
      <c r="Q404" s="68"/>
      <c r="R404" s="68"/>
      <c r="S404" s="68"/>
      <c r="T404" s="69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152</v>
      </c>
      <c r="AU404" s="20" t="s">
        <v>86</v>
      </c>
    </row>
    <row r="405" spans="1:65" s="2" customFormat="1" ht="10.199999999999999">
      <c r="A405" s="37"/>
      <c r="B405" s="38"/>
      <c r="C405" s="39"/>
      <c r="D405" s="216" t="s">
        <v>163</v>
      </c>
      <c r="E405" s="39"/>
      <c r="F405" s="217" t="s">
        <v>1043</v>
      </c>
      <c r="G405" s="39"/>
      <c r="H405" s="39"/>
      <c r="I405" s="192"/>
      <c r="J405" s="39"/>
      <c r="K405" s="39"/>
      <c r="L405" s="42"/>
      <c r="M405" s="193"/>
      <c r="N405" s="194"/>
      <c r="O405" s="68"/>
      <c r="P405" s="68"/>
      <c r="Q405" s="68"/>
      <c r="R405" s="68"/>
      <c r="S405" s="68"/>
      <c r="T405" s="69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163</v>
      </c>
      <c r="AU405" s="20" t="s">
        <v>86</v>
      </c>
    </row>
    <row r="406" spans="1:65" s="13" customFormat="1" ht="10.199999999999999">
      <c r="B406" s="195"/>
      <c r="C406" s="196"/>
      <c r="D406" s="190" t="s">
        <v>153</v>
      </c>
      <c r="E406" s="197" t="s">
        <v>38</v>
      </c>
      <c r="F406" s="198" t="s">
        <v>757</v>
      </c>
      <c r="G406" s="196"/>
      <c r="H406" s="197" t="s">
        <v>38</v>
      </c>
      <c r="I406" s="199"/>
      <c r="J406" s="196"/>
      <c r="K406" s="196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153</v>
      </c>
      <c r="AU406" s="204" t="s">
        <v>86</v>
      </c>
      <c r="AV406" s="13" t="s">
        <v>84</v>
      </c>
      <c r="AW406" s="13" t="s">
        <v>36</v>
      </c>
      <c r="AX406" s="13" t="s">
        <v>76</v>
      </c>
      <c r="AY406" s="204" t="s">
        <v>144</v>
      </c>
    </row>
    <row r="407" spans="1:65" s="14" customFormat="1" ht="10.199999999999999">
      <c r="B407" s="205"/>
      <c r="C407" s="206"/>
      <c r="D407" s="190" t="s">
        <v>153</v>
      </c>
      <c r="E407" s="207" t="s">
        <v>38</v>
      </c>
      <c r="F407" s="208" t="s">
        <v>1637</v>
      </c>
      <c r="G407" s="206"/>
      <c r="H407" s="209">
        <v>21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153</v>
      </c>
      <c r="AU407" s="215" t="s">
        <v>86</v>
      </c>
      <c r="AV407" s="14" t="s">
        <v>86</v>
      </c>
      <c r="AW407" s="14" t="s">
        <v>36</v>
      </c>
      <c r="AX407" s="14" t="s">
        <v>76</v>
      </c>
      <c r="AY407" s="215" t="s">
        <v>144</v>
      </c>
    </row>
    <row r="408" spans="1:65" s="13" customFormat="1" ht="10.199999999999999">
      <c r="B408" s="195"/>
      <c r="C408" s="196"/>
      <c r="D408" s="190" t="s">
        <v>153</v>
      </c>
      <c r="E408" s="197" t="s">
        <v>38</v>
      </c>
      <c r="F408" s="198" t="s">
        <v>927</v>
      </c>
      <c r="G408" s="196"/>
      <c r="H408" s="197" t="s">
        <v>38</v>
      </c>
      <c r="I408" s="199"/>
      <c r="J408" s="196"/>
      <c r="K408" s="196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153</v>
      </c>
      <c r="AU408" s="204" t="s">
        <v>86</v>
      </c>
      <c r="AV408" s="13" t="s">
        <v>84</v>
      </c>
      <c r="AW408" s="13" t="s">
        <v>36</v>
      </c>
      <c r="AX408" s="13" t="s">
        <v>76</v>
      </c>
      <c r="AY408" s="204" t="s">
        <v>144</v>
      </c>
    </row>
    <row r="409" spans="1:65" s="13" customFormat="1" ht="10.199999999999999">
      <c r="B409" s="195"/>
      <c r="C409" s="196"/>
      <c r="D409" s="190" t="s">
        <v>153</v>
      </c>
      <c r="E409" s="197" t="s">
        <v>38</v>
      </c>
      <c r="F409" s="198" t="s">
        <v>1655</v>
      </c>
      <c r="G409" s="196"/>
      <c r="H409" s="197" t="s">
        <v>38</v>
      </c>
      <c r="I409" s="199"/>
      <c r="J409" s="196"/>
      <c r="K409" s="196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153</v>
      </c>
      <c r="AU409" s="204" t="s">
        <v>86</v>
      </c>
      <c r="AV409" s="13" t="s">
        <v>84</v>
      </c>
      <c r="AW409" s="13" t="s">
        <v>36</v>
      </c>
      <c r="AX409" s="13" t="s">
        <v>76</v>
      </c>
      <c r="AY409" s="204" t="s">
        <v>144</v>
      </c>
    </row>
    <row r="410" spans="1:65" s="14" customFormat="1" ht="10.199999999999999">
      <c r="B410" s="205"/>
      <c r="C410" s="206"/>
      <c r="D410" s="190" t="s">
        <v>153</v>
      </c>
      <c r="E410" s="207" t="s">
        <v>38</v>
      </c>
      <c r="F410" s="208" t="s">
        <v>1676</v>
      </c>
      <c r="G410" s="206"/>
      <c r="H410" s="209">
        <v>60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153</v>
      </c>
      <c r="AU410" s="215" t="s">
        <v>86</v>
      </c>
      <c r="AV410" s="14" t="s">
        <v>86</v>
      </c>
      <c r="AW410" s="14" t="s">
        <v>36</v>
      </c>
      <c r="AX410" s="14" t="s">
        <v>76</v>
      </c>
      <c r="AY410" s="215" t="s">
        <v>144</v>
      </c>
    </row>
    <row r="411" spans="1:65" s="13" customFormat="1" ht="10.199999999999999">
      <c r="B411" s="195"/>
      <c r="C411" s="196"/>
      <c r="D411" s="190" t="s">
        <v>153</v>
      </c>
      <c r="E411" s="197" t="s">
        <v>38</v>
      </c>
      <c r="F411" s="198" t="s">
        <v>1657</v>
      </c>
      <c r="G411" s="196"/>
      <c r="H411" s="197" t="s">
        <v>38</v>
      </c>
      <c r="I411" s="199"/>
      <c r="J411" s="196"/>
      <c r="K411" s="196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153</v>
      </c>
      <c r="AU411" s="204" t="s">
        <v>86</v>
      </c>
      <c r="AV411" s="13" t="s">
        <v>84</v>
      </c>
      <c r="AW411" s="13" t="s">
        <v>36</v>
      </c>
      <c r="AX411" s="13" t="s">
        <v>76</v>
      </c>
      <c r="AY411" s="204" t="s">
        <v>144</v>
      </c>
    </row>
    <row r="412" spans="1:65" s="14" customFormat="1" ht="10.199999999999999">
      <c r="B412" s="205"/>
      <c r="C412" s="206"/>
      <c r="D412" s="190" t="s">
        <v>153</v>
      </c>
      <c r="E412" s="207" t="s">
        <v>38</v>
      </c>
      <c r="F412" s="208" t="s">
        <v>1677</v>
      </c>
      <c r="G412" s="206"/>
      <c r="H412" s="209">
        <v>34.5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153</v>
      </c>
      <c r="AU412" s="215" t="s">
        <v>86</v>
      </c>
      <c r="AV412" s="14" t="s">
        <v>86</v>
      </c>
      <c r="AW412" s="14" t="s">
        <v>36</v>
      </c>
      <c r="AX412" s="14" t="s">
        <v>76</v>
      </c>
      <c r="AY412" s="215" t="s">
        <v>144</v>
      </c>
    </row>
    <row r="413" spans="1:65" s="15" customFormat="1" ht="10.199999999999999">
      <c r="B413" s="232"/>
      <c r="C413" s="233"/>
      <c r="D413" s="190" t="s">
        <v>153</v>
      </c>
      <c r="E413" s="234" t="s">
        <v>38</v>
      </c>
      <c r="F413" s="235" t="s">
        <v>421</v>
      </c>
      <c r="G413" s="233"/>
      <c r="H413" s="236">
        <v>115.5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153</v>
      </c>
      <c r="AU413" s="242" t="s">
        <v>86</v>
      </c>
      <c r="AV413" s="15" t="s">
        <v>145</v>
      </c>
      <c r="AW413" s="15" t="s">
        <v>36</v>
      </c>
      <c r="AX413" s="15" t="s">
        <v>84</v>
      </c>
      <c r="AY413" s="242" t="s">
        <v>144</v>
      </c>
    </row>
    <row r="414" spans="1:65" s="2" customFormat="1" ht="16.5" customHeight="1">
      <c r="A414" s="37"/>
      <c r="B414" s="38"/>
      <c r="C414" s="177" t="s">
        <v>687</v>
      </c>
      <c r="D414" s="177" t="s">
        <v>147</v>
      </c>
      <c r="E414" s="178" t="s">
        <v>1045</v>
      </c>
      <c r="F414" s="179" t="s">
        <v>1046</v>
      </c>
      <c r="G414" s="180" t="s">
        <v>150</v>
      </c>
      <c r="H414" s="181">
        <v>1</v>
      </c>
      <c r="I414" s="182"/>
      <c r="J414" s="183">
        <f>ROUND(I414*H414,2)</f>
        <v>0</v>
      </c>
      <c r="K414" s="179" t="s">
        <v>38</v>
      </c>
      <c r="L414" s="42"/>
      <c r="M414" s="184" t="s">
        <v>38</v>
      </c>
      <c r="N414" s="185" t="s">
        <v>49</v>
      </c>
      <c r="O414" s="68"/>
      <c r="P414" s="186">
        <f>O414*H414</f>
        <v>0</v>
      </c>
      <c r="Q414" s="186">
        <v>1.0000000000000001E-5</v>
      </c>
      <c r="R414" s="186">
        <f>Q414*H414</f>
        <v>1.0000000000000001E-5</v>
      </c>
      <c r="S414" s="186">
        <v>0</v>
      </c>
      <c r="T414" s="187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8" t="s">
        <v>198</v>
      </c>
      <c r="AT414" s="188" t="s">
        <v>147</v>
      </c>
      <c r="AU414" s="188" t="s">
        <v>86</v>
      </c>
      <c r="AY414" s="20" t="s">
        <v>144</v>
      </c>
      <c r="BE414" s="189">
        <f>IF(N414="základní",J414,0)</f>
        <v>0</v>
      </c>
      <c r="BF414" s="189">
        <f>IF(N414="snížená",J414,0)</f>
        <v>0</v>
      </c>
      <c r="BG414" s="189">
        <f>IF(N414="zákl. přenesená",J414,0)</f>
        <v>0</v>
      </c>
      <c r="BH414" s="189">
        <f>IF(N414="sníž. přenesená",J414,0)</f>
        <v>0</v>
      </c>
      <c r="BI414" s="189">
        <f>IF(N414="nulová",J414,0)</f>
        <v>0</v>
      </c>
      <c r="BJ414" s="20" t="s">
        <v>145</v>
      </c>
      <c r="BK414" s="189">
        <f>ROUND(I414*H414,2)</f>
        <v>0</v>
      </c>
      <c r="BL414" s="20" t="s">
        <v>198</v>
      </c>
      <c r="BM414" s="188" t="s">
        <v>1047</v>
      </c>
    </row>
    <row r="415" spans="1:65" s="2" customFormat="1" ht="10.199999999999999">
      <c r="A415" s="37"/>
      <c r="B415" s="38"/>
      <c r="C415" s="39"/>
      <c r="D415" s="190" t="s">
        <v>152</v>
      </c>
      <c r="E415" s="39"/>
      <c r="F415" s="191" t="s">
        <v>1046</v>
      </c>
      <c r="G415" s="39"/>
      <c r="H415" s="39"/>
      <c r="I415" s="192"/>
      <c r="J415" s="39"/>
      <c r="K415" s="39"/>
      <c r="L415" s="42"/>
      <c r="M415" s="228"/>
      <c r="N415" s="229"/>
      <c r="O415" s="230"/>
      <c r="P415" s="230"/>
      <c r="Q415" s="230"/>
      <c r="R415" s="230"/>
      <c r="S415" s="230"/>
      <c r="T415" s="23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152</v>
      </c>
      <c r="AU415" s="20" t="s">
        <v>86</v>
      </c>
    </row>
    <row r="416" spans="1:65" s="2" customFormat="1" ht="6.9" customHeight="1">
      <c r="A416" s="37"/>
      <c r="B416" s="51"/>
      <c r="C416" s="52"/>
      <c r="D416" s="52"/>
      <c r="E416" s="52"/>
      <c r="F416" s="52"/>
      <c r="G416" s="52"/>
      <c r="H416" s="52"/>
      <c r="I416" s="52"/>
      <c r="J416" s="52"/>
      <c r="K416" s="52"/>
      <c r="L416" s="42"/>
      <c r="M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</sheetData>
  <sheetProtection algorithmName="SHA-512" hashValue="fP68iIW3mEOwKWgVAClXQ0V3+lk87kcPBybu/El9aQOXqp062roV8Y2X+g9cC+Le0yfbg3178nNWZaAsJncX8w==" saltValue="czZInZnIiwfUlvwwPQwMkZFoEP7BjBGyB7+pcr1m/4AoL7qYECelUOy0RK7beK8K9hcxrjJsQIgOg2Ci02IMfQ==" spinCount="100000" sheet="1" objects="1" scenarios="1" formatColumns="0" formatRows="0" autoFilter="0"/>
  <autoFilter ref="C93:K415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4" r:id="rId1"/>
    <hyperlink ref="F109" r:id="rId2"/>
    <hyperlink ref="F114" r:id="rId3"/>
    <hyperlink ref="F118" r:id="rId4"/>
    <hyperlink ref="F124" r:id="rId5"/>
    <hyperlink ref="F132" r:id="rId6"/>
    <hyperlink ref="F137" r:id="rId7"/>
    <hyperlink ref="F142" r:id="rId8"/>
    <hyperlink ref="F147" r:id="rId9"/>
    <hyperlink ref="F151" r:id="rId10"/>
    <hyperlink ref="F156" r:id="rId11"/>
    <hyperlink ref="F170" r:id="rId12"/>
    <hyperlink ref="F178" r:id="rId13"/>
    <hyperlink ref="F182" r:id="rId14"/>
    <hyperlink ref="F191" r:id="rId15"/>
    <hyperlink ref="F198" r:id="rId16"/>
    <hyperlink ref="F203" r:id="rId17"/>
    <hyperlink ref="F207" r:id="rId18"/>
    <hyperlink ref="F219" r:id="rId19"/>
    <hyperlink ref="F225" r:id="rId20"/>
    <hyperlink ref="F230" r:id="rId21"/>
    <hyperlink ref="F237" r:id="rId22"/>
    <hyperlink ref="F248" r:id="rId23"/>
    <hyperlink ref="F253" r:id="rId24"/>
    <hyperlink ref="F258" r:id="rId25"/>
    <hyperlink ref="F262" r:id="rId26"/>
    <hyperlink ref="F266" r:id="rId27"/>
    <hyperlink ref="F270" r:id="rId28"/>
    <hyperlink ref="F278" r:id="rId29"/>
    <hyperlink ref="F285" r:id="rId30"/>
    <hyperlink ref="F289" r:id="rId31"/>
    <hyperlink ref="F295" r:id="rId32"/>
    <hyperlink ref="F300" r:id="rId33"/>
    <hyperlink ref="F309" r:id="rId34"/>
    <hyperlink ref="F318" r:id="rId35"/>
    <hyperlink ref="F323" r:id="rId36"/>
    <hyperlink ref="F328" r:id="rId37"/>
    <hyperlink ref="F340" r:id="rId38"/>
    <hyperlink ref="F353" r:id="rId39"/>
    <hyperlink ref="F357" r:id="rId40"/>
    <hyperlink ref="F368" r:id="rId41"/>
    <hyperlink ref="F377" r:id="rId42"/>
    <hyperlink ref="F382" r:id="rId43"/>
    <hyperlink ref="F386" r:id="rId44"/>
    <hyperlink ref="F394" r:id="rId45"/>
    <hyperlink ref="F405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0" t="s">
        <v>113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86</v>
      </c>
    </row>
    <row r="4" spans="1:46" s="1" customFormat="1" ht="24.9" customHeight="1">
      <c r="B4" s="23"/>
      <c r="D4" s="107" t="s">
        <v>114</v>
      </c>
      <c r="L4" s="23"/>
      <c r="M4" s="108" t="s">
        <v>10</v>
      </c>
      <c r="AT4" s="20" t="s">
        <v>36</v>
      </c>
    </row>
    <row r="5" spans="1:46" s="1" customFormat="1" ht="6.9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384" t="str">
        <f>'Rekapitulace stavby'!K6</f>
        <v>ŘSP, budova A, rekonstrukce sociálních zařízení a úklidových komor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1678</v>
      </c>
      <c r="F9" s="387"/>
      <c r="G9" s="387"/>
      <c r="H9" s="38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.199999999999999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38</v>
      </c>
      <c r="G11" s="37"/>
      <c r="H11" s="37"/>
      <c r="I11" s="109" t="s">
        <v>20</v>
      </c>
      <c r="J11" s="111" t="s">
        <v>1679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22</v>
      </c>
      <c r="E12" s="37"/>
      <c r="F12" s="111" t="s">
        <v>23</v>
      </c>
      <c r="G12" s="37"/>
      <c r="H12" s="37"/>
      <c r="I12" s="109" t="s">
        <v>24</v>
      </c>
      <c r="J12" s="112" t="str">
        <f>'Rekapitulace stavby'!AN8</f>
        <v>28. 2. 2024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8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26</v>
      </c>
      <c r="E14" s="37"/>
      <c r="F14" s="37"/>
      <c r="G14" s="37"/>
      <c r="H14" s="37"/>
      <c r="I14" s="109" t="s">
        <v>27</v>
      </c>
      <c r="J14" s="111" t="s">
        <v>28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29</v>
      </c>
      <c r="F15" s="37"/>
      <c r="G15" s="37"/>
      <c r="H15" s="37"/>
      <c r="I15" s="109" t="s">
        <v>30</v>
      </c>
      <c r="J15" s="111" t="s">
        <v>31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32</v>
      </c>
      <c r="E17" s="37"/>
      <c r="F17" s="37"/>
      <c r="G17" s="37"/>
      <c r="H17" s="37"/>
      <c r="I17" s="109" t="s">
        <v>27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9" t="s">
        <v>30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34</v>
      </c>
      <c r="E20" s="37"/>
      <c r="F20" s="37"/>
      <c r="G20" s="37"/>
      <c r="H20" s="37"/>
      <c r="I20" s="109" t="s">
        <v>27</v>
      </c>
      <c r="J20" s="111" t="s">
        <v>28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35</v>
      </c>
      <c r="F21" s="37"/>
      <c r="G21" s="37"/>
      <c r="H21" s="37"/>
      <c r="I21" s="109" t="s">
        <v>30</v>
      </c>
      <c r="J21" s="111" t="s">
        <v>31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27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30</v>
      </c>
      <c r="J24" s="111" t="s">
        <v>38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40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3"/>
      <c r="B27" s="114"/>
      <c r="C27" s="113"/>
      <c r="D27" s="113"/>
      <c r="E27" s="390" t="s">
        <v>41</v>
      </c>
      <c r="F27" s="390"/>
      <c r="G27" s="390"/>
      <c r="H27" s="3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42</v>
      </c>
      <c r="E30" s="37"/>
      <c r="F30" s="37"/>
      <c r="G30" s="37"/>
      <c r="H30" s="37"/>
      <c r="I30" s="37"/>
      <c r="J30" s="118">
        <f>ROUND(J83,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9" t="s">
        <v>44</v>
      </c>
      <c r="G32" s="37"/>
      <c r="H32" s="37"/>
      <c r="I32" s="119" t="s">
        <v>43</v>
      </c>
      <c r="J32" s="119" t="s">
        <v>45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hidden="1" customHeight="1">
      <c r="A33" s="37"/>
      <c r="B33" s="42"/>
      <c r="C33" s="37"/>
      <c r="D33" s="120" t="s">
        <v>46</v>
      </c>
      <c r="E33" s="109" t="s">
        <v>47</v>
      </c>
      <c r="F33" s="121">
        <f>ROUND((SUM(BE83:BE113)),  2)</f>
        <v>0</v>
      </c>
      <c r="G33" s="37"/>
      <c r="H33" s="37"/>
      <c r="I33" s="122">
        <v>0.21</v>
      </c>
      <c r="J33" s="121">
        <f>ROUND(((SUM(BE83:BE113))*I33),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hidden="1" customHeight="1">
      <c r="A34" s="37"/>
      <c r="B34" s="42"/>
      <c r="C34" s="37"/>
      <c r="D34" s="37"/>
      <c r="E34" s="109" t="s">
        <v>48</v>
      </c>
      <c r="F34" s="121">
        <f>ROUND((SUM(BF83:BF113)),  2)</f>
        <v>0</v>
      </c>
      <c r="G34" s="37"/>
      <c r="H34" s="37"/>
      <c r="I34" s="122">
        <v>0.12</v>
      </c>
      <c r="J34" s="121">
        <f>ROUND(((SUM(BF83:BF113))*I34),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customHeight="1">
      <c r="A35" s="37"/>
      <c r="B35" s="42"/>
      <c r="C35" s="37"/>
      <c r="D35" s="109" t="s">
        <v>46</v>
      </c>
      <c r="E35" s="109" t="s">
        <v>49</v>
      </c>
      <c r="F35" s="121">
        <f>ROUND((SUM(BG83:BG113)),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customHeight="1">
      <c r="A36" s="37"/>
      <c r="B36" s="42"/>
      <c r="C36" s="37"/>
      <c r="D36" s="37"/>
      <c r="E36" s="109" t="s">
        <v>50</v>
      </c>
      <c r="F36" s="121">
        <f>ROUND((SUM(BH83:BH113)),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9" t="s">
        <v>51</v>
      </c>
      <c r="F37" s="121">
        <f>ROUND((SUM(BI83:BI113)),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ŘSP, budova A, rekonstrukce sociálních zařízení a úklidových komor</v>
      </c>
      <c r="F48" s="392"/>
      <c r="G48" s="392"/>
      <c r="H48" s="39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VON - Vedlejší a ostatní náklady</v>
      </c>
      <c r="F50" s="393"/>
      <c r="G50" s="393"/>
      <c r="H50" s="39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Hradec Králové</v>
      </c>
      <c r="G52" s="39"/>
      <c r="H52" s="39"/>
      <c r="I52" s="32" t="s">
        <v>24</v>
      </c>
      <c r="J52" s="63" t="str">
        <f>IF(J12="","",J12)</f>
        <v>28. 2. 2024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6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118</v>
      </c>
      <c r="D57" s="135"/>
      <c r="E57" s="135"/>
      <c r="F57" s="135"/>
      <c r="G57" s="135"/>
      <c r="H57" s="135"/>
      <c r="I57" s="135"/>
      <c r="J57" s="136" t="s">
        <v>119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8" customHeight="1">
      <c r="A59" s="37"/>
      <c r="B59" s="38"/>
      <c r="C59" s="137" t="s">
        <v>74</v>
      </c>
      <c r="D59" s="39"/>
      <c r="E59" s="39"/>
      <c r="F59" s="39"/>
      <c r="G59" s="39"/>
      <c r="H59" s="39"/>
      <c r="I59" s="39"/>
      <c r="J59" s="81">
        <f>J83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" customHeight="1">
      <c r="B60" s="138"/>
      <c r="C60" s="139"/>
      <c r="D60" s="140" t="s">
        <v>1680</v>
      </c>
      <c r="E60" s="141"/>
      <c r="F60" s="141"/>
      <c r="G60" s="141"/>
      <c r="H60" s="141"/>
      <c r="I60" s="141"/>
      <c r="J60" s="142">
        <f>J84</f>
        <v>0</v>
      </c>
      <c r="K60" s="139"/>
      <c r="L60" s="143"/>
    </row>
    <row r="61" spans="1:47" s="10" customFormat="1" ht="19.95" customHeight="1">
      <c r="B61" s="144"/>
      <c r="C61" s="145"/>
      <c r="D61" s="146" t="s">
        <v>1681</v>
      </c>
      <c r="E61" s="147"/>
      <c r="F61" s="147"/>
      <c r="G61" s="147"/>
      <c r="H61" s="147"/>
      <c r="I61" s="147"/>
      <c r="J61" s="148">
        <f>J85</f>
        <v>0</v>
      </c>
      <c r="K61" s="145"/>
      <c r="L61" s="149"/>
    </row>
    <row r="62" spans="1:47" s="10" customFormat="1" ht="19.95" customHeight="1">
      <c r="B62" s="144"/>
      <c r="C62" s="145"/>
      <c r="D62" s="146" t="s">
        <v>1682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95" customHeight="1">
      <c r="B63" s="144"/>
      <c r="C63" s="145"/>
      <c r="D63" s="146" t="s">
        <v>1683</v>
      </c>
      <c r="E63" s="147"/>
      <c r="F63" s="147"/>
      <c r="G63" s="147"/>
      <c r="H63" s="147"/>
      <c r="I63" s="147"/>
      <c r="J63" s="148">
        <f>J101</f>
        <v>0</v>
      </c>
      <c r="K63" s="145"/>
      <c r="L63" s="149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0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" customHeight="1">
      <c r="A65" s="37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11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" customHeight="1">
      <c r="A69" s="37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" customHeight="1">
      <c r="A70" s="37"/>
      <c r="B70" s="38"/>
      <c r="C70" s="26" t="s">
        <v>129</v>
      </c>
      <c r="D70" s="39"/>
      <c r="E70" s="39"/>
      <c r="F70" s="39"/>
      <c r="G70" s="39"/>
      <c r="H70" s="39"/>
      <c r="I70" s="39"/>
      <c r="J70" s="39"/>
      <c r="K70" s="39"/>
      <c r="L70" s="11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91" t="str">
        <f>E7</f>
        <v>ŘSP, budova A, rekonstrukce sociálních zařízení a úklidových komor</v>
      </c>
      <c r="F73" s="392"/>
      <c r="G73" s="392"/>
      <c r="H73" s="392"/>
      <c r="I73" s="39"/>
      <c r="J73" s="39"/>
      <c r="K73" s="39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115</v>
      </c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48" t="str">
        <f>E9</f>
        <v>VON - Vedlejší a ostatní náklady</v>
      </c>
      <c r="F75" s="393"/>
      <c r="G75" s="393"/>
      <c r="H75" s="393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22</v>
      </c>
      <c r="D77" s="39"/>
      <c r="E77" s="39"/>
      <c r="F77" s="30" t="str">
        <f>F12</f>
        <v>Hradec Králové</v>
      </c>
      <c r="G77" s="39"/>
      <c r="H77" s="39"/>
      <c r="I77" s="32" t="s">
        <v>24</v>
      </c>
      <c r="J77" s="63" t="str">
        <f>IF(J12="","",J12)</f>
        <v>28. 2. 2024</v>
      </c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65" customHeight="1">
      <c r="A79" s="37"/>
      <c r="B79" s="38"/>
      <c r="C79" s="32" t="s">
        <v>26</v>
      </c>
      <c r="D79" s="39"/>
      <c r="E79" s="39"/>
      <c r="F79" s="30" t="str">
        <f>E15</f>
        <v>Povodí Labe, státní podnik</v>
      </c>
      <c r="G79" s="39"/>
      <c r="H79" s="39"/>
      <c r="I79" s="32" t="s">
        <v>34</v>
      </c>
      <c r="J79" s="35" t="str">
        <f>E21</f>
        <v>Povodí Labe, státní podnik, OIČ</v>
      </c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15" customHeight="1">
      <c r="A80" s="37"/>
      <c r="B80" s="38"/>
      <c r="C80" s="32" t="s">
        <v>32</v>
      </c>
      <c r="D80" s="39"/>
      <c r="E80" s="39"/>
      <c r="F80" s="30" t="str">
        <f>IF(E18="","",E18)</f>
        <v>Vyplň údaj</v>
      </c>
      <c r="G80" s="39"/>
      <c r="H80" s="39"/>
      <c r="I80" s="32" t="s">
        <v>37</v>
      </c>
      <c r="J80" s="35" t="str">
        <f>E24</f>
        <v>Ing. Eva Morkesová</v>
      </c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50"/>
      <c r="B82" s="151"/>
      <c r="C82" s="152" t="s">
        <v>130</v>
      </c>
      <c r="D82" s="153" t="s">
        <v>61</v>
      </c>
      <c r="E82" s="153" t="s">
        <v>57</v>
      </c>
      <c r="F82" s="153" t="s">
        <v>58</v>
      </c>
      <c r="G82" s="153" t="s">
        <v>131</v>
      </c>
      <c r="H82" s="153" t="s">
        <v>132</v>
      </c>
      <c r="I82" s="153" t="s">
        <v>133</v>
      </c>
      <c r="J82" s="153" t="s">
        <v>119</v>
      </c>
      <c r="K82" s="154" t="s">
        <v>134</v>
      </c>
      <c r="L82" s="155"/>
      <c r="M82" s="72" t="s">
        <v>38</v>
      </c>
      <c r="N82" s="73" t="s">
        <v>46</v>
      </c>
      <c r="O82" s="73" t="s">
        <v>135</v>
      </c>
      <c r="P82" s="73" t="s">
        <v>136</v>
      </c>
      <c r="Q82" s="73" t="s">
        <v>137</v>
      </c>
      <c r="R82" s="73" t="s">
        <v>138</v>
      </c>
      <c r="S82" s="73" t="s">
        <v>139</v>
      </c>
      <c r="T82" s="74" t="s">
        <v>140</v>
      </c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</row>
    <row r="83" spans="1:65" s="2" customFormat="1" ht="22.8" customHeight="1">
      <c r="A83" s="37"/>
      <c r="B83" s="38"/>
      <c r="C83" s="79" t="s">
        <v>141</v>
      </c>
      <c r="D83" s="39"/>
      <c r="E83" s="39"/>
      <c r="F83" s="39"/>
      <c r="G83" s="39"/>
      <c r="H83" s="39"/>
      <c r="I83" s="39"/>
      <c r="J83" s="156">
        <f>BK83</f>
        <v>0</v>
      </c>
      <c r="K83" s="39"/>
      <c r="L83" s="42"/>
      <c r="M83" s="75"/>
      <c r="N83" s="157"/>
      <c r="O83" s="76"/>
      <c r="P83" s="158">
        <f>P84</f>
        <v>0</v>
      </c>
      <c r="Q83" s="76"/>
      <c r="R83" s="158">
        <f>R84</f>
        <v>0</v>
      </c>
      <c r="S83" s="76"/>
      <c r="T83" s="159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75</v>
      </c>
      <c r="AU83" s="20" t="s">
        <v>120</v>
      </c>
      <c r="BK83" s="160">
        <f>BK84</f>
        <v>0</v>
      </c>
    </row>
    <row r="84" spans="1:65" s="12" customFormat="1" ht="25.95" customHeight="1">
      <c r="B84" s="161"/>
      <c r="C84" s="162"/>
      <c r="D84" s="163" t="s">
        <v>75</v>
      </c>
      <c r="E84" s="164" t="s">
        <v>1684</v>
      </c>
      <c r="F84" s="164" t="s">
        <v>1685</v>
      </c>
      <c r="G84" s="162"/>
      <c r="H84" s="162"/>
      <c r="I84" s="165"/>
      <c r="J84" s="166">
        <f>BK84</f>
        <v>0</v>
      </c>
      <c r="K84" s="162"/>
      <c r="L84" s="167"/>
      <c r="M84" s="168"/>
      <c r="N84" s="169"/>
      <c r="O84" s="169"/>
      <c r="P84" s="170">
        <f>P85+P94+P101</f>
        <v>0</v>
      </c>
      <c r="Q84" s="169"/>
      <c r="R84" s="170">
        <f>R85+R94+R101</f>
        <v>0</v>
      </c>
      <c r="S84" s="169"/>
      <c r="T84" s="171">
        <f>T85+T94+T101</f>
        <v>0</v>
      </c>
      <c r="AR84" s="172" t="s">
        <v>145</v>
      </c>
      <c r="AT84" s="173" t="s">
        <v>75</v>
      </c>
      <c r="AU84" s="173" t="s">
        <v>76</v>
      </c>
      <c r="AY84" s="172" t="s">
        <v>144</v>
      </c>
      <c r="BK84" s="174">
        <f>BK85+BK94+BK101</f>
        <v>0</v>
      </c>
    </row>
    <row r="85" spans="1:65" s="12" customFormat="1" ht="22.8" customHeight="1">
      <c r="B85" s="161"/>
      <c r="C85" s="162"/>
      <c r="D85" s="163" t="s">
        <v>75</v>
      </c>
      <c r="E85" s="175" t="s">
        <v>1686</v>
      </c>
      <c r="F85" s="175" t="s">
        <v>1687</v>
      </c>
      <c r="G85" s="162"/>
      <c r="H85" s="162"/>
      <c r="I85" s="165"/>
      <c r="J85" s="176">
        <f>BK85</f>
        <v>0</v>
      </c>
      <c r="K85" s="162"/>
      <c r="L85" s="167"/>
      <c r="M85" s="168"/>
      <c r="N85" s="169"/>
      <c r="O85" s="169"/>
      <c r="P85" s="170">
        <f>SUM(P86:P93)</f>
        <v>0</v>
      </c>
      <c r="Q85" s="169"/>
      <c r="R85" s="170">
        <f>SUM(R86:R93)</f>
        <v>0</v>
      </c>
      <c r="S85" s="169"/>
      <c r="T85" s="171">
        <f>SUM(T86:T93)</f>
        <v>0</v>
      </c>
      <c r="AR85" s="172" t="s">
        <v>145</v>
      </c>
      <c r="AT85" s="173" t="s">
        <v>75</v>
      </c>
      <c r="AU85" s="173" t="s">
        <v>84</v>
      </c>
      <c r="AY85" s="172" t="s">
        <v>144</v>
      </c>
      <c r="BK85" s="174">
        <f>SUM(BK86:BK93)</f>
        <v>0</v>
      </c>
    </row>
    <row r="86" spans="1:65" s="2" customFormat="1" ht="16.5" customHeight="1">
      <c r="A86" s="37"/>
      <c r="B86" s="38"/>
      <c r="C86" s="177" t="s">
        <v>84</v>
      </c>
      <c r="D86" s="177" t="s">
        <v>147</v>
      </c>
      <c r="E86" s="178" t="s">
        <v>1688</v>
      </c>
      <c r="F86" s="179" t="s">
        <v>1689</v>
      </c>
      <c r="G86" s="180" t="s">
        <v>150</v>
      </c>
      <c r="H86" s="181">
        <v>1</v>
      </c>
      <c r="I86" s="182"/>
      <c r="J86" s="183">
        <f>ROUND(I86*H86,2)</f>
        <v>0</v>
      </c>
      <c r="K86" s="179" t="s">
        <v>38</v>
      </c>
      <c r="L86" s="42"/>
      <c r="M86" s="184" t="s">
        <v>38</v>
      </c>
      <c r="N86" s="185" t="s">
        <v>49</v>
      </c>
      <c r="O86" s="68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8" t="s">
        <v>1690</v>
      </c>
      <c r="AT86" s="188" t="s">
        <v>147</v>
      </c>
      <c r="AU86" s="188" t="s">
        <v>86</v>
      </c>
      <c r="AY86" s="20" t="s">
        <v>144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20" t="s">
        <v>145</v>
      </c>
      <c r="BK86" s="189">
        <f>ROUND(I86*H86,2)</f>
        <v>0</v>
      </c>
      <c r="BL86" s="20" t="s">
        <v>1690</v>
      </c>
      <c r="BM86" s="188" t="s">
        <v>1691</v>
      </c>
    </row>
    <row r="87" spans="1:65" s="2" customFormat="1" ht="10.199999999999999">
      <c r="A87" s="37"/>
      <c r="B87" s="38"/>
      <c r="C87" s="39"/>
      <c r="D87" s="190" t="s">
        <v>152</v>
      </c>
      <c r="E87" s="39"/>
      <c r="F87" s="191" t="s">
        <v>1689</v>
      </c>
      <c r="G87" s="39"/>
      <c r="H87" s="39"/>
      <c r="I87" s="192"/>
      <c r="J87" s="39"/>
      <c r="K87" s="39"/>
      <c r="L87" s="42"/>
      <c r="M87" s="193"/>
      <c r="N87" s="194"/>
      <c r="O87" s="68"/>
      <c r="P87" s="68"/>
      <c r="Q87" s="68"/>
      <c r="R87" s="68"/>
      <c r="S87" s="68"/>
      <c r="T87" s="69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152</v>
      </c>
      <c r="AU87" s="20" t="s">
        <v>86</v>
      </c>
    </row>
    <row r="88" spans="1:65" s="13" customFormat="1" ht="10.199999999999999">
      <c r="B88" s="195"/>
      <c r="C88" s="196"/>
      <c r="D88" s="190" t="s">
        <v>153</v>
      </c>
      <c r="E88" s="197" t="s">
        <v>38</v>
      </c>
      <c r="F88" s="198" t="s">
        <v>1692</v>
      </c>
      <c r="G88" s="196"/>
      <c r="H88" s="197" t="s">
        <v>38</v>
      </c>
      <c r="I88" s="199"/>
      <c r="J88" s="196"/>
      <c r="K88" s="196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153</v>
      </c>
      <c r="AU88" s="204" t="s">
        <v>86</v>
      </c>
      <c r="AV88" s="13" t="s">
        <v>84</v>
      </c>
      <c r="AW88" s="13" t="s">
        <v>36</v>
      </c>
      <c r="AX88" s="13" t="s">
        <v>76</v>
      </c>
      <c r="AY88" s="204" t="s">
        <v>144</v>
      </c>
    </row>
    <row r="89" spans="1:65" s="13" customFormat="1" ht="10.199999999999999">
      <c r="B89" s="195"/>
      <c r="C89" s="196"/>
      <c r="D89" s="190" t="s">
        <v>153</v>
      </c>
      <c r="E89" s="197" t="s">
        <v>38</v>
      </c>
      <c r="F89" s="198" t="s">
        <v>1693</v>
      </c>
      <c r="G89" s="196"/>
      <c r="H89" s="197" t="s">
        <v>38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153</v>
      </c>
      <c r="AU89" s="204" t="s">
        <v>86</v>
      </c>
      <c r="AV89" s="13" t="s">
        <v>84</v>
      </c>
      <c r="AW89" s="13" t="s">
        <v>36</v>
      </c>
      <c r="AX89" s="13" t="s">
        <v>76</v>
      </c>
      <c r="AY89" s="204" t="s">
        <v>144</v>
      </c>
    </row>
    <row r="90" spans="1:65" s="13" customFormat="1" ht="10.199999999999999">
      <c r="B90" s="195"/>
      <c r="C90" s="196"/>
      <c r="D90" s="190" t="s">
        <v>153</v>
      </c>
      <c r="E90" s="197" t="s">
        <v>38</v>
      </c>
      <c r="F90" s="198" t="s">
        <v>1694</v>
      </c>
      <c r="G90" s="196"/>
      <c r="H90" s="197" t="s">
        <v>38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153</v>
      </c>
      <c r="AU90" s="204" t="s">
        <v>86</v>
      </c>
      <c r="AV90" s="13" t="s">
        <v>84</v>
      </c>
      <c r="AW90" s="13" t="s">
        <v>36</v>
      </c>
      <c r="AX90" s="13" t="s">
        <v>76</v>
      </c>
      <c r="AY90" s="204" t="s">
        <v>144</v>
      </c>
    </row>
    <row r="91" spans="1:65" s="13" customFormat="1" ht="10.199999999999999">
      <c r="B91" s="195"/>
      <c r="C91" s="196"/>
      <c r="D91" s="190" t="s">
        <v>153</v>
      </c>
      <c r="E91" s="197" t="s">
        <v>38</v>
      </c>
      <c r="F91" s="198" t="s">
        <v>1695</v>
      </c>
      <c r="G91" s="196"/>
      <c r="H91" s="197" t="s">
        <v>38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153</v>
      </c>
      <c r="AU91" s="204" t="s">
        <v>86</v>
      </c>
      <c r="AV91" s="13" t="s">
        <v>84</v>
      </c>
      <c r="AW91" s="13" t="s">
        <v>36</v>
      </c>
      <c r="AX91" s="13" t="s">
        <v>76</v>
      </c>
      <c r="AY91" s="204" t="s">
        <v>144</v>
      </c>
    </row>
    <row r="92" spans="1:65" s="13" customFormat="1" ht="10.199999999999999">
      <c r="B92" s="195"/>
      <c r="C92" s="196"/>
      <c r="D92" s="190" t="s">
        <v>153</v>
      </c>
      <c r="E92" s="197" t="s">
        <v>38</v>
      </c>
      <c r="F92" s="198" t="s">
        <v>1696</v>
      </c>
      <c r="G92" s="196"/>
      <c r="H92" s="197" t="s">
        <v>38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153</v>
      </c>
      <c r="AU92" s="204" t="s">
        <v>86</v>
      </c>
      <c r="AV92" s="13" t="s">
        <v>84</v>
      </c>
      <c r="AW92" s="13" t="s">
        <v>36</v>
      </c>
      <c r="AX92" s="13" t="s">
        <v>76</v>
      </c>
      <c r="AY92" s="204" t="s">
        <v>144</v>
      </c>
    </row>
    <row r="93" spans="1:65" s="14" customFormat="1" ht="10.199999999999999">
      <c r="B93" s="205"/>
      <c r="C93" s="206"/>
      <c r="D93" s="190" t="s">
        <v>153</v>
      </c>
      <c r="E93" s="207" t="s">
        <v>38</v>
      </c>
      <c r="F93" s="208" t="s">
        <v>84</v>
      </c>
      <c r="G93" s="206"/>
      <c r="H93" s="209">
        <v>1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153</v>
      </c>
      <c r="AU93" s="215" t="s">
        <v>86</v>
      </c>
      <c r="AV93" s="14" t="s">
        <v>86</v>
      </c>
      <c r="AW93" s="14" t="s">
        <v>36</v>
      </c>
      <c r="AX93" s="14" t="s">
        <v>84</v>
      </c>
      <c r="AY93" s="215" t="s">
        <v>144</v>
      </c>
    </row>
    <row r="94" spans="1:65" s="12" customFormat="1" ht="22.8" customHeight="1">
      <c r="B94" s="161"/>
      <c r="C94" s="162"/>
      <c r="D94" s="163" t="s">
        <v>75</v>
      </c>
      <c r="E94" s="175" t="s">
        <v>1697</v>
      </c>
      <c r="F94" s="175" t="s">
        <v>1698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SUM(P95:P100)</f>
        <v>0</v>
      </c>
      <c r="Q94" s="169"/>
      <c r="R94" s="170">
        <f>SUM(R95:R100)</f>
        <v>0</v>
      </c>
      <c r="S94" s="169"/>
      <c r="T94" s="171">
        <f>SUM(T95:T100)</f>
        <v>0</v>
      </c>
      <c r="AR94" s="172" t="s">
        <v>145</v>
      </c>
      <c r="AT94" s="173" t="s">
        <v>75</v>
      </c>
      <c r="AU94" s="173" t="s">
        <v>84</v>
      </c>
      <c r="AY94" s="172" t="s">
        <v>144</v>
      </c>
      <c r="BK94" s="174">
        <f>SUM(BK95:BK100)</f>
        <v>0</v>
      </c>
    </row>
    <row r="95" spans="1:65" s="2" customFormat="1" ht="16.5" customHeight="1">
      <c r="A95" s="37"/>
      <c r="B95" s="38"/>
      <c r="C95" s="177" t="s">
        <v>86</v>
      </c>
      <c r="D95" s="177" t="s">
        <v>147</v>
      </c>
      <c r="E95" s="178" t="s">
        <v>1699</v>
      </c>
      <c r="F95" s="179" t="s">
        <v>1700</v>
      </c>
      <c r="G95" s="180" t="s">
        <v>150</v>
      </c>
      <c r="H95" s="181">
        <v>1</v>
      </c>
      <c r="I95" s="182"/>
      <c r="J95" s="183">
        <f>ROUND(I95*H95,2)</f>
        <v>0</v>
      </c>
      <c r="K95" s="179" t="s">
        <v>38</v>
      </c>
      <c r="L95" s="42"/>
      <c r="M95" s="184" t="s">
        <v>38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1690</v>
      </c>
      <c r="AT95" s="188" t="s">
        <v>147</v>
      </c>
      <c r="AU95" s="188" t="s">
        <v>86</v>
      </c>
      <c r="AY95" s="20" t="s">
        <v>144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145</v>
      </c>
      <c r="BK95" s="189">
        <f>ROUND(I95*H95,2)</f>
        <v>0</v>
      </c>
      <c r="BL95" s="20" t="s">
        <v>1690</v>
      </c>
      <c r="BM95" s="188" t="s">
        <v>1701</v>
      </c>
    </row>
    <row r="96" spans="1:65" s="2" customFormat="1" ht="10.199999999999999">
      <c r="A96" s="37"/>
      <c r="B96" s="38"/>
      <c r="C96" s="39"/>
      <c r="D96" s="190" t="s">
        <v>152</v>
      </c>
      <c r="E96" s="39"/>
      <c r="F96" s="191" t="s">
        <v>1700</v>
      </c>
      <c r="G96" s="39"/>
      <c r="H96" s="39"/>
      <c r="I96" s="192"/>
      <c r="J96" s="39"/>
      <c r="K96" s="39"/>
      <c r="L96" s="42"/>
      <c r="M96" s="193"/>
      <c r="N96" s="194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86</v>
      </c>
    </row>
    <row r="97" spans="1:65" s="13" customFormat="1" ht="10.199999999999999">
      <c r="B97" s="195"/>
      <c r="C97" s="196"/>
      <c r="D97" s="190" t="s">
        <v>153</v>
      </c>
      <c r="E97" s="197" t="s">
        <v>38</v>
      </c>
      <c r="F97" s="198" t="s">
        <v>1702</v>
      </c>
      <c r="G97" s="196"/>
      <c r="H97" s="197" t="s">
        <v>38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153</v>
      </c>
      <c r="AU97" s="204" t="s">
        <v>86</v>
      </c>
      <c r="AV97" s="13" t="s">
        <v>84</v>
      </c>
      <c r="AW97" s="13" t="s">
        <v>36</v>
      </c>
      <c r="AX97" s="13" t="s">
        <v>76</v>
      </c>
      <c r="AY97" s="204" t="s">
        <v>144</v>
      </c>
    </row>
    <row r="98" spans="1:65" s="14" customFormat="1" ht="10.199999999999999">
      <c r="B98" s="205"/>
      <c r="C98" s="206"/>
      <c r="D98" s="190" t="s">
        <v>153</v>
      </c>
      <c r="E98" s="207" t="s">
        <v>38</v>
      </c>
      <c r="F98" s="208" t="s">
        <v>84</v>
      </c>
      <c r="G98" s="206"/>
      <c r="H98" s="209">
        <v>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153</v>
      </c>
      <c r="AU98" s="215" t="s">
        <v>86</v>
      </c>
      <c r="AV98" s="14" t="s">
        <v>86</v>
      </c>
      <c r="AW98" s="14" t="s">
        <v>36</v>
      </c>
      <c r="AX98" s="14" t="s">
        <v>84</v>
      </c>
      <c r="AY98" s="215" t="s">
        <v>144</v>
      </c>
    </row>
    <row r="99" spans="1:65" s="2" customFormat="1" ht="16.5" customHeight="1">
      <c r="A99" s="37"/>
      <c r="B99" s="38"/>
      <c r="C99" s="177" t="s">
        <v>169</v>
      </c>
      <c r="D99" s="177" t="s">
        <v>147</v>
      </c>
      <c r="E99" s="178" t="s">
        <v>1703</v>
      </c>
      <c r="F99" s="179" t="s">
        <v>1704</v>
      </c>
      <c r="G99" s="180" t="s">
        <v>226</v>
      </c>
      <c r="H99" s="181">
        <v>1</v>
      </c>
      <c r="I99" s="182"/>
      <c r="J99" s="183">
        <f>ROUND(I99*H99,2)</f>
        <v>0</v>
      </c>
      <c r="K99" s="179" t="s">
        <v>38</v>
      </c>
      <c r="L99" s="42"/>
      <c r="M99" s="184" t="s">
        <v>38</v>
      </c>
      <c r="N99" s="185" t="s">
        <v>49</v>
      </c>
      <c r="O99" s="68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1705</v>
      </c>
      <c r="AT99" s="188" t="s">
        <v>147</v>
      </c>
      <c r="AU99" s="188" t="s">
        <v>86</v>
      </c>
      <c r="AY99" s="20" t="s">
        <v>144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145</v>
      </c>
      <c r="BK99" s="189">
        <f>ROUND(I99*H99,2)</f>
        <v>0</v>
      </c>
      <c r="BL99" s="20" t="s">
        <v>1705</v>
      </c>
      <c r="BM99" s="188" t="s">
        <v>1706</v>
      </c>
    </row>
    <row r="100" spans="1:65" s="2" customFormat="1" ht="10.199999999999999">
      <c r="A100" s="37"/>
      <c r="B100" s="38"/>
      <c r="C100" s="39"/>
      <c r="D100" s="190" t="s">
        <v>152</v>
      </c>
      <c r="E100" s="39"/>
      <c r="F100" s="191" t="s">
        <v>1704</v>
      </c>
      <c r="G100" s="39"/>
      <c r="H100" s="39"/>
      <c r="I100" s="192"/>
      <c r="J100" s="39"/>
      <c r="K100" s="39"/>
      <c r="L100" s="42"/>
      <c r="M100" s="193"/>
      <c r="N100" s="194"/>
      <c r="O100" s="68"/>
      <c r="P100" s="68"/>
      <c r="Q100" s="68"/>
      <c r="R100" s="68"/>
      <c r="S100" s="68"/>
      <c r="T100" s="69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152</v>
      </c>
      <c r="AU100" s="20" t="s">
        <v>86</v>
      </c>
    </row>
    <row r="101" spans="1:65" s="12" customFormat="1" ht="22.8" customHeight="1">
      <c r="B101" s="161"/>
      <c r="C101" s="162"/>
      <c r="D101" s="163" t="s">
        <v>75</v>
      </c>
      <c r="E101" s="175" t="s">
        <v>1707</v>
      </c>
      <c r="F101" s="175" t="s">
        <v>1708</v>
      </c>
      <c r="G101" s="162"/>
      <c r="H101" s="162"/>
      <c r="I101" s="165"/>
      <c r="J101" s="176">
        <f>BK101</f>
        <v>0</v>
      </c>
      <c r="K101" s="162"/>
      <c r="L101" s="167"/>
      <c r="M101" s="168"/>
      <c r="N101" s="169"/>
      <c r="O101" s="169"/>
      <c r="P101" s="170">
        <f>SUM(P102:P113)</f>
        <v>0</v>
      </c>
      <c r="Q101" s="169"/>
      <c r="R101" s="170">
        <f>SUM(R102:R113)</f>
        <v>0</v>
      </c>
      <c r="S101" s="169"/>
      <c r="T101" s="171">
        <f>SUM(T102:T113)</f>
        <v>0</v>
      </c>
      <c r="AR101" s="172" t="s">
        <v>145</v>
      </c>
      <c r="AT101" s="173" t="s">
        <v>75</v>
      </c>
      <c r="AU101" s="173" t="s">
        <v>84</v>
      </c>
      <c r="AY101" s="172" t="s">
        <v>144</v>
      </c>
      <c r="BK101" s="174">
        <f>SUM(BK102:BK113)</f>
        <v>0</v>
      </c>
    </row>
    <row r="102" spans="1:65" s="2" customFormat="1" ht="24.15" customHeight="1">
      <c r="A102" s="37"/>
      <c r="B102" s="38"/>
      <c r="C102" s="177" t="s">
        <v>145</v>
      </c>
      <c r="D102" s="177" t="s">
        <v>147</v>
      </c>
      <c r="E102" s="178" t="s">
        <v>1709</v>
      </c>
      <c r="F102" s="179" t="s">
        <v>1710</v>
      </c>
      <c r="G102" s="180" t="s">
        <v>150</v>
      </c>
      <c r="H102" s="181">
        <v>1</v>
      </c>
      <c r="I102" s="182"/>
      <c r="J102" s="183">
        <f>ROUND(I102*H102,2)</f>
        <v>0</v>
      </c>
      <c r="K102" s="179" t="s">
        <v>38</v>
      </c>
      <c r="L102" s="42"/>
      <c r="M102" s="184" t="s">
        <v>38</v>
      </c>
      <c r="N102" s="185" t="s">
        <v>49</v>
      </c>
      <c r="O102" s="68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8" t="s">
        <v>1711</v>
      </c>
      <c r="AT102" s="188" t="s">
        <v>147</v>
      </c>
      <c r="AU102" s="188" t="s">
        <v>86</v>
      </c>
      <c r="AY102" s="20" t="s">
        <v>144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145</v>
      </c>
      <c r="BK102" s="189">
        <f>ROUND(I102*H102,2)</f>
        <v>0</v>
      </c>
      <c r="BL102" s="20" t="s">
        <v>1711</v>
      </c>
      <c r="BM102" s="188" t="s">
        <v>1712</v>
      </c>
    </row>
    <row r="103" spans="1:65" s="2" customFormat="1" ht="19.2">
      <c r="A103" s="37"/>
      <c r="B103" s="38"/>
      <c r="C103" s="39"/>
      <c r="D103" s="190" t="s">
        <v>152</v>
      </c>
      <c r="E103" s="39"/>
      <c r="F103" s="191" t="s">
        <v>1710</v>
      </c>
      <c r="G103" s="39"/>
      <c r="H103" s="39"/>
      <c r="I103" s="192"/>
      <c r="J103" s="39"/>
      <c r="K103" s="39"/>
      <c r="L103" s="42"/>
      <c r="M103" s="193"/>
      <c r="N103" s="194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152</v>
      </c>
      <c r="AU103" s="20" t="s">
        <v>86</v>
      </c>
    </row>
    <row r="104" spans="1:65" s="13" customFormat="1" ht="10.199999999999999">
      <c r="B104" s="195"/>
      <c r="C104" s="196"/>
      <c r="D104" s="190" t="s">
        <v>153</v>
      </c>
      <c r="E104" s="197" t="s">
        <v>38</v>
      </c>
      <c r="F104" s="198" t="s">
        <v>1713</v>
      </c>
      <c r="G104" s="196"/>
      <c r="H104" s="197" t="s">
        <v>38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153</v>
      </c>
      <c r="AU104" s="204" t="s">
        <v>86</v>
      </c>
      <c r="AV104" s="13" t="s">
        <v>84</v>
      </c>
      <c r="AW104" s="13" t="s">
        <v>36</v>
      </c>
      <c r="AX104" s="13" t="s">
        <v>76</v>
      </c>
      <c r="AY104" s="204" t="s">
        <v>144</v>
      </c>
    </row>
    <row r="105" spans="1:65" s="14" customFormat="1" ht="10.199999999999999">
      <c r="B105" s="205"/>
      <c r="C105" s="206"/>
      <c r="D105" s="190" t="s">
        <v>153</v>
      </c>
      <c r="E105" s="207" t="s">
        <v>38</v>
      </c>
      <c r="F105" s="208" t="s">
        <v>84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153</v>
      </c>
      <c r="AU105" s="215" t="s">
        <v>86</v>
      </c>
      <c r="AV105" s="14" t="s">
        <v>86</v>
      </c>
      <c r="AW105" s="14" t="s">
        <v>36</v>
      </c>
      <c r="AX105" s="14" t="s">
        <v>84</v>
      </c>
      <c r="AY105" s="215" t="s">
        <v>144</v>
      </c>
    </row>
    <row r="106" spans="1:65" s="2" customFormat="1" ht="16.5" customHeight="1">
      <c r="A106" s="37"/>
      <c r="B106" s="38"/>
      <c r="C106" s="177" t="s">
        <v>184</v>
      </c>
      <c r="D106" s="177" t="s">
        <v>147</v>
      </c>
      <c r="E106" s="178" t="s">
        <v>1714</v>
      </c>
      <c r="F106" s="179" t="s">
        <v>1715</v>
      </c>
      <c r="G106" s="180" t="s">
        <v>150</v>
      </c>
      <c r="H106" s="181">
        <v>1</v>
      </c>
      <c r="I106" s="182"/>
      <c r="J106" s="183">
        <f>ROUND(I106*H106,2)</f>
        <v>0</v>
      </c>
      <c r="K106" s="179" t="s">
        <v>38</v>
      </c>
      <c r="L106" s="42"/>
      <c r="M106" s="184" t="s">
        <v>38</v>
      </c>
      <c r="N106" s="185" t="s">
        <v>49</v>
      </c>
      <c r="O106" s="68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1711</v>
      </c>
      <c r="AT106" s="188" t="s">
        <v>147</v>
      </c>
      <c r="AU106" s="188" t="s">
        <v>86</v>
      </c>
      <c r="AY106" s="20" t="s">
        <v>144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145</v>
      </c>
      <c r="BK106" s="189">
        <f>ROUND(I106*H106,2)</f>
        <v>0</v>
      </c>
      <c r="BL106" s="20" t="s">
        <v>1711</v>
      </c>
      <c r="BM106" s="188" t="s">
        <v>1716</v>
      </c>
    </row>
    <row r="107" spans="1:65" s="2" customFormat="1" ht="10.199999999999999">
      <c r="A107" s="37"/>
      <c r="B107" s="38"/>
      <c r="C107" s="39"/>
      <c r="D107" s="190" t="s">
        <v>152</v>
      </c>
      <c r="E107" s="39"/>
      <c r="F107" s="191" t="s">
        <v>1715</v>
      </c>
      <c r="G107" s="39"/>
      <c r="H107" s="39"/>
      <c r="I107" s="192"/>
      <c r="J107" s="39"/>
      <c r="K107" s="39"/>
      <c r="L107" s="42"/>
      <c r="M107" s="193"/>
      <c r="N107" s="194"/>
      <c r="O107" s="68"/>
      <c r="P107" s="68"/>
      <c r="Q107" s="68"/>
      <c r="R107" s="68"/>
      <c r="S107" s="68"/>
      <c r="T107" s="69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152</v>
      </c>
      <c r="AU107" s="20" t="s">
        <v>86</v>
      </c>
    </row>
    <row r="108" spans="1:65" s="13" customFormat="1" ht="10.199999999999999">
      <c r="B108" s="195"/>
      <c r="C108" s="196"/>
      <c r="D108" s="190" t="s">
        <v>153</v>
      </c>
      <c r="E108" s="197" t="s">
        <v>38</v>
      </c>
      <c r="F108" s="198" t="s">
        <v>1717</v>
      </c>
      <c r="G108" s="196"/>
      <c r="H108" s="197" t="s">
        <v>38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153</v>
      </c>
      <c r="AU108" s="204" t="s">
        <v>86</v>
      </c>
      <c r="AV108" s="13" t="s">
        <v>84</v>
      </c>
      <c r="AW108" s="13" t="s">
        <v>36</v>
      </c>
      <c r="AX108" s="13" t="s">
        <v>76</v>
      </c>
      <c r="AY108" s="204" t="s">
        <v>144</v>
      </c>
    </row>
    <row r="109" spans="1:65" s="13" customFormat="1" ht="10.199999999999999">
      <c r="B109" s="195"/>
      <c r="C109" s="196"/>
      <c r="D109" s="190" t="s">
        <v>153</v>
      </c>
      <c r="E109" s="197" t="s">
        <v>38</v>
      </c>
      <c r="F109" s="198" t="s">
        <v>1718</v>
      </c>
      <c r="G109" s="196"/>
      <c r="H109" s="197" t="s">
        <v>38</v>
      </c>
      <c r="I109" s="199"/>
      <c r="J109" s="196"/>
      <c r="K109" s="196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153</v>
      </c>
      <c r="AU109" s="204" t="s">
        <v>86</v>
      </c>
      <c r="AV109" s="13" t="s">
        <v>84</v>
      </c>
      <c r="AW109" s="13" t="s">
        <v>36</v>
      </c>
      <c r="AX109" s="13" t="s">
        <v>76</v>
      </c>
      <c r="AY109" s="204" t="s">
        <v>144</v>
      </c>
    </row>
    <row r="110" spans="1:65" s="14" customFormat="1" ht="10.199999999999999">
      <c r="B110" s="205"/>
      <c r="C110" s="206"/>
      <c r="D110" s="190" t="s">
        <v>153</v>
      </c>
      <c r="E110" s="207" t="s">
        <v>38</v>
      </c>
      <c r="F110" s="208" t="s">
        <v>84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153</v>
      </c>
      <c r="AU110" s="215" t="s">
        <v>86</v>
      </c>
      <c r="AV110" s="14" t="s">
        <v>86</v>
      </c>
      <c r="AW110" s="14" t="s">
        <v>36</v>
      </c>
      <c r="AX110" s="14" t="s">
        <v>84</v>
      </c>
      <c r="AY110" s="215" t="s">
        <v>144</v>
      </c>
    </row>
    <row r="111" spans="1:65" s="2" customFormat="1" ht="16.5" customHeight="1">
      <c r="A111" s="37"/>
      <c r="B111" s="38"/>
      <c r="C111" s="177" t="s">
        <v>194</v>
      </c>
      <c r="D111" s="177" t="s">
        <v>147</v>
      </c>
      <c r="E111" s="178" t="s">
        <v>1719</v>
      </c>
      <c r="F111" s="179" t="s">
        <v>1720</v>
      </c>
      <c r="G111" s="180" t="s">
        <v>150</v>
      </c>
      <c r="H111" s="181">
        <v>1</v>
      </c>
      <c r="I111" s="182"/>
      <c r="J111" s="183">
        <f>ROUND(I111*H111,2)</f>
        <v>0</v>
      </c>
      <c r="K111" s="179" t="s">
        <v>38</v>
      </c>
      <c r="L111" s="42"/>
      <c r="M111" s="184" t="s">
        <v>38</v>
      </c>
      <c r="N111" s="185" t="s">
        <v>49</v>
      </c>
      <c r="O111" s="68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1711</v>
      </c>
      <c r="AT111" s="188" t="s">
        <v>147</v>
      </c>
      <c r="AU111" s="188" t="s">
        <v>86</v>
      </c>
      <c r="AY111" s="20" t="s">
        <v>144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145</v>
      </c>
      <c r="BK111" s="189">
        <f>ROUND(I111*H111,2)</f>
        <v>0</v>
      </c>
      <c r="BL111" s="20" t="s">
        <v>1711</v>
      </c>
      <c r="BM111" s="188" t="s">
        <v>1721</v>
      </c>
    </row>
    <row r="112" spans="1:65" s="2" customFormat="1" ht="10.199999999999999">
      <c r="A112" s="37"/>
      <c r="B112" s="38"/>
      <c r="C112" s="39"/>
      <c r="D112" s="190" t="s">
        <v>152</v>
      </c>
      <c r="E112" s="39"/>
      <c r="F112" s="191" t="s">
        <v>1720</v>
      </c>
      <c r="G112" s="39"/>
      <c r="H112" s="39"/>
      <c r="I112" s="192"/>
      <c r="J112" s="39"/>
      <c r="K112" s="39"/>
      <c r="L112" s="42"/>
      <c r="M112" s="193"/>
      <c r="N112" s="194"/>
      <c r="O112" s="68"/>
      <c r="P112" s="68"/>
      <c r="Q112" s="68"/>
      <c r="R112" s="68"/>
      <c r="S112" s="68"/>
      <c r="T112" s="69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152</v>
      </c>
      <c r="AU112" s="20" t="s">
        <v>86</v>
      </c>
    </row>
    <row r="113" spans="1:51" s="14" customFormat="1" ht="10.199999999999999">
      <c r="B113" s="205"/>
      <c r="C113" s="206"/>
      <c r="D113" s="190" t="s">
        <v>153</v>
      </c>
      <c r="E113" s="207" t="s">
        <v>38</v>
      </c>
      <c r="F113" s="208" t="s">
        <v>84</v>
      </c>
      <c r="G113" s="206"/>
      <c r="H113" s="209">
        <v>1</v>
      </c>
      <c r="I113" s="210"/>
      <c r="J113" s="206"/>
      <c r="K113" s="206"/>
      <c r="L113" s="211"/>
      <c r="M113" s="254"/>
      <c r="N113" s="255"/>
      <c r="O113" s="255"/>
      <c r="P113" s="255"/>
      <c r="Q113" s="255"/>
      <c r="R113" s="255"/>
      <c r="S113" s="255"/>
      <c r="T113" s="256"/>
      <c r="AT113" s="215" t="s">
        <v>153</v>
      </c>
      <c r="AU113" s="215" t="s">
        <v>86</v>
      </c>
      <c r="AV113" s="14" t="s">
        <v>86</v>
      </c>
      <c r="AW113" s="14" t="s">
        <v>36</v>
      </c>
      <c r="AX113" s="14" t="s">
        <v>84</v>
      </c>
      <c r="AY113" s="215" t="s">
        <v>144</v>
      </c>
    </row>
    <row r="114" spans="1:51" s="2" customFormat="1" ht="6.9" customHeight="1">
      <c r="A114" s="37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2"/>
      <c r="M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</sheetData>
  <sheetProtection algorithmName="SHA-512" hashValue="ryqJF0aHM43/F788Rm6k64C12ChcYqf2eijKMutZSrF4TSU32xwHrQ+pjnkLPNIGKpX4EurylL7qepwJGeFitg==" saltValue="VDbwUafQapk0ZiZ1b7TtlIKlbSHftwbA1uVjswfog0C67Ly8j+wJtDKD15ZtSizeB48COpz6bX9wa53AzYzlZQ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57" customWidth="1"/>
    <col min="2" max="2" width="1.7109375" style="257" customWidth="1"/>
    <col min="3" max="4" width="5" style="257" customWidth="1"/>
    <col min="5" max="5" width="11.7109375" style="257" customWidth="1"/>
    <col min="6" max="6" width="9.140625" style="257" customWidth="1"/>
    <col min="7" max="7" width="5" style="257" customWidth="1"/>
    <col min="8" max="8" width="77.85546875" style="257" customWidth="1"/>
    <col min="9" max="10" width="20" style="257" customWidth="1"/>
    <col min="11" max="11" width="1.710937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96" t="s">
        <v>1722</v>
      </c>
      <c r="D3" s="396"/>
      <c r="E3" s="396"/>
      <c r="F3" s="396"/>
      <c r="G3" s="396"/>
      <c r="H3" s="396"/>
      <c r="I3" s="396"/>
      <c r="J3" s="396"/>
      <c r="K3" s="262"/>
    </row>
    <row r="4" spans="2:11" s="1" customFormat="1" ht="25.5" customHeight="1">
      <c r="B4" s="263"/>
      <c r="C4" s="395" t="s">
        <v>1723</v>
      </c>
      <c r="D4" s="395"/>
      <c r="E4" s="395"/>
      <c r="F4" s="395"/>
      <c r="G4" s="395"/>
      <c r="H4" s="395"/>
      <c r="I4" s="395"/>
      <c r="J4" s="395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4" t="s">
        <v>1724</v>
      </c>
      <c r="D6" s="394"/>
      <c r="E6" s="394"/>
      <c r="F6" s="394"/>
      <c r="G6" s="394"/>
      <c r="H6" s="394"/>
      <c r="I6" s="394"/>
      <c r="J6" s="394"/>
      <c r="K6" s="264"/>
    </row>
    <row r="7" spans="2:11" s="1" customFormat="1" ht="15" customHeight="1">
      <c r="B7" s="267"/>
      <c r="C7" s="394" t="s">
        <v>1725</v>
      </c>
      <c r="D7" s="394"/>
      <c r="E7" s="394"/>
      <c r="F7" s="394"/>
      <c r="G7" s="394"/>
      <c r="H7" s="394"/>
      <c r="I7" s="394"/>
      <c r="J7" s="394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4" t="s">
        <v>1726</v>
      </c>
      <c r="D9" s="394"/>
      <c r="E9" s="394"/>
      <c r="F9" s="394"/>
      <c r="G9" s="394"/>
      <c r="H9" s="394"/>
      <c r="I9" s="394"/>
      <c r="J9" s="394"/>
      <c r="K9" s="264"/>
    </row>
    <row r="10" spans="2:11" s="1" customFormat="1" ht="15" customHeight="1">
      <c r="B10" s="267"/>
      <c r="C10" s="266"/>
      <c r="D10" s="394" t="s">
        <v>1727</v>
      </c>
      <c r="E10" s="394"/>
      <c r="F10" s="394"/>
      <c r="G10" s="394"/>
      <c r="H10" s="394"/>
      <c r="I10" s="394"/>
      <c r="J10" s="394"/>
      <c r="K10" s="264"/>
    </row>
    <row r="11" spans="2:11" s="1" customFormat="1" ht="15" customHeight="1">
      <c r="B11" s="267"/>
      <c r="C11" s="268"/>
      <c r="D11" s="394" t="s">
        <v>1728</v>
      </c>
      <c r="E11" s="394"/>
      <c r="F11" s="394"/>
      <c r="G11" s="394"/>
      <c r="H11" s="394"/>
      <c r="I11" s="394"/>
      <c r="J11" s="394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1729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4" t="s">
        <v>1730</v>
      </c>
      <c r="E15" s="394"/>
      <c r="F15" s="394"/>
      <c r="G15" s="394"/>
      <c r="H15" s="394"/>
      <c r="I15" s="394"/>
      <c r="J15" s="394"/>
      <c r="K15" s="264"/>
    </row>
    <row r="16" spans="2:11" s="1" customFormat="1" ht="15" customHeight="1">
      <c r="B16" s="267"/>
      <c r="C16" s="268"/>
      <c r="D16" s="394" t="s">
        <v>1731</v>
      </c>
      <c r="E16" s="394"/>
      <c r="F16" s="394"/>
      <c r="G16" s="394"/>
      <c r="H16" s="394"/>
      <c r="I16" s="394"/>
      <c r="J16" s="394"/>
      <c r="K16" s="264"/>
    </row>
    <row r="17" spans="2:11" s="1" customFormat="1" ht="15" customHeight="1">
      <c r="B17" s="267"/>
      <c r="C17" s="268"/>
      <c r="D17" s="394" t="s">
        <v>1732</v>
      </c>
      <c r="E17" s="394"/>
      <c r="F17" s="394"/>
      <c r="G17" s="394"/>
      <c r="H17" s="394"/>
      <c r="I17" s="394"/>
      <c r="J17" s="394"/>
      <c r="K17" s="264"/>
    </row>
    <row r="18" spans="2:11" s="1" customFormat="1" ht="15" customHeight="1">
      <c r="B18" s="267"/>
      <c r="C18" s="268"/>
      <c r="D18" s="268"/>
      <c r="E18" s="270" t="s">
        <v>83</v>
      </c>
      <c r="F18" s="394" t="s">
        <v>1733</v>
      </c>
      <c r="G18" s="394"/>
      <c r="H18" s="394"/>
      <c r="I18" s="394"/>
      <c r="J18" s="394"/>
      <c r="K18" s="264"/>
    </row>
    <row r="19" spans="2:11" s="1" customFormat="1" ht="15" customHeight="1">
      <c r="B19" s="267"/>
      <c r="C19" s="268"/>
      <c r="D19" s="268"/>
      <c r="E19" s="270" t="s">
        <v>1734</v>
      </c>
      <c r="F19" s="394" t="s">
        <v>1735</v>
      </c>
      <c r="G19" s="394"/>
      <c r="H19" s="394"/>
      <c r="I19" s="394"/>
      <c r="J19" s="394"/>
      <c r="K19" s="264"/>
    </row>
    <row r="20" spans="2:11" s="1" customFormat="1" ht="15" customHeight="1">
      <c r="B20" s="267"/>
      <c r="C20" s="268"/>
      <c r="D20" s="268"/>
      <c r="E20" s="270" t="s">
        <v>1736</v>
      </c>
      <c r="F20" s="394" t="s">
        <v>1737</v>
      </c>
      <c r="G20" s="394"/>
      <c r="H20" s="394"/>
      <c r="I20" s="394"/>
      <c r="J20" s="394"/>
      <c r="K20" s="264"/>
    </row>
    <row r="21" spans="2:11" s="1" customFormat="1" ht="15" customHeight="1">
      <c r="B21" s="267"/>
      <c r="C21" s="268"/>
      <c r="D21" s="268"/>
      <c r="E21" s="270" t="s">
        <v>111</v>
      </c>
      <c r="F21" s="394" t="s">
        <v>112</v>
      </c>
      <c r="G21" s="394"/>
      <c r="H21" s="394"/>
      <c r="I21" s="394"/>
      <c r="J21" s="394"/>
      <c r="K21" s="264"/>
    </row>
    <row r="22" spans="2:11" s="1" customFormat="1" ht="15" customHeight="1">
      <c r="B22" s="267"/>
      <c r="C22" s="268"/>
      <c r="D22" s="268"/>
      <c r="E22" s="270" t="s">
        <v>1684</v>
      </c>
      <c r="F22" s="394" t="s">
        <v>1738</v>
      </c>
      <c r="G22" s="394"/>
      <c r="H22" s="394"/>
      <c r="I22" s="394"/>
      <c r="J22" s="394"/>
      <c r="K22" s="264"/>
    </row>
    <row r="23" spans="2:11" s="1" customFormat="1" ht="15" customHeight="1">
      <c r="B23" s="267"/>
      <c r="C23" s="268"/>
      <c r="D23" s="268"/>
      <c r="E23" s="270" t="s">
        <v>1739</v>
      </c>
      <c r="F23" s="394" t="s">
        <v>1740</v>
      </c>
      <c r="G23" s="394"/>
      <c r="H23" s="394"/>
      <c r="I23" s="394"/>
      <c r="J23" s="394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4" t="s">
        <v>1741</v>
      </c>
      <c r="D25" s="394"/>
      <c r="E25" s="394"/>
      <c r="F25" s="394"/>
      <c r="G25" s="394"/>
      <c r="H25" s="394"/>
      <c r="I25" s="394"/>
      <c r="J25" s="394"/>
      <c r="K25" s="264"/>
    </row>
    <row r="26" spans="2:11" s="1" customFormat="1" ht="15" customHeight="1">
      <c r="B26" s="267"/>
      <c r="C26" s="394" t="s">
        <v>1742</v>
      </c>
      <c r="D26" s="394"/>
      <c r="E26" s="394"/>
      <c r="F26" s="394"/>
      <c r="G26" s="394"/>
      <c r="H26" s="394"/>
      <c r="I26" s="394"/>
      <c r="J26" s="394"/>
      <c r="K26" s="264"/>
    </row>
    <row r="27" spans="2:11" s="1" customFormat="1" ht="15" customHeight="1">
      <c r="B27" s="267"/>
      <c r="C27" s="266"/>
      <c r="D27" s="394" t="s">
        <v>1743</v>
      </c>
      <c r="E27" s="394"/>
      <c r="F27" s="394"/>
      <c r="G27" s="394"/>
      <c r="H27" s="394"/>
      <c r="I27" s="394"/>
      <c r="J27" s="394"/>
      <c r="K27" s="264"/>
    </row>
    <row r="28" spans="2:11" s="1" customFormat="1" ht="15" customHeight="1">
      <c r="B28" s="267"/>
      <c r="C28" s="268"/>
      <c r="D28" s="394" t="s">
        <v>1744</v>
      </c>
      <c r="E28" s="394"/>
      <c r="F28" s="394"/>
      <c r="G28" s="394"/>
      <c r="H28" s="394"/>
      <c r="I28" s="394"/>
      <c r="J28" s="394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4" t="s">
        <v>1745</v>
      </c>
      <c r="E30" s="394"/>
      <c r="F30" s="394"/>
      <c r="G30" s="394"/>
      <c r="H30" s="394"/>
      <c r="I30" s="394"/>
      <c r="J30" s="394"/>
      <c r="K30" s="264"/>
    </row>
    <row r="31" spans="2:11" s="1" customFormat="1" ht="15" customHeight="1">
      <c r="B31" s="267"/>
      <c r="C31" s="268"/>
      <c r="D31" s="394" t="s">
        <v>1746</v>
      </c>
      <c r="E31" s="394"/>
      <c r="F31" s="394"/>
      <c r="G31" s="394"/>
      <c r="H31" s="394"/>
      <c r="I31" s="394"/>
      <c r="J31" s="394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4" t="s">
        <v>1747</v>
      </c>
      <c r="E33" s="394"/>
      <c r="F33" s="394"/>
      <c r="G33" s="394"/>
      <c r="H33" s="394"/>
      <c r="I33" s="394"/>
      <c r="J33" s="394"/>
      <c r="K33" s="264"/>
    </row>
    <row r="34" spans="2:11" s="1" customFormat="1" ht="15" customHeight="1">
      <c r="B34" s="267"/>
      <c r="C34" s="268"/>
      <c r="D34" s="394" t="s">
        <v>1748</v>
      </c>
      <c r="E34" s="394"/>
      <c r="F34" s="394"/>
      <c r="G34" s="394"/>
      <c r="H34" s="394"/>
      <c r="I34" s="394"/>
      <c r="J34" s="394"/>
      <c r="K34" s="264"/>
    </row>
    <row r="35" spans="2:11" s="1" customFormat="1" ht="15" customHeight="1">
      <c r="B35" s="267"/>
      <c r="C35" s="268"/>
      <c r="D35" s="394" t="s">
        <v>1749</v>
      </c>
      <c r="E35" s="394"/>
      <c r="F35" s="394"/>
      <c r="G35" s="394"/>
      <c r="H35" s="394"/>
      <c r="I35" s="394"/>
      <c r="J35" s="394"/>
      <c r="K35" s="264"/>
    </row>
    <row r="36" spans="2:11" s="1" customFormat="1" ht="15" customHeight="1">
      <c r="B36" s="267"/>
      <c r="C36" s="268"/>
      <c r="D36" s="266"/>
      <c r="E36" s="269" t="s">
        <v>130</v>
      </c>
      <c r="F36" s="266"/>
      <c r="G36" s="394" t="s">
        <v>1750</v>
      </c>
      <c r="H36" s="394"/>
      <c r="I36" s="394"/>
      <c r="J36" s="394"/>
      <c r="K36" s="264"/>
    </row>
    <row r="37" spans="2:11" s="1" customFormat="1" ht="30.75" customHeight="1">
      <c r="B37" s="267"/>
      <c r="C37" s="268"/>
      <c r="D37" s="266"/>
      <c r="E37" s="269" t="s">
        <v>1751</v>
      </c>
      <c r="F37" s="266"/>
      <c r="G37" s="394" t="s">
        <v>1752</v>
      </c>
      <c r="H37" s="394"/>
      <c r="I37" s="394"/>
      <c r="J37" s="394"/>
      <c r="K37" s="264"/>
    </row>
    <row r="38" spans="2:11" s="1" customFormat="1" ht="15" customHeight="1">
      <c r="B38" s="267"/>
      <c r="C38" s="268"/>
      <c r="D38" s="266"/>
      <c r="E38" s="269" t="s">
        <v>57</v>
      </c>
      <c r="F38" s="266"/>
      <c r="G38" s="394" t="s">
        <v>1753</v>
      </c>
      <c r="H38" s="394"/>
      <c r="I38" s="394"/>
      <c r="J38" s="394"/>
      <c r="K38" s="264"/>
    </row>
    <row r="39" spans="2:11" s="1" customFormat="1" ht="15" customHeight="1">
      <c r="B39" s="267"/>
      <c r="C39" s="268"/>
      <c r="D39" s="266"/>
      <c r="E39" s="269" t="s">
        <v>58</v>
      </c>
      <c r="F39" s="266"/>
      <c r="G39" s="394" t="s">
        <v>1754</v>
      </c>
      <c r="H39" s="394"/>
      <c r="I39" s="394"/>
      <c r="J39" s="394"/>
      <c r="K39" s="264"/>
    </row>
    <row r="40" spans="2:11" s="1" customFormat="1" ht="15" customHeight="1">
      <c r="B40" s="267"/>
      <c r="C40" s="268"/>
      <c r="D40" s="266"/>
      <c r="E40" s="269" t="s">
        <v>131</v>
      </c>
      <c r="F40" s="266"/>
      <c r="G40" s="394" t="s">
        <v>1755</v>
      </c>
      <c r="H40" s="394"/>
      <c r="I40" s="394"/>
      <c r="J40" s="394"/>
      <c r="K40" s="264"/>
    </row>
    <row r="41" spans="2:11" s="1" customFormat="1" ht="15" customHeight="1">
      <c r="B41" s="267"/>
      <c r="C41" s="268"/>
      <c r="D41" s="266"/>
      <c r="E41" s="269" t="s">
        <v>132</v>
      </c>
      <c r="F41" s="266"/>
      <c r="G41" s="394" t="s">
        <v>1756</v>
      </c>
      <c r="H41" s="394"/>
      <c r="I41" s="394"/>
      <c r="J41" s="394"/>
      <c r="K41" s="264"/>
    </row>
    <row r="42" spans="2:11" s="1" customFormat="1" ht="15" customHeight="1">
      <c r="B42" s="267"/>
      <c r="C42" s="268"/>
      <c r="D42" s="266"/>
      <c r="E42" s="269" t="s">
        <v>1757</v>
      </c>
      <c r="F42" s="266"/>
      <c r="G42" s="394" t="s">
        <v>1758</v>
      </c>
      <c r="H42" s="394"/>
      <c r="I42" s="394"/>
      <c r="J42" s="394"/>
      <c r="K42" s="264"/>
    </row>
    <row r="43" spans="2:11" s="1" customFormat="1" ht="15" customHeight="1">
      <c r="B43" s="267"/>
      <c r="C43" s="268"/>
      <c r="D43" s="266"/>
      <c r="E43" s="269"/>
      <c r="F43" s="266"/>
      <c r="G43" s="394" t="s">
        <v>1759</v>
      </c>
      <c r="H43" s="394"/>
      <c r="I43" s="394"/>
      <c r="J43" s="394"/>
      <c r="K43" s="264"/>
    </row>
    <row r="44" spans="2:11" s="1" customFormat="1" ht="15" customHeight="1">
      <c r="B44" s="267"/>
      <c r="C44" s="268"/>
      <c r="D44" s="266"/>
      <c r="E44" s="269" t="s">
        <v>1760</v>
      </c>
      <c r="F44" s="266"/>
      <c r="G44" s="394" t="s">
        <v>1761</v>
      </c>
      <c r="H44" s="394"/>
      <c r="I44" s="394"/>
      <c r="J44" s="394"/>
      <c r="K44" s="264"/>
    </row>
    <row r="45" spans="2:11" s="1" customFormat="1" ht="15" customHeight="1">
      <c r="B45" s="267"/>
      <c r="C45" s="268"/>
      <c r="D45" s="266"/>
      <c r="E45" s="269" t="s">
        <v>134</v>
      </c>
      <c r="F45" s="266"/>
      <c r="G45" s="394" t="s">
        <v>1762</v>
      </c>
      <c r="H45" s="394"/>
      <c r="I45" s="394"/>
      <c r="J45" s="394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4" t="s">
        <v>1763</v>
      </c>
      <c r="E47" s="394"/>
      <c r="F47" s="394"/>
      <c r="G47" s="394"/>
      <c r="H47" s="394"/>
      <c r="I47" s="394"/>
      <c r="J47" s="394"/>
      <c r="K47" s="264"/>
    </row>
    <row r="48" spans="2:11" s="1" customFormat="1" ht="15" customHeight="1">
      <c r="B48" s="267"/>
      <c r="C48" s="268"/>
      <c r="D48" s="268"/>
      <c r="E48" s="394" t="s">
        <v>1764</v>
      </c>
      <c r="F48" s="394"/>
      <c r="G48" s="394"/>
      <c r="H48" s="394"/>
      <c r="I48" s="394"/>
      <c r="J48" s="394"/>
      <c r="K48" s="264"/>
    </row>
    <row r="49" spans="2:11" s="1" customFormat="1" ht="15" customHeight="1">
      <c r="B49" s="267"/>
      <c r="C49" s="268"/>
      <c r="D49" s="268"/>
      <c r="E49" s="394" t="s">
        <v>1765</v>
      </c>
      <c r="F49" s="394"/>
      <c r="G49" s="394"/>
      <c r="H49" s="394"/>
      <c r="I49" s="394"/>
      <c r="J49" s="394"/>
      <c r="K49" s="264"/>
    </row>
    <row r="50" spans="2:11" s="1" customFormat="1" ht="15" customHeight="1">
      <c r="B50" s="267"/>
      <c r="C50" s="268"/>
      <c r="D50" s="268"/>
      <c r="E50" s="394" t="s">
        <v>1766</v>
      </c>
      <c r="F50" s="394"/>
      <c r="G50" s="394"/>
      <c r="H50" s="394"/>
      <c r="I50" s="394"/>
      <c r="J50" s="394"/>
      <c r="K50" s="264"/>
    </row>
    <row r="51" spans="2:11" s="1" customFormat="1" ht="15" customHeight="1">
      <c r="B51" s="267"/>
      <c r="C51" s="268"/>
      <c r="D51" s="394" t="s">
        <v>1767</v>
      </c>
      <c r="E51" s="394"/>
      <c r="F51" s="394"/>
      <c r="G51" s="394"/>
      <c r="H51" s="394"/>
      <c r="I51" s="394"/>
      <c r="J51" s="394"/>
      <c r="K51" s="264"/>
    </row>
    <row r="52" spans="2:11" s="1" customFormat="1" ht="25.5" customHeight="1">
      <c r="B52" s="263"/>
      <c r="C52" s="395" t="s">
        <v>1768</v>
      </c>
      <c r="D52" s="395"/>
      <c r="E52" s="395"/>
      <c r="F52" s="395"/>
      <c r="G52" s="395"/>
      <c r="H52" s="395"/>
      <c r="I52" s="395"/>
      <c r="J52" s="395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4" t="s">
        <v>1769</v>
      </c>
      <c r="D54" s="394"/>
      <c r="E54" s="394"/>
      <c r="F54" s="394"/>
      <c r="G54" s="394"/>
      <c r="H54" s="394"/>
      <c r="I54" s="394"/>
      <c r="J54" s="394"/>
      <c r="K54" s="264"/>
    </row>
    <row r="55" spans="2:11" s="1" customFormat="1" ht="15" customHeight="1">
      <c r="B55" s="263"/>
      <c r="C55" s="394" t="s">
        <v>1770</v>
      </c>
      <c r="D55" s="394"/>
      <c r="E55" s="394"/>
      <c r="F55" s="394"/>
      <c r="G55" s="394"/>
      <c r="H55" s="394"/>
      <c r="I55" s="394"/>
      <c r="J55" s="394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4" t="s">
        <v>1771</v>
      </c>
      <c r="D57" s="394"/>
      <c r="E57" s="394"/>
      <c r="F57" s="394"/>
      <c r="G57" s="394"/>
      <c r="H57" s="394"/>
      <c r="I57" s="394"/>
      <c r="J57" s="394"/>
      <c r="K57" s="264"/>
    </row>
    <row r="58" spans="2:11" s="1" customFormat="1" ht="15" customHeight="1">
      <c r="B58" s="263"/>
      <c r="C58" s="268"/>
      <c r="D58" s="394" t="s">
        <v>1772</v>
      </c>
      <c r="E58" s="394"/>
      <c r="F58" s="394"/>
      <c r="G58" s="394"/>
      <c r="H58" s="394"/>
      <c r="I58" s="394"/>
      <c r="J58" s="394"/>
      <c r="K58" s="264"/>
    </row>
    <row r="59" spans="2:11" s="1" customFormat="1" ht="15" customHeight="1">
      <c r="B59" s="263"/>
      <c r="C59" s="268"/>
      <c r="D59" s="394" t="s">
        <v>1773</v>
      </c>
      <c r="E59" s="394"/>
      <c r="F59" s="394"/>
      <c r="G59" s="394"/>
      <c r="H59" s="394"/>
      <c r="I59" s="394"/>
      <c r="J59" s="394"/>
      <c r="K59" s="264"/>
    </row>
    <row r="60" spans="2:11" s="1" customFormat="1" ht="15" customHeight="1">
      <c r="B60" s="263"/>
      <c r="C60" s="268"/>
      <c r="D60" s="394" t="s">
        <v>1774</v>
      </c>
      <c r="E60" s="394"/>
      <c r="F60" s="394"/>
      <c r="G60" s="394"/>
      <c r="H60" s="394"/>
      <c r="I60" s="394"/>
      <c r="J60" s="394"/>
      <c r="K60" s="264"/>
    </row>
    <row r="61" spans="2:11" s="1" customFormat="1" ht="15" customHeight="1">
      <c r="B61" s="263"/>
      <c r="C61" s="268"/>
      <c r="D61" s="394" t="s">
        <v>1775</v>
      </c>
      <c r="E61" s="394"/>
      <c r="F61" s="394"/>
      <c r="G61" s="394"/>
      <c r="H61" s="394"/>
      <c r="I61" s="394"/>
      <c r="J61" s="394"/>
      <c r="K61" s="264"/>
    </row>
    <row r="62" spans="2:11" s="1" customFormat="1" ht="15" customHeight="1">
      <c r="B62" s="263"/>
      <c r="C62" s="268"/>
      <c r="D62" s="397" t="s">
        <v>1776</v>
      </c>
      <c r="E62" s="397"/>
      <c r="F62" s="397"/>
      <c r="G62" s="397"/>
      <c r="H62" s="397"/>
      <c r="I62" s="397"/>
      <c r="J62" s="397"/>
      <c r="K62" s="264"/>
    </row>
    <row r="63" spans="2:11" s="1" customFormat="1" ht="15" customHeight="1">
      <c r="B63" s="263"/>
      <c r="C63" s="268"/>
      <c r="D63" s="394" t="s">
        <v>1777</v>
      </c>
      <c r="E63" s="394"/>
      <c r="F63" s="394"/>
      <c r="G63" s="394"/>
      <c r="H63" s="394"/>
      <c r="I63" s="394"/>
      <c r="J63" s="394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4" t="s">
        <v>1778</v>
      </c>
      <c r="E65" s="394"/>
      <c r="F65" s="394"/>
      <c r="G65" s="394"/>
      <c r="H65" s="394"/>
      <c r="I65" s="394"/>
      <c r="J65" s="394"/>
      <c r="K65" s="264"/>
    </row>
    <row r="66" spans="2:11" s="1" customFormat="1" ht="15" customHeight="1">
      <c r="B66" s="263"/>
      <c r="C66" s="268"/>
      <c r="D66" s="397" t="s">
        <v>1779</v>
      </c>
      <c r="E66" s="397"/>
      <c r="F66" s="397"/>
      <c r="G66" s="397"/>
      <c r="H66" s="397"/>
      <c r="I66" s="397"/>
      <c r="J66" s="397"/>
      <c r="K66" s="264"/>
    </row>
    <row r="67" spans="2:11" s="1" customFormat="1" ht="15" customHeight="1">
      <c r="B67" s="263"/>
      <c r="C67" s="268"/>
      <c r="D67" s="394" t="s">
        <v>1780</v>
      </c>
      <c r="E67" s="394"/>
      <c r="F67" s="394"/>
      <c r="G67" s="394"/>
      <c r="H67" s="394"/>
      <c r="I67" s="394"/>
      <c r="J67" s="394"/>
      <c r="K67" s="264"/>
    </row>
    <row r="68" spans="2:11" s="1" customFormat="1" ht="15" customHeight="1">
      <c r="B68" s="263"/>
      <c r="C68" s="268"/>
      <c r="D68" s="394" t="s">
        <v>1781</v>
      </c>
      <c r="E68" s="394"/>
      <c r="F68" s="394"/>
      <c r="G68" s="394"/>
      <c r="H68" s="394"/>
      <c r="I68" s="394"/>
      <c r="J68" s="394"/>
      <c r="K68" s="264"/>
    </row>
    <row r="69" spans="2:11" s="1" customFormat="1" ht="15" customHeight="1">
      <c r="B69" s="263"/>
      <c r="C69" s="268"/>
      <c r="D69" s="394" t="s">
        <v>1782</v>
      </c>
      <c r="E69" s="394"/>
      <c r="F69" s="394"/>
      <c r="G69" s="394"/>
      <c r="H69" s="394"/>
      <c r="I69" s="394"/>
      <c r="J69" s="394"/>
      <c r="K69" s="264"/>
    </row>
    <row r="70" spans="2:11" s="1" customFormat="1" ht="15" customHeight="1">
      <c r="B70" s="263"/>
      <c r="C70" s="268"/>
      <c r="D70" s="394" t="s">
        <v>1783</v>
      </c>
      <c r="E70" s="394"/>
      <c r="F70" s="394"/>
      <c r="G70" s="394"/>
      <c r="H70" s="394"/>
      <c r="I70" s="394"/>
      <c r="J70" s="394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8" t="s">
        <v>1784</v>
      </c>
      <c r="D75" s="398"/>
      <c r="E75" s="398"/>
      <c r="F75" s="398"/>
      <c r="G75" s="398"/>
      <c r="H75" s="398"/>
      <c r="I75" s="398"/>
      <c r="J75" s="398"/>
      <c r="K75" s="281"/>
    </row>
    <row r="76" spans="2:11" s="1" customFormat="1" ht="17.25" customHeight="1">
      <c r="B76" s="280"/>
      <c r="C76" s="282" t="s">
        <v>1785</v>
      </c>
      <c r="D76" s="282"/>
      <c r="E76" s="282"/>
      <c r="F76" s="282" t="s">
        <v>1786</v>
      </c>
      <c r="G76" s="283"/>
      <c r="H76" s="282" t="s">
        <v>58</v>
      </c>
      <c r="I76" s="282" t="s">
        <v>61</v>
      </c>
      <c r="J76" s="282" t="s">
        <v>1787</v>
      </c>
      <c r="K76" s="281"/>
    </row>
    <row r="77" spans="2:11" s="1" customFormat="1" ht="17.25" customHeight="1">
      <c r="B77" s="280"/>
      <c r="C77" s="284" t="s">
        <v>1788</v>
      </c>
      <c r="D77" s="284"/>
      <c r="E77" s="284"/>
      <c r="F77" s="285" t="s">
        <v>1789</v>
      </c>
      <c r="G77" s="286"/>
      <c r="H77" s="284"/>
      <c r="I77" s="284"/>
      <c r="J77" s="284" t="s">
        <v>1790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57</v>
      </c>
      <c r="D79" s="289"/>
      <c r="E79" s="289"/>
      <c r="F79" s="290" t="s">
        <v>1791</v>
      </c>
      <c r="G79" s="291"/>
      <c r="H79" s="269" t="s">
        <v>1792</v>
      </c>
      <c r="I79" s="269" t="s">
        <v>1793</v>
      </c>
      <c r="J79" s="269">
        <v>20</v>
      </c>
      <c r="K79" s="281"/>
    </row>
    <row r="80" spans="2:11" s="1" customFormat="1" ht="15" customHeight="1">
      <c r="B80" s="280"/>
      <c r="C80" s="269" t="s">
        <v>1794</v>
      </c>
      <c r="D80" s="269"/>
      <c r="E80" s="269"/>
      <c r="F80" s="290" t="s">
        <v>1791</v>
      </c>
      <c r="G80" s="291"/>
      <c r="H80" s="269" t="s">
        <v>1795</v>
      </c>
      <c r="I80" s="269" t="s">
        <v>1793</v>
      </c>
      <c r="J80" s="269">
        <v>120</v>
      </c>
      <c r="K80" s="281"/>
    </row>
    <row r="81" spans="2:11" s="1" customFormat="1" ht="15" customHeight="1">
      <c r="B81" s="292"/>
      <c r="C81" s="269" t="s">
        <v>1796</v>
      </c>
      <c r="D81" s="269"/>
      <c r="E81" s="269"/>
      <c r="F81" s="290" t="s">
        <v>1797</v>
      </c>
      <c r="G81" s="291"/>
      <c r="H81" s="269" t="s">
        <v>1798</v>
      </c>
      <c r="I81" s="269" t="s">
        <v>1793</v>
      </c>
      <c r="J81" s="269">
        <v>50</v>
      </c>
      <c r="K81" s="281"/>
    </row>
    <row r="82" spans="2:11" s="1" customFormat="1" ht="15" customHeight="1">
      <c r="B82" s="292"/>
      <c r="C82" s="269" t="s">
        <v>1799</v>
      </c>
      <c r="D82" s="269"/>
      <c r="E82" s="269"/>
      <c r="F82" s="290" t="s">
        <v>1791</v>
      </c>
      <c r="G82" s="291"/>
      <c r="H82" s="269" t="s">
        <v>1800</v>
      </c>
      <c r="I82" s="269" t="s">
        <v>1801</v>
      </c>
      <c r="J82" s="269"/>
      <c r="K82" s="281"/>
    </row>
    <row r="83" spans="2:11" s="1" customFormat="1" ht="15" customHeight="1">
      <c r="B83" s="292"/>
      <c r="C83" s="293" t="s">
        <v>1802</v>
      </c>
      <c r="D83" s="293"/>
      <c r="E83" s="293"/>
      <c r="F83" s="294" t="s">
        <v>1797</v>
      </c>
      <c r="G83" s="293"/>
      <c r="H83" s="293" t="s">
        <v>1803</v>
      </c>
      <c r="I83" s="293" t="s">
        <v>1793</v>
      </c>
      <c r="J83" s="293">
        <v>15</v>
      </c>
      <c r="K83" s="281"/>
    </row>
    <row r="84" spans="2:11" s="1" customFormat="1" ht="15" customHeight="1">
      <c r="B84" s="292"/>
      <c r="C84" s="293" t="s">
        <v>1804</v>
      </c>
      <c r="D84" s="293"/>
      <c r="E84" s="293"/>
      <c r="F84" s="294" t="s">
        <v>1797</v>
      </c>
      <c r="G84" s="293"/>
      <c r="H84" s="293" t="s">
        <v>1805</v>
      </c>
      <c r="I84" s="293" t="s">
        <v>1793</v>
      </c>
      <c r="J84" s="293">
        <v>15</v>
      </c>
      <c r="K84" s="281"/>
    </row>
    <row r="85" spans="2:11" s="1" customFormat="1" ht="15" customHeight="1">
      <c r="B85" s="292"/>
      <c r="C85" s="293" t="s">
        <v>1806</v>
      </c>
      <c r="D85" s="293"/>
      <c r="E85" s="293"/>
      <c r="F85" s="294" t="s">
        <v>1797</v>
      </c>
      <c r="G85" s="293"/>
      <c r="H85" s="293" t="s">
        <v>1807</v>
      </c>
      <c r="I85" s="293" t="s">
        <v>1793</v>
      </c>
      <c r="J85" s="293">
        <v>20</v>
      </c>
      <c r="K85" s="281"/>
    </row>
    <row r="86" spans="2:11" s="1" customFormat="1" ht="15" customHeight="1">
      <c r="B86" s="292"/>
      <c r="C86" s="293" t="s">
        <v>1808</v>
      </c>
      <c r="D86" s="293"/>
      <c r="E86" s="293"/>
      <c r="F86" s="294" t="s">
        <v>1797</v>
      </c>
      <c r="G86" s="293"/>
      <c r="H86" s="293" t="s">
        <v>1809</v>
      </c>
      <c r="I86" s="293" t="s">
        <v>1793</v>
      </c>
      <c r="J86" s="293">
        <v>20</v>
      </c>
      <c r="K86" s="281"/>
    </row>
    <row r="87" spans="2:11" s="1" customFormat="1" ht="15" customHeight="1">
      <c r="B87" s="292"/>
      <c r="C87" s="269" t="s">
        <v>1810</v>
      </c>
      <c r="D87" s="269"/>
      <c r="E87" s="269"/>
      <c r="F87" s="290" t="s">
        <v>1797</v>
      </c>
      <c r="G87" s="291"/>
      <c r="H87" s="269" t="s">
        <v>1811</v>
      </c>
      <c r="I87" s="269" t="s">
        <v>1793</v>
      </c>
      <c r="J87" s="269">
        <v>50</v>
      </c>
      <c r="K87" s="281"/>
    </row>
    <row r="88" spans="2:11" s="1" customFormat="1" ht="15" customHeight="1">
      <c r="B88" s="292"/>
      <c r="C88" s="269" t="s">
        <v>1812</v>
      </c>
      <c r="D88" s="269"/>
      <c r="E88" s="269"/>
      <c r="F88" s="290" t="s">
        <v>1797</v>
      </c>
      <c r="G88" s="291"/>
      <c r="H88" s="269" t="s">
        <v>1813</v>
      </c>
      <c r="I88" s="269" t="s">
        <v>1793</v>
      </c>
      <c r="J88" s="269">
        <v>20</v>
      </c>
      <c r="K88" s="281"/>
    </row>
    <row r="89" spans="2:11" s="1" customFormat="1" ht="15" customHeight="1">
      <c r="B89" s="292"/>
      <c r="C89" s="269" t="s">
        <v>1814</v>
      </c>
      <c r="D89" s="269"/>
      <c r="E89" s="269"/>
      <c r="F89" s="290" t="s">
        <v>1797</v>
      </c>
      <c r="G89" s="291"/>
      <c r="H89" s="269" t="s">
        <v>1815</v>
      </c>
      <c r="I89" s="269" t="s">
        <v>1793</v>
      </c>
      <c r="J89" s="269">
        <v>20</v>
      </c>
      <c r="K89" s="281"/>
    </row>
    <row r="90" spans="2:11" s="1" customFormat="1" ht="15" customHeight="1">
      <c r="B90" s="292"/>
      <c r="C90" s="269" t="s">
        <v>1816</v>
      </c>
      <c r="D90" s="269"/>
      <c r="E90" s="269"/>
      <c r="F90" s="290" t="s">
        <v>1797</v>
      </c>
      <c r="G90" s="291"/>
      <c r="H90" s="269" t="s">
        <v>1817</v>
      </c>
      <c r="I90" s="269" t="s">
        <v>1793</v>
      </c>
      <c r="J90" s="269">
        <v>50</v>
      </c>
      <c r="K90" s="281"/>
    </row>
    <row r="91" spans="2:11" s="1" customFormat="1" ht="15" customHeight="1">
      <c r="B91" s="292"/>
      <c r="C91" s="269" t="s">
        <v>1818</v>
      </c>
      <c r="D91" s="269"/>
      <c r="E91" s="269"/>
      <c r="F91" s="290" t="s">
        <v>1797</v>
      </c>
      <c r="G91" s="291"/>
      <c r="H91" s="269" t="s">
        <v>1818</v>
      </c>
      <c r="I91" s="269" t="s">
        <v>1793</v>
      </c>
      <c r="J91" s="269">
        <v>50</v>
      </c>
      <c r="K91" s="281"/>
    </row>
    <row r="92" spans="2:11" s="1" customFormat="1" ht="15" customHeight="1">
      <c r="B92" s="292"/>
      <c r="C92" s="269" t="s">
        <v>1819</v>
      </c>
      <c r="D92" s="269"/>
      <c r="E92" s="269"/>
      <c r="F92" s="290" t="s">
        <v>1797</v>
      </c>
      <c r="G92" s="291"/>
      <c r="H92" s="269" t="s">
        <v>1820</v>
      </c>
      <c r="I92" s="269" t="s">
        <v>1793</v>
      </c>
      <c r="J92" s="269">
        <v>255</v>
      </c>
      <c r="K92" s="281"/>
    </row>
    <row r="93" spans="2:11" s="1" customFormat="1" ht="15" customHeight="1">
      <c r="B93" s="292"/>
      <c r="C93" s="269" t="s">
        <v>1821</v>
      </c>
      <c r="D93" s="269"/>
      <c r="E93" s="269"/>
      <c r="F93" s="290" t="s">
        <v>1791</v>
      </c>
      <c r="G93" s="291"/>
      <c r="H93" s="269" t="s">
        <v>1822</v>
      </c>
      <c r="I93" s="269" t="s">
        <v>1823</v>
      </c>
      <c r="J93" s="269"/>
      <c r="K93" s="281"/>
    </row>
    <row r="94" spans="2:11" s="1" customFormat="1" ht="15" customHeight="1">
      <c r="B94" s="292"/>
      <c r="C94" s="269" t="s">
        <v>1824</v>
      </c>
      <c r="D94" s="269"/>
      <c r="E94" s="269"/>
      <c r="F94" s="290" t="s">
        <v>1791</v>
      </c>
      <c r="G94" s="291"/>
      <c r="H94" s="269" t="s">
        <v>1825</v>
      </c>
      <c r="I94" s="269" t="s">
        <v>1826</v>
      </c>
      <c r="J94" s="269"/>
      <c r="K94" s="281"/>
    </row>
    <row r="95" spans="2:11" s="1" customFormat="1" ht="15" customHeight="1">
      <c r="B95" s="292"/>
      <c r="C95" s="269" t="s">
        <v>1827</v>
      </c>
      <c r="D95" s="269"/>
      <c r="E95" s="269"/>
      <c r="F95" s="290" t="s">
        <v>1791</v>
      </c>
      <c r="G95" s="291"/>
      <c r="H95" s="269" t="s">
        <v>1827</v>
      </c>
      <c r="I95" s="269" t="s">
        <v>1826</v>
      </c>
      <c r="J95" s="269"/>
      <c r="K95" s="281"/>
    </row>
    <row r="96" spans="2:11" s="1" customFormat="1" ht="15" customHeight="1">
      <c r="B96" s="292"/>
      <c r="C96" s="269" t="s">
        <v>42</v>
      </c>
      <c r="D96" s="269"/>
      <c r="E96" s="269"/>
      <c r="F96" s="290" t="s">
        <v>1791</v>
      </c>
      <c r="G96" s="291"/>
      <c r="H96" s="269" t="s">
        <v>1828</v>
      </c>
      <c r="I96" s="269" t="s">
        <v>1826</v>
      </c>
      <c r="J96" s="269"/>
      <c r="K96" s="281"/>
    </row>
    <row r="97" spans="2:11" s="1" customFormat="1" ht="15" customHeight="1">
      <c r="B97" s="292"/>
      <c r="C97" s="269" t="s">
        <v>52</v>
      </c>
      <c r="D97" s="269"/>
      <c r="E97" s="269"/>
      <c r="F97" s="290" t="s">
        <v>1791</v>
      </c>
      <c r="G97" s="291"/>
      <c r="H97" s="269" t="s">
        <v>1829</v>
      </c>
      <c r="I97" s="269" t="s">
        <v>1826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8" t="s">
        <v>1830</v>
      </c>
      <c r="D102" s="398"/>
      <c r="E102" s="398"/>
      <c r="F102" s="398"/>
      <c r="G102" s="398"/>
      <c r="H102" s="398"/>
      <c r="I102" s="398"/>
      <c r="J102" s="398"/>
      <c r="K102" s="281"/>
    </row>
    <row r="103" spans="2:11" s="1" customFormat="1" ht="17.25" customHeight="1">
      <c r="B103" s="280"/>
      <c r="C103" s="282" t="s">
        <v>1785</v>
      </c>
      <c r="D103" s="282"/>
      <c r="E103" s="282"/>
      <c r="F103" s="282" t="s">
        <v>1786</v>
      </c>
      <c r="G103" s="283"/>
      <c r="H103" s="282" t="s">
        <v>58</v>
      </c>
      <c r="I103" s="282" t="s">
        <v>61</v>
      </c>
      <c r="J103" s="282" t="s">
        <v>1787</v>
      </c>
      <c r="K103" s="281"/>
    </row>
    <row r="104" spans="2:11" s="1" customFormat="1" ht="17.25" customHeight="1">
      <c r="B104" s="280"/>
      <c r="C104" s="284" t="s">
        <v>1788</v>
      </c>
      <c r="D104" s="284"/>
      <c r="E104" s="284"/>
      <c r="F104" s="285" t="s">
        <v>1789</v>
      </c>
      <c r="G104" s="286"/>
      <c r="H104" s="284"/>
      <c r="I104" s="284"/>
      <c r="J104" s="284" t="s">
        <v>1790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57</v>
      </c>
      <c r="D106" s="289"/>
      <c r="E106" s="289"/>
      <c r="F106" s="290" t="s">
        <v>1791</v>
      </c>
      <c r="G106" s="269"/>
      <c r="H106" s="269" t="s">
        <v>1831</v>
      </c>
      <c r="I106" s="269" t="s">
        <v>1793</v>
      </c>
      <c r="J106" s="269">
        <v>20</v>
      </c>
      <c r="K106" s="281"/>
    </row>
    <row r="107" spans="2:11" s="1" customFormat="1" ht="15" customHeight="1">
      <c r="B107" s="280"/>
      <c r="C107" s="269" t="s">
        <v>1794</v>
      </c>
      <c r="D107" s="269"/>
      <c r="E107" s="269"/>
      <c r="F107" s="290" t="s">
        <v>1791</v>
      </c>
      <c r="G107" s="269"/>
      <c r="H107" s="269" t="s">
        <v>1831</v>
      </c>
      <c r="I107" s="269" t="s">
        <v>1793</v>
      </c>
      <c r="J107" s="269">
        <v>120</v>
      </c>
      <c r="K107" s="281"/>
    </row>
    <row r="108" spans="2:11" s="1" customFormat="1" ht="15" customHeight="1">
      <c r="B108" s="292"/>
      <c r="C108" s="269" t="s">
        <v>1796</v>
      </c>
      <c r="D108" s="269"/>
      <c r="E108" s="269"/>
      <c r="F108" s="290" t="s">
        <v>1797</v>
      </c>
      <c r="G108" s="269"/>
      <c r="H108" s="269" t="s">
        <v>1831</v>
      </c>
      <c r="I108" s="269" t="s">
        <v>1793</v>
      </c>
      <c r="J108" s="269">
        <v>50</v>
      </c>
      <c r="K108" s="281"/>
    </row>
    <row r="109" spans="2:11" s="1" customFormat="1" ht="15" customHeight="1">
      <c r="B109" s="292"/>
      <c r="C109" s="269" t="s">
        <v>1799</v>
      </c>
      <c r="D109" s="269"/>
      <c r="E109" s="269"/>
      <c r="F109" s="290" t="s">
        <v>1791</v>
      </c>
      <c r="G109" s="269"/>
      <c r="H109" s="269" t="s">
        <v>1831</v>
      </c>
      <c r="I109" s="269" t="s">
        <v>1801</v>
      </c>
      <c r="J109" s="269"/>
      <c r="K109" s="281"/>
    </row>
    <row r="110" spans="2:11" s="1" customFormat="1" ht="15" customHeight="1">
      <c r="B110" s="292"/>
      <c r="C110" s="269" t="s">
        <v>1810</v>
      </c>
      <c r="D110" s="269"/>
      <c r="E110" s="269"/>
      <c r="F110" s="290" t="s">
        <v>1797</v>
      </c>
      <c r="G110" s="269"/>
      <c r="H110" s="269" t="s">
        <v>1831</v>
      </c>
      <c r="I110" s="269" t="s">
        <v>1793</v>
      </c>
      <c r="J110" s="269">
        <v>50</v>
      </c>
      <c r="K110" s="281"/>
    </row>
    <row r="111" spans="2:11" s="1" customFormat="1" ht="15" customHeight="1">
      <c r="B111" s="292"/>
      <c r="C111" s="269" t="s">
        <v>1818</v>
      </c>
      <c r="D111" s="269"/>
      <c r="E111" s="269"/>
      <c r="F111" s="290" t="s">
        <v>1797</v>
      </c>
      <c r="G111" s="269"/>
      <c r="H111" s="269" t="s">
        <v>1831</v>
      </c>
      <c r="I111" s="269" t="s">
        <v>1793</v>
      </c>
      <c r="J111" s="269">
        <v>50</v>
      </c>
      <c r="K111" s="281"/>
    </row>
    <row r="112" spans="2:11" s="1" customFormat="1" ht="15" customHeight="1">
      <c r="B112" s="292"/>
      <c r="C112" s="269" t="s">
        <v>1816</v>
      </c>
      <c r="D112" s="269"/>
      <c r="E112" s="269"/>
      <c r="F112" s="290" t="s">
        <v>1797</v>
      </c>
      <c r="G112" s="269"/>
      <c r="H112" s="269" t="s">
        <v>1831</v>
      </c>
      <c r="I112" s="269" t="s">
        <v>1793</v>
      </c>
      <c r="J112" s="269">
        <v>50</v>
      </c>
      <c r="K112" s="281"/>
    </row>
    <row r="113" spans="2:11" s="1" customFormat="1" ht="15" customHeight="1">
      <c r="B113" s="292"/>
      <c r="C113" s="269" t="s">
        <v>57</v>
      </c>
      <c r="D113" s="269"/>
      <c r="E113" s="269"/>
      <c r="F113" s="290" t="s">
        <v>1791</v>
      </c>
      <c r="G113" s="269"/>
      <c r="H113" s="269" t="s">
        <v>1832</v>
      </c>
      <c r="I113" s="269" t="s">
        <v>1793</v>
      </c>
      <c r="J113" s="269">
        <v>20</v>
      </c>
      <c r="K113" s="281"/>
    </row>
    <row r="114" spans="2:11" s="1" customFormat="1" ht="15" customHeight="1">
      <c r="B114" s="292"/>
      <c r="C114" s="269" t="s">
        <v>1833</v>
      </c>
      <c r="D114" s="269"/>
      <c r="E114" s="269"/>
      <c r="F114" s="290" t="s">
        <v>1791</v>
      </c>
      <c r="G114" s="269"/>
      <c r="H114" s="269" t="s">
        <v>1834</v>
      </c>
      <c r="I114" s="269" t="s">
        <v>1793</v>
      </c>
      <c r="J114" s="269">
        <v>120</v>
      </c>
      <c r="K114" s="281"/>
    </row>
    <row r="115" spans="2:11" s="1" customFormat="1" ht="15" customHeight="1">
      <c r="B115" s="292"/>
      <c r="C115" s="269" t="s">
        <v>42</v>
      </c>
      <c r="D115" s="269"/>
      <c r="E115" s="269"/>
      <c r="F115" s="290" t="s">
        <v>1791</v>
      </c>
      <c r="G115" s="269"/>
      <c r="H115" s="269" t="s">
        <v>1835</v>
      </c>
      <c r="I115" s="269" t="s">
        <v>1826</v>
      </c>
      <c r="J115" s="269"/>
      <c r="K115" s="281"/>
    </row>
    <row r="116" spans="2:11" s="1" customFormat="1" ht="15" customHeight="1">
      <c r="B116" s="292"/>
      <c r="C116" s="269" t="s">
        <v>52</v>
      </c>
      <c r="D116" s="269"/>
      <c r="E116" s="269"/>
      <c r="F116" s="290" t="s">
        <v>1791</v>
      </c>
      <c r="G116" s="269"/>
      <c r="H116" s="269" t="s">
        <v>1836</v>
      </c>
      <c r="I116" s="269" t="s">
        <v>1826</v>
      </c>
      <c r="J116" s="269"/>
      <c r="K116" s="281"/>
    </row>
    <row r="117" spans="2:11" s="1" customFormat="1" ht="15" customHeight="1">
      <c r="B117" s="292"/>
      <c r="C117" s="269" t="s">
        <v>61</v>
      </c>
      <c r="D117" s="269"/>
      <c r="E117" s="269"/>
      <c r="F117" s="290" t="s">
        <v>1791</v>
      </c>
      <c r="G117" s="269"/>
      <c r="H117" s="269" t="s">
        <v>1837</v>
      </c>
      <c r="I117" s="269" t="s">
        <v>1838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96" t="s">
        <v>1839</v>
      </c>
      <c r="D122" s="396"/>
      <c r="E122" s="396"/>
      <c r="F122" s="396"/>
      <c r="G122" s="396"/>
      <c r="H122" s="396"/>
      <c r="I122" s="396"/>
      <c r="J122" s="396"/>
      <c r="K122" s="309"/>
    </row>
    <row r="123" spans="2:11" s="1" customFormat="1" ht="17.25" customHeight="1">
      <c r="B123" s="310"/>
      <c r="C123" s="282" t="s">
        <v>1785</v>
      </c>
      <c r="D123" s="282"/>
      <c r="E123" s="282"/>
      <c r="F123" s="282" t="s">
        <v>1786</v>
      </c>
      <c r="G123" s="283"/>
      <c r="H123" s="282" t="s">
        <v>58</v>
      </c>
      <c r="I123" s="282" t="s">
        <v>61</v>
      </c>
      <c r="J123" s="282" t="s">
        <v>1787</v>
      </c>
      <c r="K123" s="311"/>
    </row>
    <row r="124" spans="2:11" s="1" customFormat="1" ht="17.25" customHeight="1">
      <c r="B124" s="310"/>
      <c r="C124" s="284" t="s">
        <v>1788</v>
      </c>
      <c r="D124" s="284"/>
      <c r="E124" s="284"/>
      <c r="F124" s="285" t="s">
        <v>1789</v>
      </c>
      <c r="G124" s="286"/>
      <c r="H124" s="284"/>
      <c r="I124" s="284"/>
      <c r="J124" s="284" t="s">
        <v>1790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1794</v>
      </c>
      <c r="D126" s="289"/>
      <c r="E126" s="289"/>
      <c r="F126" s="290" t="s">
        <v>1791</v>
      </c>
      <c r="G126" s="269"/>
      <c r="H126" s="269" t="s">
        <v>1831</v>
      </c>
      <c r="I126" s="269" t="s">
        <v>1793</v>
      </c>
      <c r="J126" s="269">
        <v>120</v>
      </c>
      <c r="K126" s="315"/>
    </row>
    <row r="127" spans="2:11" s="1" customFormat="1" ht="15" customHeight="1">
      <c r="B127" s="312"/>
      <c r="C127" s="269" t="s">
        <v>1840</v>
      </c>
      <c r="D127" s="269"/>
      <c r="E127" s="269"/>
      <c r="F127" s="290" t="s">
        <v>1791</v>
      </c>
      <c r="G127" s="269"/>
      <c r="H127" s="269" t="s">
        <v>1841</v>
      </c>
      <c r="I127" s="269" t="s">
        <v>1793</v>
      </c>
      <c r="J127" s="269" t="s">
        <v>1842</v>
      </c>
      <c r="K127" s="315"/>
    </row>
    <row r="128" spans="2:11" s="1" customFormat="1" ht="15" customHeight="1">
      <c r="B128" s="312"/>
      <c r="C128" s="269" t="s">
        <v>1739</v>
      </c>
      <c r="D128" s="269"/>
      <c r="E128" s="269"/>
      <c r="F128" s="290" t="s">
        <v>1791</v>
      </c>
      <c r="G128" s="269"/>
      <c r="H128" s="269" t="s">
        <v>1843</v>
      </c>
      <c r="I128" s="269" t="s">
        <v>1793</v>
      </c>
      <c r="J128" s="269" t="s">
        <v>1842</v>
      </c>
      <c r="K128" s="315"/>
    </row>
    <row r="129" spans="2:11" s="1" customFormat="1" ht="15" customHeight="1">
      <c r="B129" s="312"/>
      <c r="C129" s="269" t="s">
        <v>1802</v>
      </c>
      <c r="D129" s="269"/>
      <c r="E129" s="269"/>
      <c r="F129" s="290" t="s">
        <v>1797</v>
      </c>
      <c r="G129" s="269"/>
      <c r="H129" s="269" t="s">
        <v>1803</v>
      </c>
      <c r="I129" s="269" t="s">
        <v>1793</v>
      </c>
      <c r="J129" s="269">
        <v>15</v>
      </c>
      <c r="K129" s="315"/>
    </row>
    <row r="130" spans="2:11" s="1" customFormat="1" ht="15" customHeight="1">
      <c r="B130" s="312"/>
      <c r="C130" s="293" t="s">
        <v>1804</v>
      </c>
      <c r="D130" s="293"/>
      <c r="E130" s="293"/>
      <c r="F130" s="294" t="s">
        <v>1797</v>
      </c>
      <c r="G130" s="293"/>
      <c r="H130" s="293" t="s">
        <v>1805</v>
      </c>
      <c r="I130" s="293" t="s">
        <v>1793</v>
      </c>
      <c r="J130" s="293">
        <v>15</v>
      </c>
      <c r="K130" s="315"/>
    </row>
    <row r="131" spans="2:11" s="1" customFormat="1" ht="15" customHeight="1">
      <c r="B131" s="312"/>
      <c r="C131" s="293" t="s">
        <v>1806</v>
      </c>
      <c r="D131" s="293"/>
      <c r="E131" s="293"/>
      <c r="F131" s="294" t="s">
        <v>1797</v>
      </c>
      <c r="G131" s="293"/>
      <c r="H131" s="293" t="s">
        <v>1807</v>
      </c>
      <c r="I131" s="293" t="s">
        <v>1793</v>
      </c>
      <c r="J131" s="293">
        <v>20</v>
      </c>
      <c r="K131" s="315"/>
    </row>
    <row r="132" spans="2:11" s="1" customFormat="1" ht="15" customHeight="1">
      <c r="B132" s="312"/>
      <c r="C132" s="293" t="s">
        <v>1808</v>
      </c>
      <c r="D132" s="293"/>
      <c r="E132" s="293"/>
      <c r="F132" s="294" t="s">
        <v>1797</v>
      </c>
      <c r="G132" s="293"/>
      <c r="H132" s="293" t="s">
        <v>1809</v>
      </c>
      <c r="I132" s="293" t="s">
        <v>1793</v>
      </c>
      <c r="J132" s="293">
        <v>20</v>
      </c>
      <c r="K132" s="315"/>
    </row>
    <row r="133" spans="2:11" s="1" customFormat="1" ht="15" customHeight="1">
      <c r="B133" s="312"/>
      <c r="C133" s="269" t="s">
        <v>1796</v>
      </c>
      <c r="D133" s="269"/>
      <c r="E133" s="269"/>
      <c r="F133" s="290" t="s">
        <v>1797</v>
      </c>
      <c r="G133" s="269"/>
      <c r="H133" s="269" t="s">
        <v>1831</v>
      </c>
      <c r="I133" s="269" t="s">
        <v>1793</v>
      </c>
      <c r="J133" s="269">
        <v>50</v>
      </c>
      <c r="K133" s="315"/>
    </row>
    <row r="134" spans="2:11" s="1" customFormat="1" ht="15" customHeight="1">
      <c r="B134" s="312"/>
      <c r="C134" s="269" t="s">
        <v>1810</v>
      </c>
      <c r="D134" s="269"/>
      <c r="E134" s="269"/>
      <c r="F134" s="290" t="s">
        <v>1797</v>
      </c>
      <c r="G134" s="269"/>
      <c r="H134" s="269" t="s">
        <v>1831</v>
      </c>
      <c r="I134" s="269" t="s">
        <v>1793</v>
      </c>
      <c r="J134" s="269">
        <v>50</v>
      </c>
      <c r="K134" s="315"/>
    </row>
    <row r="135" spans="2:11" s="1" customFormat="1" ht="15" customHeight="1">
      <c r="B135" s="312"/>
      <c r="C135" s="269" t="s">
        <v>1816</v>
      </c>
      <c r="D135" s="269"/>
      <c r="E135" s="269"/>
      <c r="F135" s="290" t="s">
        <v>1797</v>
      </c>
      <c r="G135" s="269"/>
      <c r="H135" s="269" t="s">
        <v>1831</v>
      </c>
      <c r="I135" s="269" t="s">
        <v>1793</v>
      </c>
      <c r="J135" s="269">
        <v>50</v>
      </c>
      <c r="K135" s="315"/>
    </row>
    <row r="136" spans="2:11" s="1" customFormat="1" ht="15" customHeight="1">
      <c r="B136" s="312"/>
      <c r="C136" s="269" t="s">
        <v>1818</v>
      </c>
      <c r="D136" s="269"/>
      <c r="E136" s="269"/>
      <c r="F136" s="290" t="s">
        <v>1797</v>
      </c>
      <c r="G136" s="269"/>
      <c r="H136" s="269" t="s">
        <v>1831</v>
      </c>
      <c r="I136" s="269" t="s">
        <v>1793</v>
      </c>
      <c r="J136" s="269">
        <v>50</v>
      </c>
      <c r="K136" s="315"/>
    </row>
    <row r="137" spans="2:11" s="1" customFormat="1" ht="15" customHeight="1">
      <c r="B137" s="312"/>
      <c r="C137" s="269" t="s">
        <v>1819</v>
      </c>
      <c r="D137" s="269"/>
      <c r="E137" s="269"/>
      <c r="F137" s="290" t="s">
        <v>1797</v>
      </c>
      <c r="G137" s="269"/>
      <c r="H137" s="269" t="s">
        <v>1844</v>
      </c>
      <c r="I137" s="269" t="s">
        <v>1793</v>
      </c>
      <c r="J137" s="269">
        <v>255</v>
      </c>
      <c r="K137" s="315"/>
    </row>
    <row r="138" spans="2:11" s="1" customFormat="1" ht="15" customHeight="1">
      <c r="B138" s="312"/>
      <c r="C138" s="269" t="s">
        <v>1821</v>
      </c>
      <c r="D138" s="269"/>
      <c r="E138" s="269"/>
      <c r="F138" s="290" t="s">
        <v>1791</v>
      </c>
      <c r="G138" s="269"/>
      <c r="H138" s="269" t="s">
        <v>1845</v>
      </c>
      <c r="I138" s="269" t="s">
        <v>1823</v>
      </c>
      <c r="J138" s="269"/>
      <c r="K138" s="315"/>
    </row>
    <row r="139" spans="2:11" s="1" customFormat="1" ht="15" customHeight="1">
      <c r="B139" s="312"/>
      <c r="C139" s="269" t="s">
        <v>1824</v>
      </c>
      <c r="D139" s="269"/>
      <c r="E139" s="269"/>
      <c r="F139" s="290" t="s">
        <v>1791</v>
      </c>
      <c r="G139" s="269"/>
      <c r="H139" s="269" t="s">
        <v>1846</v>
      </c>
      <c r="I139" s="269" t="s">
        <v>1826</v>
      </c>
      <c r="J139" s="269"/>
      <c r="K139" s="315"/>
    </row>
    <row r="140" spans="2:11" s="1" customFormat="1" ht="15" customHeight="1">
      <c r="B140" s="312"/>
      <c r="C140" s="269" t="s">
        <v>1827</v>
      </c>
      <c r="D140" s="269"/>
      <c r="E140" s="269"/>
      <c r="F140" s="290" t="s">
        <v>1791</v>
      </c>
      <c r="G140" s="269"/>
      <c r="H140" s="269" t="s">
        <v>1827</v>
      </c>
      <c r="I140" s="269" t="s">
        <v>1826</v>
      </c>
      <c r="J140" s="269"/>
      <c r="K140" s="315"/>
    </row>
    <row r="141" spans="2:11" s="1" customFormat="1" ht="15" customHeight="1">
      <c r="B141" s="312"/>
      <c r="C141" s="269" t="s">
        <v>42</v>
      </c>
      <c r="D141" s="269"/>
      <c r="E141" s="269"/>
      <c r="F141" s="290" t="s">
        <v>1791</v>
      </c>
      <c r="G141" s="269"/>
      <c r="H141" s="269" t="s">
        <v>1847</v>
      </c>
      <c r="I141" s="269" t="s">
        <v>1826</v>
      </c>
      <c r="J141" s="269"/>
      <c r="K141" s="315"/>
    </row>
    <row r="142" spans="2:11" s="1" customFormat="1" ht="15" customHeight="1">
      <c r="B142" s="312"/>
      <c r="C142" s="269" t="s">
        <v>1848</v>
      </c>
      <c r="D142" s="269"/>
      <c r="E142" s="269"/>
      <c r="F142" s="290" t="s">
        <v>1791</v>
      </c>
      <c r="G142" s="269"/>
      <c r="H142" s="269" t="s">
        <v>1849</v>
      </c>
      <c r="I142" s="269" t="s">
        <v>1826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8" t="s">
        <v>1850</v>
      </c>
      <c r="D147" s="398"/>
      <c r="E147" s="398"/>
      <c r="F147" s="398"/>
      <c r="G147" s="398"/>
      <c r="H147" s="398"/>
      <c r="I147" s="398"/>
      <c r="J147" s="398"/>
      <c r="K147" s="281"/>
    </row>
    <row r="148" spans="2:11" s="1" customFormat="1" ht="17.25" customHeight="1">
      <c r="B148" s="280"/>
      <c r="C148" s="282" t="s">
        <v>1785</v>
      </c>
      <c r="D148" s="282"/>
      <c r="E148" s="282"/>
      <c r="F148" s="282" t="s">
        <v>1786</v>
      </c>
      <c r="G148" s="283"/>
      <c r="H148" s="282" t="s">
        <v>58</v>
      </c>
      <c r="I148" s="282" t="s">
        <v>61</v>
      </c>
      <c r="J148" s="282" t="s">
        <v>1787</v>
      </c>
      <c r="K148" s="281"/>
    </row>
    <row r="149" spans="2:11" s="1" customFormat="1" ht="17.25" customHeight="1">
      <c r="B149" s="280"/>
      <c r="C149" s="284" t="s">
        <v>1788</v>
      </c>
      <c r="D149" s="284"/>
      <c r="E149" s="284"/>
      <c r="F149" s="285" t="s">
        <v>1789</v>
      </c>
      <c r="G149" s="286"/>
      <c r="H149" s="284"/>
      <c r="I149" s="284"/>
      <c r="J149" s="284" t="s">
        <v>1790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1794</v>
      </c>
      <c r="D151" s="269"/>
      <c r="E151" s="269"/>
      <c r="F151" s="320" t="s">
        <v>1791</v>
      </c>
      <c r="G151" s="269"/>
      <c r="H151" s="319" t="s">
        <v>1831</v>
      </c>
      <c r="I151" s="319" t="s">
        <v>1793</v>
      </c>
      <c r="J151" s="319">
        <v>120</v>
      </c>
      <c r="K151" s="315"/>
    </row>
    <row r="152" spans="2:11" s="1" customFormat="1" ht="15" customHeight="1">
      <c r="B152" s="292"/>
      <c r="C152" s="319" t="s">
        <v>1840</v>
      </c>
      <c r="D152" s="269"/>
      <c r="E152" s="269"/>
      <c r="F152" s="320" t="s">
        <v>1791</v>
      </c>
      <c r="G152" s="269"/>
      <c r="H152" s="319" t="s">
        <v>1851</v>
      </c>
      <c r="I152" s="319" t="s">
        <v>1793</v>
      </c>
      <c r="J152" s="319" t="s">
        <v>1842</v>
      </c>
      <c r="K152" s="315"/>
    </row>
    <row r="153" spans="2:11" s="1" customFormat="1" ht="15" customHeight="1">
      <c r="B153" s="292"/>
      <c r="C153" s="319" t="s">
        <v>1739</v>
      </c>
      <c r="D153" s="269"/>
      <c r="E153" s="269"/>
      <c r="F153" s="320" t="s">
        <v>1791</v>
      </c>
      <c r="G153" s="269"/>
      <c r="H153" s="319" t="s">
        <v>1852</v>
      </c>
      <c r="I153" s="319" t="s">
        <v>1793</v>
      </c>
      <c r="J153" s="319" t="s">
        <v>1842</v>
      </c>
      <c r="K153" s="315"/>
    </row>
    <row r="154" spans="2:11" s="1" customFormat="1" ht="15" customHeight="1">
      <c r="B154" s="292"/>
      <c r="C154" s="319" t="s">
        <v>1796</v>
      </c>
      <c r="D154" s="269"/>
      <c r="E154" s="269"/>
      <c r="F154" s="320" t="s">
        <v>1797</v>
      </c>
      <c r="G154" s="269"/>
      <c r="H154" s="319" t="s">
        <v>1831</v>
      </c>
      <c r="I154" s="319" t="s">
        <v>1793</v>
      </c>
      <c r="J154" s="319">
        <v>50</v>
      </c>
      <c r="K154" s="315"/>
    </row>
    <row r="155" spans="2:11" s="1" customFormat="1" ht="15" customHeight="1">
      <c r="B155" s="292"/>
      <c r="C155" s="319" t="s">
        <v>1799</v>
      </c>
      <c r="D155" s="269"/>
      <c r="E155" s="269"/>
      <c r="F155" s="320" t="s">
        <v>1791</v>
      </c>
      <c r="G155" s="269"/>
      <c r="H155" s="319" t="s">
        <v>1831</v>
      </c>
      <c r="I155" s="319" t="s">
        <v>1801</v>
      </c>
      <c r="J155" s="319"/>
      <c r="K155" s="315"/>
    </row>
    <row r="156" spans="2:11" s="1" customFormat="1" ht="15" customHeight="1">
      <c r="B156" s="292"/>
      <c r="C156" s="319" t="s">
        <v>1810</v>
      </c>
      <c r="D156" s="269"/>
      <c r="E156" s="269"/>
      <c r="F156" s="320" t="s">
        <v>1797</v>
      </c>
      <c r="G156" s="269"/>
      <c r="H156" s="319" t="s">
        <v>1831</v>
      </c>
      <c r="I156" s="319" t="s">
        <v>1793</v>
      </c>
      <c r="J156" s="319">
        <v>50</v>
      </c>
      <c r="K156" s="315"/>
    </row>
    <row r="157" spans="2:11" s="1" customFormat="1" ht="15" customHeight="1">
      <c r="B157" s="292"/>
      <c r="C157" s="319" t="s">
        <v>1818</v>
      </c>
      <c r="D157" s="269"/>
      <c r="E157" s="269"/>
      <c r="F157" s="320" t="s">
        <v>1797</v>
      </c>
      <c r="G157" s="269"/>
      <c r="H157" s="319" t="s">
        <v>1831</v>
      </c>
      <c r="I157" s="319" t="s">
        <v>1793</v>
      </c>
      <c r="J157" s="319">
        <v>50</v>
      </c>
      <c r="K157" s="315"/>
    </row>
    <row r="158" spans="2:11" s="1" customFormat="1" ht="15" customHeight="1">
      <c r="B158" s="292"/>
      <c r="C158" s="319" t="s">
        <v>1816</v>
      </c>
      <c r="D158" s="269"/>
      <c r="E158" s="269"/>
      <c r="F158" s="320" t="s">
        <v>1797</v>
      </c>
      <c r="G158" s="269"/>
      <c r="H158" s="319" t="s">
        <v>1831</v>
      </c>
      <c r="I158" s="319" t="s">
        <v>1793</v>
      </c>
      <c r="J158" s="319">
        <v>50</v>
      </c>
      <c r="K158" s="315"/>
    </row>
    <row r="159" spans="2:11" s="1" customFormat="1" ht="15" customHeight="1">
      <c r="B159" s="292"/>
      <c r="C159" s="319" t="s">
        <v>118</v>
      </c>
      <c r="D159" s="269"/>
      <c r="E159" s="269"/>
      <c r="F159" s="320" t="s">
        <v>1791</v>
      </c>
      <c r="G159" s="269"/>
      <c r="H159" s="319" t="s">
        <v>1853</v>
      </c>
      <c r="I159" s="319" t="s">
        <v>1793</v>
      </c>
      <c r="J159" s="319" t="s">
        <v>1854</v>
      </c>
      <c r="K159" s="315"/>
    </row>
    <row r="160" spans="2:11" s="1" customFormat="1" ht="15" customHeight="1">
      <c r="B160" s="292"/>
      <c r="C160" s="319" t="s">
        <v>1855</v>
      </c>
      <c r="D160" s="269"/>
      <c r="E160" s="269"/>
      <c r="F160" s="320" t="s">
        <v>1791</v>
      </c>
      <c r="G160" s="269"/>
      <c r="H160" s="319" t="s">
        <v>1856</v>
      </c>
      <c r="I160" s="319" t="s">
        <v>1826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96" t="s">
        <v>1857</v>
      </c>
      <c r="D165" s="396"/>
      <c r="E165" s="396"/>
      <c r="F165" s="396"/>
      <c r="G165" s="396"/>
      <c r="H165" s="396"/>
      <c r="I165" s="396"/>
      <c r="J165" s="396"/>
      <c r="K165" s="262"/>
    </row>
    <row r="166" spans="2:11" s="1" customFormat="1" ht="17.25" customHeight="1">
      <c r="B166" s="261"/>
      <c r="C166" s="282" t="s">
        <v>1785</v>
      </c>
      <c r="D166" s="282"/>
      <c r="E166" s="282"/>
      <c r="F166" s="282" t="s">
        <v>1786</v>
      </c>
      <c r="G166" s="324"/>
      <c r="H166" s="325" t="s">
        <v>58</v>
      </c>
      <c r="I166" s="325" t="s">
        <v>61</v>
      </c>
      <c r="J166" s="282" t="s">
        <v>1787</v>
      </c>
      <c r="K166" s="262"/>
    </row>
    <row r="167" spans="2:11" s="1" customFormat="1" ht="17.25" customHeight="1">
      <c r="B167" s="263"/>
      <c r="C167" s="284" t="s">
        <v>1788</v>
      </c>
      <c r="D167" s="284"/>
      <c r="E167" s="284"/>
      <c r="F167" s="285" t="s">
        <v>1789</v>
      </c>
      <c r="G167" s="326"/>
      <c r="H167" s="327"/>
      <c r="I167" s="327"/>
      <c r="J167" s="284" t="s">
        <v>1790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1794</v>
      </c>
      <c r="D169" s="269"/>
      <c r="E169" s="269"/>
      <c r="F169" s="290" t="s">
        <v>1791</v>
      </c>
      <c r="G169" s="269"/>
      <c r="H169" s="269" t="s">
        <v>1831</v>
      </c>
      <c r="I169" s="269" t="s">
        <v>1793</v>
      </c>
      <c r="J169" s="269">
        <v>120</v>
      </c>
      <c r="K169" s="315"/>
    </row>
    <row r="170" spans="2:11" s="1" customFormat="1" ht="15" customHeight="1">
      <c r="B170" s="292"/>
      <c r="C170" s="269" t="s">
        <v>1840</v>
      </c>
      <c r="D170" s="269"/>
      <c r="E170" s="269"/>
      <c r="F170" s="290" t="s">
        <v>1791</v>
      </c>
      <c r="G170" s="269"/>
      <c r="H170" s="269" t="s">
        <v>1841</v>
      </c>
      <c r="I170" s="269" t="s">
        <v>1793</v>
      </c>
      <c r="J170" s="269" t="s">
        <v>1842</v>
      </c>
      <c r="K170" s="315"/>
    </row>
    <row r="171" spans="2:11" s="1" customFormat="1" ht="15" customHeight="1">
      <c r="B171" s="292"/>
      <c r="C171" s="269" t="s">
        <v>1739</v>
      </c>
      <c r="D171" s="269"/>
      <c r="E171" s="269"/>
      <c r="F171" s="290" t="s">
        <v>1791</v>
      </c>
      <c r="G171" s="269"/>
      <c r="H171" s="269" t="s">
        <v>1858</v>
      </c>
      <c r="I171" s="269" t="s">
        <v>1793</v>
      </c>
      <c r="J171" s="269" t="s">
        <v>1842</v>
      </c>
      <c r="K171" s="315"/>
    </row>
    <row r="172" spans="2:11" s="1" customFormat="1" ht="15" customHeight="1">
      <c r="B172" s="292"/>
      <c r="C172" s="269" t="s">
        <v>1796</v>
      </c>
      <c r="D172" s="269"/>
      <c r="E172" s="269"/>
      <c r="F172" s="290" t="s">
        <v>1797</v>
      </c>
      <c r="G172" s="269"/>
      <c r="H172" s="269" t="s">
        <v>1858</v>
      </c>
      <c r="I172" s="269" t="s">
        <v>1793</v>
      </c>
      <c r="J172" s="269">
        <v>50</v>
      </c>
      <c r="K172" s="315"/>
    </row>
    <row r="173" spans="2:11" s="1" customFormat="1" ht="15" customHeight="1">
      <c r="B173" s="292"/>
      <c r="C173" s="269" t="s">
        <v>1799</v>
      </c>
      <c r="D173" s="269"/>
      <c r="E173" s="269"/>
      <c r="F173" s="290" t="s">
        <v>1791</v>
      </c>
      <c r="G173" s="269"/>
      <c r="H173" s="269" t="s">
        <v>1858</v>
      </c>
      <c r="I173" s="269" t="s">
        <v>1801</v>
      </c>
      <c r="J173" s="269"/>
      <c r="K173" s="315"/>
    </row>
    <row r="174" spans="2:11" s="1" customFormat="1" ht="15" customHeight="1">
      <c r="B174" s="292"/>
      <c r="C174" s="269" t="s">
        <v>1810</v>
      </c>
      <c r="D174" s="269"/>
      <c r="E174" s="269"/>
      <c r="F174" s="290" t="s">
        <v>1797</v>
      </c>
      <c r="G174" s="269"/>
      <c r="H174" s="269" t="s">
        <v>1858</v>
      </c>
      <c r="I174" s="269" t="s">
        <v>1793</v>
      </c>
      <c r="J174" s="269">
        <v>50</v>
      </c>
      <c r="K174" s="315"/>
    </row>
    <row r="175" spans="2:11" s="1" customFormat="1" ht="15" customHeight="1">
      <c r="B175" s="292"/>
      <c r="C175" s="269" t="s">
        <v>1818</v>
      </c>
      <c r="D175" s="269"/>
      <c r="E175" s="269"/>
      <c r="F175" s="290" t="s">
        <v>1797</v>
      </c>
      <c r="G175" s="269"/>
      <c r="H175" s="269" t="s">
        <v>1858</v>
      </c>
      <c r="I175" s="269" t="s">
        <v>1793</v>
      </c>
      <c r="J175" s="269">
        <v>50</v>
      </c>
      <c r="K175" s="315"/>
    </row>
    <row r="176" spans="2:11" s="1" customFormat="1" ht="15" customHeight="1">
      <c r="B176" s="292"/>
      <c r="C176" s="269" t="s">
        <v>1816</v>
      </c>
      <c r="D176" s="269"/>
      <c r="E176" s="269"/>
      <c r="F176" s="290" t="s">
        <v>1797</v>
      </c>
      <c r="G176" s="269"/>
      <c r="H176" s="269" t="s">
        <v>1858</v>
      </c>
      <c r="I176" s="269" t="s">
        <v>1793</v>
      </c>
      <c r="J176" s="269">
        <v>50</v>
      </c>
      <c r="K176" s="315"/>
    </row>
    <row r="177" spans="2:11" s="1" customFormat="1" ht="15" customHeight="1">
      <c r="B177" s="292"/>
      <c r="C177" s="269" t="s">
        <v>130</v>
      </c>
      <c r="D177" s="269"/>
      <c r="E177" s="269"/>
      <c r="F177" s="290" t="s">
        <v>1791</v>
      </c>
      <c r="G177" s="269"/>
      <c r="H177" s="269" t="s">
        <v>1859</v>
      </c>
      <c r="I177" s="269" t="s">
        <v>1860</v>
      </c>
      <c r="J177" s="269"/>
      <c r="K177" s="315"/>
    </row>
    <row r="178" spans="2:11" s="1" customFormat="1" ht="15" customHeight="1">
      <c r="B178" s="292"/>
      <c r="C178" s="269" t="s">
        <v>61</v>
      </c>
      <c r="D178" s="269"/>
      <c r="E178" s="269"/>
      <c r="F178" s="290" t="s">
        <v>1791</v>
      </c>
      <c r="G178" s="269"/>
      <c r="H178" s="269" t="s">
        <v>1861</v>
      </c>
      <c r="I178" s="269" t="s">
        <v>1862</v>
      </c>
      <c r="J178" s="269">
        <v>1</v>
      </c>
      <c r="K178" s="315"/>
    </row>
    <row r="179" spans="2:11" s="1" customFormat="1" ht="15" customHeight="1">
      <c r="B179" s="292"/>
      <c r="C179" s="269" t="s">
        <v>57</v>
      </c>
      <c r="D179" s="269"/>
      <c r="E179" s="269"/>
      <c r="F179" s="290" t="s">
        <v>1791</v>
      </c>
      <c r="G179" s="269"/>
      <c r="H179" s="269" t="s">
        <v>1863</v>
      </c>
      <c r="I179" s="269" t="s">
        <v>1793</v>
      </c>
      <c r="J179" s="269">
        <v>20</v>
      </c>
      <c r="K179" s="315"/>
    </row>
    <row r="180" spans="2:11" s="1" customFormat="1" ht="15" customHeight="1">
      <c r="B180" s="292"/>
      <c r="C180" s="269" t="s">
        <v>58</v>
      </c>
      <c r="D180" s="269"/>
      <c r="E180" s="269"/>
      <c r="F180" s="290" t="s">
        <v>1791</v>
      </c>
      <c r="G180" s="269"/>
      <c r="H180" s="269" t="s">
        <v>1864</v>
      </c>
      <c r="I180" s="269" t="s">
        <v>1793</v>
      </c>
      <c r="J180" s="269">
        <v>255</v>
      </c>
      <c r="K180" s="315"/>
    </row>
    <row r="181" spans="2:11" s="1" customFormat="1" ht="15" customHeight="1">
      <c r="B181" s="292"/>
      <c r="C181" s="269" t="s">
        <v>131</v>
      </c>
      <c r="D181" s="269"/>
      <c r="E181" s="269"/>
      <c r="F181" s="290" t="s">
        <v>1791</v>
      </c>
      <c r="G181" s="269"/>
      <c r="H181" s="269" t="s">
        <v>1755</v>
      </c>
      <c r="I181" s="269" t="s">
        <v>1793</v>
      </c>
      <c r="J181" s="269">
        <v>10</v>
      </c>
      <c r="K181" s="315"/>
    </row>
    <row r="182" spans="2:11" s="1" customFormat="1" ht="15" customHeight="1">
      <c r="B182" s="292"/>
      <c r="C182" s="269" t="s">
        <v>132</v>
      </c>
      <c r="D182" s="269"/>
      <c r="E182" s="269"/>
      <c r="F182" s="290" t="s">
        <v>1791</v>
      </c>
      <c r="G182" s="269"/>
      <c r="H182" s="269" t="s">
        <v>1865</v>
      </c>
      <c r="I182" s="269" t="s">
        <v>1826</v>
      </c>
      <c r="J182" s="269"/>
      <c r="K182" s="315"/>
    </row>
    <row r="183" spans="2:11" s="1" customFormat="1" ht="15" customHeight="1">
      <c r="B183" s="292"/>
      <c r="C183" s="269" t="s">
        <v>1866</v>
      </c>
      <c r="D183" s="269"/>
      <c r="E183" s="269"/>
      <c r="F183" s="290" t="s">
        <v>1791</v>
      </c>
      <c r="G183" s="269"/>
      <c r="H183" s="269" t="s">
        <v>1867</v>
      </c>
      <c r="I183" s="269" t="s">
        <v>1826</v>
      </c>
      <c r="J183" s="269"/>
      <c r="K183" s="315"/>
    </row>
    <row r="184" spans="2:11" s="1" customFormat="1" ht="15" customHeight="1">
      <c r="B184" s="292"/>
      <c r="C184" s="269" t="s">
        <v>1855</v>
      </c>
      <c r="D184" s="269"/>
      <c r="E184" s="269"/>
      <c r="F184" s="290" t="s">
        <v>1791</v>
      </c>
      <c r="G184" s="269"/>
      <c r="H184" s="269" t="s">
        <v>1868</v>
      </c>
      <c r="I184" s="269" t="s">
        <v>1826</v>
      </c>
      <c r="J184" s="269"/>
      <c r="K184" s="315"/>
    </row>
    <row r="185" spans="2:11" s="1" customFormat="1" ht="15" customHeight="1">
      <c r="B185" s="292"/>
      <c r="C185" s="269" t="s">
        <v>134</v>
      </c>
      <c r="D185" s="269"/>
      <c r="E185" s="269"/>
      <c r="F185" s="290" t="s">
        <v>1797</v>
      </c>
      <c r="G185" s="269"/>
      <c r="H185" s="269" t="s">
        <v>1869</v>
      </c>
      <c r="I185" s="269" t="s">
        <v>1793</v>
      </c>
      <c r="J185" s="269">
        <v>50</v>
      </c>
      <c r="K185" s="315"/>
    </row>
    <row r="186" spans="2:11" s="1" customFormat="1" ht="15" customHeight="1">
      <c r="B186" s="292"/>
      <c r="C186" s="269" t="s">
        <v>1870</v>
      </c>
      <c r="D186" s="269"/>
      <c r="E186" s="269"/>
      <c r="F186" s="290" t="s">
        <v>1797</v>
      </c>
      <c r="G186" s="269"/>
      <c r="H186" s="269" t="s">
        <v>1871</v>
      </c>
      <c r="I186" s="269" t="s">
        <v>1872</v>
      </c>
      <c r="J186" s="269"/>
      <c r="K186" s="315"/>
    </row>
    <row r="187" spans="2:11" s="1" customFormat="1" ht="15" customHeight="1">
      <c r="B187" s="292"/>
      <c r="C187" s="269" t="s">
        <v>1873</v>
      </c>
      <c r="D187" s="269"/>
      <c r="E187" s="269"/>
      <c r="F187" s="290" t="s">
        <v>1797</v>
      </c>
      <c r="G187" s="269"/>
      <c r="H187" s="269" t="s">
        <v>1874</v>
      </c>
      <c r="I187" s="269" t="s">
        <v>1872</v>
      </c>
      <c r="J187" s="269"/>
      <c r="K187" s="315"/>
    </row>
    <row r="188" spans="2:11" s="1" customFormat="1" ht="15" customHeight="1">
      <c r="B188" s="292"/>
      <c r="C188" s="269" t="s">
        <v>1875</v>
      </c>
      <c r="D188" s="269"/>
      <c r="E188" s="269"/>
      <c r="F188" s="290" t="s">
        <v>1797</v>
      </c>
      <c r="G188" s="269"/>
      <c r="H188" s="269" t="s">
        <v>1876</v>
      </c>
      <c r="I188" s="269" t="s">
        <v>1872</v>
      </c>
      <c r="J188" s="269"/>
      <c r="K188" s="315"/>
    </row>
    <row r="189" spans="2:11" s="1" customFormat="1" ht="15" customHeight="1">
      <c r="B189" s="292"/>
      <c r="C189" s="328" t="s">
        <v>1877</v>
      </c>
      <c r="D189" s="269"/>
      <c r="E189" s="269"/>
      <c r="F189" s="290" t="s">
        <v>1797</v>
      </c>
      <c r="G189" s="269"/>
      <c r="H189" s="269" t="s">
        <v>1878</v>
      </c>
      <c r="I189" s="269" t="s">
        <v>1879</v>
      </c>
      <c r="J189" s="329" t="s">
        <v>1880</v>
      </c>
      <c r="K189" s="315"/>
    </row>
    <row r="190" spans="2:11" s="18" customFormat="1" ht="15" customHeight="1">
      <c r="B190" s="330"/>
      <c r="C190" s="331" t="s">
        <v>1881</v>
      </c>
      <c r="D190" s="332"/>
      <c r="E190" s="332"/>
      <c r="F190" s="333" t="s">
        <v>1797</v>
      </c>
      <c r="G190" s="332"/>
      <c r="H190" s="332" t="s">
        <v>1882</v>
      </c>
      <c r="I190" s="332" t="s">
        <v>1879</v>
      </c>
      <c r="J190" s="334" t="s">
        <v>1880</v>
      </c>
      <c r="K190" s="335"/>
    </row>
    <row r="191" spans="2:11" s="1" customFormat="1" ht="15" customHeight="1">
      <c r="B191" s="292"/>
      <c r="C191" s="328" t="s">
        <v>46</v>
      </c>
      <c r="D191" s="269"/>
      <c r="E191" s="269"/>
      <c r="F191" s="290" t="s">
        <v>1791</v>
      </c>
      <c r="G191" s="269"/>
      <c r="H191" s="266" t="s">
        <v>1883</v>
      </c>
      <c r="I191" s="269" t="s">
        <v>1884</v>
      </c>
      <c r="J191" s="269"/>
      <c r="K191" s="315"/>
    </row>
    <row r="192" spans="2:11" s="1" customFormat="1" ht="15" customHeight="1">
      <c r="B192" s="292"/>
      <c r="C192" s="328" t="s">
        <v>1885</v>
      </c>
      <c r="D192" s="269"/>
      <c r="E192" s="269"/>
      <c r="F192" s="290" t="s">
        <v>1791</v>
      </c>
      <c r="G192" s="269"/>
      <c r="H192" s="269" t="s">
        <v>1886</v>
      </c>
      <c r="I192" s="269" t="s">
        <v>1826</v>
      </c>
      <c r="J192" s="269"/>
      <c r="K192" s="315"/>
    </row>
    <row r="193" spans="2:11" s="1" customFormat="1" ht="15" customHeight="1">
      <c r="B193" s="292"/>
      <c r="C193" s="328" t="s">
        <v>1887</v>
      </c>
      <c r="D193" s="269"/>
      <c r="E193" s="269"/>
      <c r="F193" s="290" t="s">
        <v>1791</v>
      </c>
      <c r="G193" s="269"/>
      <c r="H193" s="269" t="s">
        <v>1888</v>
      </c>
      <c r="I193" s="269" t="s">
        <v>1826</v>
      </c>
      <c r="J193" s="269"/>
      <c r="K193" s="315"/>
    </row>
    <row r="194" spans="2:11" s="1" customFormat="1" ht="15" customHeight="1">
      <c r="B194" s="292"/>
      <c r="C194" s="328" t="s">
        <v>1889</v>
      </c>
      <c r="D194" s="269"/>
      <c r="E194" s="269"/>
      <c r="F194" s="290" t="s">
        <v>1797</v>
      </c>
      <c r="G194" s="269"/>
      <c r="H194" s="269" t="s">
        <v>1890</v>
      </c>
      <c r="I194" s="269" t="s">
        <v>1826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2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2.2">
      <c r="B200" s="261"/>
      <c r="C200" s="396" t="s">
        <v>1891</v>
      </c>
      <c r="D200" s="396"/>
      <c r="E200" s="396"/>
      <c r="F200" s="396"/>
      <c r="G200" s="396"/>
      <c r="H200" s="396"/>
      <c r="I200" s="396"/>
      <c r="J200" s="396"/>
      <c r="K200" s="262"/>
    </row>
    <row r="201" spans="2:11" s="1" customFormat="1" ht="25.5" customHeight="1">
      <c r="B201" s="261"/>
      <c r="C201" s="337" t="s">
        <v>1892</v>
      </c>
      <c r="D201" s="337"/>
      <c r="E201" s="337"/>
      <c r="F201" s="337" t="s">
        <v>1893</v>
      </c>
      <c r="G201" s="338"/>
      <c r="H201" s="399" t="s">
        <v>1894</v>
      </c>
      <c r="I201" s="399"/>
      <c r="J201" s="399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1884</v>
      </c>
      <c r="D203" s="269"/>
      <c r="E203" s="269"/>
      <c r="F203" s="290" t="s">
        <v>47</v>
      </c>
      <c r="G203" s="269"/>
      <c r="H203" s="400" t="s">
        <v>1895</v>
      </c>
      <c r="I203" s="400"/>
      <c r="J203" s="400"/>
      <c r="K203" s="315"/>
    </row>
    <row r="204" spans="2:11" s="1" customFormat="1" ht="15" customHeight="1">
      <c r="B204" s="292"/>
      <c r="C204" s="269"/>
      <c r="D204" s="269"/>
      <c r="E204" s="269"/>
      <c r="F204" s="290" t="s">
        <v>48</v>
      </c>
      <c r="G204" s="269"/>
      <c r="H204" s="400" t="s">
        <v>1896</v>
      </c>
      <c r="I204" s="400"/>
      <c r="J204" s="400"/>
      <c r="K204" s="315"/>
    </row>
    <row r="205" spans="2:11" s="1" customFormat="1" ht="15" customHeight="1">
      <c r="B205" s="292"/>
      <c r="C205" s="269"/>
      <c r="D205" s="269"/>
      <c r="E205" s="269"/>
      <c r="F205" s="290" t="s">
        <v>51</v>
      </c>
      <c r="G205" s="269"/>
      <c r="H205" s="400" t="s">
        <v>1897</v>
      </c>
      <c r="I205" s="400"/>
      <c r="J205" s="400"/>
      <c r="K205" s="315"/>
    </row>
    <row r="206" spans="2:11" s="1" customFormat="1" ht="15" customHeight="1">
      <c r="B206" s="292"/>
      <c r="C206" s="269"/>
      <c r="D206" s="269"/>
      <c r="E206" s="269"/>
      <c r="F206" s="290" t="s">
        <v>49</v>
      </c>
      <c r="G206" s="269"/>
      <c r="H206" s="400" t="s">
        <v>1898</v>
      </c>
      <c r="I206" s="400"/>
      <c r="J206" s="400"/>
      <c r="K206" s="315"/>
    </row>
    <row r="207" spans="2:11" s="1" customFormat="1" ht="15" customHeight="1">
      <c r="B207" s="292"/>
      <c r="C207" s="269"/>
      <c r="D207" s="269"/>
      <c r="E207" s="269"/>
      <c r="F207" s="290" t="s">
        <v>50</v>
      </c>
      <c r="G207" s="269"/>
      <c r="H207" s="400" t="s">
        <v>1899</v>
      </c>
      <c r="I207" s="400"/>
      <c r="J207" s="400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1838</v>
      </c>
      <c r="D209" s="269"/>
      <c r="E209" s="269"/>
      <c r="F209" s="290" t="s">
        <v>83</v>
      </c>
      <c r="G209" s="269"/>
      <c r="H209" s="400" t="s">
        <v>1900</v>
      </c>
      <c r="I209" s="400"/>
      <c r="J209" s="400"/>
      <c r="K209" s="315"/>
    </row>
    <row r="210" spans="2:11" s="1" customFormat="1" ht="15" customHeight="1">
      <c r="B210" s="292"/>
      <c r="C210" s="269"/>
      <c r="D210" s="269"/>
      <c r="E210" s="269"/>
      <c r="F210" s="290" t="s">
        <v>1736</v>
      </c>
      <c r="G210" s="269"/>
      <c r="H210" s="400" t="s">
        <v>1737</v>
      </c>
      <c r="I210" s="400"/>
      <c r="J210" s="400"/>
      <c r="K210" s="315"/>
    </row>
    <row r="211" spans="2:11" s="1" customFormat="1" ht="15" customHeight="1">
      <c r="B211" s="292"/>
      <c r="C211" s="269"/>
      <c r="D211" s="269"/>
      <c r="E211" s="269"/>
      <c r="F211" s="290" t="s">
        <v>1734</v>
      </c>
      <c r="G211" s="269"/>
      <c r="H211" s="400" t="s">
        <v>1901</v>
      </c>
      <c r="I211" s="400"/>
      <c r="J211" s="400"/>
      <c r="K211" s="315"/>
    </row>
    <row r="212" spans="2:11" s="1" customFormat="1" ht="15" customHeight="1">
      <c r="B212" s="339"/>
      <c r="C212" s="269"/>
      <c r="D212" s="269"/>
      <c r="E212" s="269"/>
      <c r="F212" s="290" t="s">
        <v>111</v>
      </c>
      <c r="G212" s="328"/>
      <c r="H212" s="401" t="s">
        <v>112</v>
      </c>
      <c r="I212" s="401"/>
      <c r="J212" s="401"/>
      <c r="K212" s="340"/>
    </row>
    <row r="213" spans="2:11" s="1" customFormat="1" ht="15" customHeight="1">
      <c r="B213" s="339"/>
      <c r="C213" s="269"/>
      <c r="D213" s="269"/>
      <c r="E213" s="269"/>
      <c r="F213" s="290" t="s">
        <v>1684</v>
      </c>
      <c r="G213" s="328"/>
      <c r="H213" s="401" t="s">
        <v>1708</v>
      </c>
      <c r="I213" s="401"/>
      <c r="J213" s="401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1862</v>
      </c>
      <c r="D215" s="269"/>
      <c r="E215" s="269"/>
      <c r="F215" s="290">
        <v>1</v>
      </c>
      <c r="G215" s="328"/>
      <c r="H215" s="401" t="s">
        <v>1902</v>
      </c>
      <c r="I215" s="401"/>
      <c r="J215" s="401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401" t="s">
        <v>1903</v>
      </c>
      <c r="I216" s="401"/>
      <c r="J216" s="401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401" t="s">
        <v>1904</v>
      </c>
      <c r="I217" s="401"/>
      <c r="J217" s="401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401" t="s">
        <v>1905</v>
      </c>
      <c r="I218" s="401"/>
      <c r="J218" s="401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1.1 - Kanalizační stoupač...</vt:lpstr>
      <vt:lpstr>1.2 - Vodovodní stoupačky...</vt:lpstr>
      <vt:lpstr>1.3 - Stavební úprava soc...</vt:lpstr>
      <vt:lpstr>2.1 - Kanalizační stoupač...</vt:lpstr>
      <vt:lpstr>2.2 - Vodovodní stoupačky...</vt:lpstr>
      <vt:lpstr>2.3 - Stavební úprava soc...</vt:lpstr>
      <vt:lpstr>3.1 - Sociální zázemí tec...</vt:lpstr>
      <vt:lpstr>3.2 - Stavební úprava soc...</vt:lpstr>
      <vt:lpstr>4.1 - Úklidové komory  (2...</vt:lpstr>
      <vt:lpstr>VON - Vedlejší a ostatní ...</vt:lpstr>
      <vt:lpstr>Pokyny pro vyplnění</vt:lpstr>
      <vt:lpstr>'1.1 - Kanalizační stoupač...'!Názvy_tisku</vt:lpstr>
      <vt:lpstr>'1.2 - Vodovodní stoupačky...'!Názvy_tisku</vt:lpstr>
      <vt:lpstr>'1.3 - Stavební úprava soc...'!Názvy_tisku</vt:lpstr>
      <vt:lpstr>'2.1 - Kanalizační stoupač...'!Názvy_tisku</vt:lpstr>
      <vt:lpstr>'2.2 - Vodovodní stoupačky...'!Názvy_tisku</vt:lpstr>
      <vt:lpstr>'2.3 - Stavební úprava soc...'!Názvy_tisku</vt:lpstr>
      <vt:lpstr>'3.1 - Sociální zázemí tec...'!Názvy_tisku</vt:lpstr>
      <vt:lpstr>'3.2 - Stavební úprava soc...'!Názvy_tisku</vt:lpstr>
      <vt:lpstr>'4.1 - Úklidové komory  (2...'!Názvy_tisku</vt:lpstr>
      <vt:lpstr>'Rekapitulace stavby'!Názvy_tisku</vt:lpstr>
      <vt:lpstr>'VON - Vedlejší a ostatní ...'!Názvy_tisku</vt:lpstr>
      <vt:lpstr>'1.1 - Kanalizační stoupač...'!Oblast_tisku</vt:lpstr>
      <vt:lpstr>'1.2 - Vodovodní stoupačky...'!Oblast_tisku</vt:lpstr>
      <vt:lpstr>'1.3 - Stavební úprava soc...'!Oblast_tisku</vt:lpstr>
      <vt:lpstr>'2.1 - Kanalizační stoupač...'!Oblast_tisku</vt:lpstr>
      <vt:lpstr>'2.2 - Vodovodní stoupačky...'!Oblast_tisku</vt:lpstr>
      <vt:lpstr>'2.3 - Stavební úprava soc...'!Oblast_tisku</vt:lpstr>
      <vt:lpstr>'3.1 - Sociální zázemí tec...'!Oblast_tisku</vt:lpstr>
      <vt:lpstr>'3.2 - Stavební úprava soc...'!Oblast_tisku</vt:lpstr>
      <vt:lpstr>'4.1 - Úklidové komory  (2...'!Oblast_tisku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2024-02-28T12:48:45Z</dcterms:created>
  <dcterms:modified xsi:type="dcterms:W3CDTF">2024-02-28T12:51:17Z</dcterms:modified>
</cp:coreProperties>
</file>