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T:\Common\U504\ZSM 2024\STA_Bezejmenný tok, Pouzdřany, ř. km 0,000 – 0,710 úprava koryta\"/>
    </mc:Choice>
  </mc:AlternateContent>
  <xr:revisionPtr revIDLastSave="0" documentId="8_{46B32318-B149-4726-81F8-BA012DFD6022}" xr6:coauthVersionLast="47" xr6:coauthVersionMax="47" xr10:uidLastSave="{00000000-0000-0000-0000-000000000000}"/>
  <bookViews>
    <workbookView xWindow="-120" yWindow="-120" windowWidth="29040" windowHeight="15720" xr2:uid="{00000000-000D-0000-FFFF-FFFF00000000}"/>
  </bookViews>
  <sheets>
    <sheet name="Rekapitulace stavby" sheetId="1" r:id="rId1"/>
    <sheet name="197203-1 - SO01 Úprava be..." sheetId="2" r:id="rId2"/>
    <sheet name="197203-2 - SO02 Pěstební ..." sheetId="3" r:id="rId3"/>
    <sheet name="197203-3 - Vedlejší a ost..." sheetId="4" r:id="rId4"/>
    <sheet name="Pokyny pro vyplnění" sheetId="5" r:id="rId5"/>
  </sheets>
  <definedNames>
    <definedName name="_xlnm._FilterDatabase" localSheetId="1" hidden="1">'197203-1 - SO01 Úprava be...'!$C$88:$L$404</definedName>
    <definedName name="_xlnm._FilterDatabase" localSheetId="2" hidden="1">'197203-2 - SO02 Pěstební ...'!$C$83:$L$163</definedName>
    <definedName name="_xlnm._FilterDatabase" localSheetId="3" hidden="1">'197203-3 - Vedlejší a ost...'!$C$83:$L$126</definedName>
    <definedName name="_xlnm.Print_Titles" localSheetId="1">'197203-1 - SO01 Úprava be...'!$88:$88</definedName>
    <definedName name="_xlnm.Print_Titles" localSheetId="2">'197203-2 - SO02 Pěstební ...'!$83:$83</definedName>
    <definedName name="_xlnm.Print_Titles" localSheetId="3">'197203-3 - Vedlejší a ost...'!$83:$83</definedName>
    <definedName name="_xlnm.Print_Titles" localSheetId="0">'Rekapitulace stavby'!$52:$52</definedName>
    <definedName name="_xlnm.Print_Area" localSheetId="1">'197203-1 - SO01 Úprava be...'!$C$4:$K$41,'197203-1 - SO01 Úprava be...'!$C$47:$K$70,'197203-1 - SO01 Úprava be...'!$C$76:$L$404</definedName>
    <definedName name="_xlnm.Print_Area" localSheetId="2">'197203-2 - SO02 Pěstební ...'!$C$4:$K$41,'197203-2 - SO02 Pěstební ...'!$C$47:$K$65,'197203-2 - SO02 Pěstební ...'!$C$71:$L$163</definedName>
    <definedName name="_xlnm.Print_Area" localSheetId="3">'197203-3 - Vedlejší a ost...'!$C$4:$K$41,'197203-3 - Vedlejší a ost...'!$C$47:$K$65,'197203-3 - Vedlejší a ost...'!$C$71:$L$126</definedName>
    <definedName name="_xlnm.Print_Area" localSheetId="4">'Pokyny pro vyplnění'!$B$2:$K$71,'Pokyny pro vyplnění'!$B$74:$K$118,'Pokyny pro vyplnění'!$B$121:$K$190,'Pokyny pro vyplnění'!$B$198:$K$218</definedName>
    <definedName name="_xlnm.Print_Area" localSheetId="0">'Rekapitulace stavby'!$D$4:$AO$36,'Rekapitulace stavby'!$C$42:$AQ$58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9" i="4" l="1"/>
  <c r="K38" i="4"/>
  <c r="BA57" i="1"/>
  <c r="K37" i="4"/>
  <c r="AZ57" i="1" s="1"/>
  <c r="BI125" i="4"/>
  <c r="BH125" i="4"/>
  <c r="BG125" i="4"/>
  <c r="BF125" i="4"/>
  <c r="R125" i="4"/>
  <c r="R122" i="4" s="1"/>
  <c r="Q125" i="4"/>
  <c r="X125" i="4"/>
  <c r="X122" i="4" s="1"/>
  <c r="V125" i="4"/>
  <c r="V122" i="4" s="1"/>
  <c r="T125" i="4"/>
  <c r="P125" i="4"/>
  <c r="K125" i="4" s="1"/>
  <c r="BE125" i="4" s="1"/>
  <c r="BK125" i="4"/>
  <c r="BI123" i="4"/>
  <c r="BH123" i="4"/>
  <c r="BG123" i="4"/>
  <c r="BF123" i="4"/>
  <c r="R123" i="4"/>
  <c r="Q123" i="4"/>
  <c r="Q122" i="4" s="1"/>
  <c r="I64" i="4" s="1"/>
  <c r="X123" i="4"/>
  <c r="V123" i="4"/>
  <c r="T123" i="4"/>
  <c r="T122" i="4" s="1"/>
  <c r="P123" i="4"/>
  <c r="BK123" i="4" s="1"/>
  <c r="BK122" i="4" s="1"/>
  <c r="K122" i="4" s="1"/>
  <c r="K64" i="4" s="1"/>
  <c r="K123" i="4"/>
  <c r="BE123" i="4"/>
  <c r="BI119" i="4"/>
  <c r="BH119" i="4"/>
  <c r="BG119" i="4"/>
  <c r="BF119" i="4"/>
  <c r="R119" i="4"/>
  <c r="Q119" i="4"/>
  <c r="X119" i="4"/>
  <c r="V119" i="4"/>
  <c r="T119" i="4"/>
  <c r="P119" i="4"/>
  <c r="K119" i="4" s="1"/>
  <c r="BE119" i="4" s="1"/>
  <c r="BK119" i="4"/>
  <c r="BI117" i="4"/>
  <c r="BH117" i="4"/>
  <c r="BG117" i="4"/>
  <c r="BF117" i="4"/>
  <c r="R117" i="4"/>
  <c r="Q117" i="4"/>
  <c r="X117" i="4"/>
  <c r="V117" i="4"/>
  <c r="T117" i="4"/>
  <c r="P117" i="4"/>
  <c r="BI115" i="4"/>
  <c r="BH115" i="4"/>
  <c r="BG115" i="4"/>
  <c r="BF115" i="4"/>
  <c r="R115" i="4"/>
  <c r="Q115" i="4"/>
  <c r="X115" i="4"/>
  <c r="V115" i="4"/>
  <c r="T115" i="4"/>
  <c r="P115" i="4"/>
  <c r="BK115" i="4"/>
  <c r="K115" i="4"/>
  <c r="BE115" i="4"/>
  <c r="BI112" i="4"/>
  <c r="BH112" i="4"/>
  <c r="BG112" i="4"/>
  <c r="BF112" i="4"/>
  <c r="R112" i="4"/>
  <c r="Q112" i="4"/>
  <c r="X112" i="4"/>
  <c r="V112" i="4"/>
  <c r="T112" i="4"/>
  <c r="P112" i="4"/>
  <c r="BK112" i="4" s="1"/>
  <c r="BI109" i="4"/>
  <c r="BH109" i="4"/>
  <c r="BG109" i="4"/>
  <c r="BF109" i="4"/>
  <c r="R109" i="4"/>
  <c r="Q109" i="4"/>
  <c r="X109" i="4"/>
  <c r="V109" i="4"/>
  <c r="T109" i="4"/>
  <c r="P109" i="4"/>
  <c r="K109" i="4" s="1"/>
  <c r="BE109" i="4" s="1"/>
  <c r="BK109" i="4"/>
  <c r="BI106" i="4"/>
  <c r="BH106" i="4"/>
  <c r="BG106" i="4"/>
  <c r="BF106" i="4"/>
  <c r="R106" i="4"/>
  <c r="Q106" i="4"/>
  <c r="X106" i="4"/>
  <c r="V106" i="4"/>
  <c r="T106" i="4"/>
  <c r="P106" i="4"/>
  <c r="BI104" i="4"/>
  <c r="BH104" i="4"/>
  <c r="BG104" i="4"/>
  <c r="BF104" i="4"/>
  <c r="R104" i="4"/>
  <c r="Q104" i="4"/>
  <c r="X104" i="4"/>
  <c r="V104" i="4"/>
  <c r="T104" i="4"/>
  <c r="P104" i="4"/>
  <c r="K104" i="4" s="1"/>
  <c r="BE104" i="4" s="1"/>
  <c r="BK104" i="4"/>
  <c r="BI102" i="4"/>
  <c r="BH102" i="4"/>
  <c r="BG102" i="4"/>
  <c r="BF102" i="4"/>
  <c r="R102" i="4"/>
  <c r="Q102" i="4"/>
  <c r="X102" i="4"/>
  <c r="V102" i="4"/>
  <c r="T102" i="4"/>
  <c r="P102" i="4"/>
  <c r="BK102" i="4" s="1"/>
  <c r="BI99" i="4"/>
  <c r="BH99" i="4"/>
  <c r="BG99" i="4"/>
  <c r="BF99" i="4"/>
  <c r="R99" i="4"/>
  <c r="Q99" i="4"/>
  <c r="X99" i="4"/>
  <c r="V99" i="4"/>
  <c r="T99" i="4"/>
  <c r="P99" i="4"/>
  <c r="K99" i="4" s="1"/>
  <c r="BE99" i="4" s="1"/>
  <c r="BK99" i="4"/>
  <c r="BI96" i="4"/>
  <c r="BH96" i="4"/>
  <c r="BG96" i="4"/>
  <c r="BF96" i="4"/>
  <c r="R96" i="4"/>
  <c r="Q96" i="4"/>
  <c r="X96" i="4"/>
  <c r="V96" i="4"/>
  <c r="T96" i="4"/>
  <c r="P96" i="4"/>
  <c r="BK96" i="4" s="1"/>
  <c r="BI93" i="4"/>
  <c r="BH93" i="4"/>
  <c r="BG93" i="4"/>
  <c r="BF93" i="4"/>
  <c r="R93" i="4"/>
  <c r="Q93" i="4"/>
  <c r="X93" i="4"/>
  <c r="V93" i="4"/>
  <c r="T93" i="4"/>
  <c r="P93" i="4"/>
  <c r="K93" i="4" s="1"/>
  <c r="BE93" i="4" s="1"/>
  <c r="BI91" i="4"/>
  <c r="BH91" i="4"/>
  <c r="BG91" i="4"/>
  <c r="F37" i="4" s="1"/>
  <c r="BD57" i="1" s="1"/>
  <c r="BF91" i="4"/>
  <c r="R91" i="4"/>
  <c r="Q91" i="4"/>
  <c r="X91" i="4"/>
  <c r="V91" i="4"/>
  <c r="T91" i="4"/>
  <c r="P91" i="4"/>
  <c r="BI89" i="4"/>
  <c r="BH89" i="4"/>
  <c r="BG89" i="4"/>
  <c r="BF89" i="4"/>
  <c r="R89" i="4"/>
  <c r="Q89" i="4"/>
  <c r="X89" i="4"/>
  <c r="V89" i="4"/>
  <c r="T89" i="4"/>
  <c r="P89" i="4"/>
  <c r="K89" i="4" s="1"/>
  <c r="BE89" i="4" s="1"/>
  <c r="BK89" i="4"/>
  <c r="BI86" i="4"/>
  <c r="BH86" i="4"/>
  <c r="BG86" i="4"/>
  <c r="BF86" i="4"/>
  <c r="R86" i="4"/>
  <c r="R85" i="4" s="1"/>
  <c r="Q86" i="4"/>
  <c r="X86" i="4"/>
  <c r="X85" i="4"/>
  <c r="V86" i="4"/>
  <c r="T86" i="4"/>
  <c r="P86" i="4"/>
  <c r="BK86" i="4"/>
  <c r="K86" i="4"/>
  <c r="BE86" i="4" s="1"/>
  <c r="J80" i="4"/>
  <c r="F80" i="4"/>
  <c r="F78" i="4"/>
  <c r="E76" i="4"/>
  <c r="J56" i="4"/>
  <c r="F56" i="4"/>
  <c r="F54" i="4"/>
  <c r="E52" i="4"/>
  <c r="J24" i="4"/>
  <c r="E24" i="4"/>
  <c r="J57" i="4" s="1"/>
  <c r="J81" i="4"/>
  <c r="J23" i="4"/>
  <c r="J18" i="4"/>
  <c r="E18" i="4"/>
  <c r="F81" i="4" s="1"/>
  <c r="J17" i="4"/>
  <c r="J78" i="4"/>
  <c r="E7" i="4"/>
  <c r="E50" i="4" s="1"/>
  <c r="K39" i="3"/>
  <c r="K38" i="3"/>
  <c r="BA56" i="1"/>
  <c r="K37" i="3"/>
  <c r="AZ56" i="1" s="1"/>
  <c r="BI162" i="3"/>
  <c r="BH162" i="3"/>
  <c r="BG162" i="3"/>
  <c r="BF162" i="3"/>
  <c r="R162" i="3"/>
  <c r="R161" i="3" s="1"/>
  <c r="J64" i="3" s="1"/>
  <c r="Q162" i="3"/>
  <c r="Q161" i="3" s="1"/>
  <c r="I64" i="3" s="1"/>
  <c r="X162" i="3"/>
  <c r="X161" i="3"/>
  <c r="V162" i="3"/>
  <c r="V161" i="3" s="1"/>
  <c r="T162" i="3"/>
  <c r="T161" i="3" s="1"/>
  <c r="P162" i="3"/>
  <c r="BK162" i="3" s="1"/>
  <c r="BK161" i="3" s="1"/>
  <c r="K161" i="3" s="1"/>
  <c r="K64" i="3" s="1"/>
  <c r="K162" i="3"/>
  <c r="BE162" i="3" s="1"/>
  <c r="BI156" i="3"/>
  <c r="BH156" i="3"/>
  <c r="BG156" i="3"/>
  <c r="BF156" i="3"/>
  <c r="R156" i="3"/>
  <c r="Q156" i="3"/>
  <c r="X156" i="3"/>
  <c r="V156" i="3"/>
  <c r="T156" i="3"/>
  <c r="P156" i="3"/>
  <c r="K156" i="3" s="1"/>
  <c r="BE156" i="3" s="1"/>
  <c r="BI150" i="3"/>
  <c r="BH150" i="3"/>
  <c r="BG150" i="3"/>
  <c r="BF150" i="3"/>
  <c r="R150" i="3"/>
  <c r="Q150" i="3"/>
  <c r="X150" i="3"/>
  <c r="V150" i="3"/>
  <c r="T150" i="3"/>
  <c r="P150" i="3"/>
  <c r="BK150" i="3" s="1"/>
  <c r="BI144" i="3"/>
  <c r="BH144" i="3"/>
  <c r="BG144" i="3"/>
  <c r="BF144" i="3"/>
  <c r="R144" i="3"/>
  <c r="Q144" i="3"/>
  <c r="X144" i="3"/>
  <c r="V144" i="3"/>
  <c r="T144" i="3"/>
  <c r="P144" i="3"/>
  <c r="K144" i="3" s="1"/>
  <c r="BE144" i="3" s="1"/>
  <c r="BK144" i="3"/>
  <c r="BI137" i="3"/>
  <c r="BH137" i="3"/>
  <c r="BG137" i="3"/>
  <c r="BF137" i="3"/>
  <c r="R137" i="3"/>
  <c r="Q137" i="3"/>
  <c r="X137" i="3"/>
  <c r="V137" i="3"/>
  <c r="T137" i="3"/>
  <c r="P137" i="3"/>
  <c r="BI130" i="3"/>
  <c r="BH130" i="3"/>
  <c r="BG130" i="3"/>
  <c r="BF130" i="3"/>
  <c r="R130" i="3"/>
  <c r="Q130" i="3"/>
  <c r="X130" i="3"/>
  <c r="V130" i="3"/>
  <c r="T130" i="3"/>
  <c r="P130" i="3"/>
  <c r="K130" i="3" s="1"/>
  <c r="BE130" i="3" s="1"/>
  <c r="BI127" i="3"/>
  <c r="BH127" i="3"/>
  <c r="BG127" i="3"/>
  <c r="BF127" i="3"/>
  <c r="R127" i="3"/>
  <c r="Q127" i="3"/>
  <c r="X127" i="3"/>
  <c r="V127" i="3"/>
  <c r="T127" i="3"/>
  <c r="P127" i="3"/>
  <c r="BK127" i="3" s="1"/>
  <c r="K127" i="3"/>
  <c r="BE127" i="3" s="1"/>
  <c r="BI121" i="3"/>
  <c r="BH121" i="3"/>
  <c r="BG121" i="3"/>
  <c r="BF121" i="3"/>
  <c r="R121" i="3"/>
  <c r="Q121" i="3"/>
  <c r="X121" i="3"/>
  <c r="V121" i="3"/>
  <c r="T121" i="3"/>
  <c r="P121" i="3"/>
  <c r="K121" i="3" s="1"/>
  <c r="BE121" i="3" s="1"/>
  <c r="BI115" i="3"/>
  <c r="BH115" i="3"/>
  <c r="BG115" i="3"/>
  <c r="BF115" i="3"/>
  <c r="R115" i="3"/>
  <c r="Q115" i="3"/>
  <c r="X115" i="3"/>
  <c r="V115" i="3"/>
  <c r="T115" i="3"/>
  <c r="P115" i="3"/>
  <c r="BI109" i="3"/>
  <c r="BH109" i="3"/>
  <c r="BG109" i="3"/>
  <c r="BF109" i="3"/>
  <c r="R109" i="3"/>
  <c r="Q109" i="3"/>
  <c r="X109" i="3"/>
  <c r="V109" i="3"/>
  <c r="T109" i="3"/>
  <c r="P109" i="3"/>
  <c r="K109" i="3" s="1"/>
  <c r="BE109" i="3" s="1"/>
  <c r="BI103" i="3"/>
  <c r="BH103" i="3"/>
  <c r="BG103" i="3"/>
  <c r="BF103" i="3"/>
  <c r="R103" i="3"/>
  <c r="Q103" i="3"/>
  <c r="X103" i="3"/>
  <c r="V103" i="3"/>
  <c r="T103" i="3"/>
  <c r="P103" i="3"/>
  <c r="BK103" i="3" s="1"/>
  <c r="BI99" i="3"/>
  <c r="BH99" i="3"/>
  <c r="BG99" i="3"/>
  <c r="BF99" i="3"/>
  <c r="R99" i="3"/>
  <c r="Q99" i="3"/>
  <c r="X99" i="3"/>
  <c r="V99" i="3"/>
  <c r="T99" i="3"/>
  <c r="P99" i="3"/>
  <c r="BK99" i="3" s="1"/>
  <c r="BI96" i="3"/>
  <c r="BH96" i="3"/>
  <c r="BG96" i="3"/>
  <c r="BF96" i="3"/>
  <c r="R96" i="3"/>
  <c r="Q96" i="3"/>
  <c r="X96" i="3"/>
  <c r="V96" i="3"/>
  <c r="T96" i="3"/>
  <c r="P96" i="3"/>
  <c r="BI92" i="3"/>
  <c r="BH92" i="3"/>
  <c r="BG92" i="3"/>
  <c r="BF92" i="3"/>
  <c r="R92" i="3"/>
  <c r="Q92" i="3"/>
  <c r="X92" i="3"/>
  <c r="V92" i="3"/>
  <c r="T92" i="3"/>
  <c r="P92" i="3"/>
  <c r="K92" i="3" s="1"/>
  <c r="BE92" i="3" s="1"/>
  <c r="BK92" i="3"/>
  <c r="BI87" i="3"/>
  <c r="BH87" i="3"/>
  <c r="BG87" i="3"/>
  <c r="BF87" i="3"/>
  <c r="R87" i="3"/>
  <c r="Q87" i="3"/>
  <c r="X87" i="3"/>
  <c r="V87" i="3"/>
  <c r="T87" i="3"/>
  <c r="P87" i="3"/>
  <c r="K87" i="3" s="1"/>
  <c r="BE87" i="3" s="1"/>
  <c r="J80" i="3"/>
  <c r="F80" i="3"/>
  <c r="F78" i="3"/>
  <c r="E76" i="3"/>
  <c r="J56" i="3"/>
  <c r="F56" i="3"/>
  <c r="F54" i="3"/>
  <c r="E52" i="3"/>
  <c r="J24" i="3"/>
  <c r="E24" i="3"/>
  <c r="J57" i="3" s="1"/>
  <c r="J23" i="3"/>
  <c r="J18" i="3"/>
  <c r="E18" i="3"/>
  <c r="J17" i="3"/>
  <c r="E7" i="3"/>
  <c r="E50" i="3" s="1"/>
  <c r="K259" i="2"/>
  <c r="K64" i="2" s="1"/>
  <c r="K39" i="2"/>
  <c r="K38" i="2"/>
  <c r="BA55" i="1" s="1"/>
  <c r="K37" i="2"/>
  <c r="AZ55" i="1" s="1"/>
  <c r="BI402" i="2"/>
  <c r="BH402" i="2"/>
  <c r="BG402" i="2"/>
  <c r="BF402" i="2"/>
  <c r="R402" i="2"/>
  <c r="R401" i="2" s="1"/>
  <c r="J69" i="2" s="1"/>
  <c r="Q402" i="2"/>
  <c r="Q401" i="2" s="1"/>
  <c r="I69" i="2" s="1"/>
  <c r="X402" i="2"/>
  <c r="X401" i="2" s="1"/>
  <c r="V402" i="2"/>
  <c r="V401" i="2" s="1"/>
  <c r="T402" i="2"/>
  <c r="T401" i="2" s="1"/>
  <c r="P402" i="2"/>
  <c r="BK402" i="2"/>
  <c r="BK401" i="2"/>
  <c r="K401" i="2" s="1"/>
  <c r="K69" i="2" s="1"/>
  <c r="K402" i="2"/>
  <c r="BE402" i="2" s="1"/>
  <c r="BI395" i="2"/>
  <c r="BH395" i="2"/>
  <c r="BG395" i="2"/>
  <c r="BF395" i="2"/>
  <c r="R395" i="2"/>
  <c r="Q395" i="2"/>
  <c r="X395" i="2"/>
  <c r="V395" i="2"/>
  <c r="T395" i="2"/>
  <c r="P395" i="2"/>
  <c r="BI391" i="2"/>
  <c r="BH391" i="2"/>
  <c r="BG391" i="2"/>
  <c r="BF391" i="2"/>
  <c r="R391" i="2"/>
  <c r="Q391" i="2"/>
  <c r="X391" i="2"/>
  <c r="V391" i="2"/>
  <c r="T391" i="2"/>
  <c r="P391" i="2"/>
  <c r="BK391" i="2"/>
  <c r="K391" i="2"/>
  <c r="BE391" i="2" s="1"/>
  <c r="BI384" i="2"/>
  <c r="BH384" i="2"/>
  <c r="BG384" i="2"/>
  <c r="BF384" i="2"/>
  <c r="R384" i="2"/>
  <c r="R374" i="2" s="1"/>
  <c r="J68" i="2" s="1"/>
  <c r="Q384" i="2"/>
  <c r="X384" i="2"/>
  <c r="V384" i="2"/>
  <c r="T384" i="2"/>
  <c r="P384" i="2"/>
  <c r="BK384" i="2"/>
  <c r="K384" i="2"/>
  <c r="BE384" i="2" s="1"/>
  <c r="BI381" i="2"/>
  <c r="BH381" i="2"/>
  <c r="BG381" i="2"/>
  <c r="BF381" i="2"/>
  <c r="R381" i="2"/>
  <c r="Q381" i="2"/>
  <c r="X381" i="2"/>
  <c r="V381" i="2"/>
  <c r="T381" i="2"/>
  <c r="P381" i="2"/>
  <c r="K381" i="2" s="1"/>
  <c r="BE381" i="2" s="1"/>
  <c r="BK381" i="2"/>
  <c r="BI375" i="2"/>
  <c r="BH375" i="2"/>
  <c r="BG375" i="2"/>
  <c r="BF375" i="2"/>
  <c r="R375" i="2"/>
  <c r="Q375" i="2"/>
  <c r="X375" i="2"/>
  <c r="V375" i="2"/>
  <c r="T375" i="2"/>
  <c r="T374" i="2"/>
  <c r="P375" i="2"/>
  <c r="BK375" i="2" s="1"/>
  <c r="BI371" i="2"/>
  <c r="BH371" i="2"/>
  <c r="BG371" i="2"/>
  <c r="BF371" i="2"/>
  <c r="R371" i="2"/>
  <c r="Q371" i="2"/>
  <c r="X371" i="2"/>
  <c r="V371" i="2"/>
  <c r="T371" i="2"/>
  <c r="P371" i="2"/>
  <c r="K371" i="2" s="1"/>
  <c r="BE371" i="2" s="1"/>
  <c r="BI367" i="2"/>
  <c r="BH367" i="2"/>
  <c r="BG367" i="2"/>
  <c r="BF367" i="2"/>
  <c r="R367" i="2"/>
  <c r="Q367" i="2"/>
  <c r="X367" i="2"/>
  <c r="V367" i="2"/>
  <c r="T367" i="2"/>
  <c r="P367" i="2"/>
  <c r="BI363" i="2"/>
  <c r="BH363" i="2"/>
  <c r="BG363" i="2"/>
  <c r="BF363" i="2"/>
  <c r="R363" i="2"/>
  <c r="R362" i="2" s="1"/>
  <c r="J67" i="2" s="1"/>
  <c r="Q363" i="2"/>
  <c r="X363" i="2"/>
  <c r="V363" i="2"/>
  <c r="V362" i="2" s="1"/>
  <c r="T363" i="2"/>
  <c r="P363" i="2"/>
  <c r="BK363" i="2" s="1"/>
  <c r="BI355" i="2"/>
  <c r="BH355" i="2"/>
  <c r="BG355" i="2"/>
  <c r="BF355" i="2"/>
  <c r="R355" i="2"/>
  <c r="Q355" i="2"/>
  <c r="X355" i="2"/>
  <c r="V355" i="2"/>
  <c r="T355" i="2"/>
  <c r="P355" i="2"/>
  <c r="BI346" i="2"/>
  <c r="BH346" i="2"/>
  <c r="BG346" i="2"/>
  <c r="BF346" i="2"/>
  <c r="R346" i="2"/>
  <c r="Q346" i="2"/>
  <c r="X346" i="2"/>
  <c r="V346" i="2"/>
  <c r="T346" i="2"/>
  <c r="P346" i="2"/>
  <c r="BK346" i="2"/>
  <c r="K346" i="2"/>
  <c r="BE346" i="2" s="1"/>
  <c r="BI341" i="2"/>
  <c r="BH341" i="2"/>
  <c r="BG341" i="2"/>
  <c r="BF341" i="2"/>
  <c r="R341" i="2"/>
  <c r="Q341" i="2"/>
  <c r="X341" i="2"/>
  <c r="V341" i="2"/>
  <c r="T341" i="2"/>
  <c r="P341" i="2"/>
  <c r="BK341" i="2" s="1"/>
  <c r="BI337" i="2"/>
  <c r="BH337" i="2"/>
  <c r="BG337" i="2"/>
  <c r="BF337" i="2"/>
  <c r="R337" i="2"/>
  <c r="Q337" i="2"/>
  <c r="X337" i="2"/>
  <c r="V337" i="2"/>
  <c r="T337" i="2"/>
  <c r="P337" i="2"/>
  <c r="K337" i="2" s="1"/>
  <c r="BE337" i="2" s="1"/>
  <c r="BI333" i="2"/>
  <c r="BH333" i="2"/>
  <c r="BG333" i="2"/>
  <c r="BF333" i="2"/>
  <c r="R333" i="2"/>
  <c r="Q333" i="2"/>
  <c r="X333" i="2"/>
  <c r="V333" i="2"/>
  <c r="T333" i="2"/>
  <c r="P333" i="2"/>
  <c r="BI329" i="2"/>
  <c r="BH329" i="2"/>
  <c r="BG329" i="2"/>
  <c r="BF329" i="2"/>
  <c r="R329" i="2"/>
  <c r="Q329" i="2"/>
  <c r="X329" i="2"/>
  <c r="V329" i="2"/>
  <c r="T329" i="2"/>
  <c r="P329" i="2"/>
  <c r="BK329" i="2" s="1"/>
  <c r="K329" i="2"/>
  <c r="BE329" i="2"/>
  <c r="BI326" i="2"/>
  <c r="BH326" i="2"/>
  <c r="BG326" i="2"/>
  <c r="BF326" i="2"/>
  <c r="R326" i="2"/>
  <c r="Q326" i="2"/>
  <c r="X326" i="2"/>
  <c r="V326" i="2"/>
  <c r="T326" i="2"/>
  <c r="P326" i="2"/>
  <c r="BK326" i="2"/>
  <c r="K326" i="2"/>
  <c r="BE326" i="2" s="1"/>
  <c r="BI323" i="2"/>
  <c r="BH323" i="2"/>
  <c r="BG323" i="2"/>
  <c r="BF323" i="2"/>
  <c r="R323" i="2"/>
  <c r="Q323" i="2"/>
  <c r="X323" i="2"/>
  <c r="V323" i="2"/>
  <c r="T323" i="2"/>
  <c r="P323" i="2"/>
  <c r="K323" i="2" s="1"/>
  <c r="BE323" i="2" s="1"/>
  <c r="BK323" i="2"/>
  <c r="BI320" i="2"/>
  <c r="BH320" i="2"/>
  <c r="BG320" i="2"/>
  <c r="BF320" i="2"/>
  <c r="R320" i="2"/>
  <c r="Q320" i="2"/>
  <c r="X320" i="2"/>
  <c r="V320" i="2"/>
  <c r="T320" i="2"/>
  <c r="P320" i="2"/>
  <c r="BI317" i="2"/>
  <c r="BH317" i="2"/>
  <c r="BG317" i="2"/>
  <c r="BF317" i="2"/>
  <c r="R317" i="2"/>
  <c r="Q317" i="2"/>
  <c r="X317" i="2"/>
  <c r="V317" i="2"/>
  <c r="T317" i="2"/>
  <c r="P317" i="2"/>
  <c r="BK317" i="2" s="1"/>
  <c r="BI308" i="2"/>
  <c r="BH308" i="2"/>
  <c r="BG308" i="2"/>
  <c r="BF308" i="2"/>
  <c r="R308" i="2"/>
  <c r="Q308" i="2"/>
  <c r="X308" i="2"/>
  <c r="V308" i="2"/>
  <c r="T308" i="2"/>
  <c r="P308" i="2"/>
  <c r="K308" i="2" s="1"/>
  <c r="BE308" i="2" s="1"/>
  <c r="BK308" i="2"/>
  <c r="BI300" i="2"/>
  <c r="BH300" i="2"/>
  <c r="BG300" i="2"/>
  <c r="BF300" i="2"/>
  <c r="R300" i="2"/>
  <c r="Q300" i="2"/>
  <c r="X300" i="2"/>
  <c r="V300" i="2"/>
  <c r="T300" i="2"/>
  <c r="P300" i="2"/>
  <c r="BK300" i="2" s="1"/>
  <c r="BI294" i="2"/>
  <c r="BH294" i="2"/>
  <c r="BG294" i="2"/>
  <c r="BF294" i="2"/>
  <c r="R294" i="2"/>
  <c r="Q294" i="2"/>
  <c r="X294" i="2"/>
  <c r="V294" i="2"/>
  <c r="T294" i="2"/>
  <c r="P294" i="2"/>
  <c r="BK294" i="2" s="1"/>
  <c r="BI289" i="2"/>
  <c r="BH289" i="2"/>
  <c r="BG289" i="2"/>
  <c r="BF289" i="2"/>
  <c r="R289" i="2"/>
  <c r="Q289" i="2"/>
  <c r="X289" i="2"/>
  <c r="V289" i="2"/>
  <c r="T289" i="2"/>
  <c r="P289" i="2"/>
  <c r="K289" i="2" s="1"/>
  <c r="BE289" i="2" s="1"/>
  <c r="BI281" i="2"/>
  <c r="BH281" i="2"/>
  <c r="BG281" i="2"/>
  <c r="BF281" i="2"/>
  <c r="R281" i="2"/>
  <c r="Q281" i="2"/>
  <c r="Q260" i="2" s="1"/>
  <c r="I65" i="2" s="1"/>
  <c r="X281" i="2"/>
  <c r="V281" i="2"/>
  <c r="T281" i="2"/>
  <c r="P281" i="2"/>
  <c r="BI273" i="2"/>
  <c r="BH273" i="2"/>
  <c r="BG273" i="2"/>
  <c r="BF273" i="2"/>
  <c r="R273" i="2"/>
  <c r="Q273" i="2"/>
  <c r="X273" i="2"/>
  <c r="V273" i="2"/>
  <c r="T273" i="2"/>
  <c r="P273" i="2"/>
  <c r="BK273" i="2" s="1"/>
  <c r="K273" i="2"/>
  <c r="BE273" i="2" s="1"/>
  <c r="BI261" i="2"/>
  <c r="BH261" i="2"/>
  <c r="BG261" i="2"/>
  <c r="BF261" i="2"/>
  <c r="R261" i="2"/>
  <c r="Q261" i="2"/>
  <c r="X261" i="2"/>
  <c r="V261" i="2"/>
  <c r="T261" i="2"/>
  <c r="P261" i="2"/>
  <c r="BK261" i="2"/>
  <c r="K261" i="2"/>
  <c r="BE261" i="2"/>
  <c r="J64" i="2"/>
  <c r="I64" i="2"/>
  <c r="BI256" i="2"/>
  <c r="BH256" i="2"/>
  <c r="BG256" i="2"/>
  <c r="BF256" i="2"/>
  <c r="R256" i="2"/>
  <c r="Q256" i="2"/>
  <c r="X256" i="2"/>
  <c r="V256" i="2"/>
  <c r="T256" i="2"/>
  <c r="P256" i="2"/>
  <c r="BI253" i="2"/>
  <c r="BH253" i="2"/>
  <c r="BG253" i="2"/>
  <c r="BF253" i="2"/>
  <c r="R253" i="2"/>
  <c r="Q253" i="2"/>
  <c r="X253" i="2"/>
  <c r="V253" i="2"/>
  <c r="T253" i="2"/>
  <c r="P253" i="2"/>
  <c r="K253" i="2" s="1"/>
  <c r="BE253" i="2" s="1"/>
  <c r="BK253" i="2"/>
  <c r="BI250" i="2"/>
  <c r="BH250" i="2"/>
  <c r="BG250" i="2"/>
  <c r="BF250" i="2"/>
  <c r="R250" i="2"/>
  <c r="Q250" i="2"/>
  <c r="X250" i="2"/>
  <c r="V250" i="2"/>
  <c r="T250" i="2"/>
  <c r="P250" i="2"/>
  <c r="BK250" i="2" s="1"/>
  <c r="BI247" i="2"/>
  <c r="BH247" i="2"/>
  <c r="BG247" i="2"/>
  <c r="BF247" i="2"/>
  <c r="R247" i="2"/>
  <c r="Q247" i="2"/>
  <c r="X247" i="2"/>
  <c r="V247" i="2"/>
  <c r="T247" i="2"/>
  <c r="P247" i="2"/>
  <c r="K247" i="2" s="1"/>
  <c r="BE247" i="2" s="1"/>
  <c r="BK247" i="2"/>
  <c r="BI241" i="2"/>
  <c r="BH241" i="2"/>
  <c r="BG241" i="2"/>
  <c r="BF241" i="2"/>
  <c r="R241" i="2"/>
  <c r="Q241" i="2"/>
  <c r="X241" i="2"/>
  <c r="V241" i="2"/>
  <c r="T241" i="2"/>
  <c r="P241" i="2"/>
  <c r="BK241" i="2" s="1"/>
  <c r="BI236" i="2"/>
  <c r="BH236" i="2"/>
  <c r="BG236" i="2"/>
  <c r="BF236" i="2"/>
  <c r="R236" i="2"/>
  <c r="Q236" i="2"/>
  <c r="X236" i="2"/>
  <c r="V236" i="2"/>
  <c r="T236" i="2"/>
  <c r="P236" i="2"/>
  <c r="K236" i="2" s="1"/>
  <c r="BE236" i="2" s="1"/>
  <c r="BI231" i="2"/>
  <c r="BH231" i="2"/>
  <c r="BG231" i="2"/>
  <c r="BF231" i="2"/>
  <c r="R231" i="2"/>
  <c r="Q231" i="2"/>
  <c r="X231" i="2"/>
  <c r="V231" i="2"/>
  <c r="T231" i="2"/>
  <c r="P231" i="2"/>
  <c r="BK231" i="2" s="1"/>
  <c r="BI225" i="2"/>
  <c r="BH225" i="2"/>
  <c r="BG225" i="2"/>
  <c r="BF225" i="2"/>
  <c r="R225" i="2"/>
  <c r="Q225" i="2"/>
  <c r="X225" i="2"/>
  <c r="V225" i="2"/>
  <c r="T225" i="2"/>
  <c r="P225" i="2"/>
  <c r="BK225" i="2"/>
  <c r="K225" i="2"/>
  <c r="BE225" i="2"/>
  <c r="BI221" i="2"/>
  <c r="BH221" i="2"/>
  <c r="BG221" i="2"/>
  <c r="BF221" i="2"/>
  <c r="R221" i="2"/>
  <c r="Q221" i="2"/>
  <c r="X221" i="2"/>
  <c r="V221" i="2"/>
  <c r="T221" i="2"/>
  <c r="P221" i="2"/>
  <c r="BK221" i="2" s="1"/>
  <c r="K221" i="2"/>
  <c r="BE221" i="2" s="1"/>
  <c r="BI218" i="2"/>
  <c r="BH218" i="2"/>
  <c r="BG218" i="2"/>
  <c r="BF218" i="2"/>
  <c r="R218" i="2"/>
  <c r="Q218" i="2"/>
  <c r="X218" i="2"/>
  <c r="V218" i="2"/>
  <c r="T218" i="2"/>
  <c r="P218" i="2"/>
  <c r="K218" i="2" s="1"/>
  <c r="BE218" i="2" s="1"/>
  <c r="BI213" i="2"/>
  <c r="BH213" i="2"/>
  <c r="BG213" i="2"/>
  <c r="BF213" i="2"/>
  <c r="R213" i="2"/>
  <c r="Q213" i="2"/>
  <c r="X213" i="2"/>
  <c r="V213" i="2"/>
  <c r="T213" i="2"/>
  <c r="P213" i="2"/>
  <c r="BK213" i="2" s="1"/>
  <c r="BI210" i="2"/>
  <c r="BH210" i="2"/>
  <c r="BG210" i="2"/>
  <c r="BF210" i="2"/>
  <c r="R210" i="2"/>
  <c r="Q210" i="2"/>
  <c r="X210" i="2"/>
  <c r="V210" i="2"/>
  <c r="T210" i="2"/>
  <c r="P210" i="2"/>
  <c r="BK210" i="2" s="1"/>
  <c r="BI207" i="2"/>
  <c r="BH207" i="2"/>
  <c r="BG207" i="2"/>
  <c r="BF207" i="2"/>
  <c r="R207" i="2"/>
  <c r="Q207" i="2"/>
  <c r="X207" i="2"/>
  <c r="V207" i="2"/>
  <c r="T207" i="2"/>
  <c r="P207" i="2"/>
  <c r="BK207" i="2" s="1"/>
  <c r="K207" i="2"/>
  <c r="BE207" i="2" s="1"/>
  <c r="BI200" i="2"/>
  <c r="BH200" i="2"/>
  <c r="BG200" i="2"/>
  <c r="BF200" i="2"/>
  <c r="R200" i="2"/>
  <c r="Q200" i="2"/>
  <c r="X200" i="2"/>
  <c r="V200" i="2"/>
  <c r="T200" i="2"/>
  <c r="P200" i="2"/>
  <c r="K200" i="2" s="1"/>
  <c r="BE200" i="2" s="1"/>
  <c r="BI191" i="2"/>
  <c r="BH191" i="2"/>
  <c r="BG191" i="2"/>
  <c r="BF191" i="2"/>
  <c r="R191" i="2"/>
  <c r="Q191" i="2"/>
  <c r="X191" i="2"/>
  <c r="V191" i="2"/>
  <c r="T191" i="2"/>
  <c r="P191" i="2"/>
  <c r="BK191" i="2" s="1"/>
  <c r="BI186" i="2"/>
  <c r="BH186" i="2"/>
  <c r="BG186" i="2"/>
  <c r="BF186" i="2"/>
  <c r="R186" i="2"/>
  <c r="Q186" i="2"/>
  <c r="X186" i="2"/>
  <c r="V186" i="2"/>
  <c r="T186" i="2"/>
  <c r="P186" i="2"/>
  <c r="BK186" i="2"/>
  <c r="K186" i="2"/>
  <c r="BE186" i="2" s="1"/>
  <c r="BI182" i="2"/>
  <c r="BH182" i="2"/>
  <c r="BG182" i="2"/>
  <c r="BF182" i="2"/>
  <c r="R182" i="2"/>
  <c r="Q182" i="2"/>
  <c r="X182" i="2"/>
  <c r="V182" i="2"/>
  <c r="T182" i="2"/>
  <c r="P182" i="2"/>
  <c r="BK182" i="2" s="1"/>
  <c r="BI172" i="2"/>
  <c r="BH172" i="2"/>
  <c r="BG172" i="2"/>
  <c r="BF172" i="2"/>
  <c r="R172" i="2"/>
  <c r="Q172" i="2"/>
  <c r="X172" i="2"/>
  <c r="V172" i="2"/>
  <c r="T172" i="2"/>
  <c r="P172" i="2"/>
  <c r="K172" i="2" s="1"/>
  <c r="BE172" i="2" s="1"/>
  <c r="BI162" i="2"/>
  <c r="BH162" i="2"/>
  <c r="BG162" i="2"/>
  <c r="BF162" i="2"/>
  <c r="R162" i="2"/>
  <c r="Q162" i="2"/>
  <c r="X162" i="2"/>
  <c r="V162" i="2"/>
  <c r="T162" i="2"/>
  <c r="P162" i="2"/>
  <c r="BK162" i="2" s="1"/>
  <c r="BI152" i="2"/>
  <c r="BH152" i="2"/>
  <c r="BG152" i="2"/>
  <c r="BF152" i="2"/>
  <c r="R152" i="2"/>
  <c r="Q152" i="2"/>
  <c r="X152" i="2"/>
  <c r="V152" i="2"/>
  <c r="T152" i="2"/>
  <c r="P152" i="2"/>
  <c r="BK152" i="2" s="1"/>
  <c r="K152" i="2"/>
  <c r="BE152" i="2"/>
  <c r="BI143" i="2"/>
  <c r="BH143" i="2"/>
  <c r="BG143" i="2"/>
  <c r="BF143" i="2"/>
  <c r="R143" i="2"/>
  <c r="Q143" i="2"/>
  <c r="X143" i="2"/>
  <c r="V143" i="2"/>
  <c r="T143" i="2"/>
  <c r="P143" i="2"/>
  <c r="BK143" i="2"/>
  <c r="K143" i="2"/>
  <c r="BE143" i="2" s="1"/>
  <c r="BI139" i="2"/>
  <c r="BH139" i="2"/>
  <c r="BG139" i="2"/>
  <c r="BF139" i="2"/>
  <c r="R139" i="2"/>
  <c r="Q139" i="2"/>
  <c r="X139" i="2"/>
  <c r="V139" i="2"/>
  <c r="T139" i="2"/>
  <c r="P139" i="2"/>
  <c r="K139" i="2" s="1"/>
  <c r="BE139" i="2" s="1"/>
  <c r="BK139" i="2"/>
  <c r="BI136" i="2"/>
  <c r="BH136" i="2"/>
  <c r="BG136" i="2"/>
  <c r="BF136" i="2"/>
  <c r="R136" i="2"/>
  <c r="Q136" i="2"/>
  <c r="X136" i="2"/>
  <c r="V136" i="2"/>
  <c r="T136" i="2"/>
  <c r="P136" i="2"/>
  <c r="BK136" i="2" s="1"/>
  <c r="BI130" i="2"/>
  <c r="BH130" i="2"/>
  <c r="BG130" i="2"/>
  <c r="BF130" i="2"/>
  <c r="R130" i="2"/>
  <c r="Q130" i="2"/>
  <c r="X130" i="2"/>
  <c r="V130" i="2"/>
  <c r="T130" i="2"/>
  <c r="P130" i="2"/>
  <c r="BK130" i="2" s="1"/>
  <c r="BI126" i="2"/>
  <c r="BH126" i="2"/>
  <c r="BG126" i="2"/>
  <c r="BF126" i="2"/>
  <c r="R126" i="2"/>
  <c r="Q126" i="2"/>
  <c r="X126" i="2"/>
  <c r="V126" i="2"/>
  <c r="T126" i="2"/>
  <c r="P126" i="2"/>
  <c r="BK126" i="2"/>
  <c r="K126" i="2"/>
  <c r="BE126" i="2" s="1"/>
  <c r="BI120" i="2"/>
  <c r="BH120" i="2"/>
  <c r="BG120" i="2"/>
  <c r="BF120" i="2"/>
  <c r="R120" i="2"/>
  <c r="Q120" i="2"/>
  <c r="X120" i="2"/>
  <c r="V120" i="2"/>
  <c r="T120" i="2"/>
  <c r="P120" i="2"/>
  <c r="K120" i="2" s="1"/>
  <c r="BE120" i="2" s="1"/>
  <c r="BK120" i="2"/>
  <c r="BI118" i="2"/>
  <c r="BH118" i="2"/>
  <c r="BG118" i="2"/>
  <c r="BF118" i="2"/>
  <c r="R118" i="2"/>
  <c r="Q118" i="2"/>
  <c r="X118" i="2"/>
  <c r="V118" i="2"/>
  <c r="T118" i="2"/>
  <c r="P118" i="2"/>
  <c r="BK118" i="2" s="1"/>
  <c r="BI100" i="2"/>
  <c r="BH100" i="2"/>
  <c r="BG100" i="2"/>
  <c r="BF100" i="2"/>
  <c r="R100" i="2"/>
  <c r="Q100" i="2"/>
  <c r="X100" i="2"/>
  <c r="V100" i="2"/>
  <c r="T100" i="2"/>
  <c r="P100" i="2"/>
  <c r="K100" i="2" s="1"/>
  <c r="BE100" i="2" s="1"/>
  <c r="BK100" i="2"/>
  <c r="BI97" i="2"/>
  <c r="BH97" i="2"/>
  <c r="BG97" i="2"/>
  <c r="BF97" i="2"/>
  <c r="R97" i="2"/>
  <c r="Q97" i="2"/>
  <c r="X97" i="2"/>
  <c r="V97" i="2"/>
  <c r="T97" i="2"/>
  <c r="P97" i="2"/>
  <c r="BK97" i="2" s="1"/>
  <c r="BI92" i="2"/>
  <c r="BH92" i="2"/>
  <c r="BG92" i="2"/>
  <c r="BF92" i="2"/>
  <c r="K36" i="2" s="1"/>
  <c r="AY55" i="1" s="1"/>
  <c r="R92" i="2"/>
  <c r="Q92" i="2"/>
  <c r="X92" i="2"/>
  <c r="V92" i="2"/>
  <c r="T92" i="2"/>
  <c r="P92" i="2"/>
  <c r="K92" i="2" s="1"/>
  <c r="BE92" i="2" s="1"/>
  <c r="J85" i="2"/>
  <c r="F85" i="2"/>
  <c r="F83" i="2"/>
  <c r="E81" i="2"/>
  <c r="J56" i="2"/>
  <c r="F56" i="2"/>
  <c r="F54" i="2"/>
  <c r="E52" i="2"/>
  <c r="J24" i="2"/>
  <c r="E24" i="2"/>
  <c r="J86" i="2" s="1"/>
  <c r="J23" i="2"/>
  <c r="J18" i="2"/>
  <c r="E18" i="2"/>
  <c r="F86" i="2"/>
  <c r="F57" i="2"/>
  <c r="J17" i="2"/>
  <c r="J83" i="2"/>
  <c r="E7" i="2"/>
  <c r="E79" i="2" s="1"/>
  <c r="AU54" i="1"/>
  <c r="L50" i="1"/>
  <c r="AM50" i="1"/>
  <c r="AM49" i="1"/>
  <c r="L49" i="1"/>
  <c r="AM47" i="1"/>
  <c r="L47" i="1"/>
  <c r="L45" i="1"/>
  <c r="L44" i="1"/>
  <c r="J54" i="4" l="1"/>
  <c r="R95" i="4"/>
  <c r="J63" i="4" s="1"/>
  <c r="J64" i="4"/>
  <c r="T95" i="4"/>
  <c r="T91" i="2"/>
  <c r="V260" i="2"/>
  <c r="J54" i="2"/>
  <c r="Q91" i="2"/>
  <c r="BK200" i="2"/>
  <c r="K210" i="2"/>
  <c r="BE210" i="2" s="1"/>
  <c r="BK371" i="2"/>
  <c r="BK121" i="3"/>
  <c r="F57" i="4"/>
  <c r="Q85" i="4"/>
  <c r="R86" i="3"/>
  <c r="V91" i="2"/>
  <c r="R91" i="2"/>
  <c r="K182" i="2"/>
  <c r="BE182" i="2" s="1"/>
  <c r="T260" i="2"/>
  <c r="K341" i="2"/>
  <c r="BE341" i="2" s="1"/>
  <c r="K363" i="2"/>
  <c r="BE363" i="2" s="1"/>
  <c r="K375" i="2"/>
  <c r="BE375" i="2" s="1"/>
  <c r="F38" i="3"/>
  <c r="BE56" i="1" s="1"/>
  <c r="F39" i="3"/>
  <c r="BF56" i="1" s="1"/>
  <c r="K99" i="3"/>
  <c r="BE99" i="3" s="1"/>
  <c r="F35" i="3" s="1"/>
  <c r="BB56" i="1" s="1"/>
  <c r="K103" i="3"/>
  <c r="BE103" i="3" s="1"/>
  <c r="BK109" i="3"/>
  <c r="X95" i="4"/>
  <c r="BK172" i="2"/>
  <c r="BK337" i="2"/>
  <c r="F36" i="4"/>
  <c r="BC57" i="1" s="1"/>
  <c r="R260" i="2"/>
  <c r="J65" i="2" s="1"/>
  <c r="J81" i="3"/>
  <c r="T86" i="3"/>
  <c r="T85" i="3" s="1"/>
  <c r="T84" i="3" s="1"/>
  <c r="AW56" i="1" s="1"/>
  <c r="K112" i="4"/>
  <c r="BE112" i="4" s="1"/>
  <c r="X260" i="2"/>
  <c r="F37" i="2"/>
  <c r="BD55" i="1" s="1"/>
  <c r="K130" i="2"/>
  <c r="BE130" i="2" s="1"/>
  <c r="K317" i="2"/>
  <c r="BE317" i="2" s="1"/>
  <c r="Q362" i="2"/>
  <c r="I67" i="2" s="1"/>
  <c r="V374" i="2"/>
  <c r="BK93" i="4"/>
  <c r="F36" i="2"/>
  <c r="BC55" i="1" s="1"/>
  <c r="F38" i="2"/>
  <c r="BE55" i="1" s="1"/>
  <c r="T362" i="2"/>
  <c r="V86" i="3"/>
  <c r="V85" i="3" s="1"/>
  <c r="V84" i="3" s="1"/>
  <c r="BK92" i="2"/>
  <c r="K97" i="2"/>
  <c r="BE97" i="2" s="1"/>
  <c r="F39" i="2"/>
  <c r="BF55" i="1" s="1"/>
  <c r="BF54" i="1" s="1"/>
  <c r="W33" i="1" s="1"/>
  <c r="K241" i="2"/>
  <c r="BE241" i="2" s="1"/>
  <c r="K294" i="2"/>
  <c r="BE294" i="2" s="1"/>
  <c r="X362" i="2"/>
  <c r="X374" i="2"/>
  <c r="E74" i="4"/>
  <c r="F39" i="4"/>
  <c r="BF57" i="1" s="1"/>
  <c r="K96" i="4"/>
  <c r="BE96" i="4" s="1"/>
  <c r="BK236" i="2"/>
  <c r="K250" i="2"/>
  <c r="BE250" i="2" s="1"/>
  <c r="BK289" i="2"/>
  <c r="X299" i="2"/>
  <c r="F37" i="3"/>
  <c r="BD56" i="1" s="1"/>
  <c r="K150" i="3"/>
  <c r="BE150" i="3" s="1"/>
  <c r="BK156" i="3"/>
  <c r="V85" i="4"/>
  <c r="V84" i="4" s="1"/>
  <c r="K102" i="4"/>
  <c r="BE102" i="4" s="1"/>
  <c r="X91" i="2"/>
  <c r="BK218" i="2"/>
  <c r="E74" i="3"/>
  <c r="BK130" i="3"/>
  <c r="Q299" i="2"/>
  <c r="I66" i="2" s="1"/>
  <c r="T85" i="4"/>
  <c r="T84" i="4" s="1"/>
  <c r="AW57" i="1" s="1"/>
  <c r="R85" i="3"/>
  <c r="J63" i="3"/>
  <c r="Q90" i="2"/>
  <c r="I63" i="2"/>
  <c r="I62" i="4"/>
  <c r="J63" i="2"/>
  <c r="BK115" i="3"/>
  <c r="K115" i="3"/>
  <c r="BE115" i="3" s="1"/>
  <c r="BK281" i="2"/>
  <c r="BK260" i="2" s="1"/>
  <c r="K260" i="2" s="1"/>
  <c r="K65" i="2" s="1"/>
  <c r="K281" i="2"/>
  <c r="BE281" i="2" s="1"/>
  <c r="BK367" i="2"/>
  <c r="BK362" i="2" s="1"/>
  <c r="K362" i="2" s="1"/>
  <c r="K67" i="2" s="1"/>
  <c r="K367" i="2"/>
  <c r="BE367" i="2" s="1"/>
  <c r="K118" i="2"/>
  <c r="BE118" i="2" s="1"/>
  <c r="K136" i="2"/>
  <c r="BE136" i="2" s="1"/>
  <c r="K162" i="2"/>
  <c r="BE162" i="2" s="1"/>
  <c r="K191" i="2"/>
  <c r="BE191" i="2" s="1"/>
  <c r="K213" i="2"/>
  <c r="BE213" i="2" s="1"/>
  <c r="K231" i="2"/>
  <c r="BE231" i="2" s="1"/>
  <c r="V299" i="2"/>
  <c r="V90" i="2" s="1"/>
  <c r="V89" i="2" s="1"/>
  <c r="T299" i="2"/>
  <c r="T90" i="2" s="1"/>
  <c r="T89" i="2" s="1"/>
  <c r="AW55" i="1" s="1"/>
  <c r="AW54" i="1" s="1"/>
  <c r="R299" i="2"/>
  <c r="J66" i="2" s="1"/>
  <c r="J78" i="3"/>
  <c r="J54" i="3"/>
  <c r="BK96" i="3"/>
  <c r="K96" i="3"/>
  <c r="BE96" i="3" s="1"/>
  <c r="X86" i="3"/>
  <c r="X85" i="3" s="1"/>
  <c r="X84" i="3" s="1"/>
  <c r="BK137" i="3"/>
  <c r="K137" i="3"/>
  <c r="BE137" i="3" s="1"/>
  <c r="F38" i="4"/>
  <c r="BE57" i="1" s="1"/>
  <c r="V95" i="4"/>
  <c r="BK374" i="2"/>
  <c r="K374" i="2" s="1"/>
  <c r="K68" i="2" s="1"/>
  <c r="BK395" i="2"/>
  <c r="K395" i="2"/>
  <c r="BE395" i="2" s="1"/>
  <c r="F81" i="3"/>
  <c r="F57" i="3"/>
  <c r="X84" i="4"/>
  <c r="R84" i="4"/>
  <c r="J61" i="4" s="1"/>
  <c r="K31" i="4" s="1"/>
  <c r="AT57" i="1" s="1"/>
  <c r="J62" i="4"/>
  <c r="BK117" i="4"/>
  <c r="BK95" i="4" s="1"/>
  <c r="K95" i="4" s="1"/>
  <c r="K63" i="4" s="1"/>
  <c r="K117" i="4"/>
  <c r="BE117" i="4" s="1"/>
  <c r="BK256" i="2"/>
  <c r="BK91" i="2" s="1"/>
  <c r="K256" i="2"/>
  <c r="BE256" i="2" s="1"/>
  <c r="BK333" i="2"/>
  <c r="K333" i="2"/>
  <c r="BE333" i="2" s="1"/>
  <c r="Q374" i="2"/>
  <c r="I68" i="2" s="1"/>
  <c r="Q86" i="3"/>
  <c r="F36" i="3"/>
  <c r="BC56" i="1" s="1"/>
  <c r="BC54" i="1" s="1"/>
  <c r="BK91" i="4"/>
  <c r="BK85" i="4" s="1"/>
  <c r="K91" i="4"/>
  <c r="BE91" i="4" s="1"/>
  <c r="K35" i="4" s="1"/>
  <c r="AX57" i="1" s="1"/>
  <c r="AV57" i="1" s="1"/>
  <c r="E50" i="2"/>
  <c r="J57" i="2"/>
  <c r="K300" i="2"/>
  <c r="BE300" i="2" s="1"/>
  <c r="BK320" i="2"/>
  <c r="BK299" i="2" s="1"/>
  <c r="K299" i="2" s="1"/>
  <c r="K66" i="2" s="1"/>
  <c r="K320" i="2"/>
  <c r="BE320" i="2" s="1"/>
  <c r="BK355" i="2"/>
  <c r="K355" i="2"/>
  <c r="BE355" i="2" s="1"/>
  <c r="BK106" i="4"/>
  <c r="K106" i="4"/>
  <c r="BE106" i="4" s="1"/>
  <c r="Q95" i="4"/>
  <c r="I63" i="4" s="1"/>
  <c r="BK87" i="3"/>
  <c r="BK86" i="3" s="1"/>
  <c r="K36" i="3"/>
  <c r="AY56" i="1" s="1"/>
  <c r="K36" i="4"/>
  <c r="AY57" i="1" s="1"/>
  <c r="BD54" i="1" l="1"/>
  <c r="BE54" i="1"/>
  <c r="K35" i="2"/>
  <c r="AX55" i="1" s="1"/>
  <c r="AV55" i="1" s="1"/>
  <c r="F35" i="2"/>
  <c r="BB55" i="1" s="1"/>
  <c r="BB54" i="1" s="1"/>
  <c r="W29" i="1" s="1"/>
  <c r="X90" i="2"/>
  <c r="X89" i="2" s="1"/>
  <c r="F35" i="4"/>
  <c r="BB57" i="1" s="1"/>
  <c r="K35" i="3"/>
  <c r="AX56" i="1" s="1"/>
  <c r="AV56" i="1" s="1"/>
  <c r="AX54" i="1"/>
  <c r="BA54" i="1"/>
  <c r="W32" i="1"/>
  <c r="BK84" i="4"/>
  <c r="K84" i="4" s="1"/>
  <c r="K85" i="4"/>
  <c r="K62" i="4" s="1"/>
  <c r="I62" i="2"/>
  <c r="Q89" i="2"/>
  <c r="I61" i="2" s="1"/>
  <c r="K30" i="2" s="1"/>
  <c r="AS55" i="1" s="1"/>
  <c r="K86" i="3"/>
  <c r="K63" i="3" s="1"/>
  <c r="BK85" i="3"/>
  <c r="W30" i="1"/>
  <c r="AY54" i="1"/>
  <c r="AK30" i="1" s="1"/>
  <c r="BK90" i="2"/>
  <c r="K91" i="2"/>
  <c r="K63" i="2" s="1"/>
  <c r="Q84" i="4"/>
  <c r="I61" i="4" s="1"/>
  <c r="K30" i="4" s="1"/>
  <c r="AS57" i="1" s="1"/>
  <c r="R90" i="2"/>
  <c r="R84" i="3"/>
  <c r="J61" i="3" s="1"/>
  <c r="K31" i="3" s="1"/>
  <c r="AT56" i="1" s="1"/>
  <c r="J62" i="3"/>
  <c r="I63" i="3"/>
  <c r="Q85" i="3"/>
  <c r="AZ54" i="1" l="1"/>
  <c r="W31" i="1"/>
  <c r="J62" i="2"/>
  <c r="R89" i="2"/>
  <c r="J61" i="2" s="1"/>
  <c r="K31" i="2" s="1"/>
  <c r="AT55" i="1" s="1"/>
  <c r="AT54" i="1" s="1"/>
  <c r="K85" i="3"/>
  <c r="K62" i="3" s="1"/>
  <c r="BK84" i="3"/>
  <c r="K84" i="3" s="1"/>
  <c r="Q84" i="3"/>
  <c r="I61" i="3" s="1"/>
  <c r="K30" i="3" s="1"/>
  <c r="AS56" i="1" s="1"/>
  <c r="AS54" i="1" s="1"/>
  <c r="I62" i="3"/>
  <c r="BK89" i="2"/>
  <c r="K89" i="2" s="1"/>
  <c r="K90" i="2"/>
  <c r="K62" i="2" s="1"/>
  <c r="K61" i="4"/>
  <c r="K32" i="4"/>
  <c r="AK29" i="1"/>
  <c r="AV54" i="1"/>
  <c r="K32" i="2" l="1"/>
  <c r="K61" i="2"/>
  <c r="AG57" i="1"/>
  <c r="AN57" i="1" s="1"/>
  <c r="K41" i="4"/>
  <c r="K61" i="3"/>
  <c r="K32" i="3"/>
  <c r="K41" i="3" l="1"/>
  <c r="AG56" i="1"/>
  <c r="AN56" i="1" s="1"/>
  <c r="AG55" i="1"/>
  <c r="K41" i="2"/>
  <c r="AN55" i="1" l="1"/>
  <c r="AG54" i="1"/>
  <c r="AK26" i="1" l="1"/>
  <c r="AK35" i="1" s="1"/>
  <c r="AN54" i="1"/>
</calcChain>
</file>

<file path=xl/sharedStrings.xml><?xml version="1.0" encoding="utf-8"?>
<sst xmlns="http://schemas.openxmlformats.org/spreadsheetml/2006/main" count="4625" uniqueCount="890">
  <si>
    <t>Export Komplet</t>
  </si>
  <si>
    <t>VZ</t>
  </si>
  <si>
    <t>2.0</t>
  </si>
  <si>
    <t>ZAMOK</t>
  </si>
  <si>
    <t>False</t>
  </si>
  <si>
    <t>True</t>
  </si>
  <si>
    <t>{1fc1e306-2f9b-4c3c-bbe4-e295c46869ca}</t>
  </si>
  <si>
    <t>0,01</t>
  </si>
  <si>
    <t>21</t>
  </si>
  <si>
    <t>15</t>
  </si>
  <si>
    <t>REKAPITULACE STAVBY</t>
  </si>
  <si>
    <t>v ---  níže se nacházejí doplnkové a pomocné údaje k sestavám  --- v</t>
  </si>
  <si>
    <t>Návod na vyplnění</t>
  </si>
  <si>
    <t>Kód:</t>
  </si>
  <si>
    <t>197203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</si>
  <si>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</si>
  <si>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</si>
  <si>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Bezejmenný tok, Pouzdřany, ř. km 0,000 – 0,710 úprava koryta</t>
  </si>
  <si>
    <t>KSO:</t>
  </si>
  <si>
    <t/>
  </si>
  <si>
    <t>CC-CZ:</t>
  </si>
  <si>
    <t>Místo:</t>
  </si>
  <si>
    <t>Pouzdřany</t>
  </si>
  <si>
    <t>Datum:</t>
  </si>
  <si>
    <t>Zadavatel:</t>
  </si>
  <si>
    <t>IČ:</t>
  </si>
  <si>
    <t>70890013</t>
  </si>
  <si>
    <t>Povodí Moravy, s. p.</t>
  </si>
  <si>
    <t>DIČ:</t>
  </si>
  <si>
    <t>Uchazeč:</t>
  </si>
  <si>
    <t>Vyplň údaj</t>
  </si>
  <si>
    <t>Projektant:</t>
  </si>
  <si>
    <t>46344942</t>
  </si>
  <si>
    <t>GEOtest, a.s.</t>
  </si>
  <si>
    <t>CZ46344942</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</si>
  <si>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</si>
  <si>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</si>
  <si>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</si>
  <si>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</si>
  <si>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</si>
  <si>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</si>
  <si>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</si>
  <si>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</si>
  <si>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</si>
  <si>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</si>
  <si>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</si>
  <si>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</si>
  <si>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</si>
  <si>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</si>
  <si>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</si>
  <si>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</si>
  <si>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</si>
  <si>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</si>
  <si>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</si>
  <si>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</si>
  <si>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</si>
  <si>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</si>
  <si>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</si>
  <si>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</si>
  <si>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</si>
  <si>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</si>
  <si>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</si>
  <si>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</si>
  <si>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</si>
  <si>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</si>
  <si>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</si>
  <si>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</si>
  <si>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</si>
  <si>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</si>
  <si>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</si>
  <si>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</si>
  <si>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</si>
  <si>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</si>
  <si>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</si>
  <si>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</si>
  <si>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</si>
  <si>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</si>
  <si>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</si>
  <si>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</si>
  <si>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</si>
  <si>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197203-1</t>
  </si>
  <si>
    <t>SO01 Úprava bezejmenného toku</t>
  </si>
  <si>
    <t>STA</t>
  </si>
  <si>
    <t>1</t>
  </si>
  <si>
    <t>{d71000e9-5428-4c3e-8e37-e9005cfd5c51}</t>
  </si>
  <si>
    <t>2</t>
  </si>
  <si>
    <t>197203-2</t>
  </si>
  <si>
    <t>SO02 Pěstební opatření</t>
  </si>
  <si>
    <t>{6d170a6e-7887-47eb-8284-1d53c94a1546}</t>
  </si>
  <si>
    <t>197203-3</t>
  </si>
  <si>
    <t>Vedlejší a ostatní náklady</t>
  </si>
  <si>
    <t>{46b6ea33-3d16-4335-99b3-e40fbc5bf183}</t>
  </si>
  <si>
    <t>KRYCÍ LIST SOUPISU PRACÍ</t>
  </si>
  <si>
    <t>Objekt:</t>
  </si>
  <si>
    <t>197203-1 - SO01 Úprava bezejmenného toku</t>
  </si>
  <si>
    <t>Materiál</t>
  </si>
  <si>
    <t>Montáž</t>
  </si>
  <si>
    <t>REKAPITULACE ČLENĚNÍ SOUPISU PRACÍ</t>
  </si>
  <si>
    <t>Kód dílu - Popis</t>
  </si>
  <si>
    <t>Materiál [CZK]</t>
  </si>
  <si>
    <t>Montáž [CZK]</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</si>
  <si>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</si>
  <si>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</si>
  <si>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</si>
  <si>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</si>
  <si>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</si>
  <si>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</si>
  <si>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</si>
  <si>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</si>
  <si>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9 - Ostatní konstrukce a práce, bourání</t>
  </si>
  <si>
    <t xml:space="preserve">    998 - Přesun hmot</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</si>
  <si>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</si>
  <si>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</si>
  <si>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</si>
  <si>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</si>
  <si>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</si>
  <si>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</si>
  <si>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</si>
  <si>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</si>
  <si>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</si>
  <si>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</si>
  <si>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</si>
  <si>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</si>
  <si>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</si>
  <si>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</si>
  <si>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</si>
  <si>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</si>
  <si>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</si>
  <si>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HSV</t>
  </si>
  <si>
    <t>Práce a dodávky HSV</t>
  </si>
  <si>
    <t>ROZPOCET</t>
  </si>
  <si>
    <t>Zemní práce</t>
  </si>
  <si>
    <t>K</t>
  </si>
  <si>
    <t>113108442</t>
  </si>
  <si>
    <t>Rozrytí krytu z kameniva bez zhutnění s živičným pojivem</t>
  </si>
  <si>
    <t>m2</t>
  </si>
  <si>
    <t>CS ÚRS 2019 01</t>
  </si>
  <si>
    <t>4</t>
  </si>
  <si>
    <t>730574724</t>
  </si>
  <si>
    <t>PP</t>
  </si>
  <si>
    <t>Rozrytí vrstvy krytu nebo podkladu z kameniva bez zhutnění, bez vyrovnání rozrytého materiálu, pro jakékoliv tloušťky se živičným pojivem</t>
  </si>
  <si>
    <t>PSC</t>
  </si>
  <si>
    <t xml:space="preserve">Poznámka k souboru cen:_x000D_
1. V ceně -8441 nejsou započteny náklady na příp. nutné doplnění kamenivem, které se oceňuje cenami souboru cen 566 . 0-11 Úprava dosavadního krytu z kameniva drceného jako podklad pro nový kryt._x000D_
</t>
  </si>
  <si>
    <t>P</t>
  </si>
  <si>
    <t>Poznámka k položce:_x000D_
Jedná se o komunikaci vedoucí ke staveništi. Úsek se nachází pod silnicí č. 4206. Přesnou lokalizaci a rozsah provede investor při předání staveniště.</t>
  </si>
  <si>
    <t>VV</t>
  </si>
  <si>
    <t>140,0*3,0 "oprava povrchu komunikace, p. č. 1732/9, k. ú. Pouzdřany, rozrytí povrchu bude provedeno v tloušťce 4 cm"</t>
  </si>
  <si>
    <t>1150011R</t>
  </si>
  <si>
    <t>Převedení vody dle zvolené technologie dodavatele po celou dobu výstavby vč. čerpání vody</t>
  </si>
  <si>
    <t>soubor</t>
  </si>
  <si>
    <t>-707315125</t>
  </si>
  <si>
    <t>Poznámka k položce:_x000D_
Zajištění převedení vody pro celou stavbu._x000D_
_x000D_
Položka zahrnuje čerpání vody, záložní zdroj čerpání, zbudování jílových hrázek pro zahrazení toku při použití převáděcího potrubí, podpůrné konstrukce potrubí atd._x000D_
_x000D_
- čerpání do výšky až 10 m s průměrným přítokem do 1000 l/min_x000D_
- pohotovostní čerpací soustavy dimenzovanou na požadovanou čerpací výšku a průtok_x000D_
- včetně zbudování zemních hrázek ze zemin vhodných do hrázek a dostatečně těsnících, jímkovaní, soustředění převáděné vody, rozebrání hrázek_x000D_
- včetně dodávky , montáže a demontáže odvodňovacího potrubí o průměru dle zvolené technologie zhotovitele</t>
  </si>
  <si>
    <t>3</t>
  </si>
  <si>
    <t>115101201</t>
  </si>
  <si>
    <t>Čerpání vody na dopravní výšku do 10 m průměrný přítok do 500 l/min</t>
  </si>
  <si>
    <t>hod</t>
  </si>
  <si>
    <t>2105851955</t>
  </si>
  <si>
    <t>Čerpání vody na dopravní výšku do 10 m s uvažovaným průměrným přítokem do 500 l/min</t>
  </si>
  <si>
    <t xml:space="preserve">Poznámka k souboru cen:_x000D_
1. Ceny jsou určeny pro čerpání ve dne, v noci, v pracovní dny i ve dnech pracovního klidu_x000D_
2. Ceny nelze použít pro čerpání vody při snižování hladiny podzemní vody soustavou čerpacích_x000D_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a_x000D_
 pod odpadní potrubí. Pro převedení vody na vzdálenost větší než 20 m se použijí položky souboru cen_x000D_
 115 00-11 Převedení vody potrubím tohoto katalogu._x000D_
4. V cenách nejsou započteny náklady na zřízení čerpacích jímek nebo projektovaných studní:_x000D_
 a) kopaných; tyto se oceňují příslušnými cenami části A 02 Zemní práce pro objekty oborů 821 až 828,_x000D_
 b) vrtaných; tyto se oceňují příslušnými cenami katalogu 800-2 Zvláštní zakládání objektů._x000D_
5. Doba, po kterou nejsou čerpadla v činnosti, se neoceňuje. Výjimkou je přerušení čerpání vody na_x000D_
 dobu do 15 minut jednotlivě; toto přerušení se od doby čerpání neodečítá._x000D_
6. Dopravní výškou vody se rozumí svislá vzdálenost mezi hladinou vody v jímce sníženou čerpáním a_x000D_
 vodorovnou rovinou proloženou osou nejvyššího bodu výtlačného potrubí._x000D_
7. Množství jednotek se určuje v hodinách doby, po kterou je jednotlivé čerpadlo, popř. celý soubor_x000D_
 čerpadel v činnosti._x000D_
8. Počet měrných jednotek se určí samostatně za každé čerpací místo (jámu, studnu, šachtu)_x000D_
</t>
  </si>
  <si>
    <t>6 h čerpání na 1 m3 betonu</t>
  </si>
  <si>
    <t>ŽB základová deska, tl. 300 mm</t>
  </si>
  <si>
    <t>(8,06+2,73+2,4+1,38+1,95)*(0,7+0,3+0,3)*0,3 "vzdouvací objekt"</t>
  </si>
  <si>
    <t>(7,74+1,92)*(0,7+0,3+0,3)*0,3 "předpráh Řez B"</t>
  </si>
  <si>
    <t>(8,04+3,03)*(0,7+0,3+0,3)*0,3 "předpráh Řez C"</t>
  </si>
  <si>
    <t>Podkladní vyrovnávací beton, tl. 100 mm</t>
  </si>
  <si>
    <t>(8,26+2,83+2,5+1,48+2,05)*(0,7+0,3+0,3)*0,1 "vzdouvací objekt"</t>
  </si>
  <si>
    <t>(7,94+2,02)*(0,7+0,3+0,3)*0,1 "předpráh Řez B"</t>
  </si>
  <si>
    <t>(8,24+3,13)*(0,7+0,3+0,3)*0,1 "předpráh Řez C"</t>
  </si>
  <si>
    <t>(0,5+0,1+0,1)*(0,6+0,1+0,1)*0,1*9 "výtoková čela drenážních studní"</t>
  </si>
  <si>
    <t>ŽB vodostavební</t>
  </si>
  <si>
    <t>(17+17)*0,7 "vzdouvací objekt"</t>
  </si>
  <si>
    <t>14,23*(0,7+0,3+0,3) "předpráh Řez B"</t>
  </si>
  <si>
    <t>16,47*(0,7+0,3+0,3) "předpráh Řez C"</t>
  </si>
  <si>
    <t>Součet</t>
  </si>
  <si>
    <t>115101301</t>
  </si>
  <si>
    <t>Pohotovost čerpací soupravy pro dopravní výšku do 10 m přítok do 500 l/min</t>
  </si>
  <si>
    <t>den</t>
  </si>
  <si>
    <t>22046079</t>
  </si>
  <si>
    <t>5</t>
  </si>
  <si>
    <t>122101102</t>
  </si>
  <si>
    <t>Odkopávky a prokopávky nezapažené v hornině tř. 1 a 2 objem do 1000 m3</t>
  </si>
  <si>
    <t>m3</t>
  </si>
  <si>
    <t>-1374257036</t>
  </si>
  <si>
    <t>Odkopávky a prokopávky nezapažené s přehozením výkopku na vzdálenost do 3 m nebo s naložením na dopravní prostředek v horninách tř. 1 a 2 přes 100 do 1 000 m3</t>
  </si>
  <si>
    <t>1740*0,9 "odtěžení sedimentů z koryta toku; 90 % ve třídě 1; výpočet proveden odečtem povrchů v Civil 3D"</t>
  </si>
  <si>
    <t>(5,26+1,0+4,66+2,0+1,0+2,36)/2*0,7*5,0*0,7 "zához z LK a drcené kamenivo mezi Řezy A a B; 70 % ve třídě 1"</t>
  </si>
  <si>
    <t>(5,26+1+4,66+2,0+1,0+2,0)/2*0,7*5,0*0,7 "zához z LK a drcené kamenivo mezi Řezy A a C; 70 % ve třídě 1"</t>
  </si>
  <si>
    <t>(0,5+0,1+0,1)*(0,6+0,1+0,1)*0,1*9*0,7 "desky pod výtoková čela; 70 % ve třídě 1"</t>
  </si>
  <si>
    <t>6</t>
  </si>
  <si>
    <t>-1480305094</t>
  </si>
  <si>
    <t>Poznámka k položce:_x000D_
Hutněná těsnící hrázka na soutoku bezejmenného toku a slepého ramene Svratky - bude provedena pouze v případě, že nebude realizována související akce stavidlového objektu v levé hrázi Svratky (IZ OČS Svratka, stavidlový objekt pro zajištění vody Pouzdřanského rybníku z roku 2017)!!!</t>
  </si>
  <si>
    <t>13,0*13,0 "těsnící hrázka"</t>
  </si>
  <si>
    <t>7</t>
  </si>
  <si>
    <t>122201102</t>
  </si>
  <si>
    <t>Odkopávky a prokopávky nezapažené v hornině tř. 3 objem do 1000 m3</t>
  </si>
  <si>
    <t>-697854521</t>
  </si>
  <si>
    <t>Odkopávky a prokopávky nezapažené s přehozením výkopku na vzdálenost do 3 m nebo s naložením na dopravní prostředek v hornině tř. 3 přes 100 do 1 000 m3</t>
  </si>
  <si>
    <t>1740*0,1 "odtěžení sedimentů z koryta toku; 10 % ve třídě 3; výpočet proveden odečtem povrchů v Civil 3D"</t>
  </si>
  <si>
    <t>(5,26+1,0+4,66+2,0+1,0+2,36)/2*0,7*5,0*0,3 "zához z LK a drcené kamenivo mezi Řezy A a B; 30 % ve třídě 3"</t>
  </si>
  <si>
    <t>(5,26+1+4,66+2,0+1,0+2,0)/2*0,7*5,0*0,3 "zához z LK a drcené kamenivo mezi Řezy A a C; 30 % ve třídě 3"</t>
  </si>
  <si>
    <t>(0,5+0,1+0,1)*(0,6+0,1+0,1)*0,1*9*0,3 "desky pod výtoková čela; 30 % ve třídě 3"</t>
  </si>
  <si>
    <t>8</t>
  </si>
  <si>
    <t>122201109</t>
  </si>
  <si>
    <t>Příplatek za lepivost u odkopávek v hornině tř. 1 až 3</t>
  </si>
  <si>
    <t>44907003</t>
  </si>
  <si>
    <t>Odkopávky a prokopávky nezapažené s přehozením výkopku na vzdálenost do 3 m nebo s naložením na dopravní prostředek v hornině tř. 3 Příplatek k cenám za lepivost horniny tř. 3</t>
  </si>
  <si>
    <t>191,06*0,5 "50 % z kubatury horniny třídy 3"</t>
  </si>
  <si>
    <t>9</t>
  </si>
  <si>
    <t>122301105</t>
  </si>
  <si>
    <t>Třídění výkopku</t>
  </si>
  <si>
    <t>586998108</t>
  </si>
  <si>
    <t>Poznámka k položce:_x000D_
Z vytěženého sedimentu budou vytříděny kmeny, pařezy, větve a další organický a anorganický materiál (kameny a pod.) větších rozměrů.</t>
  </si>
  <si>
    <t>1605,78+191,06</t>
  </si>
  <si>
    <t>10</t>
  </si>
  <si>
    <t>132101202</t>
  </si>
  <si>
    <t>Hloubení rýh š do 2000 mm v hornině tř. 1 a 2 objemu do 1000 m3</t>
  </si>
  <si>
    <t>1628238873</t>
  </si>
  <si>
    <t>Hloubení zapažených i nezapažených rýh šířky přes 600 do 2 000 mm s urovnáním dna do předepsaného profilu a spádu v horninách tř. 1 a 2 přes 100 do 1 000 m3</t>
  </si>
  <si>
    <t>0,77*692,54*0,7 "patka levého dna; 0,77 m2 - průřezová plocha patky; 70 % ve třídě 1"</t>
  </si>
  <si>
    <t>(5,92+5,92)*(0,7+0,3+0,3)*0,7 "rýha pro zpětný zásyp u vzdouvacího objektu; 70 % ve třídě 1"</t>
  </si>
  <si>
    <t>14,23*(0,7+0,3+0,3)*0,7 "předpráh Řez B; 70 % ve třídě 1"</t>
  </si>
  <si>
    <t>(12,55+5,88)*(0,5+0,3+0,3)*0,7 "rýha pro zpětný zásyp předprahu Řez B; 70 % ve třídě 1"</t>
  </si>
  <si>
    <t>16,47*(0,7+0,3+0,3)*0,7 "předpráh Řez C; 70 % ve třídě 1"</t>
  </si>
  <si>
    <t>(11,65+2,05+5,14)*(0,5+0,3+0,3)*0,7 "rýha pro zpětný zásyp předprahu Řez C; 70 % ve třídě 1"</t>
  </si>
  <si>
    <t>11</t>
  </si>
  <si>
    <t>132101292</t>
  </si>
  <si>
    <t>Příplatek za hloubení rýh pod vodou š do 2000 mm při LTM v hornině tř. 1 a 2 objemu přes 100 m3</t>
  </si>
  <si>
    <t>-683992402</t>
  </si>
  <si>
    <t>Hloubení zapažených i nezapažených rýh šířky přes 600 do 2 000 mm s urovnáním dna do předepsaného profilu a spádu Příplatek k cenám za hloubení rýh v tekoucí vodě při lesnicko-technických melioracích (LTM) v hornině tř. 1 a 2 přes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</si>
  <si>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</si>
  <si>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0,77*692,54*0,7*0,5 "patka levého dna; 0,77 m2 - průřezová plocha patky; 50 % příplatek"</t>
  </si>
  <si>
    <t>(5,92+5,92)*(0,7+0,3+0,3)*0,7*0,5 "rýha pro zpětný zásyp u vzdouvacího objektu; 50 % příplatek"</t>
  </si>
  <si>
    <t>14,23*(0,7+0,3+0,3)*0,7*0,5 "předpráh Řez B; 50 % příplatek"</t>
  </si>
  <si>
    <t>(12,55+5,88)*(0,5+0,3+0,3)*0,7*0,5 "rýha pro zpětný zásyp předprahu Řez B; 50 % příplatek"</t>
  </si>
  <si>
    <t>16,47*(0,7+0,3+0,3)*0,7*0,5 "předpráh Řez C; 50 % příplatek"</t>
  </si>
  <si>
    <t>(11,65+2,05+5,14)*(0,5+0,3+0,3)*0,7*0,5 "rýha pro zpětný zásyp předprahu Řez C; 50 % příplatek"</t>
  </si>
  <si>
    <t>12</t>
  </si>
  <si>
    <t>132201202</t>
  </si>
  <si>
    <t>Hloubení rýh š do 2000 mm v hornině tř. 3 objemu do 1000 m3</t>
  </si>
  <si>
    <t>1624774461</t>
  </si>
  <si>
    <t>Hloubení zapažených i nezapažených rýh šířky přes 600 do 2 000 mm s urovnáním dna do předepsaného profilu a spádu v hornině tř. 3 přes 100 do 1 000 m3</t>
  </si>
  <si>
    <t>0,77*692,54*0,3 "patka levého dna; 0,77 m2 - průřezová plocha patky; 30 % ve třídě 3"</t>
  </si>
  <si>
    <t>(5,92+5,92)*(0,7+0,3+0,3)*0,3 "rýha pro zpětný zásyp u vzdouvacího objektu; 30 % ve třídě 3"</t>
  </si>
  <si>
    <t>14,23*(0,7+0,3+0,3)*0,3 "předpráh Řez B; 30 % ve třídě 3"</t>
  </si>
  <si>
    <t>(12,55+5,88)*(0,5+0,3+0,3)*0,3 "rýha pro zpětný zásyp předprahu Řez B; 30 % ve třídě 3"</t>
  </si>
  <si>
    <t>16,47*(0,7+0,3+0,3)*0,3 "předpráh Řez C; 30 % ve třídě 3"</t>
  </si>
  <si>
    <t>(11,65+2,05+5,14)*(0,5+0,3+0,3)*0,3 "rýha pro zpětný zásyp předprahu Řez C; 30 % ve třídě 3"</t>
  </si>
  <si>
    <t>13</t>
  </si>
  <si>
    <t>132201292</t>
  </si>
  <si>
    <t>Příplatek za hloubení rýh pod vodou š do 2000 mm při LTM v hornině tř. 3 objemu přes 100 m3</t>
  </si>
  <si>
    <t>1166117456</t>
  </si>
  <si>
    <t>Hloubení zapažených i nezapažených rýh šířky přes 600 do 2 000 mm s urovnáním dna do předepsaného profilu a spádu Příplatek k cenám za hloubení rýh v tekoucí vodě při lesnicko-technických melioracích (LTM) v hornině tř. 3 přes 100 m3</t>
  </si>
  <si>
    <t>0,77*692,54*0,3*0,5 "patka levého dna; 0,77 m2 - průřezová plocha patky; 50 % příplatek"</t>
  </si>
  <si>
    <t>(5,92+5,92)*(0,7+0,3+0,3)*0,3*0,5 "rýha pro zpětný zásyp u vzdouvacího objektu; 50 % příplatek"</t>
  </si>
  <si>
    <t>14,23*(0,7+0,3+0,3)*0,3*0,5 "předpráh Řez B; 50 % příplatek"</t>
  </si>
  <si>
    <t>(12,55+5,88)*(0,5+0,3+0,3)*0,3*0,5 "rýha pro zpětný zásyp předprahu Řez B; 50 % příplatek"</t>
  </si>
  <si>
    <t>16,47*(0,7+0,3+0,3)*0,3*0,5 "předpráh Řez C; 50 % příplatek"</t>
  </si>
  <si>
    <t>(11,65+2,05+5,14)*(0,5+0,3+0,3)*0,3*0,5 "rýha pro zpětný zásyp předprahu Řez C; 50 % příplatek"</t>
  </si>
  <si>
    <t>14</t>
  </si>
  <si>
    <t>162301101</t>
  </si>
  <si>
    <t>Vodorovné přemístění do 500 m výkopku/sypaniny z horniny tř. 1 až 4</t>
  </si>
  <si>
    <t>-1468299009</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</si>
  <si>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</si>
  <si>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</si>
  <si>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1605,79+191,06+440,69+188,87 "odvoz na skládku p. č. 1790/4 v k. ú. Pouzdřany"</t>
  </si>
  <si>
    <t>-626694832</t>
  </si>
  <si>
    <t>16</t>
  </si>
  <si>
    <t>162701105</t>
  </si>
  <si>
    <t>Vodorovné přemístění do 10000 m výkopku/sypaniny z horniny tř. 1 až 4</t>
  </si>
  <si>
    <t>-1782113078</t>
  </si>
  <si>
    <t>Vodorovné přemístění výkopku nebo sypaniny po suchu na obvyklém dopravním prostředku, bez naložení výkopku, avšak se složením bez rozhrnutí z horniny tř. 1 až 4 na vzdálenost přes 9 000 do 10 000 m</t>
  </si>
  <si>
    <t>900,0 "výpočet proveden odečtem povrchů v Civil 3D; dovoz zeminy na dosypání koryta toku - zemník na p. č. 2018 v k. ú. Dolní Věstonice 10 km"</t>
  </si>
  <si>
    <t>odvoz na skládku v Žabčicích - vzdálenost 13 km</t>
  </si>
  <si>
    <t>(17+17)*0,7 "suť ze stávajcího vzdouvacího objektu"</t>
  </si>
  <si>
    <t>1,5 "stávající výtoková čela drenážních studní - 9 ks"</t>
  </si>
  <si>
    <t>900,0 "těsnící hrázka"</t>
  </si>
  <si>
    <t>17</t>
  </si>
  <si>
    <t>162701109</t>
  </si>
  <si>
    <t>Příplatek k vodorovnému přemístění výkopku/sypaniny z horniny tř. 1 až 4 ZKD 1000 m přes 10000 m</t>
  </si>
  <si>
    <t>2114345936</t>
  </si>
  <si>
    <t>Vodorovné přemístění výkopku nebo sypaniny po suchu na obvyklém dopravním prostředku, bez naložení výkopku, avšak se složením bez rozhrnutí z horniny tř. 1 až 4 na vzdálenost Příplatek k ceně za každých dalších i započatých 1 000 m</t>
  </si>
  <si>
    <t>(17+17)*0,7*3,0 "suť ze stávajcího vzdouvacího objektu"</t>
  </si>
  <si>
    <t>1,5*3,0 "stávající výtoková čela drenážních studní - 9 ks"</t>
  </si>
  <si>
    <t>18</t>
  </si>
  <si>
    <t>167101102</t>
  </si>
  <si>
    <t>Nakládání výkopku z hornin tř. 1 až 4 přes 100 m3</t>
  </si>
  <si>
    <t>2129435094</t>
  </si>
  <si>
    <t>Nakládání, skládání a překládání neulehlého výkopku nebo sypaniny nakládání, množství přes 100 m3, z hornin tř. 1 až 4</t>
  </si>
  <si>
    <t>900,0 "naložení zeminy na dosypání koryta toku - zemník na p. č. 2018 v k. ú. Dolní Věstonice"</t>
  </si>
  <si>
    <t>19</t>
  </si>
  <si>
    <t>171101102</t>
  </si>
  <si>
    <t>Uložení sypaniny z hornin soudržných do násypů zhutněných na 96 % PS</t>
  </si>
  <si>
    <t>1849322259</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</si>
  <si>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</si>
  <si>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900,0 "dosypání levého břehu bezejmenného toku, výpočet proveden odečtem povrchů v Civil 3D"</t>
  </si>
  <si>
    <t>20</t>
  </si>
  <si>
    <t>171101103</t>
  </si>
  <si>
    <t>Uložení sypaniny z hornin soudržných do násypů zhutněných do 100 % PS</t>
  </si>
  <si>
    <t>2032433991</t>
  </si>
  <si>
    <t>Uložení sypaniny do násypů s rozprostřením sypaniny ve vrstvách a s hrubým urovnáním zhutněných s uzavřením povrchu násypu z hornin soudržných s předepsanou mírou zhutnění v procentech výsledků zkoušek Proctor-Standard (dále jen PS) přes 96 do 100 % PS</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</si>
  <si>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</si>
  <si>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Poznámka k položce:_x000D_
Hutněná těsnící hrázka na soutoku bezejmenného toku a slepého ramene Svratky - bude provedena pouze v případě, že nebude realizována související akce stavidlového objektu v levé hrázi Svratky (IZ OČS Svratka, stavidlový objekt pro zajištění vody Pouzdřanského rybníku z roku 2017)!!!_x000D_
_x000D_
Hrázka bude mít rozměry:_x000D_
výška 2,0 m_x000D_
šířka v koruně 1,5 m_x000D_
vzušný svah 1:2,5_x000D_
návodní svah 1:2,5_x000D_
délka 13,0 m_x000D_
_x000D_
plocha průřezu hrázky 13,0 m2</t>
  </si>
  <si>
    <t>171201101</t>
  </si>
  <si>
    <t>Uložení sypaniny do násypů nezhutněných</t>
  </si>
  <si>
    <t>-1840158023</t>
  </si>
  <si>
    <t>Uložení sypaniny do násypů s rozprostřením sypaniny ve vrstvách a s hrubým urovnáním nezhutněných z jakýchkoliv hornin</t>
  </si>
  <si>
    <t>1605,79+191,06+440,69+188,87 "uložení na dočasné skládce p. č. 1790/4 v k. ú. Pouzdřany"</t>
  </si>
  <si>
    <t>22</t>
  </si>
  <si>
    <t>887553299</t>
  </si>
  <si>
    <t>23</t>
  </si>
  <si>
    <t>171201103R</t>
  </si>
  <si>
    <t>Likvidace vybouraných hmot a suti v souladu se zákonem O odpadech č 185/2001 Sb. v platném znění.</t>
  </si>
  <si>
    <t>-1869906949</t>
  </si>
  <si>
    <t>Poznámka k položce:_x000D_
Součástí položky jsou přesuny, doprava a potřebná manipulace se sutí, včetně případných poplatků za uložení na skládku._x000D_
Předpokládaná odvozní vzdálenost na skládku v Žabčicích 13 km.</t>
  </si>
  <si>
    <t>24</t>
  </si>
  <si>
    <t>171203111</t>
  </si>
  <si>
    <t>Uložení a hrubé rozhrnutí výkopku bez zhutnění v rovině a ve svahu do 1:5</t>
  </si>
  <si>
    <t>-852881024</t>
  </si>
  <si>
    <t>Uložení výkopku bez zhutnění s hrubým rozhrnutím v rovině nebo na svahu do 1:5</t>
  </si>
  <si>
    <t xml:space="preserve">Poznámka k souboru cen:_x000D_
1. Ceny jsou určeny pro ukládání výkopku objemu do 200 m3 na jednom objektu; pro ukládání výkopku přes 200 m3 lze použít ceny souboru cen 171 20-12 Uložení sypaniny, části A01 katalogu 800-1 Zemní práce._x000D_
2. V cenách o sklonu svahu přes 1:1 jsou uvažovány podmínky pro svahy běžně schůdné; bez použití lezeckých technik. V případě použití lezeckých technik se tyto náklady oceňují individuálně._x000D_
</t>
  </si>
  <si>
    <t>Poznámka k položce:_x000D_
Rozhrnutí bude provedeno až po odvodnění sedimentu!!!_x000D_
Po odvodnění se objem výkopku zmenší o cca 70 % - jedná se o kvalifikovaný odhad investora.</t>
  </si>
  <si>
    <t>(1605,79+191,06+440,69+188,87)*0,3 "rozhrnutí na skládce p. č. 1790/4 v k. ú. Pouzdřany"</t>
  </si>
  <si>
    <t>25</t>
  </si>
  <si>
    <t>805756627</t>
  </si>
  <si>
    <t>26</t>
  </si>
  <si>
    <t>174101101</t>
  </si>
  <si>
    <t>Zásyp jam, šachet rýh nebo kolem objektů sypaninou se zhutněním</t>
  </si>
  <si>
    <t>1549536363</t>
  </si>
  <si>
    <t>Zásyp sypaninou z jakékoliv horniny s uložením výkopku ve vrstvách se zhutněním jam, šachet, rýh nebo kolem objektů v těchto vykopávkách</t>
  </si>
  <si>
    <t>(5,92+5,92)*(0,7+0,3+0,3) "zpětný zásyp u vzdouvacího objektu"</t>
  </si>
  <si>
    <t>(12,55+5,88)*(0,5+0,3+0,3) "zpětný zásyp předprahu Řez B"</t>
  </si>
  <si>
    <t>(11,65+2,05+5,14)*(0,5+0,3+0,3) "zpětný zásyp předprahu Řez C"</t>
  </si>
  <si>
    <t>27</t>
  </si>
  <si>
    <t>181411123</t>
  </si>
  <si>
    <t>Založení lučního trávníku výsevem plochy do 1000 m2 ve svahu do 1:1</t>
  </si>
  <si>
    <t>-303162914</t>
  </si>
  <si>
    <t>Založení trávníku na půdě předem připravené plochy do 1000 m2 výsevem včetně utažení lučního na svahu přes 1:2 do 1:1</t>
  </si>
  <si>
    <t>8416,92 "planimetrováno z příčných řezů"</t>
  </si>
  <si>
    <t>28</t>
  </si>
  <si>
    <t>M</t>
  </si>
  <si>
    <t>00572471</t>
  </si>
  <si>
    <t>Květnatá louka do vlhka</t>
  </si>
  <si>
    <t>kg</t>
  </si>
  <si>
    <t>975456346</t>
  </si>
  <si>
    <t>Květnatá louka do vlhka - obsahuje 52 rostlinných druhů.</t>
  </si>
  <si>
    <t>8416,92*0,015 'Přepočtené koeficientem množství</t>
  </si>
  <si>
    <t>29</t>
  </si>
  <si>
    <t>182101101</t>
  </si>
  <si>
    <t>Svahování v zářezech v hornině tř. 1 až 4</t>
  </si>
  <si>
    <t>-529039087</t>
  </si>
  <si>
    <t>Svahování trvalých svahů do projektovaných profilů s potřebným přemístěním výkopku při svahování v zářezech v hornině tř. 1 až 4</t>
  </si>
  <si>
    <t>3751,62 "planimetrováno z příčných řezů"</t>
  </si>
  <si>
    <t>30</t>
  </si>
  <si>
    <t>182201101</t>
  </si>
  <si>
    <t>Svahování násypů</t>
  </si>
  <si>
    <t>1499096666</t>
  </si>
  <si>
    <t>Svahování trvalých svahů do projektovaných profilů s potřebným přemístěním výkopku při svahování násypů v jakékoliv hornině</t>
  </si>
  <si>
    <t>5205,42 "planimetrováno z příčných řezů"</t>
  </si>
  <si>
    <t>Zakládání</t>
  </si>
  <si>
    <t>Svislé a kompletní konstrukce</t>
  </si>
  <si>
    <t>31</t>
  </si>
  <si>
    <t>321321116</t>
  </si>
  <si>
    <t>Konstrukce vodních staveb ze ŽB mrazuvzdorného tř. C 30/37 XC4, XD2, XF3 (CZ, F.2) Cl 0,4 Dmax = 22 mm, S3</t>
  </si>
  <si>
    <t>-648199331</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</si>
  <si>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 XC4, XD2, XF3 (CZ, F.2) Cl 0,4 Dmax = 22 mm, S3</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</si>
  <si>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</si>
  <si>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železobetonová základová deska tl. 300 mm</t>
  </si>
  <si>
    <t>(7,74+1,92)*(0,7+0,3+0,3)*0,3 "předpráh, Řez B"</t>
  </si>
  <si>
    <t>(8,04+3,03)*(0,7+0,3+0,3)*0,3 "předpráh, Řez C"</t>
  </si>
  <si>
    <t>těleso a předprahy</t>
  </si>
  <si>
    <t>(17,0+17,0)*0,7 "vzdouvací objekt"</t>
  </si>
  <si>
    <t>12,09*0,5 "14,23 m2 - průřezová plocha tělesa; 0,5 m - tloušťka; předpráh, Řez B"</t>
  </si>
  <si>
    <t>14,23*0,5 "16,47 m2 - průřezová plocha tělesa; 0,5 m - tloušťka; předpráh, Řez C"</t>
  </si>
  <si>
    <t>32</t>
  </si>
  <si>
    <t>321351010</t>
  </si>
  <si>
    <t>Bednění konstrukcí vodních staveb rovinné - zřízení</t>
  </si>
  <si>
    <t>82179633</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</si>
  <si>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</si>
  <si>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</si>
  <si>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(17,0+17,0)*2+((1,0+1,0+1,31)*0,7*2) "vzdouvací objekt"</t>
  </si>
  <si>
    <t>(1,6+0,3+1,6)*0,7 "vzdouvací objekt - střední část"</t>
  </si>
  <si>
    <t>12,09*2+(2,08*0,7*2) "předpráh, Řez B"</t>
  </si>
  <si>
    <t>14,23*2+(2,21*0,7*2) "předpráh Řez C"</t>
  </si>
  <si>
    <t>33</t>
  </si>
  <si>
    <t>321352010</t>
  </si>
  <si>
    <t>Bednění konstrukcí vodních staveb rovinné - odstranění</t>
  </si>
  <si>
    <t>-1793708803</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</si>
  <si>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</si>
  <si>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34</t>
  </si>
  <si>
    <t>321366111</t>
  </si>
  <si>
    <t>Výztuž železobetonových konstrukcí vodních staveb z oceli 10 505 D do 12 mm</t>
  </si>
  <si>
    <t>t</t>
  </si>
  <si>
    <t>1137693637</t>
  </si>
  <si>
    <t>967,2/1000 "ocel R8 a R10 pro vzdouvací objekt; tabulka výztuže viz výkres"</t>
  </si>
  <si>
    <t>1015,9/1000 "ocel R8 a R10 pro předprahy Řez B a C; tabulka výztuže viz výkres"</t>
  </si>
  <si>
    <t>35</t>
  </si>
  <si>
    <t>321368211</t>
  </si>
  <si>
    <t>Výztuž železobetonových konstrukcí vodních staveb ze svařovaných sítí</t>
  </si>
  <si>
    <t>-937025742</t>
  </si>
  <si>
    <t>2845,44/1000 "KARI síť AQ100 pro vzdouvací objekt"</t>
  </si>
  <si>
    <t>2845,44/1000 "KARI síť AQ100 pro předprahy Řez B a C"</t>
  </si>
  <si>
    <t>Vodorovné konstrukce</t>
  </si>
  <si>
    <t>36</t>
  </si>
  <si>
    <t>451311522R</t>
  </si>
  <si>
    <t>Podkladní vyrovnávací beton prostý mrazuvzdorný tř. C 12/15 XC2, XA1 vrstva tl nad 100 do 150 mm</t>
  </si>
  <si>
    <t>-1584555890</t>
  </si>
  <si>
    <t>Podklad z prostého betonu pod dlažbu pro prostředí s mrazovými cykly tř. C 12/15, ve vrstvě tl. přes 100 do 150 mm</t>
  </si>
  <si>
    <t xml:space="preserve">Poznámka k souboru cen:_x000D_
1. Ceny lze použít i pro podklady z prostého betonu pod schody a pod prefabrikované konstrukce._x000D_
2. Ceny neplatí pro:_x000D_
a) těsnící nebo opevňovací betonovou vrstvu; tato se oceňuje cenami souboru cen 457 31- . . Těsnicí vrstva z betonu odolného proti agresivnímu prostředí_x000D_
b) podklad z prostého betonu pod dlažbu dna vývaru; tento se oceňuje cenami souboru cen 321 31-11 Konstrukce z prostého betonu._x000D_
3. V cenách nejsou započteny náklady na úpravu a těsnění dilatačních spár; tyto se oceňují cenami souboru cen 931 . . - . . Úprava dilatační spáry konstrukcí z prostého nebo železového betonu._x000D_
4. Plocha se stanoví v m2 dlažby, pod níž je podklad určen._x000D_
</t>
  </si>
  <si>
    <t>(8,26+2,83+2,5+1,48+2,05)*(0,7+0,3+0,3) "vzdouvací objekt"</t>
  </si>
  <si>
    <t>(7,94+2,02)*(0,7+0,3+0,3) "předpráh, Řez B"</t>
  </si>
  <si>
    <t>(8,24+3,13)*(0,7+0,3+0,3) "předpráh, Řez C"</t>
  </si>
  <si>
    <t>(0,5+0,1+0,1)*(0,6+0,1+0,1)*9 "výtoková čela drenážních studní - 9 ks"</t>
  </si>
  <si>
    <t>37</t>
  </si>
  <si>
    <t>451971111</t>
  </si>
  <si>
    <t>Položení podkladní vrstvy z geotextilie s uchycením v terénu sponami a za plůtky hřeby</t>
  </si>
  <si>
    <t>-700915683</t>
  </si>
  <si>
    <t>Položení podkladní vrstvy z geotextilie v rovině nebo ve svahu, s přesahem jednotlivých pásů 150 mm, s uchycením v terénu sponami z bet. oceli a za plůtky hřeby</t>
  </si>
  <si>
    <t xml:space="preserve">Poznámka k souboru cen:_x000D_
1. V cenách jsou započteny i náklady na dodání spon a hřebů._x000D_
2. V cenách jsou započteny i náklady na technologickou manipulaci vodorovně na vzdálenost do 30 m._x000D_
3. V cenách nejsou započteny náklady na dodání geotextilie; tato se oceňuje ve specifikaci. Ztratné lze dohodnout ve výši 2 %._x000D_
</t>
  </si>
  <si>
    <t>(9,8+6,8)/2*5,0 "geotextilie mezi Řezy A a B"</t>
  </si>
  <si>
    <t>(9,8+7,5)/2*5,0 "geotextilie mezi Řezy A a C"</t>
  </si>
  <si>
    <t>(8,36+2,88+2,55+1,53+2,1)*(0,7+0,3+0,3) "vzdouvací objekt"</t>
  </si>
  <si>
    <t>(8,04+2,07)*(0,7+0,3+0,3) "předpráh, Řez B"</t>
  </si>
  <si>
    <t>(8,34+3,18)*(0,7+0,3+0,3) "předpráh, Řez C"</t>
  </si>
  <si>
    <t>38</t>
  </si>
  <si>
    <t>30925278R</t>
  </si>
  <si>
    <t>šroub metrický celozávit M14</t>
  </si>
  <si>
    <t>100 kus</t>
  </si>
  <si>
    <t>1112870343</t>
  </si>
  <si>
    <t>16*2/100 "2 šrouby na dluž --&gt; 32 ks; 16 ks dluží"</t>
  </si>
  <si>
    <t>39</t>
  </si>
  <si>
    <t>31111019</t>
  </si>
  <si>
    <t>matice nerezová šestihranná M14</t>
  </si>
  <si>
    <t>-1214701357</t>
  </si>
  <si>
    <t>16*2/100 "2 matice na dluž --&gt; 32 ks; 16 ks dluží"</t>
  </si>
  <si>
    <t>40</t>
  </si>
  <si>
    <t>31120005R</t>
  </si>
  <si>
    <t>podložka pod matici</t>
  </si>
  <si>
    <t>-1400365114</t>
  </si>
  <si>
    <t>16*4/100 "4 podložky na dluž --&gt; 64 ks; 16 ks dluží"</t>
  </si>
  <si>
    <t>41</t>
  </si>
  <si>
    <t>14011011R</t>
  </si>
  <si>
    <t>trubka nerezová bezešvá hladká jakost 11 353; 1/2´´; dl. 3 cm</t>
  </si>
  <si>
    <t>m</t>
  </si>
  <si>
    <t>357362152</t>
  </si>
  <si>
    <t>0,03*16*4 "4 trubky na dluž; 16 ks dluží"</t>
  </si>
  <si>
    <t>42</t>
  </si>
  <si>
    <t>693111490</t>
  </si>
  <si>
    <t>geotextilie netkaná separační, ochranná, filtrační, drenážní PP 500g/m2</t>
  </si>
  <si>
    <t>898643853</t>
  </si>
  <si>
    <t xml:space="preserve">Poznámka k položce:_x000D_
prořez a překrytí - 10 %_x000D_
</t>
  </si>
  <si>
    <t>135,52*1,1 'Přepočtené koeficientem množství</t>
  </si>
  <si>
    <t>43</t>
  </si>
  <si>
    <t>154255401R</t>
  </si>
  <si>
    <t>profil ocelový U65 válcovaný za tepla DIN 1026-1, tl. 7,5 mm</t>
  </si>
  <si>
    <t>1511591158</t>
  </si>
  <si>
    <t>Poznámka k položce:_x000D_
Označení U	 	65_x000D_
Šířka průřezu	b	42 mm_x000D_
Výška průřezu	h	65 mm_x000D_
Tloušťka stojiny	s	5,5 mm_x000D_
Tloušťka příruby	t	7,5 mm</t>
  </si>
  <si>
    <t>((1,65*2)+0,35)*7,09/1000 "U profil č. 65 pro osazení dluží; 7,09 kg/m"</t>
  </si>
  <si>
    <t>44</t>
  </si>
  <si>
    <t>13010360R</t>
  </si>
  <si>
    <t>ocel pásová válcovaná za tepla 50x10mm; EN 10058</t>
  </si>
  <si>
    <t>-704633971</t>
  </si>
  <si>
    <t>Poznámka k položce:_x000D_
Norma:	ČSN EN 10058_x000D_
Šířka	b	50 mm_x000D_
Tloušťka	t	10 mm_x000D_
Hmotnost	 	3,93 kg/m</t>
  </si>
  <si>
    <t>0,32*6*2*3,93/1000 "2 x 6 ks; 3,93 kg/m"</t>
  </si>
  <si>
    <t>45</t>
  </si>
  <si>
    <t>457532112</t>
  </si>
  <si>
    <t>Filtrační vrstvy z hrubého drceného kameniva se zhutněním frakce od 16 až 63 do 32 až 63 mm</t>
  </si>
  <si>
    <t>1340446655</t>
  </si>
  <si>
    <t>Filtrační vrstvy jakékoliv tloušťky a sklonu z hrubého drceného kameniva se zhutněním do 10 pojezdů/m3, frakce od 16-63 do 32-63 mm</t>
  </si>
  <si>
    <t>(5,26+1+4,66+2+1+2,36)/2*5,0*0,2 "zához z LK mezi Řezy A a B; tl. 200 mm"</t>
  </si>
  <si>
    <t>(5,26+1+4,66+2+1+2)/2*5,0*0,2 "zához z LK mezi Řezy A a C; tl. 200 mm"</t>
  </si>
  <si>
    <t>46</t>
  </si>
  <si>
    <t>462512270</t>
  </si>
  <si>
    <t>Zához z lomového kamene s proštěrkováním z terénu hmotnost do 200 kg</t>
  </si>
  <si>
    <t>-130622762</t>
  </si>
  <si>
    <t>Zához z lomového kamene neupraveného záhozového s proštěrkováním z terénu, hmotnosti jednotlivých kamenů do 200 kg</t>
  </si>
  <si>
    <t xml:space="preserve">Poznámka k souboru cen:_x000D_
1. Ceny lze použít i pro záhozovou patku z lomového kamene._x000D_
2. Ceny neplatí pro zřízení konstrukce balvanitého skluzu; tento se oceňuje cenou 467 51-0111 Balvanitý skluz z lomového kamene._x000D_
3. V cenách jsou započteny i náklady na úpravu jednotlivých velkých kamenů hmotnosti přes 500 kg dodatečným rozpojením na místě uložení._x000D_
4. Množství měrných jednotek_x000D_
a) záhozu se stanoví v m3 konstrukce záhozu,_x000D_
b) příplatků se stanoví v m2 upravovaných ploch záhozu._x000D_
</t>
  </si>
  <si>
    <t>Poznámka k položce:_x000D_
Zához z lomového kamene 80 - 200 kg (80 % hmotnosti 150 - 200 kg; 20 % hmotnosti 80 - 100 kg), tl. 50 cm</t>
  </si>
  <si>
    <t>(5,26+1+4,66+2+1+2,36)/2*0,5*5,0 "zához z LK mezi Řezy A a B"</t>
  </si>
  <si>
    <t>(5,26+1+4,66+2+1+2)/2*0,5*5,0 "zához z LK mezi Řezy A a C"</t>
  </si>
  <si>
    <t>0,77*692,54</t>
  </si>
  <si>
    <t>2,0*1,0*0,5*2 "zához z LK na vtoku a výtoku z objektu v délce 2,0 m"</t>
  </si>
  <si>
    <t>47</t>
  </si>
  <si>
    <t>462519002</t>
  </si>
  <si>
    <t>Příplatek za urovnání ploch záhozu z lomového kamene hmotnost do 200 kg</t>
  </si>
  <si>
    <t>1267869844</t>
  </si>
  <si>
    <t>Zához z lomového kamene neupraveného záhozového Příplatek k cenám za urovnání viditelných ploch záhozu z kamene, hmotnosti jednotlivých kamenů do 200 kg</t>
  </si>
  <si>
    <t>(5,26+1+4,66+2+1+2,36)/2*5,0 "zához z LK mezi Řezy A a B"</t>
  </si>
  <si>
    <t>(5,26+1+4,66+2+1+2)/2*5,0 "zához z LK mezi Řezy A a C"</t>
  </si>
  <si>
    <t>2,0*1,0*2 "zához z LK na vtoku a výtoku do objektu v délce 2 m"</t>
  </si>
  <si>
    <t>Komunikace pozemní</t>
  </si>
  <si>
    <t>48</t>
  </si>
  <si>
    <t>566501111</t>
  </si>
  <si>
    <t>Úprava krytu z kameniva drceného pro nový kryt s doplněním kameniva drceného do 0,10 m3/m2</t>
  </si>
  <si>
    <t>1474272681</t>
  </si>
  <si>
    <t>Úprava dosavadního krytu z kameniva drceného jako podklad pro nový kryt s vyrovnáním profilu v příčném i podélném směru, s vlhčením a zhutněním, s doplněním kamenivem drceným, jeho rozprostřením a zhutněním, v množství přes 0,08 do 0,10 m3/m2</t>
  </si>
  <si>
    <t xml:space="preserve">Poznámka k souboru cen:_x000D_
1. Ceny neplatí pro vyrovnání nerovností nově zřizovaných podkladů nebo krytů,_x000D_
2. V cenách nejsou započteny náklady na příp. nutné rozrytí dosavadní vozovky, které se oceňují cenou 113 10-8441 Rozrytí vrstvy krytu nebo podkladu._x000D_
3. Množství kameniva uvedené v popisu cen je průměrné množství kameniva v nezhutněném stavu na 1 m2 projektem předepsané úpravy na jednom objektu._x000D_
</t>
  </si>
  <si>
    <t>(25,0+25,0)*3,0 "oprava sjezdů z hráze"</t>
  </si>
  <si>
    <t>49</t>
  </si>
  <si>
    <t>572141111</t>
  </si>
  <si>
    <t>Vyrovnání povrchu dosavadních krytů asfaltovým betonem ACO (AB) tl do 40 mm</t>
  </si>
  <si>
    <t>-389993713</t>
  </si>
  <si>
    <t>Vyrovnání povrchu dosavadních krytů s rozprostřením hmot a zhutněním asfaltovým betonem ACO (AB) tl. od 20 do 40 mm</t>
  </si>
  <si>
    <t xml:space="preserve">Poznámka k souboru cen:_x000D_
1. Ceny jsou určeny pro vyrovnání povrchů (včetně výtluků) nebo i pro vyrovnání profilů v proměnlivých tloušťkách, prováděných jako souvislá úprava vozovky v rámci rekonstrukcí nebo obnov dosavadních krytů. Pro volbu ceny je rozhodující průměrná tloušťka krytu._x000D_
2. Ceny nelze použít:_x000D_
a) pro samostatné prováděné vyspravení ojedinělých výtluků, které se oceňuje cenami souboru cen 572 2 .- 1 Vyspravení výtluků dosavadního krytu,_x000D_
b) pro ložné a obrusné vrstvy na novostavbách nebo prováděné jako každá další vrstva na vrstvě oceňované cenami tohoto souboru cen; tyto stavební práce se oceňují cenami souboru cen stavebního dílu 56 popř. 57 části A 01 tohoto katalogu._x000D_
3. V cenách jsou započteny i náklady na:_x000D_
a) příp. nutné očištění povrchu krytu nebo výtluků dosavadního krytu,_x000D_
b) spojovací postřik dosavadního krytu._x000D_
4. V cenách 572 13-12 a 572 15- jsou započteny i náklady na zdrsňovací posyp._x000D_
</t>
  </si>
  <si>
    <t>140,0*3,0 "oprava povrchu komunikace, p. č. 1732/9, k. ú. Pouzdřany"</t>
  </si>
  <si>
    <t>50</t>
  </si>
  <si>
    <t>573231108</t>
  </si>
  <si>
    <t>Postřik živičný spojovací ze silniční emulze v množství 0,50 kg/m2</t>
  </si>
  <si>
    <t>-1988563751</t>
  </si>
  <si>
    <t>Postřik spojovací PS bez posypu kamenivem ze silniční emulze, v množství 0,50 kg/m2</t>
  </si>
  <si>
    <t>Ostatní konstrukce a práce, bourání</t>
  </si>
  <si>
    <t>51</t>
  </si>
  <si>
    <t>934956124</t>
  </si>
  <si>
    <t>Hradítka z dubového dřeva tl 50 mm</t>
  </si>
  <si>
    <t>-55946273</t>
  </si>
  <si>
    <t>Přepadová a ochranná zařízení nádrží dřevěná hradítka (dluže požeráku) š.150 mm, bez nátěru, s potřebným kováním z dubového dřeva, tl. 50 mm</t>
  </si>
  <si>
    <t xml:space="preserve">Poznámka k souboru cen:_x000D_
1. Ceny -3111 až -3116 lze použít i pro lávky o několika polích. Každé pole se však z hlediska volby ceny považuje za samostatnou lávku._x000D_
2. V cenách jsou započteny i náklady na nezbytné kování a spojovací prvky._x000D_
3. Množství měrných jednotek:_x000D_
a) u cen -3111 až -3116 se stanoví v m2 plochy obsluhovacích lávek,_x000D_
b) u cen -6111 až -6222 se stanoví v m2 pohledové plochy hradítek a stavidlových tabulí_x000D_
</t>
  </si>
  <si>
    <t>0,32*0,1*15 "dubové dluže 320 x 100 x 50 mm"</t>
  </si>
  <si>
    <t>0,32*0,15*1 "dubové dluže 320 x 150 x 50 mm"</t>
  </si>
  <si>
    <t>52</t>
  </si>
  <si>
    <t>934956201R</t>
  </si>
  <si>
    <t>Hák na vytahování dluží</t>
  </si>
  <si>
    <t>komplet</t>
  </si>
  <si>
    <t>-1333995913</t>
  </si>
  <si>
    <t>53</t>
  </si>
  <si>
    <t>936501112R</t>
  </si>
  <si>
    <t>Vodočetná lať z kompozitních tažených desek</t>
  </si>
  <si>
    <t>1107853623</t>
  </si>
  <si>
    <t>Vodočetná lať osazená v jakémkoliv sklonu</t>
  </si>
  <si>
    <t xml:space="preserve">Poznámka k souboru cen:_x000D_
1. V ceně jsou započteny i náklady na provedení úpravy podkladů na nosné konstrukci._x000D_
2. Množství jednotek se stanoví v m celkové délky limnigrafické latě._x000D_
</t>
  </si>
  <si>
    <t>Poznámka k položce:_x000D_
Součástí dodávky latě je také její osazení.</t>
  </si>
  <si>
    <t>1 "vodočetná lať se stupnicí po 1 cm"</t>
  </si>
  <si>
    <t>1 "vodočetná lať se stupnicí pro odečet průtoků v l/s"</t>
  </si>
  <si>
    <t>54</t>
  </si>
  <si>
    <t>59225830R</t>
  </si>
  <si>
    <t>výtokové čelo negativní (vnitřní) TBM-Q600/350-210</t>
  </si>
  <si>
    <t>kus</t>
  </si>
  <si>
    <t>1150890644</t>
  </si>
  <si>
    <t>deska betonová zákrytová studniční  10-180 celokruhová/ 2(4) dílná</t>
  </si>
  <si>
    <t xml:space="preserve">Poznámka k položce:_x000D_
Součástí dodávky je také montáž, vč. veškerého potřebného materiálu (prodloužení stávajícího vyústění a osazení nerezovou mřížkou proti vniknutí hlodavců a jiných živočichů) a zemních prací._x000D_
_x000D_
Výtoková trubka bude osazena k horní hraně výtokového otvoru tak, aby pod touto trubkou vzniky prostor pro odběr vody při měření výtoků z drenážních studní. Zbytek otvoru bude utěsněn. Tato trubka bude navíc prodloužena o 20 cm dílem z nerezu a konec bude osazen sítí nebo mřížkou proti vniknutí živočichů, opět v nerezové úpravě._x000D_
</t>
  </si>
  <si>
    <t>9 "výtokové čelo drenážní studny"</t>
  </si>
  <si>
    <t>55</t>
  </si>
  <si>
    <t>966055211</t>
  </si>
  <si>
    <t>Bourání konstrukcí LTM zdiva z ŽB nebo předpjatého betonu strojně</t>
  </si>
  <si>
    <t>-1914796873</t>
  </si>
  <si>
    <t>Bourání konstrukcí LTM ve vodních tocích s přemístěním suti na hromady na vzdálenost do 20 m nebo s naložením na dopravní prostředek strojně z betonu železového nebo předpjatého</t>
  </si>
  <si>
    <t xml:space="preserve">Poznámka k souboru cen:_x000D_
1. Cena je určena pro bourání konstrukcí souvisejících s vodními toky._x000D_
2. U cen 966 06- Bourání dřevěných konstrukcí se množství jednotek se určuje v m3 dřevěné konstrukce včetně výplně._x000D_
</t>
  </si>
  <si>
    <t>(17,0+17,0)*0,7 "stávající vzdouvací objekt"</t>
  </si>
  <si>
    <t>1,5 "výtoková čela drenážních studní - 9 ks"</t>
  </si>
  <si>
    <t>998</t>
  </si>
  <si>
    <t>Přesun hmot</t>
  </si>
  <si>
    <t>56</t>
  </si>
  <si>
    <t>998312011</t>
  </si>
  <si>
    <t>Přesun hmot pro sanace území, hrazení a úpravy bystřin</t>
  </si>
  <si>
    <t>-641193982</t>
  </si>
  <si>
    <t>Přesun hmot pro sanace území, hrazení a úpravy bystřin jakéhokoliv rozsahu pro dopravní vzdálenost 50 m</t>
  </si>
  <si>
    <t xml:space="preserve">Poznámka k souboru cen:_x000D_
1. Ceny jsou určeny pro opevnění svahu nebo dna._x000D_
2. Ceny neplatí pro břehové a ochranné porosty, tento přesun se oceňuje cenou 998 31-5011 Břehové a ochranné porosty._x000D_
</t>
  </si>
  <si>
    <t>197203-2 - SO02 Pěstební opatření</t>
  </si>
  <si>
    <t>1111011021R</t>
  </si>
  <si>
    <t>Příplatek za použití přípravku Roundup Biaktiv, 7 %</t>
  </si>
  <si>
    <t>l</t>
  </si>
  <si>
    <t>219564097</t>
  </si>
  <si>
    <t xml:space="preserve">Poznámka k souboru cen:_x000D_
1. Ceny nelze použít pro plochy, pro něž se oceňuje odstranění křovin cenami souboru 111 20-11 Odstranění křovin a stromů s odstraněním kořenů._x000D_
2. Travinami se rozumějí také všechny zemědělské plodiny apod. Vinná réva, chmel, maliní apod. se považují za křoviny._x000D_
3. V ceně jsou započteny i náklady na případné nutné přemístění a uložení travin a rákosu na hromady na vzdálenost do 50 m._x000D_
4. Množství jednotek se určí samostatně za každý objekt v ha půdorysné plochy, z níž má být travina odstraněna najednou._x000D_
</t>
  </si>
  <si>
    <t>Poznámka k položce:_x000D_
Herbicid bude aplikován ihned po provedeném pokácení!!!_x000D_
Zatření bude provedeno podruhé při započetí prací při zmlazování._x000D_
Dávkování 9 l/ha - bude dodrženo dávkování a technologický postup výrobce!!!_x000D_
V položce je kalkulováno dodání herbicidu vč. jeho aplikace.</t>
  </si>
  <si>
    <t>0,05*285*2 "pařezu přípravkem např. Roundup Biaktiv, koncentrace 7 %; aplikace bude provedena 2x"</t>
  </si>
  <si>
    <t>111201101</t>
  </si>
  <si>
    <t>Odstranění křovin a stromů průměru kmene do 100 mm i s kořeny z celkové plochy do 1000 m2</t>
  </si>
  <si>
    <t>648786784</t>
  </si>
  <si>
    <t>Odstranění křovin a stromů s odstraněním kořenů průměru kmene do 100 mm do sklonu terénu 1 : 5, při celkové ploše do 1 000 m2</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</si>
  <si>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</si>
  <si>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632 "odstranění náletových křovin z pravého břehu vodního tokuv délce 710 m"</t>
  </si>
  <si>
    <t>111201402</t>
  </si>
  <si>
    <t>Spálení křovin a stromů průměru kmene do 200 mm</t>
  </si>
  <si>
    <t>-1438391903</t>
  </si>
  <si>
    <t>111251227R</t>
  </si>
  <si>
    <t>Prořezávky listnaté výšky do 25 m do 20 kusů</t>
  </si>
  <si>
    <t>1939885926</t>
  </si>
  <si>
    <t>Prořezávka listnatých porostů výběrem dřevin výšky do 25 m, vč. úklidu větví, při hustotě porostu do 20 kusů</t>
  </si>
  <si>
    <t xml:space="preserve">Poznámka k souboru cen:_x000D_
1. Ceny lze použít při provádění prací v rovině i ve svahu._x000D_
</t>
  </si>
  <si>
    <t>7 "u 7 ks stromů bude provedeno torzování"</t>
  </si>
  <si>
    <t>112101101</t>
  </si>
  <si>
    <t>Odstranění stromů listnatých průměru kmene do 300 mm</t>
  </si>
  <si>
    <t>432969414</t>
  </si>
  <si>
    <t>Odstranění stromů s odřezáním kmene a s odvětvením listnatých, průměru kmene přes 100 do 300 mm</t>
  </si>
  <si>
    <t xml:space="preserve">Poznámka k souboru cen:_x000D_
1. Ceny lze použít i pro odstranění stromů ze sesuté zeminy, vývratů a polomů._x000D_
2. V ceně jsou započteny i náklady na případné nutné odklizení kmene a větví odděleně na vzdálenost_x000D_
 do 50 m nebo s naložením na dopravní prostředek._x000D_
3. Průměr kmene se měří v místě řezu._x000D_
4. Ceny nelze užít v případě, kdy je nutné odstraňování stromu po částech; tyto práce lze oceňovat_x000D_
 příslušnými cenami katalogu 823-1 Plochy a úprava území._x000D_
5. Počet stromů při kácení souvislého lesního porostu lze určit podle tabulky uvedené v příloze č._x000D_
 2._x000D_
6. Práce jsou prováděné technikou volného kácení. O volné kácení se jedná v případě, kdy se kácí_x000D_
 strom s volným kruhovým prostorem o poloměru minimálně 1,5 násobku výšky káceného stromu ve všech_x000D_
 směrech._x000D_
</t>
  </si>
  <si>
    <t>16 "průměr 10-20"</t>
  </si>
  <si>
    <t>115 "průměr 20-30"</t>
  </si>
  <si>
    <t>112101102</t>
  </si>
  <si>
    <t>Odstranění stromů listnatých průměru kmene do 500 mm</t>
  </si>
  <si>
    <t>1997851009</t>
  </si>
  <si>
    <t>Odstranění stromů s odřezáním kmene a s odvětvením listnatých, průměru kmene přes 300 do 500 mm</t>
  </si>
  <si>
    <t>80 "průměr 30-40"</t>
  </si>
  <si>
    <t>38 "průměr 40-50"</t>
  </si>
  <si>
    <t>112101103</t>
  </si>
  <si>
    <t>Odstranění stromů listnatých průměru kmene do 700 mm</t>
  </si>
  <si>
    <t>-1042843466</t>
  </si>
  <si>
    <t>Odstranění stromů s odřezáním kmene a s odvětvením listnatých, průměru kmene přes 500 do 700 mm</t>
  </si>
  <si>
    <t>25 "průměr 50-60"</t>
  </si>
  <si>
    <t>7 "průměr 60-70"</t>
  </si>
  <si>
    <t>112101104</t>
  </si>
  <si>
    <t>Odstranění stromů listnatých průměru kmene do 900 mm</t>
  </si>
  <si>
    <t>1414009451</t>
  </si>
  <si>
    <t>Odstranění stromů s odřezáním kmene a s odvětvením listnatých, průměru kmene přes 700 do 900 mm</t>
  </si>
  <si>
    <t>3 "průměr 70-80"</t>
  </si>
  <si>
    <t>1 "průměr 80-90"</t>
  </si>
  <si>
    <t>112101200</t>
  </si>
  <si>
    <t>Manipulace kmenoviny do určených poloh</t>
  </si>
  <si>
    <t>-516308624</t>
  </si>
  <si>
    <t>131+118+32+4</t>
  </si>
  <si>
    <t>112201108R</t>
  </si>
  <si>
    <t>Odfrézování pařezů D do 700 mm</t>
  </si>
  <si>
    <t>-625139665</t>
  </si>
  <si>
    <t>Odfrézování pařezů průměru přes 500 do 700 mm</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</si>
  <si>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</si>
  <si>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Poznámka k položce:_x000D_
V ceně jsou započítány náklady na frézování až do hloubky 50 cm pod terén vč. dopravy a následného přesypání výkopkem z koryta toku.</t>
  </si>
  <si>
    <t>112201109R</t>
  </si>
  <si>
    <t>Odfrézování pařezů D do 900 mm</t>
  </si>
  <si>
    <t>-1167526957</t>
  </si>
  <si>
    <t>Odfrézování pařezů průměru přes 700 do 900 mm</t>
  </si>
  <si>
    <t>112201201</t>
  </si>
  <si>
    <t>Odřezání pařezů D do 300 mm</t>
  </si>
  <si>
    <t>1686282369</t>
  </si>
  <si>
    <t>Odřezání nebo odsekání pařezů v úrovni přilehlého území s vykopávkou potřebného pracovního prostoru a s jeho zahrnutím výkopkem pro všechny sklony území, průměru přes 100 do 300 mm</t>
  </si>
  <si>
    <t xml:space="preserve">Poznámka k souboru cen:_x000D_
1. Ceny lze použít jen pro odstranění částí pařezů zasahujících do průtočného profilu na objektech oceňovaných cenami souboru cen části A01 Zřízení konstrukcí stavebních objektů katalogu 831-2 Hydromeliorace lesnickotechnické._x000D_
2. Odřezání nebo odsekání pařezů se oceňuje pouze tehdy, jestliže by příp. odstranění celého pařezu porušilo stabilitu území._x000D_
3. V ceně jsou započteny i náklady na odklizení vytěžené dřevní hmoty na hromady na vzdálenost do 50 m nebo naložení na dopravní prostředek._x000D_
</t>
  </si>
  <si>
    <t>112201202</t>
  </si>
  <si>
    <t>Odřezání pařezů D do 500 mm</t>
  </si>
  <si>
    <t>1118713680</t>
  </si>
  <si>
    <t>Odřezání nebo odsekání pařezů v úrovni přilehlého území s vykopávkou potřebného pracovního prostoru a s jeho zahrnutím výkopkem pro všechny sklony území, průměru přes 300 do 500 mm</t>
  </si>
  <si>
    <t>171201106R</t>
  </si>
  <si>
    <t>Kompletní likvidace dřevních zbytků, větví a pařezů v souladu se zákonem O odpadech č 185/2001 Sb. v platném znění.</t>
  </si>
  <si>
    <t>-924442953</t>
  </si>
  <si>
    <t>Poznámka k položce:_x000D_
Poznámka k položce:_x000D_
- likvidace větví listnatých stromů a keřů štěpkováním, rozřezání a odvoz kmenů na místo bezpečného uložení (v případě potřeby)_x000D_
- součástí je také možná doprava, potřebná manipulace a poplatky za uložení na skládku v Žabčicích - 13 km</t>
  </si>
  <si>
    <t>615,0 "větve a kmeny po provedeném kácení a torzování; jedná se o odhad projektanta"</t>
  </si>
  <si>
    <t>998231311</t>
  </si>
  <si>
    <t>Přesun hmot pro sadovnické a krajinářské úpravy vodorovně do 5000 m</t>
  </si>
  <si>
    <t>-1235833313</t>
  </si>
  <si>
    <t>Přesun hmot pro sadovnické a krajinářské úpravy - strojně dopravní vzdálenost do 5000 m</t>
  </si>
  <si>
    <t>197203-3 - Vedlejší a ostatní náklady</t>
  </si>
  <si>
    <t>OST - Ostatní</t>
  </si>
  <si>
    <t>VRN - Vedlejší rozpočtové náklady</t>
  </si>
  <si>
    <t xml:space="preserve">    VRN4 - Inženýrská činnost</t>
  </si>
  <si>
    <t>OST</t>
  </si>
  <si>
    <t>Ostatní</t>
  </si>
  <si>
    <t>800800001</t>
  </si>
  <si>
    <t>Náklady spojené se zajištěním a realizací prací</t>
  </si>
  <si>
    <t>512</t>
  </si>
  <si>
    <t>43285432</t>
  </si>
  <si>
    <t>Poznámka k položce:_x000D_
Uvedení pozemků do původního stavu, údržba vozovek během stavby.</t>
  </si>
  <si>
    <t>800800008</t>
  </si>
  <si>
    <t>Protokolární předání stavbou dotčených pozemků a _x000D_
komunikací, uvedených do původního stavu, zpět jejich_x000D_
 vlastníkům</t>
  </si>
  <si>
    <t>1078558835</t>
  </si>
  <si>
    <t>Protokolární předání stavbou dotčených pozemků a 
komunikací, uvedených do původního stavu, zpět jejich
 vlastníkům</t>
  </si>
  <si>
    <t>800800010</t>
  </si>
  <si>
    <t>Zajištění informační tabule "Bezpečnostní upozornění" vč. veškerého montážního materiálu a osazení, 2 ks</t>
  </si>
  <si>
    <t>-1278901593</t>
  </si>
  <si>
    <t>800800015</t>
  </si>
  <si>
    <t>Zajištění a zabezpečení staveniště, zřízení a likvidace zařízení staveniště, včetně případných přípojek, přístupů, _x000D_
deponií apod.</t>
  </si>
  <si>
    <t>-1046473171</t>
  </si>
  <si>
    <t>Zajištění a zabezpečení staveniště, zřízení a likvidace zařízení staveniště, včetně případných přípojek, přístupů, 
deponií apod.</t>
  </si>
  <si>
    <t>VRN</t>
  </si>
  <si>
    <t>Vedlejší rozpočtové náklady</t>
  </si>
  <si>
    <t>01 R</t>
  </si>
  <si>
    <t>Vytyčení inženýrských sítí a zařízení, včetně zajištění případné aktualizace vyjádření správců sítí, která pozbudou platnosti v období mezi předáním staveniště a vytyčením sítí</t>
  </si>
  <si>
    <t>-1021935031</t>
  </si>
  <si>
    <t>Poznámka k položce:_x000D_
Položka obsahuje: _x000D_
Zajištění všech nezbytných opatření, jimiž bude předejito porušení jakékoliv inženýrské sítě během výstavby, aktualizaci vyjádření k existenci sítí, jejich vytýčení, označení a ochrana stávajících inženýrských sítí a zařízení v obvodu staveniště. Doklady o vytýčení, včetně zaměření, budou před zahájením stavebních prací předány objednateli v tištěné, příp. digitální formě. Dále respektování ochranných pásem inženýrských sítí dle příslušných norem a vyhlášek a údajů jejich majetkových správců; provedení potřebných přeložek podzemních a nadzemních sítí, jejich ochranu a zajištění; potřebného vypínání vzdušných el. vedení při práci pod nimi, zajištění výluk a náhradního zásobování, související s realizací a propojením inženýrských sítí, úhrada poplatků za připojení elektrického vedení na základní síť apod.</t>
  </si>
  <si>
    <t>02 R</t>
  </si>
  <si>
    <t>Zajištění a provedení zkoušek, rozborů a atestů nutných pro řádné provádění a dokončení díla, uvedených v projektové dokumentaci včetně předání jejich výsledků objednateli, jakož i provedení následujích zkoušek a rozborů.</t>
  </si>
  <si>
    <t>156594960</t>
  </si>
  <si>
    <t>Poznámka k položce:_x000D_
Náklady zhotovitele, související s prováděním zkoušek a revizí předepsaných technickými normami, a které jsou pro provedení díla nezbytné, vč. stanovení receptury pro zvýšení únosnosti podloží._x000D_
Zajištění a provedení ostatních zkoušek, rozborů a atestů nutných pro řádné provádění a dokončení díla, uvedených v projektové dokumentaci včetně předání jejich výsledků objednateli, jakož i provedení následujích zkoušek a rozborů, zkoušek míry zhutnění, jádrové vrty, odtrhové zkoušky, záměsová voda aj..</t>
  </si>
  <si>
    <t>03 R</t>
  </si>
  <si>
    <t>Vytyčení stavby (případně pozemků nebo provedení jiných geodetických prací*) odborně způsobilou osobou v oboru zeměměřictví.</t>
  </si>
  <si>
    <t>-1427548609</t>
  </si>
  <si>
    <t>05 R</t>
  </si>
  <si>
    <t>Zajištění umístění štítku o povolení stavby a stejnopisu oznámení o zahájení prací oblastnímu inspektorátu práce na viditelném místě u vstupu na staveniště.</t>
  </si>
  <si>
    <t>-482605261</t>
  </si>
  <si>
    <t>13 R</t>
  </si>
  <si>
    <t>Zpracování a předání dokumentace skut. provedení stavby (3 paré + 1 v el. formě) objednateli a zaměření skut. provedení stavby – geodetická část dokumentace (3 paré + 1 v el. formě) v rozsahu odpovídajícím příslušným právním předpisům.</t>
  </si>
  <si>
    <t>-1758665145</t>
  </si>
  <si>
    <t>Poznámka k položce:_x000D_
Zpracování a předání dokumentace skutečného provedení stavby (3 paré + 1 v elektronické formě) objednateli a zaměření skutečného provedení stavby – geodetická část dokumentace (3 paré + 1 v elektronické formě) v rozsahu odpovídajícím příslušným právním předpisům. Pořízení fotodokumentace stavby._x000D_
Součástí dokumentace bude také popis a zdůvodnění případných změn a odchylek skutečného provedení stavby od stavebního povolení a ověřené projektové dokumentace.</t>
  </si>
  <si>
    <t>14 R</t>
  </si>
  <si>
    <t>Vyhotovení číselníků pokácené dřevní hmoty a její protokolární předání vlastníkům.</t>
  </si>
  <si>
    <t>-1693084765</t>
  </si>
  <si>
    <t>Poznámka k položce:_x000D_
Poznámka:_x000D_
Předběžné ohodnocení bude provedeno před zajájením stavebních prací a na základě vyhotovené projektové dokumentace._x000D_
Na základě vyhotoveného číselníku bude následně proveden odkup dřevní hmoty.</t>
  </si>
  <si>
    <t>17 R</t>
  </si>
  <si>
    <t>Aktualizace (přizpůsobení) nebo zpracování* plánu bezpečnosti a ochrany zdraví při práci.</t>
  </si>
  <si>
    <t>462439590</t>
  </si>
  <si>
    <t>Poznámka k položce:_x000D_
Vypracování ( příp. aktualizace) plánu bezpečnosti a ochrany zdraví při práci na staveništi ve smyslu §15 odstavce 2 zákona č. 309/2006 Sb., který předá zhotovitel objednateli k odsouhlasení při předání a převzetí staveniště. Zajištění plnění povinností dle zákona č. 309/2006 Sb. a nař.vlády č. 591/2006Sb.</t>
  </si>
  <si>
    <t>18 R</t>
  </si>
  <si>
    <t>Zpracování (případně aktualizace) havarijního plánu pro celou stavbu.</t>
  </si>
  <si>
    <t>-1504732586</t>
  </si>
  <si>
    <t>19 R</t>
  </si>
  <si>
    <t>Provedení opatření vyplývajících z havarijního plánu.</t>
  </si>
  <si>
    <t>-1925394702</t>
  </si>
  <si>
    <t>30 R</t>
  </si>
  <si>
    <t>Průběžné denní čištění a údržba dotčených komunikací průběhu stavby</t>
  </si>
  <si>
    <t>1024</t>
  </si>
  <si>
    <t>2047275747</t>
  </si>
  <si>
    <t>800*20 "čištění povrchu vozovek během výstavby, minimálně 1x za týden; 20 týdnů"</t>
  </si>
  <si>
    <t>VRN4</t>
  </si>
  <si>
    <t>Inženýrská činnost</t>
  </si>
  <si>
    <t>041903000</t>
  </si>
  <si>
    <t>Dozor jiné osoby - dohled geologa</t>
  </si>
  <si>
    <t>…</t>
  </si>
  <si>
    <t>-592461499</t>
  </si>
  <si>
    <t>041903001</t>
  </si>
  <si>
    <t>Inženýrská činnost dozory - Dozor jiné osoby - dohled biologa</t>
  </si>
  <si>
    <t>-31137420</t>
  </si>
  <si>
    <t>Dozor jiné osoby - dohled biologa</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</si>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</sst>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8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5" fillId="0" borderId="15" xfId="0" applyNumberFormat="1" applyFont="1" applyBorder="1" applyAlignment="1" applyProtection="1">
      <alignment horizontal="right" vertical="center"/>
    </xf>
    <xf numFmtId="4" fontId="15" fillId="0" borderId="0" xfId="0" applyNumberFormat="1" applyFont="1" applyBorder="1" applyAlignment="1" applyProtection="1">
      <alignment horizontal="righ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4" fontId="1" fillId="0" borderId="0" xfId="0" applyNumberFormat="1" applyFont="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 fillId="0" borderId="0" xfId="0" applyFont="1" applyAlignment="1" applyProtection="1">
      <alignment horizontal="left" vertical="center" wrapText="1"/>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4" fontId="23" fillId="0" borderId="0" xfId="0" applyNumberFormat="1" applyFont="1" applyAlignment="1" applyProtection="1">
      <alignment vertical="center"/>
      <protection locked="0"/>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3" fillId="0" borderId="0" xfId="0" applyNumberFormat="1" applyFont="1" applyAlignment="1" applyProtection="1"/>
    <xf numFmtId="4" fontId="31" fillId="0" borderId="13" xfId="0" applyNumberFormat="1" applyFont="1" applyBorder="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4"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5" xfId="0" applyFont="1" applyBorder="1" applyAlignment="1" applyProtection="1">
      <alignment vertical="center"/>
    </xf>
    <xf numFmtId="0" fontId="35"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0" xfId="0" applyFont="1" applyAlignment="1" applyProtection="1">
      <alignment vertical="top" wrapText="1"/>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4"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0" fontId="37" fillId="0" borderId="23" xfId="0" applyFont="1" applyBorder="1" applyAlignment="1" applyProtection="1">
      <alignment vertical="center"/>
      <protection locked="0"/>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26" fillId="0" borderId="0" xfId="0" applyFont="1" applyAlignment="1" applyProtection="1">
      <alignment horizontal="left" vertical="center" wrapText="1"/>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center"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0" fontId="21" fillId="4" borderId="8" xfId="0" applyFont="1" applyFill="1" applyBorder="1" applyAlignment="1" applyProtection="1">
      <alignment horizontal="righ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39" fillId="0" borderId="1" xfId="0" applyFont="1" applyBorder="1" applyAlignment="1">
      <alignment horizontal="center" vertical="center" wrapText="1"/>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xf numFmtId="0" fontId="39" fillId="0" borderId="1" xfId="0" applyFont="1" applyBorder="1" applyAlignment="1">
      <alignment horizontal="center" vertical="center"/>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9"/>
  <sheetViews>
    <sheetView showGridLines="0" tabSelected="1" workbookViewId="0">
      <selection activeCell="AF10" sqref="AF10"/>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9" width="25.83203125" hidden="1" customWidth="1"/>
    <col min="50" max="51" width="21.6640625" hidden="1" customWidth="1"/>
    <col min="52" max="53" width="25" hidden="1" customWidth="1"/>
    <col min="54" max="54" width="21.6640625" hidden="1" customWidth="1"/>
    <col min="55" max="55" width="19.1640625" hidden="1" customWidth="1"/>
    <col min="56" max="56" width="25" hidden="1" customWidth="1"/>
    <col min="57" max="57" width="21.6640625" hidden="1" customWidth="1"/>
    <col min="58" max="58" width="19.1640625" hidden="1" customWidth="1"/>
    <col min="59" max="59" width="66.5" customWidth="1"/>
    <col min="71" max="91" width="9.33203125" hidden="1"/>
  </cols>
  <sheetData>
    <row r="1" spans="1:74">
      <c r="A1" s="16" t="s">
        <v>0</v>
      </c>
      <c r="AZ1" s="16" t="s">
        <v>1</v>
      </c>
      <c r="BA1" s="16" t="s">
        <v>2</v>
      </c>
      <c r="BB1" s="16" t="s">
        <v>3</v>
      </c>
      <c r="BT1" s="16" t="s">
        <v>4</v>
      </c>
      <c r="BU1" s="16" t="s">
        <v>5</v>
      </c>
      <c r="BV1" s="16" t="s">
        <v>6</v>
      </c>
    </row>
    <row r="2" spans="1:74" ht="36.950000000000003" customHeight="1">
      <c r="AR2" s="351"/>
      <c r="AS2" s="351"/>
      <c r="AT2" s="351"/>
      <c r="AU2" s="351"/>
      <c r="AV2" s="351"/>
      <c r="AW2" s="351"/>
      <c r="AX2" s="351"/>
      <c r="AY2" s="351"/>
      <c r="AZ2" s="351"/>
      <c r="BA2" s="351"/>
      <c r="BB2" s="351"/>
      <c r="BC2" s="351"/>
      <c r="BD2" s="351"/>
      <c r="BE2" s="351"/>
      <c r="BF2" s="351"/>
      <c r="BG2" s="351"/>
      <c r="BS2" s="17" t="s">
        <v>7</v>
      </c>
      <c r="BT2" s="17" t="s">
        <v>8</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pans="1:74" ht="24.95" customHeight="1">
      <c r="B4" s="21"/>
      <c r="C4" s="22"/>
      <c r="D4" s="23" t="s">
        <v>10</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11</v>
      </c>
      <c r="BG4" s="25" t="s">
        <v>12</v>
      </c>
      <c r="BS4" s="17" t="s">
        <v>7</v>
      </c>
    </row>
    <row r="5" spans="1:74" ht="12" customHeight="1">
      <c r="B5" s="21"/>
      <c r="C5" s="22"/>
      <c r="D5" s="26" t="s">
        <v>13</v>
      </c>
      <c r="E5" s="22"/>
      <c r="F5" s="22"/>
      <c r="G5" s="22"/>
      <c r="H5" s="22"/>
      <c r="I5" s="22"/>
      <c r="J5" s="22"/>
      <c r="K5" s="352" t="s">
        <v>14</v>
      </c>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22"/>
      <c r="AQ5" s="22"/>
      <c r="AR5" s="20"/>
      <c r="BG5" s="359" t="s">
        <v>15</v>
      </c>
      <c r="BS5" s="17" t="s">
        <v>7</v>
      </c>
    </row>
    <row r="6" spans="1:74" ht="36.950000000000003" customHeight="1">
      <c r="B6" s="21"/>
      <c r="C6" s="22"/>
      <c r="D6" s="28" t="s">
        <v>16</v>
      </c>
      <c r="E6" s="22"/>
      <c r="F6" s="22"/>
      <c r="G6" s="22"/>
      <c r="H6" s="22"/>
      <c r="I6" s="22"/>
      <c r="J6" s="22"/>
      <c r="K6" s="354" t="s">
        <v>17</v>
      </c>
      <c r="L6" s="353"/>
      <c r="M6" s="353"/>
      <c r="N6" s="353"/>
      <c r="O6" s="353"/>
      <c r="P6" s="353"/>
      <c r="Q6" s="353"/>
      <c r="R6" s="353"/>
      <c r="S6" s="353"/>
      <c r="T6" s="353"/>
      <c r="U6" s="353"/>
      <c r="V6" s="353"/>
      <c r="W6" s="353"/>
      <c r="X6" s="353"/>
      <c r="Y6" s="353"/>
      <c r="Z6" s="353"/>
      <c r="AA6" s="353"/>
      <c r="AB6" s="353"/>
      <c r="AC6" s="353"/>
      <c r="AD6" s="353"/>
      <c r="AE6" s="353"/>
      <c r="AF6" s="353"/>
      <c r="AG6" s="353"/>
      <c r="AH6" s="353"/>
      <c r="AI6" s="353"/>
      <c r="AJ6" s="353"/>
      <c r="AK6" s="353"/>
      <c r="AL6" s="353"/>
      <c r="AM6" s="353"/>
      <c r="AN6" s="353"/>
      <c r="AO6" s="353"/>
      <c r="AP6" s="22"/>
      <c r="AQ6" s="22"/>
      <c r="AR6" s="20"/>
      <c r="BG6" s="360"/>
      <c r="BS6" s="17" t="s">
        <v>7</v>
      </c>
    </row>
    <row r="7" spans="1:74"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19</v>
      </c>
      <c r="AO7" s="22"/>
      <c r="AP7" s="22"/>
      <c r="AQ7" s="22"/>
      <c r="AR7" s="20"/>
      <c r="BG7" s="360"/>
      <c r="BS7" s="17" t="s">
        <v>7</v>
      </c>
    </row>
    <row r="8" spans="1:74"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c r="AO8" s="22"/>
      <c r="AP8" s="22"/>
      <c r="AQ8" s="22"/>
      <c r="AR8" s="20"/>
      <c r="BG8" s="360"/>
      <c r="BS8" s="17" t="s">
        <v>7</v>
      </c>
    </row>
    <row r="9" spans="1:74"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G9" s="360"/>
      <c r="BS9" s="17" t="s">
        <v>7</v>
      </c>
    </row>
    <row r="10" spans="1:74"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G10" s="360"/>
      <c r="BS10" s="17" t="s">
        <v>7</v>
      </c>
    </row>
    <row r="11" spans="1:74"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19</v>
      </c>
      <c r="AO11" s="22"/>
      <c r="AP11" s="22"/>
      <c r="AQ11" s="22"/>
      <c r="AR11" s="20"/>
      <c r="BG11" s="360"/>
      <c r="BS11" s="17" t="s">
        <v>7</v>
      </c>
    </row>
    <row r="12" spans="1:74"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G12" s="360"/>
      <c r="BS12" s="17" t="s">
        <v>7</v>
      </c>
    </row>
    <row r="13" spans="1:74" ht="12" customHeight="1">
      <c r="B13" s="21"/>
      <c r="C13" s="22"/>
      <c r="D13" s="29"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30</v>
      </c>
      <c r="AO13" s="22"/>
      <c r="AP13" s="22"/>
      <c r="AQ13" s="22"/>
      <c r="AR13" s="20"/>
      <c r="BG13" s="360"/>
      <c r="BS13" s="17" t="s">
        <v>7</v>
      </c>
    </row>
    <row r="14" spans="1:74" ht="12.75">
      <c r="B14" s="21"/>
      <c r="C14" s="22"/>
      <c r="D14" s="22"/>
      <c r="E14" s="355" t="s">
        <v>30</v>
      </c>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29" t="s">
        <v>28</v>
      </c>
      <c r="AL14" s="22"/>
      <c r="AM14" s="22"/>
      <c r="AN14" s="31" t="s">
        <v>30</v>
      </c>
      <c r="AO14" s="22"/>
      <c r="AP14" s="22"/>
      <c r="AQ14" s="22"/>
      <c r="AR14" s="20"/>
      <c r="BG14" s="360"/>
      <c r="BS14" s="17" t="s">
        <v>7</v>
      </c>
    </row>
    <row r="15" spans="1:74"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G15" s="360"/>
      <c r="BS15" s="17" t="s">
        <v>4</v>
      </c>
    </row>
    <row r="16" spans="1:74" ht="12" customHeight="1">
      <c r="B16" s="21"/>
      <c r="C16" s="22"/>
      <c r="D16" s="29"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32</v>
      </c>
      <c r="AO16" s="22"/>
      <c r="AP16" s="22"/>
      <c r="AQ16" s="22"/>
      <c r="AR16" s="20"/>
      <c r="BG16" s="360"/>
      <c r="BS16" s="17" t="s">
        <v>4</v>
      </c>
    </row>
    <row r="17" spans="2:71" ht="18.399999999999999"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34</v>
      </c>
      <c r="AO17" s="22"/>
      <c r="AP17" s="22"/>
      <c r="AQ17" s="22"/>
      <c r="AR17" s="20"/>
      <c r="BG17" s="360"/>
      <c r="BS17" s="17" t="s">
        <v>5</v>
      </c>
    </row>
    <row r="18" spans="2:7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G18" s="360"/>
      <c r="BS18" s="17" t="s">
        <v>7</v>
      </c>
    </row>
    <row r="19" spans="2:71" ht="12" customHeight="1">
      <c r="B19" s="21"/>
      <c r="C19" s="22"/>
      <c r="D19" s="29"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19</v>
      </c>
      <c r="AO19" s="22"/>
      <c r="AP19" s="22"/>
      <c r="AQ19" s="22"/>
      <c r="AR19" s="20"/>
      <c r="BG19" s="360"/>
      <c r="BS19" s="17" t="s">
        <v>7</v>
      </c>
    </row>
    <row r="20" spans="2:71" ht="18.399999999999999" customHeight="1">
      <c r="B20" s="21"/>
      <c r="C20" s="22"/>
      <c r="D20" s="22"/>
      <c r="E20" s="27" t="s">
        <v>36</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19</v>
      </c>
      <c r="AO20" s="22"/>
      <c r="AP20" s="22"/>
      <c r="AQ20" s="22"/>
      <c r="AR20" s="20"/>
      <c r="BG20" s="360"/>
      <c r="BS20" s="17" t="s">
        <v>5</v>
      </c>
    </row>
    <row r="21" spans="2:7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G21" s="360"/>
    </row>
    <row r="22" spans="2:71" ht="12" customHeight="1">
      <c r="B22" s="21"/>
      <c r="C22" s="22"/>
      <c r="D22" s="29"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G22" s="360"/>
    </row>
    <row r="23" spans="2:71" ht="51" customHeight="1">
      <c r="B23" s="21"/>
      <c r="C23" s="22"/>
      <c r="D23" s="22"/>
      <c r="E23" s="357" t="s">
        <v>38</v>
      </c>
      <c r="F23" s="357"/>
      <c r="G23" s="357"/>
      <c r="H23" s="357"/>
      <c r="I23" s="357"/>
      <c r="J23" s="357"/>
      <c r="K23" s="357"/>
      <c r="L23" s="357"/>
      <c r="M23" s="357"/>
      <c r="N23" s="357"/>
      <c r="O23" s="357"/>
      <c r="P23" s="357"/>
      <c r="Q23" s="357"/>
      <c r="R23" s="357"/>
      <c r="S23" s="357"/>
      <c r="T23" s="357"/>
      <c r="U23" s="357"/>
      <c r="V23" s="357"/>
      <c r="W23" s="357"/>
      <c r="X23" s="357"/>
      <c r="Y23" s="357"/>
      <c r="Z23" s="357"/>
      <c r="AA23" s="357"/>
      <c r="AB23" s="357"/>
      <c r="AC23" s="357"/>
      <c r="AD23" s="357"/>
      <c r="AE23" s="357"/>
      <c r="AF23" s="357"/>
      <c r="AG23" s="357"/>
      <c r="AH23" s="357"/>
      <c r="AI23" s="357"/>
      <c r="AJ23" s="357"/>
      <c r="AK23" s="357"/>
      <c r="AL23" s="357"/>
      <c r="AM23" s="357"/>
      <c r="AN23" s="357"/>
      <c r="AO23" s="22"/>
      <c r="AP23" s="22"/>
      <c r="AQ23" s="22"/>
      <c r="AR23" s="20"/>
      <c r="BG23" s="360"/>
    </row>
    <row r="24" spans="2:7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G24" s="360"/>
    </row>
    <row r="25" spans="2:71" ht="6.95" customHeight="1">
      <c r="B25" s="21"/>
      <c r="C25" s="2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2"/>
      <c r="AQ25" s="22"/>
      <c r="AR25" s="20"/>
      <c r="BG25" s="360"/>
    </row>
    <row r="26" spans="2:71" s="1" customFormat="1" ht="25.9" customHeight="1">
      <c r="B26" s="33"/>
      <c r="C26" s="34"/>
      <c r="D26" s="35" t="s">
        <v>39</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2">
        <f>ROUND(AG54,2)</f>
        <v>0</v>
      </c>
      <c r="AL26" s="363"/>
      <c r="AM26" s="363"/>
      <c r="AN26" s="363"/>
      <c r="AO26" s="363"/>
      <c r="AP26" s="34"/>
      <c r="AQ26" s="34"/>
      <c r="AR26" s="37"/>
      <c r="BG26" s="360"/>
    </row>
    <row r="27" spans="2:71" s="1" customFormat="1" ht="6.95" customHeight="1">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7"/>
      <c r="BG27" s="360"/>
    </row>
    <row r="28" spans="2:71" s="1" customFormat="1" ht="12.75">
      <c r="B28" s="33"/>
      <c r="C28" s="34"/>
      <c r="D28" s="34"/>
      <c r="E28" s="34"/>
      <c r="F28" s="34"/>
      <c r="G28" s="34"/>
      <c r="H28" s="34"/>
      <c r="I28" s="34"/>
      <c r="J28" s="34"/>
      <c r="K28" s="34"/>
      <c r="L28" s="358" t="s">
        <v>40</v>
      </c>
      <c r="M28" s="358"/>
      <c r="N28" s="358"/>
      <c r="O28" s="358"/>
      <c r="P28" s="358"/>
      <c r="Q28" s="34"/>
      <c r="R28" s="34"/>
      <c r="S28" s="34"/>
      <c r="T28" s="34"/>
      <c r="U28" s="34"/>
      <c r="V28" s="34"/>
      <c r="W28" s="358" t="s">
        <v>41</v>
      </c>
      <c r="X28" s="358"/>
      <c r="Y28" s="358"/>
      <c r="Z28" s="358"/>
      <c r="AA28" s="358"/>
      <c r="AB28" s="358"/>
      <c r="AC28" s="358"/>
      <c r="AD28" s="358"/>
      <c r="AE28" s="358"/>
      <c r="AF28" s="34"/>
      <c r="AG28" s="34"/>
      <c r="AH28" s="34"/>
      <c r="AI28" s="34"/>
      <c r="AJ28" s="34"/>
      <c r="AK28" s="358" t="s">
        <v>42</v>
      </c>
      <c r="AL28" s="358"/>
      <c r="AM28" s="358"/>
      <c r="AN28" s="358"/>
      <c r="AO28" s="358"/>
      <c r="AP28" s="34"/>
      <c r="AQ28" s="34"/>
      <c r="AR28" s="37"/>
      <c r="BG28" s="360"/>
    </row>
    <row r="29" spans="2:71" s="2" customFormat="1" ht="14.45" customHeight="1">
      <c r="B29" s="38"/>
      <c r="C29" s="39"/>
      <c r="D29" s="29" t="s">
        <v>43</v>
      </c>
      <c r="E29" s="39"/>
      <c r="F29" s="29" t="s">
        <v>44</v>
      </c>
      <c r="G29" s="39"/>
      <c r="H29" s="39"/>
      <c r="I29" s="39"/>
      <c r="J29" s="39"/>
      <c r="K29" s="39"/>
      <c r="L29" s="332">
        <v>0.21</v>
      </c>
      <c r="M29" s="333"/>
      <c r="N29" s="333"/>
      <c r="O29" s="333"/>
      <c r="P29" s="333"/>
      <c r="Q29" s="39"/>
      <c r="R29" s="39"/>
      <c r="S29" s="39"/>
      <c r="T29" s="39"/>
      <c r="U29" s="39"/>
      <c r="V29" s="39"/>
      <c r="W29" s="346">
        <f>ROUND(BB54, 2)</f>
        <v>0</v>
      </c>
      <c r="X29" s="333"/>
      <c r="Y29" s="333"/>
      <c r="Z29" s="333"/>
      <c r="AA29" s="333"/>
      <c r="AB29" s="333"/>
      <c r="AC29" s="333"/>
      <c r="AD29" s="333"/>
      <c r="AE29" s="333"/>
      <c r="AF29" s="39"/>
      <c r="AG29" s="39"/>
      <c r="AH29" s="39"/>
      <c r="AI29" s="39"/>
      <c r="AJ29" s="39"/>
      <c r="AK29" s="346">
        <f>ROUND(AX54, 2)</f>
        <v>0</v>
      </c>
      <c r="AL29" s="333"/>
      <c r="AM29" s="333"/>
      <c r="AN29" s="333"/>
      <c r="AO29" s="333"/>
      <c r="AP29" s="39"/>
      <c r="AQ29" s="39"/>
      <c r="AR29" s="40"/>
      <c r="BG29" s="361"/>
    </row>
    <row r="30" spans="2:71" s="2" customFormat="1" ht="14.45" customHeight="1">
      <c r="B30" s="38"/>
      <c r="C30" s="39"/>
      <c r="D30" s="39"/>
      <c r="E30" s="39"/>
      <c r="F30" s="29" t="s">
        <v>45</v>
      </c>
      <c r="G30" s="39"/>
      <c r="H30" s="39"/>
      <c r="I30" s="39"/>
      <c r="J30" s="39"/>
      <c r="K30" s="39"/>
      <c r="L30" s="332">
        <v>0.15</v>
      </c>
      <c r="M30" s="333"/>
      <c r="N30" s="333"/>
      <c r="O30" s="333"/>
      <c r="P30" s="333"/>
      <c r="Q30" s="39"/>
      <c r="R30" s="39"/>
      <c r="S30" s="39"/>
      <c r="T30" s="39"/>
      <c r="U30" s="39"/>
      <c r="V30" s="39"/>
      <c r="W30" s="346">
        <f>ROUND(BC54, 2)</f>
        <v>0</v>
      </c>
      <c r="X30" s="333"/>
      <c r="Y30" s="333"/>
      <c r="Z30" s="333"/>
      <c r="AA30" s="333"/>
      <c r="AB30" s="333"/>
      <c r="AC30" s="333"/>
      <c r="AD30" s="333"/>
      <c r="AE30" s="333"/>
      <c r="AF30" s="39"/>
      <c r="AG30" s="39"/>
      <c r="AH30" s="39"/>
      <c r="AI30" s="39"/>
      <c r="AJ30" s="39"/>
      <c r="AK30" s="346">
        <f>ROUND(AY54, 2)</f>
        <v>0</v>
      </c>
      <c r="AL30" s="333"/>
      <c r="AM30" s="333"/>
      <c r="AN30" s="333"/>
      <c r="AO30" s="333"/>
      <c r="AP30" s="39"/>
      <c r="AQ30" s="39"/>
      <c r="AR30" s="40"/>
      <c r="BG30" s="361"/>
    </row>
    <row r="31" spans="2:71" s="2" customFormat="1" ht="14.45" hidden="1" customHeight="1">
      <c r="B31" s="38"/>
      <c r="C31" s="39"/>
      <c r="D31" s="39"/>
      <c r="E31" s="39"/>
      <c r="F31" s="29" t="s">
        <v>46</v>
      </c>
      <c r="G31" s="39"/>
      <c r="H31" s="39"/>
      <c r="I31" s="39"/>
      <c r="J31" s="39"/>
      <c r="K31" s="39"/>
      <c r="L31" s="332">
        <v>0.21</v>
      </c>
      <c r="M31" s="333"/>
      <c r="N31" s="333"/>
      <c r="O31" s="333"/>
      <c r="P31" s="333"/>
      <c r="Q31" s="39"/>
      <c r="R31" s="39"/>
      <c r="S31" s="39"/>
      <c r="T31" s="39"/>
      <c r="U31" s="39"/>
      <c r="V31" s="39"/>
      <c r="W31" s="346">
        <f>ROUND(BD54, 2)</f>
        <v>0</v>
      </c>
      <c r="X31" s="333"/>
      <c r="Y31" s="333"/>
      <c r="Z31" s="333"/>
      <c r="AA31" s="333"/>
      <c r="AB31" s="333"/>
      <c r="AC31" s="333"/>
      <c r="AD31" s="333"/>
      <c r="AE31" s="333"/>
      <c r="AF31" s="39"/>
      <c r="AG31" s="39"/>
      <c r="AH31" s="39"/>
      <c r="AI31" s="39"/>
      <c r="AJ31" s="39"/>
      <c r="AK31" s="346">
        <v>0</v>
      </c>
      <c r="AL31" s="333"/>
      <c r="AM31" s="333"/>
      <c r="AN31" s="333"/>
      <c r="AO31" s="333"/>
      <c r="AP31" s="39"/>
      <c r="AQ31" s="39"/>
      <c r="AR31" s="40"/>
      <c r="BG31" s="361"/>
    </row>
    <row r="32" spans="2:71" s="2" customFormat="1" ht="14.45" hidden="1" customHeight="1">
      <c r="B32" s="38"/>
      <c r="C32" s="39"/>
      <c r="D32" s="39"/>
      <c r="E32" s="39"/>
      <c r="F32" s="29" t="s">
        <v>47</v>
      </c>
      <c r="G32" s="39"/>
      <c r="H32" s="39"/>
      <c r="I32" s="39"/>
      <c r="J32" s="39"/>
      <c r="K32" s="39"/>
      <c r="L32" s="332">
        <v>0.15</v>
      </c>
      <c r="M32" s="333"/>
      <c r="N32" s="333"/>
      <c r="O32" s="333"/>
      <c r="P32" s="333"/>
      <c r="Q32" s="39"/>
      <c r="R32" s="39"/>
      <c r="S32" s="39"/>
      <c r="T32" s="39"/>
      <c r="U32" s="39"/>
      <c r="V32" s="39"/>
      <c r="W32" s="346">
        <f>ROUND(BE54, 2)</f>
        <v>0</v>
      </c>
      <c r="X32" s="333"/>
      <c r="Y32" s="333"/>
      <c r="Z32" s="333"/>
      <c r="AA32" s="333"/>
      <c r="AB32" s="333"/>
      <c r="AC32" s="333"/>
      <c r="AD32" s="333"/>
      <c r="AE32" s="333"/>
      <c r="AF32" s="39"/>
      <c r="AG32" s="39"/>
      <c r="AH32" s="39"/>
      <c r="AI32" s="39"/>
      <c r="AJ32" s="39"/>
      <c r="AK32" s="346">
        <v>0</v>
      </c>
      <c r="AL32" s="333"/>
      <c r="AM32" s="333"/>
      <c r="AN32" s="333"/>
      <c r="AO32" s="333"/>
      <c r="AP32" s="39"/>
      <c r="AQ32" s="39"/>
      <c r="AR32" s="40"/>
      <c r="BG32" s="361"/>
    </row>
    <row r="33" spans="2:44" s="2" customFormat="1" ht="14.45" hidden="1" customHeight="1">
      <c r="B33" s="38"/>
      <c r="C33" s="39"/>
      <c r="D33" s="39"/>
      <c r="E33" s="39"/>
      <c r="F33" s="29" t="s">
        <v>48</v>
      </c>
      <c r="G33" s="39"/>
      <c r="H33" s="39"/>
      <c r="I33" s="39"/>
      <c r="J33" s="39"/>
      <c r="K33" s="39"/>
      <c r="L33" s="332">
        <v>0</v>
      </c>
      <c r="M33" s="333"/>
      <c r="N33" s="333"/>
      <c r="O33" s="333"/>
      <c r="P33" s="333"/>
      <c r="Q33" s="39"/>
      <c r="R33" s="39"/>
      <c r="S33" s="39"/>
      <c r="T33" s="39"/>
      <c r="U33" s="39"/>
      <c r="V33" s="39"/>
      <c r="W33" s="346">
        <f>ROUND(BF54, 2)</f>
        <v>0</v>
      </c>
      <c r="X33" s="333"/>
      <c r="Y33" s="333"/>
      <c r="Z33" s="333"/>
      <c r="AA33" s="333"/>
      <c r="AB33" s="333"/>
      <c r="AC33" s="333"/>
      <c r="AD33" s="333"/>
      <c r="AE33" s="333"/>
      <c r="AF33" s="39"/>
      <c r="AG33" s="39"/>
      <c r="AH33" s="39"/>
      <c r="AI33" s="39"/>
      <c r="AJ33" s="39"/>
      <c r="AK33" s="346">
        <v>0</v>
      </c>
      <c r="AL33" s="333"/>
      <c r="AM33" s="333"/>
      <c r="AN33" s="333"/>
      <c r="AO33" s="333"/>
      <c r="AP33" s="39"/>
      <c r="AQ33" s="39"/>
      <c r="AR33" s="40"/>
    </row>
    <row r="34" spans="2:44" s="1" customFormat="1" ht="6.9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7"/>
    </row>
    <row r="35" spans="2:44" s="1" customFormat="1" ht="25.9" customHeight="1">
      <c r="B35" s="33"/>
      <c r="C35" s="41"/>
      <c r="D35" s="42" t="s">
        <v>49</v>
      </c>
      <c r="E35" s="43"/>
      <c r="F35" s="43"/>
      <c r="G35" s="43"/>
      <c r="H35" s="43"/>
      <c r="I35" s="43"/>
      <c r="J35" s="43"/>
      <c r="K35" s="43"/>
      <c r="L35" s="43"/>
      <c r="M35" s="43"/>
      <c r="N35" s="43"/>
      <c r="O35" s="43"/>
      <c r="P35" s="43"/>
      <c r="Q35" s="43"/>
      <c r="R35" s="43"/>
      <c r="S35" s="43"/>
      <c r="T35" s="44" t="s">
        <v>50</v>
      </c>
      <c r="U35" s="43"/>
      <c r="V35" s="43"/>
      <c r="W35" s="43"/>
      <c r="X35" s="347" t="s">
        <v>51</v>
      </c>
      <c r="Y35" s="348"/>
      <c r="Z35" s="348"/>
      <c r="AA35" s="348"/>
      <c r="AB35" s="348"/>
      <c r="AC35" s="43"/>
      <c r="AD35" s="43"/>
      <c r="AE35" s="43"/>
      <c r="AF35" s="43"/>
      <c r="AG35" s="43"/>
      <c r="AH35" s="43"/>
      <c r="AI35" s="43"/>
      <c r="AJ35" s="43"/>
      <c r="AK35" s="349">
        <f>SUM(AK26:AK33)</f>
        <v>0</v>
      </c>
      <c r="AL35" s="348"/>
      <c r="AM35" s="348"/>
      <c r="AN35" s="348"/>
      <c r="AO35" s="350"/>
      <c r="AP35" s="41"/>
      <c r="AQ35" s="41"/>
      <c r="AR35" s="37"/>
    </row>
    <row r="36" spans="2:44" s="1" customFormat="1" ht="6.95" customHeight="1">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7"/>
    </row>
    <row r="37" spans="2:44" s="1" customFormat="1" ht="6.95" customHeight="1">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37"/>
    </row>
    <row r="41" spans="2:44" s="1" customFormat="1" ht="6.95" customHeight="1">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37"/>
    </row>
    <row r="42" spans="2:44" s="1" customFormat="1" ht="24.95" customHeight="1">
      <c r="B42" s="33"/>
      <c r="C42" s="23" t="s">
        <v>52</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7"/>
    </row>
    <row r="43" spans="2:44" s="1" customFormat="1" ht="6.95" customHeight="1">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7"/>
    </row>
    <row r="44" spans="2:44" s="3" customFormat="1" ht="12" customHeight="1">
      <c r="B44" s="49"/>
      <c r="C44" s="29" t="s">
        <v>13</v>
      </c>
      <c r="D44" s="50"/>
      <c r="E44" s="50"/>
      <c r="F44" s="50"/>
      <c r="G44" s="50"/>
      <c r="H44" s="50"/>
      <c r="I44" s="50"/>
      <c r="J44" s="50"/>
      <c r="K44" s="50"/>
      <c r="L44" s="50" t="str">
        <f>K5</f>
        <v>197203</v>
      </c>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1"/>
    </row>
    <row r="45" spans="2:44" s="4" customFormat="1" ht="36.950000000000003" customHeight="1">
      <c r="B45" s="52"/>
      <c r="C45" s="53" t="s">
        <v>16</v>
      </c>
      <c r="D45" s="54"/>
      <c r="E45" s="54"/>
      <c r="F45" s="54"/>
      <c r="G45" s="54"/>
      <c r="H45" s="54"/>
      <c r="I45" s="54"/>
      <c r="J45" s="54"/>
      <c r="K45" s="54"/>
      <c r="L45" s="343" t="str">
        <f>K6</f>
        <v>Bezejmenný tok, Pouzdřany, ř. km 0,000 – 0,710 úprava koryta</v>
      </c>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44"/>
      <c r="AL45" s="344"/>
      <c r="AM45" s="344"/>
      <c r="AN45" s="344"/>
      <c r="AO45" s="344"/>
      <c r="AP45" s="54"/>
      <c r="AQ45" s="54"/>
      <c r="AR45" s="55"/>
    </row>
    <row r="46" spans="2:44" s="1" customFormat="1" ht="6.95" customHeight="1">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7"/>
    </row>
    <row r="47" spans="2:44" s="1" customFormat="1" ht="12" customHeight="1">
      <c r="B47" s="33"/>
      <c r="C47" s="29" t="s">
        <v>21</v>
      </c>
      <c r="D47" s="34"/>
      <c r="E47" s="34"/>
      <c r="F47" s="34"/>
      <c r="G47" s="34"/>
      <c r="H47" s="34"/>
      <c r="I47" s="34"/>
      <c r="J47" s="34"/>
      <c r="K47" s="34"/>
      <c r="L47" s="56" t="str">
        <f>IF(K8="","",K8)</f>
        <v>Pouzdřany</v>
      </c>
      <c r="M47" s="34"/>
      <c r="N47" s="34"/>
      <c r="O47" s="34"/>
      <c r="P47" s="34"/>
      <c r="Q47" s="34"/>
      <c r="R47" s="34"/>
      <c r="S47" s="34"/>
      <c r="T47" s="34"/>
      <c r="U47" s="34"/>
      <c r="V47" s="34"/>
      <c r="W47" s="34"/>
      <c r="X47" s="34"/>
      <c r="Y47" s="34"/>
      <c r="Z47" s="34"/>
      <c r="AA47" s="34"/>
      <c r="AB47" s="34"/>
      <c r="AC47" s="34"/>
      <c r="AD47" s="34"/>
      <c r="AE47" s="34"/>
      <c r="AF47" s="34"/>
      <c r="AG47" s="34"/>
      <c r="AH47" s="34"/>
      <c r="AI47" s="29" t="s">
        <v>23</v>
      </c>
      <c r="AJ47" s="34"/>
      <c r="AK47" s="34"/>
      <c r="AL47" s="34"/>
      <c r="AM47" s="345" t="str">
        <f>IF(AN8= "","",AN8)</f>
        <v/>
      </c>
      <c r="AN47" s="345"/>
      <c r="AO47" s="34"/>
      <c r="AP47" s="34"/>
      <c r="AQ47" s="34"/>
      <c r="AR47" s="37"/>
    </row>
    <row r="48" spans="2:44" s="1" customFormat="1" ht="6.95" customHeight="1">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7"/>
    </row>
    <row r="49" spans="1:91" s="1" customFormat="1" ht="15.2" customHeight="1">
      <c r="B49" s="33"/>
      <c r="C49" s="29" t="s">
        <v>24</v>
      </c>
      <c r="D49" s="34"/>
      <c r="E49" s="34"/>
      <c r="F49" s="34"/>
      <c r="G49" s="34"/>
      <c r="H49" s="34"/>
      <c r="I49" s="34"/>
      <c r="J49" s="34"/>
      <c r="K49" s="34"/>
      <c r="L49" s="50" t="str">
        <f>IF(E11= "","",E11)</f>
        <v>Povodí Moravy, s. p.</v>
      </c>
      <c r="M49" s="34"/>
      <c r="N49" s="34"/>
      <c r="O49" s="34"/>
      <c r="P49" s="34"/>
      <c r="Q49" s="34"/>
      <c r="R49" s="34"/>
      <c r="S49" s="34"/>
      <c r="T49" s="34"/>
      <c r="U49" s="34"/>
      <c r="V49" s="34"/>
      <c r="W49" s="34"/>
      <c r="X49" s="34"/>
      <c r="Y49" s="34"/>
      <c r="Z49" s="34"/>
      <c r="AA49" s="34"/>
      <c r="AB49" s="34"/>
      <c r="AC49" s="34"/>
      <c r="AD49" s="34"/>
      <c r="AE49" s="34"/>
      <c r="AF49" s="34"/>
      <c r="AG49" s="34"/>
      <c r="AH49" s="34"/>
      <c r="AI49" s="29" t="s">
        <v>31</v>
      </c>
      <c r="AJ49" s="34"/>
      <c r="AK49" s="34"/>
      <c r="AL49" s="34"/>
      <c r="AM49" s="341" t="str">
        <f>IF(E17="","",E17)</f>
        <v>GEOtest, a.s.</v>
      </c>
      <c r="AN49" s="342"/>
      <c r="AO49" s="342"/>
      <c r="AP49" s="342"/>
      <c r="AQ49" s="34"/>
      <c r="AR49" s="37"/>
      <c r="AS49" s="335" t="s">
        <v>53</v>
      </c>
      <c r="AT49" s="336"/>
      <c r="AU49" s="57"/>
      <c r="AV49" s="57"/>
      <c r="AW49" s="57"/>
      <c r="AX49" s="57"/>
      <c r="AY49" s="57"/>
      <c r="AZ49" s="57"/>
      <c r="BA49" s="57"/>
      <c r="BB49" s="57"/>
      <c r="BC49" s="57"/>
      <c r="BD49" s="57"/>
      <c r="BE49" s="57"/>
      <c r="BF49" s="58"/>
    </row>
    <row r="50" spans="1:91" s="1" customFormat="1" ht="15.2" customHeight="1">
      <c r="B50" s="33"/>
      <c r="C50" s="29" t="s">
        <v>29</v>
      </c>
      <c r="D50" s="34"/>
      <c r="E50" s="34"/>
      <c r="F50" s="34"/>
      <c r="G50" s="34"/>
      <c r="H50" s="34"/>
      <c r="I50" s="34"/>
      <c r="J50" s="34"/>
      <c r="K50" s="34"/>
      <c r="L50" s="50"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9" t="s">
        <v>35</v>
      </c>
      <c r="AJ50" s="34"/>
      <c r="AK50" s="34"/>
      <c r="AL50" s="34"/>
      <c r="AM50" s="341" t="str">
        <f>IF(E20="","",E20)</f>
        <v xml:space="preserve"> </v>
      </c>
      <c r="AN50" s="342"/>
      <c r="AO50" s="342"/>
      <c r="AP50" s="342"/>
      <c r="AQ50" s="34"/>
      <c r="AR50" s="37"/>
      <c r="AS50" s="337"/>
      <c r="AT50" s="338"/>
      <c r="AU50" s="59"/>
      <c r="AV50" s="59"/>
      <c r="AW50" s="59"/>
      <c r="AX50" s="59"/>
      <c r="AY50" s="59"/>
      <c r="AZ50" s="59"/>
      <c r="BA50" s="59"/>
      <c r="BB50" s="59"/>
      <c r="BC50" s="59"/>
      <c r="BD50" s="59"/>
      <c r="BE50" s="59"/>
      <c r="BF50" s="60"/>
    </row>
    <row r="51" spans="1:91" s="1" customFormat="1" ht="10.9" customHeight="1">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7"/>
      <c r="AS51" s="339"/>
      <c r="AT51" s="340"/>
      <c r="AU51" s="61"/>
      <c r="AV51" s="61"/>
      <c r="AW51" s="61"/>
      <c r="AX51" s="61"/>
      <c r="AY51" s="61"/>
      <c r="AZ51" s="61"/>
      <c r="BA51" s="61"/>
      <c r="BB51" s="61"/>
      <c r="BC51" s="61"/>
      <c r="BD51" s="61"/>
      <c r="BE51" s="61"/>
      <c r="BF51" s="62"/>
    </row>
    <row r="52" spans="1:91" s="1" customFormat="1" ht="29.25" customHeight="1">
      <c r="B52" s="33"/>
      <c r="C52" s="325" t="s">
        <v>54</v>
      </c>
      <c r="D52" s="326"/>
      <c r="E52" s="326"/>
      <c r="F52" s="326"/>
      <c r="G52" s="326"/>
      <c r="H52" s="63"/>
      <c r="I52" s="327" t="s">
        <v>55</v>
      </c>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34" t="s">
        <v>56</v>
      </c>
      <c r="AH52" s="326"/>
      <c r="AI52" s="326"/>
      <c r="AJ52" s="326"/>
      <c r="AK52" s="326"/>
      <c r="AL52" s="326"/>
      <c r="AM52" s="326"/>
      <c r="AN52" s="327" t="s">
        <v>57</v>
      </c>
      <c r="AO52" s="326"/>
      <c r="AP52" s="326"/>
      <c r="AQ52" s="64" t="s">
        <v>58</v>
      </c>
      <c r="AR52" s="37"/>
      <c r="AS52" s="65" t="s">
        <v>59</v>
      </c>
      <c r="AT52" s="66" t="s">
        <v>60</v>
      </c>
      <c r="AU52" s="66" t="s">
        <v>61</v>
      </c>
      <c r="AV52" s="66" t="s">
        <v>62</v>
      </c>
      <c r="AW52" s="66" t="s">
        <v>63</v>
      </c>
      <c r="AX52" s="66" t="s">
        <v>64</v>
      </c>
      <c r="AY52" s="66" t="s">
        <v>65</v>
      </c>
      <c r="AZ52" s="66" t="s">
        <v>66</v>
      </c>
      <c r="BA52" s="66" t="s">
        <v>67</v>
      </c>
      <c r="BB52" s="66" t="s">
        <v>68</v>
      </c>
      <c r="BC52" s="66" t="s">
        <v>69</v>
      </c>
      <c r="BD52" s="66" t="s">
        <v>70</v>
      </c>
      <c r="BE52" s="66" t="s">
        <v>71</v>
      </c>
      <c r="BF52" s="67" t="s">
        <v>72</v>
      </c>
    </row>
    <row r="53" spans="1:91" s="1" customFormat="1" ht="10.9" customHeight="1">
      <c r="B53" s="33"/>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7"/>
      <c r="AS53" s="68"/>
      <c r="AT53" s="69"/>
      <c r="AU53" s="69"/>
      <c r="AV53" s="69"/>
      <c r="AW53" s="69"/>
      <c r="AX53" s="69"/>
      <c r="AY53" s="69"/>
      <c r="AZ53" s="69"/>
      <c r="BA53" s="69"/>
      <c r="BB53" s="69"/>
      <c r="BC53" s="69"/>
      <c r="BD53" s="69"/>
      <c r="BE53" s="69"/>
      <c r="BF53" s="70"/>
    </row>
    <row r="54" spans="1:91" s="5" customFormat="1" ht="32.450000000000003" customHeight="1">
      <c r="B54" s="71"/>
      <c r="C54" s="72" t="s">
        <v>73</v>
      </c>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330">
        <f>ROUND(SUM(AG55:AG57),2)</f>
        <v>0</v>
      </c>
      <c r="AH54" s="330"/>
      <c r="AI54" s="330"/>
      <c r="AJ54" s="330"/>
      <c r="AK54" s="330"/>
      <c r="AL54" s="330"/>
      <c r="AM54" s="330"/>
      <c r="AN54" s="331">
        <f>SUM(AG54,AV54)</f>
        <v>0</v>
      </c>
      <c r="AO54" s="331"/>
      <c r="AP54" s="331"/>
      <c r="AQ54" s="75" t="s">
        <v>19</v>
      </c>
      <c r="AR54" s="76"/>
      <c r="AS54" s="77">
        <f>ROUND(SUM(AS55:AS57),2)</f>
        <v>0</v>
      </c>
      <c r="AT54" s="78">
        <f>ROUND(SUM(AT55:AT57),2)</f>
        <v>0</v>
      </c>
      <c r="AU54" s="79">
        <f>ROUND(SUM(AU55:AU57),2)</f>
        <v>0</v>
      </c>
      <c r="AV54" s="79">
        <f>ROUND(SUM(AX54:AY54),2)</f>
        <v>0</v>
      </c>
      <c r="AW54" s="80">
        <f>ROUND(SUM(AW55:AW57),5)</f>
        <v>0</v>
      </c>
      <c r="AX54" s="79">
        <f>ROUND(BB54*L29,2)</f>
        <v>0</v>
      </c>
      <c r="AY54" s="79">
        <f>ROUND(BC54*L30,2)</f>
        <v>0</v>
      </c>
      <c r="AZ54" s="79">
        <f>ROUND(BD54*L29,2)</f>
        <v>0</v>
      </c>
      <c r="BA54" s="79">
        <f>ROUND(BE54*L30,2)</f>
        <v>0</v>
      </c>
      <c r="BB54" s="79">
        <f>ROUND(SUM(BB55:BB57),2)</f>
        <v>0</v>
      </c>
      <c r="BC54" s="79">
        <f>ROUND(SUM(BC55:BC57),2)</f>
        <v>0</v>
      </c>
      <c r="BD54" s="79">
        <f>ROUND(SUM(BD55:BD57),2)</f>
        <v>0</v>
      </c>
      <c r="BE54" s="79">
        <f>ROUND(SUM(BE55:BE57),2)</f>
        <v>0</v>
      </c>
      <c r="BF54" s="81">
        <f>ROUND(SUM(BF55:BF57),2)</f>
        <v>0</v>
      </c>
      <c r="BS54" s="82" t="s">
        <v>74</v>
      </c>
      <c r="BT54" s="82" t="s">
        <v>75</v>
      </c>
      <c r="BU54" s="83" t="s">
        <v>76</v>
      </c>
      <c r="BV54" s="82" t="s">
        <v>77</v>
      </c>
      <c r="BW54" s="82" t="s">
        <v>6</v>
      </c>
      <c r="BX54" s="82" t="s">
        <v>78</v>
      </c>
      <c r="CL54" s="82" t="s">
        <v>19</v>
      </c>
    </row>
    <row r="55" spans="1:91" s="6" customFormat="1" ht="27" customHeight="1">
      <c r="A55" s="84" t="s">
        <v>79</v>
      </c>
      <c r="B55" s="85"/>
      <c r="C55" s="86"/>
      <c r="D55" s="324" t="s">
        <v>80</v>
      </c>
      <c r="E55" s="324"/>
      <c r="F55" s="324"/>
      <c r="G55" s="324"/>
      <c r="H55" s="324"/>
      <c r="I55" s="87"/>
      <c r="J55" s="324" t="s">
        <v>81</v>
      </c>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8">
        <f>'197203-1 - SO01 Úprava be...'!K32</f>
        <v>0</v>
      </c>
      <c r="AH55" s="329"/>
      <c r="AI55" s="329"/>
      <c r="AJ55" s="329"/>
      <c r="AK55" s="329"/>
      <c r="AL55" s="329"/>
      <c r="AM55" s="329"/>
      <c r="AN55" s="328">
        <f>SUM(AG55,AV55)</f>
        <v>0</v>
      </c>
      <c r="AO55" s="329"/>
      <c r="AP55" s="329"/>
      <c r="AQ55" s="88" t="s">
        <v>82</v>
      </c>
      <c r="AR55" s="89"/>
      <c r="AS55" s="90">
        <f>'197203-1 - SO01 Úprava be...'!K30</f>
        <v>0</v>
      </c>
      <c r="AT55" s="91">
        <f>'197203-1 - SO01 Úprava be...'!K31</f>
        <v>0</v>
      </c>
      <c r="AU55" s="91">
        <v>0</v>
      </c>
      <c r="AV55" s="91">
        <f>ROUND(SUM(AX55:AY55),2)</f>
        <v>0</v>
      </c>
      <c r="AW55" s="92">
        <f>'197203-1 - SO01 Úprava be...'!T89</f>
        <v>0</v>
      </c>
      <c r="AX55" s="91">
        <f>'197203-1 - SO01 Úprava be...'!K35</f>
        <v>0</v>
      </c>
      <c r="AY55" s="91">
        <f>'197203-1 - SO01 Úprava be...'!K36</f>
        <v>0</v>
      </c>
      <c r="AZ55" s="91">
        <f>'197203-1 - SO01 Úprava be...'!K37</f>
        <v>0</v>
      </c>
      <c r="BA55" s="91">
        <f>'197203-1 - SO01 Úprava be...'!K38</f>
        <v>0</v>
      </c>
      <c r="BB55" s="91">
        <f>'197203-1 - SO01 Úprava be...'!F35</f>
        <v>0</v>
      </c>
      <c r="BC55" s="91">
        <f>'197203-1 - SO01 Úprava be...'!F36</f>
        <v>0</v>
      </c>
      <c r="BD55" s="91">
        <f>'197203-1 - SO01 Úprava be...'!F37</f>
        <v>0</v>
      </c>
      <c r="BE55" s="91">
        <f>'197203-1 - SO01 Úprava be...'!F38</f>
        <v>0</v>
      </c>
      <c r="BF55" s="93">
        <f>'197203-1 - SO01 Úprava be...'!F39</f>
        <v>0</v>
      </c>
      <c r="BT55" s="94" t="s">
        <v>83</v>
      </c>
      <c r="BV55" s="94" t="s">
        <v>77</v>
      </c>
      <c r="BW55" s="94" t="s">
        <v>84</v>
      </c>
      <c r="BX55" s="94" t="s">
        <v>6</v>
      </c>
      <c r="CL55" s="94" t="s">
        <v>19</v>
      </c>
      <c r="CM55" s="94" t="s">
        <v>85</v>
      </c>
    </row>
    <row r="56" spans="1:91" s="6" customFormat="1" ht="27" customHeight="1">
      <c r="A56" s="84" t="s">
        <v>79</v>
      </c>
      <c r="B56" s="85"/>
      <c r="C56" s="86"/>
      <c r="D56" s="324" t="s">
        <v>86</v>
      </c>
      <c r="E56" s="324"/>
      <c r="F56" s="324"/>
      <c r="G56" s="324"/>
      <c r="H56" s="324"/>
      <c r="I56" s="87"/>
      <c r="J56" s="324" t="s">
        <v>87</v>
      </c>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8">
        <f>'197203-2 - SO02 Pěstební ...'!K32</f>
        <v>0</v>
      </c>
      <c r="AH56" s="329"/>
      <c r="AI56" s="329"/>
      <c r="AJ56" s="329"/>
      <c r="AK56" s="329"/>
      <c r="AL56" s="329"/>
      <c r="AM56" s="329"/>
      <c r="AN56" s="328">
        <f>SUM(AG56,AV56)</f>
        <v>0</v>
      </c>
      <c r="AO56" s="329"/>
      <c r="AP56" s="329"/>
      <c r="AQ56" s="88" t="s">
        <v>82</v>
      </c>
      <c r="AR56" s="89"/>
      <c r="AS56" s="90">
        <f>'197203-2 - SO02 Pěstební ...'!K30</f>
        <v>0</v>
      </c>
      <c r="AT56" s="91">
        <f>'197203-2 - SO02 Pěstební ...'!K31</f>
        <v>0</v>
      </c>
      <c r="AU56" s="91">
        <v>0</v>
      </c>
      <c r="AV56" s="91">
        <f>ROUND(SUM(AX56:AY56),2)</f>
        <v>0</v>
      </c>
      <c r="AW56" s="92">
        <f>'197203-2 - SO02 Pěstební ...'!T84</f>
        <v>0</v>
      </c>
      <c r="AX56" s="91">
        <f>'197203-2 - SO02 Pěstební ...'!K35</f>
        <v>0</v>
      </c>
      <c r="AY56" s="91">
        <f>'197203-2 - SO02 Pěstební ...'!K36</f>
        <v>0</v>
      </c>
      <c r="AZ56" s="91">
        <f>'197203-2 - SO02 Pěstební ...'!K37</f>
        <v>0</v>
      </c>
      <c r="BA56" s="91">
        <f>'197203-2 - SO02 Pěstební ...'!K38</f>
        <v>0</v>
      </c>
      <c r="BB56" s="91">
        <f>'197203-2 - SO02 Pěstební ...'!F35</f>
        <v>0</v>
      </c>
      <c r="BC56" s="91">
        <f>'197203-2 - SO02 Pěstební ...'!F36</f>
        <v>0</v>
      </c>
      <c r="BD56" s="91">
        <f>'197203-2 - SO02 Pěstební ...'!F37</f>
        <v>0</v>
      </c>
      <c r="BE56" s="91">
        <f>'197203-2 - SO02 Pěstební ...'!F38</f>
        <v>0</v>
      </c>
      <c r="BF56" s="93">
        <f>'197203-2 - SO02 Pěstební ...'!F39</f>
        <v>0</v>
      </c>
      <c r="BT56" s="94" t="s">
        <v>83</v>
      </c>
      <c r="BV56" s="94" t="s">
        <v>77</v>
      </c>
      <c r="BW56" s="94" t="s">
        <v>88</v>
      </c>
      <c r="BX56" s="94" t="s">
        <v>6</v>
      </c>
      <c r="CL56" s="94" t="s">
        <v>19</v>
      </c>
      <c r="CM56" s="94" t="s">
        <v>85</v>
      </c>
    </row>
    <row r="57" spans="1:91" s="6" customFormat="1" ht="27" customHeight="1">
      <c r="A57" s="84" t="s">
        <v>79</v>
      </c>
      <c r="B57" s="85"/>
      <c r="C57" s="86"/>
      <c r="D57" s="324" t="s">
        <v>89</v>
      </c>
      <c r="E57" s="324"/>
      <c r="F57" s="324"/>
      <c r="G57" s="324"/>
      <c r="H57" s="324"/>
      <c r="I57" s="87"/>
      <c r="J57" s="324" t="s">
        <v>90</v>
      </c>
      <c r="K57" s="324"/>
      <c r="L57" s="324"/>
      <c r="M57" s="324"/>
      <c r="N57" s="324"/>
      <c r="O57" s="324"/>
      <c r="P57" s="324"/>
      <c r="Q57" s="324"/>
      <c r="R57" s="324"/>
      <c r="S57" s="324"/>
      <c r="T57" s="324"/>
      <c r="U57" s="324"/>
      <c r="V57" s="324"/>
      <c r="W57" s="324"/>
      <c r="X57" s="324"/>
      <c r="Y57" s="324"/>
      <c r="Z57" s="324"/>
      <c r="AA57" s="324"/>
      <c r="AB57" s="324"/>
      <c r="AC57" s="324"/>
      <c r="AD57" s="324"/>
      <c r="AE57" s="324"/>
      <c r="AF57" s="324"/>
      <c r="AG57" s="328">
        <f>'197203-3 - Vedlejší a ost...'!K32</f>
        <v>0</v>
      </c>
      <c r="AH57" s="329"/>
      <c r="AI57" s="329"/>
      <c r="AJ57" s="329"/>
      <c r="AK57" s="329"/>
      <c r="AL57" s="329"/>
      <c r="AM57" s="329"/>
      <c r="AN57" s="328">
        <f>SUM(AG57,AV57)</f>
        <v>0</v>
      </c>
      <c r="AO57" s="329"/>
      <c r="AP57" s="329"/>
      <c r="AQ57" s="88" t="s">
        <v>82</v>
      </c>
      <c r="AR57" s="89"/>
      <c r="AS57" s="95">
        <f>'197203-3 - Vedlejší a ost...'!K30</f>
        <v>0</v>
      </c>
      <c r="AT57" s="96">
        <f>'197203-3 - Vedlejší a ost...'!K31</f>
        <v>0</v>
      </c>
      <c r="AU57" s="96">
        <v>0</v>
      </c>
      <c r="AV57" s="96">
        <f>ROUND(SUM(AX57:AY57),2)</f>
        <v>0</v>
      </c>
      <c r="AW57" s="97">
        <f>'197203-3 - Vedlejší a ost...'!T84</f>
        <v>0</v>
      </c>
      <c r="AX57" s="96">
        <f>'197203-3 - Vedlejší a ost...'!K35</f>
        <v>0</v>
      </c>
      <c r="AY57" s="96">
        <f>'197203-3 - Vedlejší a ost...'!K36</f>
        <v>0</v>
      </c>
      <c r="AZ57" s="96">
        <f>'197203-3 - Vedlejší a ost...'!K37</f>
        <v>0</v>
      </c>
      <c r="BA57" s="96">
        <f>'197203-3 - Vedlejší a ost...'!K38</f>
        <v>0</v>
      </c>
      <c r="BB57" s="96">
        <f>'197203-3 - Vedlejší a ost...'!F35</f>
        <v>0</v>
      </c>
      <c r="BC57" s="96">
        <f>'197203-3 - Vedlejší a ost...'!F36</f>
        <v>0</v>
      </c>
      <c r="BD57" s="96">
        <f>'197203-3 - Vedlejší a ost...'!F37</f>
        <v>0</v>
      </c>
      <c r="BE57" s="96">
        <f>'197203-3 - Vedlejší a ost...'!F38</f>
        <v>0</v>
      </c>
      <c r="BF57" s="98">
        <f>'197203-3 - Vedlejší a ost...'!F39</f>
        <v>0</v>
      </c>
      <c r="BT57" s="94" t="s">
        <v>83</v>
      </c>
      <c r="BV57" s="94" t="s">
        <v>77</v>
      </c>
      <c r="BW57" s="94" t="s">
        <v>91</v>
      </c>
      <c r="BX57" s="94" t="s">
        <v>6</v>
      </c>
      <c r="CL57" s="94" t="s">
        <v>19</v>
      </c>
      <c r="CM57" s="94" t="s">
        <v>85</v>
      </c>
    </row>
    <row r="58" spans="1:91" s="1" customFormat="1" ht="30" customHeight="1">
      <c r="B58" s="33"/>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7"/>
    </row>
    <row r="59" spans="1:91" s="1" customFormat="1" ht="6.95" customHeight="1">
      <c r="B59" s="45"/>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37"/>
    </row>
  </sheetData>
  <sheetProtection algorithmName="SHA-512" hashValue="QDWvAcAtlf6fUWVjwHoyZzuS40A8hXRUNx5lhEX0yTmOqBD6HmKH4ZbsChc/OLPl3agTcbOBwRlUzELsY9DheQ==" saltValue="7faggZ8SXl9Ydb5vCtvsEnucrCYQvJJqo9kNJ2ZLsBb9dsksRMbXf3+uoJKvtMreAXzU/MeQesmjYfhx8lXRKA==" spinCount="100000" sheet="1" objects="1" scenarios="1" formatColumns="0" formatRows="0"/>
  <mergeCells count="50">
    <mergeCell ref="L31:P31"/>
    <mergeCell ref="L32:P32"/>
    <mergeCell ref="W31:AE31"/>
    <mergeCell ref="BG5:BG32"/>
    <mergeCell ref="AK26:AO26"/>
    <mergeCell ref="W29:AE29"/>
    <mergeCell ref="AK29:AO29"/>
    <mergeCell ref="W30:AE30"/>
    <mergeCell ref="AK30:AO30"/>
    <mergeCell ref="AK31:AO31"/>
    <mergeCell ref="W32:AE32"/>
    <mergeCell ref="AK32:AO32"/>
    <mergeCell ref="L28:P28"/>
    <mergeCell ref="W28:AE28"/>
    <mergeCell ref="AK28:AO28"/>
    <mergeCell ref="L29:P29"/>
    <mergeCell ref="L30:P30"/>
    <mergeCell ref="AR2:BG2"/>
    <mergeCell ref="K5:AO5"/>
    <mergeCell ref="K6:AO6"/>
    <mergeCell ref="E14:AJ14"/>
    <mergeCell ref="E23:AN23"/>
    <mergeCell ref="AS49:AT51"/>
    <mergeCell ref="AM50:AP50"/>
    <mergeCell ref="L45:AO45"/>
    <mergeCell ref="AM47:AN47"/>
    <mergeCell ref="AM49:AP49"/>
    <mergeCell ref="L33:P33"/>
    <mergeCell ref="AN52:AP52"/>
    <mergeCell ref="AG52:AM52"/>
    <mergeCell ref="AN55:AP55"/>
    <mergeCell ref="AG55:AM55"/>
    <mergeCell ref="W33:AE33"/>
    <mergeCell ref="AK33:AO33"/>
    <mergeCell ref="X35:AB35"/>
    <mergeCell ref="AK35:AO35"/>
    <mergeCell ref="AN56:AP56"/>
    <mergeCell ref="AG56:AM56"/>
    <mergeCell ref="AN57:AP57"/>
    <mergeCell ref="AG57:AM57"/>
    <mergeCell ref="AG54:AM54"/>
    <mergeCell ref="AN54:AP54"/>
    <mergeCell ref="D57:H57"/>
    <mergeCell ref="J57:AF57"/>
    <mergeCell ref="C52:G52"/>
    <mergeCell ref="I52:AF52"/>
    <mergeCell ref="D55:H55"/>
    <mergeCell ref="J55:AF55"/>
    <mergeCell ref="D56:H56"/>
    <mergeCell ref="J56:AF56"/>
  </mergeCells>
  <hyperlinks>
    <hyperlink ref="A55" location="'197203-1 - SO01 Úprava be...'!C2" display="/" xr:uid="{00000000-0004-0000-0000-000000000000}"/>
    <hyperlink ref="A56" location="'197203-2 - SO02 Pěstební ...'!C2" display="/" xr:uid="{00000000-0004-0000-0000-000001000000}"/>
    <hyperlink ref="A57" location="'197203-3 - Vedlejší a ost...'!C2" display="/" xr:uid="{00000000-0004-0000-0000-000002000000}"/>
  </hyperlinks>
  <pageMargins left="0.39374999999999999" right="0.39374999999999999" top="0.39374999999999999" bottom="0.39374999999999999" header="0" footer="0"/>
  <pageSetup paperSize="9" scale="6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405"/>
  <sheetViews>
    <sheetView showGridLines="0" workbookViewId="0">
      <selection activeCell="J12" sqref="J12"/>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10" width="20.1640625" style="99" customWidth="1"/>
    <col min="11" max="11" width="20.1640625" customWidth="1"/>
    <col min="12" max="12" width="15.5" customWidth="1"/>
    <col min="13" max="13" width="9.33203125" customWidth="1"/>
    <col min="14" max="14" width="10.83203125" hidden="1" customWidth="1"/>
    <col min="15" max="15" width="9.33203125" hidden="1"/>
    <col min="16" max="24" width="14.1640625" hidden="1" customWidth="1"/>
    <col min="25" max="25" width="12.33203125" hidden="1"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2" spans="2:46" ht="36.950000000000003" customHeight="1">
      <c r="M2" s="351"/>
      <c r="N2" s="351"/>
      <c r="O2" s="351"/>
      <c r="P2" s="351"/>
      <c r="Q2" s="351"/>
      <c r="R2" s="351"/>
      <c r="S2" s="351"/>
      <c r="T2" s="351"/>
      <c r="U2" s="351"/>
      <c r="V2" s="351"/>
      <c r="W2" s="351"/>
      <c r="X2" s="351"/>
      <c r="Y2" s="351"/>
      <c r="Z2" s="351"/>
      <c r="AT2" s="17" t="s">
        <v>84</v>
      </c>
    </row>
    <row r="3" spans="2:46" ht="6.95" customHeight="1">
      <c r="B3" s="100"/>
      <c r="C3" s="101"/>
      <c r="D3" s="101"/>
      <c r="E3" s="101"/>
      <c r="F3" s="101"/>
      <c r="G3" s="101"/>
      <c r="H3" s="101"/>
      <c r="I3" s="102"/>
      <c r="J3" s="102"/>
      <c r="K3" s="101"/>
      <c r="L3" s="101"/>
      <c r="M3" s="20"/>
      <c r="AT3" s="17" t="s">
        <v>85</v>
      </c>
    </row>
    <row r="4" spans="2:46" ht="24.95" customHeight="1">
      <c r="B4" s="20"/>
      <c r="D4" s="103" t="s">
        <v>92</v>
      </c>
      <c r="M4" s="20"/>
      <c r="N4" s="104" t="s">
        <v>11</v>
      </c>
      <c r="AT4" s="17" t="s">
        <v>4</v>
      </c>
    </row>
    <row r="5" spans="2:46" ht="6.95" customHeight="1">
      <c r="B5" s="20"/>
      <c r="M5" s="20"/>
    </row>
    <row r="6" spans="2:46" ht="12" customHeight="1">
      <c r="B6" s="20"/>
      <c r="D6" s="105" t="s">
        <v>16</v>
      </c>
      <c r="M6" s="20"/>
    </row>
    <row r="7" spans="2:46" ht="16.5" customHeight="1">
      <c r="B7" s="20"/>
      <c r="E7" s="367" t="str">
        <f>'Rekapitulace stavby'!K6</f>
        <v>Bezejmenný tok, Pouzdřany, ř. km 0,000 – 0,710 úprava koryta</v>
      </c>
      <c r="F7" s="368"/>
      <c r="G7" s="368"/>
      <c r="H7" s="368"/>
      <c r="M7" s="20"/>
    </row>
    <row r="8" spans="2:46" s="1" customFormat="1" ht="12" customHeight="1">
      <c r="B8" s="37"/>
      <c r="D8" s="105" t="s">
        <v>93</v>
      </c>
      <c r="I8" s="106"/>
      <c r="J8" s="106"/>
      <c r="M8" s="37"/>
    </row>
    <row r="9" spans="2:46" s="1" customFormat="1" ht="36.950000000000003" customHeight="1">
      <c r="B9" s="37"/>
      <c r="E9" s="369" t="s">
        <v>94</v>
      </c>
      <c r="F9" s="370"/>
      <c r="G9" s="370"/>
      <c r="H9" s="370"/>
      <c r="I9" s="106"/>
      <c r="J9" s="106"/>
      <c r="M9" s="37"/>
    </row>
    <row r="10" spans="2:46" s="1" customFormat="1">
      <c r="B10" s="37"/>
      <c r="I10" s="106"/>
      <c r="J10" s="106"/>
      <c r="M10" s="37"/>
    </row>
    <row r="11" spans="2:46" s="1" customFormat="1" ht="12" customHeight="1">
      <c r="B11" s="37"/>
      <c r="D11" s="105" t="s">
        <v>18</v>
      </c>
      <c r="F11" s="107" t="s">
        <v>19</v>
      </c>
      <c r="I11" s="108" t="s">
        <v>20</v>
      </c>
      <c r="J11" s="109" t="s">
        <v>19</v>
      </c>
      <c r="M11" s="37"/>
    </row>
    <row r="12" spans="2:46" s="1" customFormat="1" ht="12" customHeight="1">
      <c r="B12" s="37"/>
      <c r="D12" s="105" t="s">
        <v>21</v>
      </c>
      <c r="F12" s="107" t="s">
        <v>22</v>
      </c>
      <c r="I12" s="108" t="s">
        <v>23</v>
      </c>
      <c r="J12" s="110"/>
      <c r="M12" s="37"/>
    </row>
    <row r="13" spans="2:46" s="1" customFormat="1" ht="10.9" customHeight="1">
      <c r="B13" s="37"/>
      <c r="I13" s="106"/>
      <c r="J13" s="106"/>
      <c r="M13" s="37"/>
    </row>
    <row r="14" spans="2:46" s="1" customFormat="1" ht="12" customHeight="1">
      <c r="B14" s="37"/>
      <c r="D14" s="105" t="s">
        <v>24</v>
      </c>
      <c r="I14" s="108" t="s">
        <v>25</v>
      </c>
      <c r="J14" s="109" t="s">
        <v>26</v>
      </c>
      <c r="M14" s="37"/>
    </row>
    <row r="15" spans="2:46" s="1" customFormat="1" ht="18" customHeight="1">
      <c r="B15" s="37"/>
      <c r="E15" s="107" t="s">
        <v>27</v>
      </c>
      <c r="I15" s="108" t="s">
        <v>28</v>
      </c>
      <c r="J15" s="109" t="s">
        <v>19</v>
      </c>
      <c r="M15" s="37"/>
    </row>
    <row r="16" spans="2:46" s="1" customFormat="1" ht="6.95" customHeight="1">
      <c r="B16" s="37"/>
      <c r="I16" s="106"/>
      <c r="J16" s="106"/>
      <c r="M16" s="37"/>
    </row>
    <row r="17" spans="2:13" s="1" customFormat="1" ht="12" customHeight="1">
      <c r="B17" s="37"/>
      <c r="D17" s="105" t="s">
        <v>29</v>
      </c>
      <c r="I17" s="108" t="s">
        <v>25</v>
      </c>
      <c r="J17" s="30" t="str">
        <f>'Rekapitulace stavby'!AN13</f>
        <v>Vyplň údaj</v>
      </c>
      <c r="M17" s="37"/>
    </row>
    <row r="18" spans="2:13" s="1" customFormat="1" ht="18" customHeight="1">
      <c r="B18" s="37"/>
      <c r="E18" s="371" t="str">
        <f>'Rekapitulace stavby'!E14</f>
        <v>Vyplň údaj</v>
      </c>
      <c r="F18" s="372"/>
      <c r="G18" s="372"/>
      <c r="H18" s="372"/>
      <c r="I18" s="108" t="s">
        <v>28</v>
      </c>
      <c r="J18" s="30" t="str">
        <f>'Rekapitulace stavby'!AN14</f>
        <v>Vyplň údaj</v>
      </c>
      <c r="M18" s="37"/>
    </row>
    <row r="19" spans="2:13" s="1" customFormat="1" ht="6.95" customHeight="1">
      <c r="B19" s="37"/>
      <c r="I19" s="106"/>
      <c r="J19" s="106"/>
      <c r="M19" s="37"/>
    </row>
    <row r="20" spans="2:13" s="1" customFormat="1" ht="12" customHeight="1">
      <c r="B20" s="37"/>
      <c r="D20" s="105" t="s">
        <v>31</v>
      </c>
      <c r="I20" s="108" t="s">
        <v>25</v>
      </c>
      <c r="J20" s="109" t="s">
        <v>32</v>
      </c>
      <c r="M20" s="37"/>
    </row>
    <row r="21" spans="2:13" s="1" customFormat="1" ht="18" customHeight="1">
      <c r="B21" s="37"/>
      <c r="E21" s="107" t="s">
        <v>33</v>
      </c>
      <c r="I21" s="108" t="s">
        <v>28</v>
      </c>
      <c r="J21" s="109" t="s">
        <v>34</v>
      </c>
      <c r="M21" s="37"/>
    </row>
    <row r="22" spans="2:13" s="1" customFormat="1" ht="6.95" customHeight="1">
      <c r="B22" s="37"/>
      <c r="I22" s="106"/>
      <c r="J22" s="106"/>
      <c r="M22" s="37"/>
    </row>
    <row r="23" spans="2:13" s="1" customFormat="1" ht="12" customHeight="1">
      <c r="B23" s="37"/>
      <c r="D23" s="105" t="s">
        <v>35</v>
      </c>
      <c r="I23" s="108" t="s">
        <v>25</v>
      </c>
      <c r="J23" s="109" t="str">
        <f>IF('Rekapitulace stavby'!AN19="","",'Rekapitulace stavby'!AN19)</f>
        <v/>
      </c>
      <c r="M23" s="37"/>
    </row>
    <row r="24" spans="2:13" s="1" customFormat="1" ht="18" customHeight="1">
      <c r="B24" s="37"/>
      <c r="E24" s="107" t="str">
        <f>IF('Rekapitulace stavby'!E20="","",'Rekapitulace stavby'!E20)</f>
        <v xml:space="preserve"> </v>
      </c>
      <c r="I24" s="108" t="s">
        <v>28</v>
      </c>
      <c r="J24" s="109" t="str">
        <f>IF('Rekapitulace stavby'!AN20="","",'Rekapitulace stavby'!AN20)</f>
        <v/>
      </c>
      <c r="M24" s="37"/>
    </row>
    <row r="25" spans="2:13" s="1" customFormat="1" ht="6.95" customHeight="1">
      <c r="B25" s="37"/>
      <c r="I25" s="106"/>
      <c r="J25" s="106"/>
      <c r="M25" s="37"/>
    </row>
    <row r="26" spans="2:13" s="1" customFormat="1" ht="12" customHeight="1">
      <c r="B26" s="37"/>
      <c r="D26" s="105" t="s">
        <v>37</v>
      </c>
      <c r="I26" s="106"/>
      <c r="J26" s="106"/>
      <c r="M26" s="37"/>
    </row>
    <row r="27" spans="2:13" s="7" customFormat="1" ht="16.5" customHeight="1">
      <c r="B27" s="111"/>
      <c r="E27" s="373" t="s">
        <v>19</v>
      </c>
      <c r="F27" s="373"/>
      <c r="G27" s="373"/>
      <c r="H27" s="373"/>
      <c r="I27" s="112"/>
      <c r="J27" s="112"/>
      <c r="M27" s="111"/>
    </row>
    <row r="28" spans="2:13" s="1" customFormat="1" ht="6.95" customHeight="1">
      <c r="B28" s="37"/>
      <c r="I28" s="106"/>
      <c r="J28" s="106"/>
      <c r="M28" s="37"/>
    </row>
    <row r="29" spans="2:13" s="1" customFormat="1" ht="6.95" customHeight="1">
      <c r="B29" s="37"/>
      <c r="D29" s="57"/>
      <c r="E29" s="57"/>
      <c r="F29" s="57"/>
      <c r="G29" s="57"/>
      <c r="H29" s="57"/>
      <c r="I29" s="113"/>
      <c r="J29" s="113"/>
      <c r="K29" s="57"/>
      <c r="L29" s="57"/>
      <c r="M29" s="37"/>
    </row>
    <row r="30" spans="2:13" s="1" customFormat="1" ht="12.75">
      <c r="B30" s="37"/>
      <c r="E30" s="105" t="s">
        <v>95</v>
      </c>
      <c r="I30" s="106"/>
      <c r="J30" s="106"/>
      <c r="K30" s="114">
        <f>I61</f>
        <v>0</v>
      </c>
      <c r="M30" s="37"/>
    </row>
    <row r="31" spans="2:13" s="1" customFormat="1" ht="12.75">
      <c r="B31" s="37"/>
      <c r="E31" s="105" t="s">
        <v>96</v>
      </c>
      <c r="I31" s="106"/>
      <c r="J31" s="106"/>
      <c r="K31" s="114">
        <f>J61</f>
        <v>0</v>
      </c>
      <c r="M31" s="37"/>
    </row>
    <row r="32" spans="2:13" s="1" customFormat="1" ht="25.35" customHeight="1">
      <c r="B32" s="37"/>
      <c r="D32" s="115" t="s">
        <v>39</v>
      </c>
      <c r="I32" s="106"/>
      <c r="J32" s="106"/>
      <c r="K32" s="116">
        <f>ROUND(K89, 2)</f>
        <v>0</v>
      </c>
      <c r="M32" s="37"/>
    </row>
    <row r="33" spans="2:13" s="1" customFormat="1" ht="6.95" customHeight="1">
      <c r="B33" s="37"/>
      <c r="D33" s="57"/>
      <c r="E33" s="57"/>
      <c r="F33" s="57"/>
      <c r="G33" s="57"/>
      <c r="H33" s="57"/>
      <c r="I33" s="113"/>
      <c r="J33" s="113"/>
      <c r="K33" s="57"/>
      <c r="L33" s="57"/>
      <c r="M33" s="37"/>
    </row>
    <row r="34" spans="2:13" s="1" customFormat="1" ht="14.45" customHeight="1">
      <c r="B34" s="37"/>
      <c r="F34" s="117" t="s">
        <v>41</v>
      </c>
      <c r="I34" s="118" t="s">
        <v>40</v>
      </c>
      <c r="J34" s="106"/>
      <c r="K34" s="117" t="s">
        <v>42</v>
      </c>
      <c r="M34" s="37"/>
    </row>
    <row r="35" spans="2:13" s="1" customFormat="1" ht="14.45" customHeight="1">
      <c r="B35" s="37"/>
      <c r="D35" s="119" t="s">
        <v>43</v>
      </c>
      <c r="E35" s="105" t="s">
        <v>44</v>
      </c>
      <c r="F35" s="114">
        <f>ROUND((SUM(BE89:BE404)),  2)</f>
        <v>0</v>
      </c>
      <c r="I35" s="120">
        <v>0.21</v>
      </c>
      <c r="J35" s="106"/>
      <c r="K35" s="114">
        <f>ROUND(((SUM(BE89:BE404))*I35),  2)</f>
        <v>0</v>
      </c>
      <c r="M35" s="37"/>
    </row>
    <row r="36" spans="2:13" s="1" customFormat="1" ht="14.45" customHeight="1">
      <c r="B36" s="37"/>
      <c r="E36" s="105" t="s">
        <v>45</v>
      </c>
      <c r="F36" s="114">
        <f>ROUND((SUM(BF89:BF404)),  2)</f>
        <v>0</v>
      </c>
      <c r="I36" s="120">
        <v>0.15</v>
      </c>
      <c r="J36" s="106"/>
      <c r="K36" s="114">
        <f>ROUND(((SUM(BF89:BF404))*I36),  2)</f>
        <v>0</v>
      </c>
      <c r="M36" s="37"/>
    </row>
    <row r="37" spans="2:13" s="1" customFormat="1" ht="14.45" hidden="1" customHeight="1">
      <c r="B37" s="37"/>
      <c r="E37" s="105" t="s">
        <v>46</v>
      </c>
      <c r="F37" s="114">
        <f>ROUND((SUM(BG89:BG404)),  2)</f>
        <v>0</v>
      </c>
      <c r="I37" s="120">
        <v>0.21</v>
      </c>
      <c r="J37" s="106"/>
      <c r="K37" s="114">
        <f>0</f>
        <v>0</v>
      </c>
      <c r="M37" s="37"/>
    </row>
    <row r="38" spans="2:13" s="1" customFormat="1" ht="14.45" hidden="1" customHeight="1">
      <c r="B38" s="37"/>
      <c r="E38" s="105" t="s">
        <v>47</v>
      </c>
      <c r="F38" s="114">
        <f>ROUND((SUM(BH89:BH404)),  2)</f>
        <v>0</v>
      </c>
      <c r="I38" s="120">
        <v>0.15</v>
      </c>
      <c r="J38" s="106"/>
      <c r="K38" s="114">
        <f>0</f>
        <v>0</v>
      </c>
      <c r="M38" s="37"/>
    </row>
    <row r="39" spans="2:13" s="1" customFormat="1" ht="14.45" hidden="1" customHeight="1">
      <c r="B39" s="37"/>
      <c r="E39" s="105" t="s">
        <v>48</v>
      </c>
      <c r="F39" s="114">
        <f>ROUND((SUM(BI89:BI404)),  2)</f>
        <v>0</v>
      </c>
      <c r="I39" s="120">
        <v>0</v>
      </c>
      <c r="J39" s="106"/>
      <c r="K39" s="114">
        <f>0</f>
        <v>0</v>
      </c>
      <c r="M39" s="37"/>
    </row>
    <row r="40" spans="2:13" s="1" customFormat="1" ht="6.95" customHeight="1">
      <c r="B40" s="37"/>
      <c r="I40" s="106"/>
      <c r="J40" s="106"/>
      <c r="M40" s="37"/>
    </row>
    <row r="41" spans="2:13" s="1" customFormat="1" ht="25.35" customHeight="1">
      <c r="B41" s="37"/>
      <c r="C41" s="121"/>
      <c r="D41" s="122" t="s">
        <v>49</v>
      </c>
      <c r="E41" s="123"/>
      <c r="F41" s="123"/>
      <c r="G41" s="124" t="s">
        <v>50</v>
      </c>
      <c r="H41" s="125" t="s">
        <v>51</v>
      </c>
      <c r="I41" s="126"/>
      <c r="J41" s="126"/>
      <c r="K41" s="127">
        <f>SUM(K32:K39)</f>
        <v>0</v>
      </c>
      <c r="L41" s="128"/>
      <c r="M41" s="37"/>
    </row>
    <row r="42" spans="2:13" s="1" customFormat="1" ht="14.45" customHeight="1">
      <c r="B42" s="129"/>
      <c r="C42" s="130"/>
      <c r="D42" s="130"/>
      <c r="E42" s="130"/>
      <c r="F42" s="130"/>
      <c r="G42" s="130"/>
      <c r="H42" s="130"/>
      <c r="I42" s="131"/>
      <c r="J42" s="131"/>
      <c r="K42" s="130"/>
      <c r="L42" s="130"/>
      <c r="M42" s="37"/>
    </row>
    <row r="46" spans="2:13" s="1" customFormat="1" ht="6.95" customHeight="1">
      <c r="B46" s="132"/>
      <c r="C46" s="133"/>
      <c r="D46" s="133"/>
      <c r="E46" s="133"/>
      <c r="F46" s="133"/>
      <c r="G46" s="133"/>
      <c r="H46" s="133"/>
      <c r="I46" s="134"/>
      <c r="J46" s="134"/>
      <c r="K46" s="133"/>
      <c r="L46" s="133"/>
      <c r="M46" s="37"/>
    </row>
    <row r="47" spans="2:13" s="1" customFormat="1" ht="24.95" customHeight="1">
      <c r="B47" s="33"/>
      <c r="C47" s="23" t="s">
        <v>97</v>
      </c>
      <c r="D47" s="34"/>
      <c r="E47" s="34"/>
      <c r="F47" s="34"/>
      <c r="G47" s="34"/>
      <c r="H47" s="34"/>
      <c r="I47" s="106"/>
      <c r="J47" s="106"/>
      <c r="K47" s="34"/>
      <c r="L47" s="34"/>
      <c r="M47" s="37"/>
    </row>
    <row r="48" spans="2:13" s="1" customFormat="1" ht="6.95" customHeight="1">
      <c r="B48" s="33"/>
      <c r="C48" s="34"/>
      <c r="D48" s="34"/>
      <c r="E48" s="34"/>
      <c r="F48" s="34"/>
      <c r="G48" s="34"/>
      <c r="H48" s="34"/>
      <c r="I48" s="106"/>
      <c r="J48" s="106"/>
      <c r="K48" s="34"/>
      <c r="L48" s="34"/>
      <c r="M48" s="37"/>
    </row>
    <row r="49" spans="2:47" s="1" customFormat="1" ht="12" customHeight="1">
      <c r="B49" s="33"/>
      <c r="C49" s="29" t="s">
        <v>16</v>
      </c>
      <c r="D49" s="34"/>
      <c r="E49" s="34"/>
      <c r="F49" s="34"/>
      <c r="G49" s="34"/>
      <c r="H49" s="34"/>
      <c r="I49" s="106"/>
      <c r="J49" s="106"/>
      <c r="K49" s="34"/>
      <c r="L49" s="34"/>
      <c r="M49" s="37"/>
    </row>
    <row r="50" spans="2:47" s="1" customFormat="1" ht="16.5" customHeight="1">
      <c r="B50" s="33"/>
      <c r="C50" s="34"/>
      <c r="D50" s="34"/>
      <c r="E50" s="365" t="str">
        <f>E7</f>
        <v>Bezejmenný tok, Pouzdřany, ř. km 0,000 – 0,710 úprava koryta</v>
      </c>
      <c r="F50" s="366"/>
      <c r="G50" s="366"/>
      <c r="H50" s="366"/>
      <c r="I50" s="106"/>
      <c r="J50" s="106"/>
      <c r="K50" s="34"/>
      <c r="L50" s="34"/>
      <c r="M50" s="37"/>
    </row>
    <row r="51" spans="2:47" s="1" customFormat="1" ht="12" customHeight="1">
      <c r="B51" s="33"/>
      <c r="C51" s="29" t="s">
        <v>93</v>
      </c>
      <c r="D51" s="34"/>
      <c r="E51" s="34"/>
      <c r="F51" s="34"/>
      <c r="G51" s="34"/>
      <c r="H51" s="34"/>
      <c r="I51" s="106"/>
      <c r="J51" s="106"/>
      <c r="K51" s="34"/>
      <c r="L51" s="34"/>
      <c r="M51" s="37"/>
    </row>
    <row r="52" spans="2:47" s="1" customFormat="1" ht="16.5" customHeight="1">
      <c r="B52" s="33"/>
      <c r="C52" s="34"/>
      <c r="D52" s="34"/>
      <c r="E52" s="343" t="str">
        <f>E9</f>
        <v>197203-1 - SO01 Úprava bezejmenného toku</v>
      </c>
      <c r="F52" s="364"/>
      <c r="G52" s="364"/>
      <c r="H52" s="364"/>
      <c r="I52" s="106"/>
      <c r="J52" s="106"/>
      <c r="K52" s="34"/>
      <c r="L52" s="34"/>
      <c r="M52" s="37"/>
    </row>
    <row r="53" spans="2:47" s="1" customFormat="1" ht="6.95" customHeight="1">
      <c r="B53" s="33"/>
      <c r="C53" s="34"/>
      <c r="D53" s="34"/>
      <c r="E53" s="34"/>
      <c r="F53" s="34"/>
      <c r="G53" s="34"/>
      <c r="H53" s="34"/>
      <c r="I53" s="106"/>
      <c r="J53" s="106"/>
      <c r="K53" s="34"/>
      <c r="L53" s="34"/>
      <c r="M53" s="37"/>
    </row>
    <row r="54" spans="2:47" s="1" customFormat="1" ht="12" customHeight="1">
      <c r="B54" s="33"/>
      <c r="C54" s="29" t="s">
        <v>21</v>
      </c>
      <c r="D54" s="34"/>
      <c r="E54" s="34"/>
      <c r="F54" s="27" t="str">
        <f>F12</f>
        <v>Pouzdřany</v>
      </c>
      <c r="G54" s="34"/>
      <c r="H54" s="34"/>
      <c r="I54" s="108" t="s">
        <v>23</v>
      </c>
      <c r="J54" s="110" t="str">
        <f>IF(J12="","",J12)</f>
        <v/>
      </c>
      <c r="K54" s="34"/>
      <c r="L54" s="34"/>
      <c r="M54" s="37"/>
    </row>
    <row r="55" spans="2:47" s="1" customFormat="1" ht="6.95" customHeight="1">
      <c r="B55" s="33"/>
      <c r="C55" s="34"/>
      <c r="D55" s="34"/>
      <c r="E55" s="34"/>
      <c r="F55" s="34"/>
      <c r="G55" s="34"/>
      <c r="H55" s="34"/>
      <c r="I55" s="106"/>
      <c r="J55" s="106"/>
      <c r="K55" s="34"/>
      <c r="L55" s="34"/>
      <c r="M55" s="37"/>
    </row>
    <row r="56" spans="2:47" s="1" customFormat="1" ht="15.2" customHeight="1">
      <c r="B56" s="33"/>
      <c r="C56" s="29" t="s">
        <v>24</v>
      </c>
      <c r="D56" s="34"/>
      <c r="E56" s="34"/>
      <c r="F56" s="27" t="str">
        <f>E15</f>
        <v>Povodí Moravy, s. p.</v>
      </c>
      <c r="G56" s="34"/>
      <c r="H56" s="34"/>
      <c r="I56" s="108" t="s">
        <v>31</v>
      </c>
      <c r="J56" s="135" t="str">
        <f>E21</f>
        <v>GEOtest, a.s.</v>
      </c>
      <c r="K56" s="34"/>
      <c r="L56" s="34"/>
      <c r="M56" s="37"/>
    </row>
    <row r="57" spans="2:47" s="1" customFormat="1" ht="15.2" customHeight="1">
      <c r="B57" s="33"/>
      <c r="C57" s="29" t="s">
        <v>29</v>
      </c>
      <c r="D57" s="34"/>
      <c r="E57" s="34"/>
      <c r="F57" s="27" t="str">
        <f>IF(E18="","",E18)</f>
        <v>Vyplň údaj</v>
      </c>
      <c r="G57" s="34"/>
      <c r="H57" s="34"/>
      <c r="I57" s="108" t="s">
        <v>35</v>
      </c>
      <c r="J57" s="135" t="str">
        <f>E24</f>
        <v xml:space="preserve"> </v>
      </c>
      <c r="K57" s="34"/>
      <c r="L57" s="34"/>
      <c r="M57" s="37"/>
    </row>
    <row r="58" spans="2:47" s="1" customFormat="1" ht="10.35" customHeight="1">
      <c r="B58" s="33"/>
      <c r="C58" s="34"/>
      <c r="D58" s="34"/>
      <c r="E58" s="34"/>
      <c r="F58" s="34"/>
      <c r="G58" s="34"/>
      <c r="H58" s="34"/>
      <c r="I58" s="106"/>
      <c r="J58" s="106"/>
      <c r="K58" s="34"/>
      <c r="L58" s="34"/>
      <c r="M58" s="37"/>
    </row>
    <row r="59" spans="2:47" s="1" customFormat="1" ht="29.25" customHeight="1">
      <c r="B59" s="33"/>
      <c r="C59" s="136" t="s">
        <v>98</v>
      </c>
      <c r="D59" s="137"/>
      <c r="E59" s="137"/>
      <c r="F59" s="137"/>
      <c r="G59" s="137"/>
      <c r="H59" s="137"/>
      <c r="I59" s="138" t="s">
        <v>99</v>
      </c>
      <c r="J59" s="138" t="s">
        <v>100</v>
      </c>
      <c r="K59" s="139" t="s">
        <v>101</v>
      </c>
      <c r="L59" s="137"/>
      <c r="M59" s="37"/>
    </row>
    <row r="60" spans="2:47" s="1" customFormat="1" ht="10.35" customHeight="1">
      <c r="B60" s="33"/>
      <c r="C60" s="34"/>
      <c r="D60" s="34"/>
      <c r="E60" s="34"/>
      <c r="F60" s="34"/>
      <c r="G60" s="34"/>
      <c r="H60" s="34"/>
      <c r="I60" s="106"/>
      <c r="J60" s="106"/>
      <c r="K60" s="34"/>
      <c r="L60" s="34"/>
      <c r="M60" s="37"/>
    </row>
    <row r="61" spans="2:47" s="1" customFormat="1" ht="22.9" customHeight="1">
      <c r="B61" s="33"/>
      <c r="C61" s="140" t="s">
        <v>73</v>
      </c>
      <c r="D61" s="34"/>
      <c r="E61" s="34"/>
      <c r="F61" s="34"/>
      <c r="G61" s="34"/>
      <c r="H61" s="34"/>
      <c r="I61" s="141">
        <f t="shared" ref="I61:J63" si="0">Q89</f>
        <v>0</v>
      </c>
      <c r="J61" s="141">
        <f t="shared" si="0"/>
        <v>0</v>
      </c>
      <c r="K61" s="74">
        <f>K89</f>
        <v>0</v>
      </c>
      <c r="L61" s="34"/>
      <c r="M61" s="37"/>
      <c r="AU61" s="17" t="s">
        <v>102</v>
      </c>
    </row>
    <row r="62" spans="2:47" s="8" customFormat="1" ht="24.95" customHeight="1">
      <c r="B62" s="142"/>
      <c r="C62" s="143"/>
      <c r="D62" s="144" t="s">
        <v>103</v>
      </c>
      <c r="E62" s="145"/>
      <c r="F62" s="145"/>
      <c r="G62" s="145"/>
      <c r="H62" s="145"/>
      <c r="I62" s="146">
        <f t="shared" si="0"/>
        <v>0</v>
      </c>
      <c r="J62" s="146">
        <f t="shared" si="0"/>
        <v>0</v>
      </c>
      <c r="K62" s="147">
        <f>K90</f>
        <v>0</v>
      </c>
      <c r="L62" s="143"/>
      <c r="M62" s="148"/>
    </row>
    <row r="63" spans="2:47" s="9" customFormat="1" ht="19.899999999999999" customHeight="1">
      <c r="B63" s="149"/>
      <c r="C63" s="150"/>
      <c r="D63" s="151" t="s">
        <v>104</v>
      </c>
      <c r="E63" s="152"/>
      <c r="F63" s="152"/>
      <c r="G63" s="152"/>
      <c r="H63" s="152"/>
      <c r="I63" s="153">
        <f t="shared" si="0"/>
        <v>0</v>
      </c>
      <c r="J63" s="153">
        <f t="shared" si="0"/>
        <v>0</v>
      </c>
      <c r="K63" s="154">
        <f>K91</f>
        <v>0</v>
      </c>
      <c r="L63" s="150"/>
      <c r="M63" s="155"/>
    </row>
    <row r="64" spans="2:47" s="9" customFormat="1" ht="19.899999999999999" customHeight="1">
      <c r="B64" s="149"/>
      <c r="C64" s="150"/>
      <c r="D64" s="151" t="s">
        <v>105</v>
      </c>
      <c r="E64" s="152"/>
      <c r="F64" s="152"/>
      <c r="G64" s="152"/>
      <c r="H64" s="152"/>
      <c r="I64" s="153">
        <f>Q259</f>
        <v>0</v>
      </c>
      <c r="J64" s="153">
        <f>R259</f>
        <v>0</v>
      </c>
      <c r="K64" s="154">
        <f>K259</f>
        <v>0</v>
      </c>
      <c r="L64" s="150"/>
      <c r="M64" s="155"/>
    </row>
    <row r="65" spans="2:13" s="9" customFormat="1" ht="19.899999999999999" customHeight="1">
      <c r="B65" s="149"/>
      <c r="C65" s="150"/>
      <c r="D65" s="151" t="s">
        <v>106</v>
      </c>
      <c r="E65" s="152"/>
      <c r="F65" s="152"/>
      <c r="G65" s="152"/>
      <c r="H65" s="152"/>
      <c r="I65" s="153">
        <f>Q260</f>
        <v>0</v>
      </c>
      <c r="J65" s="153">
        <f>R260</f>
        <v>0</v>
      </c>
      <c r="K65" s="154">
        <f>K260</f>
        <v>0</v>
      </c>
      <c r="L65" s="150"/>
      <c r="M65" s="155"/>
    </row>
    <row r="66" spans="2:13" s="9" customFormat="1" ht="19.899999999999999" customHeight="1">
      <c r="B66" s="149"/>
      <c r="C66" s="150"/>
      <c r="D66" s="151" t="s">
        <v>107</v>
      </c>
      <c r="E66" s="152"/>
      <c r="F66" s="152"/>
      <c r="G66" s="152"/>
      <c r="H66" s="152"/>
      <c r="I66" s="153">
        <f>Q299</f>
        <v>0</v>
      </c>
      <c r="J66" s="153">
        <f>R299</f>
        <v>0</v>
      </c>
      <c r="K66" s="154">
        <f>K299</f>
        <v>0</v>
      </c>
      <c r="L66" s="150"/>
      <c r="M66" s="155"/>
    </row>
    <row r="67" spans="2:13" s="9" customFormat="1" ht="19.899999999999999" customHeight="1">
      <c r="B67" s="149"/>
      <c r="C67" s="150"/>
      <c r="D67" s="151" t="s">
        <v>108</v>
      </c>
      <c r="E67" s="152"/>
      <c r="F67" s="152"/>
      <c r="G67" s="152"/>
      <c r="H67" s="152"/>
      <c r="I67" s="153">
        <f>Q362</f>
        <v>0</v>
      </c>
      <c r="J67" s="153">
        <f>R362</f>
        <v>0</v>
      </c>
      <c r="K67" s="154">
        <f>K362</f>
        <v>0</v>
      </c>
      <c r="L67" s="150"/>
      <c r="M67" s="155"/>
    </row>
    <row r="68" spans="2:13" s="9" customFormat="1" ht="19.899999999999999" customHeight="1">
      <c r="B68" s="149"/>
      <c r="C68" s="150"/>
      <c r="D68" s="151" t="s">
        <v>109</v>
      </c>
      <c r="E68" s="152"/>
      <c r="F68" s="152"/>
      <c r="G68" s="152"/>
      <c r="H68" s="152"/>
      <c r="I68" s="153">
        <f>Q374</f>
        <v>0</v>
      </c>
      <c r="J68" s="153">
        <f>R374</f>
        <v>0</v>
      </c>
      <c r="K68" s="154">
        <f>K374</f>
        <v>0</v>
      </c>
      <c r="L68" s="150"/>
      <c r="M68" s="155"/>
    </row>
    <row r="69" spans="2:13" s="9" customFormat="1" ht="19.899999999999999" customHeight="1">
      <c r="B69" s="149"/>
      <c r="C69" s="150"/>
      <c r="D69" s="151" t="s">
        <v>110</v>
      </c>
      <c r="E69" s="152"/>
      <c r="F69" s="152"/>
      <c r="G69" s="152"/>
      <c r="H69" s="152"/>
      <c r="I69" s="153">
        <f>Q401</f>
        <v>0</v>
      </c>
      <c r="J69" s="153">
        <f>R401</f>
        <v>0</v>
      </c>
      <c r="K69" s="154">
        <f>K401</f>
        <v>0</v>
      </c>
      <c r="L69" s="150"/>
      <c r="M69" s="155"/>
    </row>
    <row r="70" spans="2:13" s="1" customFormat="1" ht="21.75" customHeight="1">
      <c r="B70" s="33"/>
      <c r="C70" s="34"/>
      <c r="D70" s="34"/>
      <c r="E70" s="34"/>
      <c r="F70" s="34"/>
      <c r="G70" s="34"/>
      <c r="H70" s="34"/>
      <c r="I70" s="106"/>
      <c r="J70" s="106"/>
      <c r="K70" s="34"/>
      <c r="L70" s="34"/>
      <c r="M70" s="37"/>
    </row>
    <row r="71" spans="2:13" s="1" customFormat="1" ht="6.95" customHeight="1">
      <c r="B71" s="45"/>
      <c r="C71" s="46"/>
      <c r="D71" s="46"/>
      <c r="E71" s="46"/>
      <c r="F71" s="46"/>
      <c r="G71" s="46"/>
      <c r="H71" s="46"/>
      <c r="I71" s="131"/>
      <c r="J71" s="131"/>
      <c r="K71" s="46"/>
      <c r="L71" s="46"/>
      <c r="M71" s="37"/>
    </row>
    <row r="75" spans="2:13" s="1" customFormat="1" ht="6.95" customHeight="1">
      <c r="B75" s="47"/>
      <c r="C75" s="48"/>
      <c r="D75" s="48"/>
      <c r="E75" s="48"/>
      <c r="F75" s="48"/>
      <c r="G75" s="48"/>
      <c r="H75" s="48"/>
      <c r="I75" s="134"/>
      <c r="J75" s="134"/>
      <c r="K75" s="48"/>
      <c r="L75" s="48"/>
      <c r="M75" s="37"/>
    </row>
    <row r="76" spans="2:13" s="1" customFormat="1" ht="24.95" customHeight="1">
      <c r="B76" s="33"/>
      <c r="C76" s="23" t="s">
        <v>111</v>
      </c>
      <c r="D76" s="34"/>
      <c r="E76" s="34"/>
      <c r="F76" s="34"/>
      <c r="G76" s="34"/>
      <c r="H76" s="34"/>
      <c r="I76" s="106"/>
      <c r="J76" s="106"/>
      <c r="K76" s="34"/>
      <c r="L76" s="34"/>
      <c r="M76" s="37"/>
    </row>
    <row r="77" spans="2:13" s="1" customFormat="1" ht="6.95" customHeight="1">
      <c r="B77" s="33"/>
      <c r="C77" s="34"/>
      <c r="D77" s="34"/>
      <c r="E77" s="34"/>
      <c r="F77" s="34"/>
      <c r="G77" s="34"/>
      <c r="H77" s="34"/>
      <c r="I77" s="106"/>
      <c r="J77" s="106"/>
      <c r="K77" s="34"/>
      <c r="L77" s="34"/>
      <c r="M77" s="37"/>
    </row>
    <row r="78" spans="2:13" s="1" customFormat="1" ht="12" customHeight="1">
      <c r="B78" s="33"/>
      <c r="C78" s="29" t="s">
        <v>16</v>
      </c>
      <c r="D78" s="34"/>
      <c r="E78" s="34"/>
      <c r="F78" s="34"/>
      <c r="G78" s="34"/>
      <c r="H78" s="34"/>
      <c r="I78" s="106"/>
      <c r="J78" s="106"/>
      <c r="K78" s="34"/>
      <c r="L78" s="34"/>
      <c r="M78" s="37"/>
    </row>
    <row r="79" spans="2:13" s="1" customFormat="1" ht="16.5" customHeight="1">
      <c r="B79" s="33"/>
      <c r="C79" s="34"/>
      <c r="D79" s="34"/>
      <c r="E79" s="365" t="str">
        <f>E7</f>
        <v>Bezejmenný tok, Pouzdřany, ř. km 0,000 – 0,710 úprava koryta</v>
      </c>
      <c r="F79" s="366"/>
      <c r="G79" s="366"/>
      <c r="H79" s="366"/>
      <c r="I79" s="106"/>
      <c r="J79" s="106"/>
      <c r="K79" s="34"/>
      <c r="L79" s="34"/>
      <c r="M79" s="37"/>
    </row>
    <row r="80" spans="2:13" s="1" customFormat="1" ht="12" customHeight="1">
      <c r="B80" s="33"/>
      <c r="C80" s="29" t="s">
        <v>93</v>
      </c>
      <c r="D80" s="34"/>
      <c r="E80" s="34"/>
      <c r="F80" s="34"/>
      <c r="G80" s="34"/>
      <c r="H80" s="34"/>
      <c r="I80" s="106"/>
      <c r="J80" s="106"/>
      <c r="K80" s="34"/>
      <c r="L80" s="34"/>
      <c r="M80" s="37"/>
    </row>
    <row r="81" spans="2:65" s="1" customFormat="1" ht="16.5" customHeight="1">
      <c r="B81" s="33"/>
      <c r="C81" s="34"/>
      <c r="D81" s="34"/>
      <c r="E81" s="343" t="str">
        <f>E9</f>
        <v>197203-1 - SO01 Úprava bezejmenného toku</v>
      </c>
      <c r="F81" s="364"/>
      <c r="G81" s="364"/>
      <c r="H81" s="364"/>
      <c r="I81" s="106"/>
      <c r="J81" s="106"/>
      <c r="K81" s="34"/>
      <c r="L81" s="34"/>
      <c r="M81" s="37"/>
    </row>
    <row r="82" spans="2:65" s="1" customFormat="1" ht="6.95" customHeight="1">
      <c r="B82" s="33"/>
      <c r="C82" s="34"/>
      <c r="D82" s="34"/>
      <c r="E82" s="34"/>
      <c r="F82" s="34"/>
      <c r="G82" s="34"/>
      <c r="H82" s="34"/>
      <c r="I82" s="106"/>
      <c r="J82" s="106"/>
      <c r="K82" s="34"/>
      <c r="L82" s="34"/>
      <c r="M82" s="37"/>
    </row>
    <row r="83" spans="2:65" s="1" customFormat="1" ht="12" customHeight="1">
      <c r="B83" s="33"/>
      <c r="C83" s="29" t="s">
        <v>21</v>
      </c>
      <c r="D83" s="34"/>
      <c r="E83" s="34"/>
      <c r="F83" s="27" t="str">
        <f>F12</f>
        <v>Pouzdřany</v>
      </c>
      <c r="G83" s="34"/>
      <c r="H83" s="34"/>
      <c r="I83" s="108" t="s">
        <v>23</v>
      </c>
      <c r="J83" s="110" t="str">
        <f>IF(J12="","",J12)</f>
        <v/>
      </c>
      <c r="K83" s="34"/>
      <c r="L83" s="34"/>
      <c r="M83" s="37"/>
    </row>
    <row r="84" spans="2:65" s="1" customFormat="1" ht="6.95" customHeight="1">
      <c r="B84" s="33"/>
      <c r="C84" s="34"/>
      <c r="D84" s="34"/>
      <c r="E84" s="34"/>
      <c r="F84" s="34"/>
      <c r="G84" s="34"/>
      <c r="H84" s="34"/>
      <c r="I84" s="106"/>
      <c r="J84" s="106"/>
      <c r="K84" s="34"/>
      <c r="L84" s="34"/>
      <c r="M84" s="37"/>
    </row>
    <row r="85" spans="2:65" s="1" customFormat="1" ht="15.2" customHeight="1">
      <c r="B85" s="33"/>
      <c r="C85" s="29" t="s">
        <v>24</v>
      </c>
      <c r="D85" s="34"/>
      <c r="E85" s="34"/>
      <c r="F85" s="27" t="str">
        <f>E15</f>
        <v>Povodí Moravy, s. p.</v>
      </c>
      <c r="G85" s="34"/>
      <c r="H85" s="34"/>
      <c r="I85" s="108" t="s">
        <v>31</v>
      </c>
      <c r="J85" s="135" t="str">
        <f>E21</f>
        <v>GEOtest, a.s.</v>
      </c>
      <c r="K85" s="34"/>
      <c r="L85" s="34"/>
      <c r="M85" s="37"/>
    </row>
    <row r="86" spans="2:65" s="1" customFormat="1" ht="15.2" customHeight="1">
      <c r="B86" s="33"/>
      <c r="C86" s="29" t="s">
        <v>29</v>
      </c>
      <c r="D86" s="34"/>
      <c r="E86" s="34"/>
      <c r="F86" s="27" t="str">
        <f>IF(E18="","",E18)</f>
        <v>Vyplň údaj</v>
      </c>
      <c r="G86" s="34"/>
      <c r="H86" s="34"/>
      <c r="I86" s="108" t="s">
        <v>35</v>
      </c>
      <c r="J86" s="135" t="str">
        <f>E24</f>
        <v xml:space="preserve"> </v>
      </c>
      <c r="K86" s="34"/>
      <c r="L86" s="34"/>
      <c r="M86" s="37"/>
    </row>
    <row r="87" spans="2:65" s="1" customFormat="1" ht="10.35" customHeight="1">
      <c r="B87" s="33"/>
      <c r="C87" s="34"/>
      <c r="D87" s="34"/>
      <c r="E87" s="34"/>
      <c r="F87" s="34"/>
      <c r="G87" s="34"/>
      <c r="H87" s="34"/>
      <c r="I87" s="106"/>
      <c r="J87" s="106"/>
      <c r="K87" s="34"/>
      <c r="L87" s="34"/>
      <c r="M87" s="37"/>
    </row>
    <row r="88" spans="2:65" s="10" customFormat="1" ht="29.25" customHeight="1">
      <c r="B88" s="156"/>
      <c r="C88" s="157" t="s">
        <v>112</v>
      </c>
      <c r="D88" s="158" t="s">
        <v>58</v>
      </c>
      <c r="E88" s="158" t="s">
        <v>54</v>
      </c>
      <c r="F88" s="158" t="s">
        <v>55</v>
      </c>
      <c r="G88" s="158" t="s">
        <v>113</v>
      </c>
      <c r="H88" s="158" t="s">
        <v>114</v>
      </c>
      <c r="I88" s="159" t="s">
        <v>115</v>
      </c>
      <c r="J88" s="159" t="s">
        <v>116</v>
      </c>
      <c r="K88" s="158" t="s">
        <v>101</v>
      </c>
      <c r="L88" s="160" t="s">
        <v>117</v>
      </c>
      <c r="M88" s="161"/>
      <c r="N88" s="65" t="s">
        <v>19</v>
      </c>
      <c r="O88" s="66" t="s">
        <v>43</v>
      </c>
      <c r="P88" s="66" t="s">
        <v>118</v>
      </c>
      <c r="Q88" s="66" t="s">
        <v>119</v>
      </c>
      <c r="R88" s="66" t="s">
        <v>120</v>
      </c>
      <c r="S88" s="66" t="s">
        <v>121</v>
      </c>
      <c r="T88" s="66" t="s">
        <v>122</v>
      </c>
      <c r="U88" s="66" t="s">
        <v>123</v>
      </c>
      <c r="V88" s="66" t="s">
        <v>124</v>
      </c>
      <c r="W88" s="66" t="s">
        <v>125</v>
      </c>
      <c r="X88" s="67" t="s">
        <v>126</v>
      </c>
    </row>
    <row r="89" spans="2:65" s="1" customFormat="1" ht="22.9" customHeight="1">
      <c r="B89" s="33"/>
      <c r="C89" s="72" t="s">
        <v>127</v>
      </c>
      <c r="D89" s="34"/>
      <c r="E89" s="34"/>
      <c r="F89" s="34"/>
      <c r="G89" s="34"/>
      <c r="H89" s="34"/>
      <c r="I89" s="106"/>
      <c r="J89" s="106"/>
      <c r="K89" s="162">
        <f>BK89</f>
        <v>0</v>
      </c>
      <c r="L89" s="34"/>
      <c r="M89" s="37"/>
      <c r="N89" s="68"/>
      <c r="O89" s="69"/>
      <c r="P89" s="69"/>
      <c r="Q89" s="163">
        <f>Q90</f>
        <v>0</v>
      </c>
      <c r="R89" s="163">
        <f>R90</f>
        <v>0</v>
      </c>
      <c r="S89" s="69"/>
      <c r="T89" s="164">
        <f>T90</f>
        <v>0</v>
      </c>
      <c r="U89" s="69"/>
      <c r="V89" s="164">
        <f>V90</f>
        <v>1518.5285489999999</v>
      </c>
      <c r="W89" s="69"/>
      <c r="X89" s="165">
        <f>X90</f>
        <v>63.25</v>
      </c>
      <c r="AT89" s="17" t="s">
        <v>74</v>
      </c>
      <c r="AU89" s="17" t="s">
        <v>102</v>
      </c>
      <c r="BK89" s="166">
        <f>BK90</f>
        <v>0</v>
      </c>
    </row>
    <row r="90" spans="2:65" s="11" customFormat="1" ht="25.9" customHeight="1">
      <c r="B90" s="167"/>
      <c r="C90" s="168"/>
      <c r="D90" s="169" t="s">
        <v>74</v>
      </c>
      <c r="E90" s="170" t="s">
        <v>128</v>
      </c>
      <c r="F90" s="170" t="s">
        <v>129</v>
      </c>
      <c r="G90" s="168"/>
      <c r="H90" s="168"/>
      <c r="I90" s="171"/>
      <c r="J90" s="171"/>
      <c r="K90" s="172">
        <f>BK90</f>
        <v>0</v>
      </c>
      <c r="L90" s="168"/>
      <c r="M90" s="173"/>
      <c r="N90" s="174"/>
      <c r="O90" s="175"/>
      <c r="P90" s="175"/>
      <c r="Q90" s="176">
        <f>Q91+Q259+Q260+Q299+Q362+Q374+Q401</f>
        <v>0</v>
      </c>
      <c r="R90" s="176">
        <f>R91+R259+R260+R299+R362+R374+R401</f>
        <v>0</v>
      </c>
      <c r="S90" s="175"/>
      <c r="T90" s="177">
        <f>T91+T259+T260+T299+T362+T374+T401</f>
        <v>0</v>
      </c>
      <c r="U90" s="175"/>
      <c r="V90" s="177">
        <f>V91+V259+V260+V299+V362+V374+V401</f>
        <v>1518.5285489999999</v>
      </c>
      <c r="W90" s="175"/>
      <c r="X90" s="178">
        <f>X91+X259+X260+X299+X362+X374+X401</f>
        <v>63.25</v>
      </c>
      <c r="AR90" s="179" t="s">
        <v>83</v>
      </c>
      <c r="AT90" s="180" t="s">
        <v>74</v>
      </c>
      <c r="AU90" s="180" t="s">
        <v>75</v>
      </c>
      <c r="AY90" s="179" t="s">
        <v>130</v>
      </c>
      <c r="BK90" s="181">
        <f>BK91+BK259+BK260+BK299+BK362+BK374+BK401</f>
        <v>0</v>
      </c>
    </row>
    <row r="91" spans="2:65" s="11" customFormat="1" ht="22.9" customHeight="1">
      <c r="B91" s="167"/>
      <c r="C91" s="168"/>
      <c r="D91" s="169" t="s">
        <v>74</v>
      </c>
      <c r="E91" s="182" t="s">
        <v>83</v>
      </c>
      <c r="F91" s="182" t="s">
        <v>131</v>
      </c>
      <c r="G91" s="168"/>
      <c r="H91" s="168"/>
      <c r="I91" s="171"/>
      <c r="J91" s="171"/>
      <c r="K91" s="183">
        <f>BK91</f>
        <v>0</v>
      </c>
      <c r="L91" s="168"/>
      <c r="M91" s="173"/>
      <c r="N91" s="174"/>
      <c r="O91" s="175"/>
      <c r="P91" s="175"/>
      <c r="Q91" s="176">
        <f>SUM(Q92:Q258)</f>
        <v>0</v>
      </c>
      <c r="R91" s="176">
        <f>SUM(R92:R258)</f>
        <v>0</v>
      </c>
      <c r="S91" s="175"/>
      <c r="T91" s="177">
        <f>SUM(T92:T258)</f>
        <v>0</v>
      </c>
      <c r="U91" s="175"/>
      <c r="V91" s="177">
        <f>SUM(V92:V258)</f>
        <v>0.12625</v>
      </c>
      <c r="W91" s="175"/>
      <c r="X91" s="178">
        <f>SUM(X92:X258)</f>
        <v>0</v>
      </c>
      <c r="AR91" s="179" t="s">
        <v>83</v>
      </c>
      <c r="AT91" s="180" t="s">
        <v>74</v>
      </c>
      <c r="AU91" s="180" t="s">
        <v>83</v>
      </c>
      <c r="AY91" s="179" t="s">
        <v>130</v>
      </c>
      <c r="BK91" s="181">
        <f>SUM(BK92:BK258)</f>
        <v>0</v>
      </c>
    </row>
    <row r="92" spans="2:65" s="1" customFormat="1" ht="24" customHeight="1">
      <c r="B92" s="33"/>
      <c r="C92" s="184" t="s">
        <v>83</v>
      </c>
      <c r="D92" s="184" t="s">
        <v>132</v>
      </c>
      <c r="E92" s="185" t="s">
        <v>133</v>
      </c>
      <c r="F92" s="186" t="s">
        <v>134</v>
      </c>
      <c r="G92" s="187" t="s">
        <v>135</v>
      </c>
      <c r="H92" s="188">
        <v>420</v>
      </c>
      <c r="I92" s="189"/>
      <c r="J92" s="189"/>
      <c r="K92" s="188">
        <f>ROUND(P92*H92,2)</f>
        <v>0</v>
      </c>
      <c r="L92" s="186" t="s">
        <v>136</v>
      </c>
      <c r="M92" s="37"/>
      <c r="N92" s="190" t="s">
        <v>19</v>
      </c>
      <c r="O92" s="191" t="s">
        <v>44</v>
      </c>
      <c r="P92" s="192">
        <f>I92+J92</f>
        <v>0</v>
      </c>
      <c r="Q92" s="192">
        <f>ROUND(I92*H92,2)</f>
        <v>0</v>
      </c>
      <c r="R92" s="192">
        <f>ROUND(J92*H92,2)</f>
        <v>0</v>
      </c>
      <c r="S92" s="61"/>
      <c r="T92" s="193">
        <f>S92*H92</f>
        <v>0</v>
      </c>
      <c r="U92" s="193">
        <v>0</v>
      </c>
      <c r="V92" s="193">
        <f>U92*H92</f>
        <v>0</v>
      </c>
      <c r="W92" s="193">
        <v>0</v>
      </c>
      <c r="X92" s="194">
        <f>W92*H92</f>
        <v>0</v>
      </c>
      <c r="AR92" s="195" t="s">
        <v>137</v>
      </c>
      <c r="AT92" s="195" t="s">
        <v>132</v>
      </c>
      <c r="AU92" s="195" t="s">
        <v>85</v>
      </c>
      <c r="AY92" s="17" t="s">
        <v>130</v>
      </c>
      <c r="BE92" s="196">
        <f>IF(O92="základní",K92,0)</f>
        <v>0</v>
      </c>
      <c r="BF92" s="196">
        <f>IF(O92="snížená",K92,0)</f>
        <v>0</v>
      </c>
      <c r="BG92" s="196">
        <f>IF(O92="zákl. přenesená",K92,0)</f>
        <v>0</v>
      </c>
      <c r="BH92" s="196">
        <f>IF(O92="sníž. přenesená",K92,0)</f>
        <v>0</v>
      </c>
      <c r="BI92" s="196">
        <f>IF(O92="nulová",K92,0)</f>
        <v>0</v>
      </c>
      <c r="BJ92" s="17" t="s">
        <v>83</v>
      </c>
      <c r="BK92" s="196">
        <f>ROUND(P92*H92,2)</f>
        <v>0</v>
      </c>
      <c r="BL92" s="17" t="s">
        <v>137</v>
      </c>
      <c r="BM92" s="195" t="s">
        <v>138</v>
      </c>
    </row>
    <row r="93" spans="2:65" s="1" customFormat="1" ht="29.25">
      <c r="B93" s="33"/>
      <c r="C93" s="34"/>
      <c r="D93" s="197" t="s">
        <v>139</v>
      </c>
      <c r="E93" s="34"/>
      <c r="F93" s="198" t="s">
        <v>140</v>
      </c>
      <c r="G93" s="34"/>
      <c r="H93" s="34"/>
      <c r="I93" s="106"/>
      <c r="J93" s="106"/>
      <c r="K93" s="34"/>
      <c r="L93" s="34"/>
      <c r="M93" s="37"/>
      <c r="N93" s="199"/>
      <c r="O93" s="61"/>
      <c r="P93" s="61"/>
      <c r="Q93" s="61"/>
      <c r="R93" s="61"/>
      <c r="S93" s="61"/>
      <c r="T93" s="61"/>
      <c r="U93" s="61"/>
      <c r="V93" s="61"/>
      <c r="W93" s="61"/>
      <c r="X93" s="62"/>
      <c r="AT93" s="17" t="s">
        <v>139</v>
      </c>
      <c r="AU93" s="17" t="s">
        <v>85</v>
      </c>
    </row>
    <row r="94" spans="2:65" s="1" customFormat="1" ht="58.5">
      <c r="B94" s="33"/>
      <c r="C94" s="34"/>
      <c r="D94" s="197" t="s">
        <v>141</v>
      </c>
      <c r="E94" s="34"/>
      <c r="F94" s="200" t="s">
        <v>142</v>
      </c>
      <c r="G94" s="34"/>
      <c r="H94" s="34"/>
      <c r="I94" s="106"/>
      <c r="J94" s="106"/>
      <c r="K94" s="34"/>
      <c r="L94" s="34"/>
      <c r="M94" s="37"/>
      <c r="N94" s="199"/>
      <c r="O94" s="61"/>
      <c r="P94" s="61"/>
      <c r="Q94" s="61"/>
      <c r="R94" s="61"/>
      <c r="S94" s="61"/>
      <c r="T94" s="61"/>
      <c r="U94" s="61"/>
      <c r="V94" s="61"/>
      <c r="W94" s="61"/>
      <c r="X94" s="62"/>
      <c r="AT94" s="17" t="s">
        <v>141</v>
      </c>
      <c r="AU94" s="17" t="s">
        <v>85</v>
      </c>
    </row>
    <row r="95" spans="2:65" s="1" customFormat="1" ht="39">
      <c r="B95" s="33"/>
      <c r="C95" s="34"/>
      <c r="D95" s="197" t="s">
        <v>143</v>
      </c>
      <c r="E95" s="34"/>
      <c r="F95" s="200" t="s">
        <v>144</v>
      </c>
      <c r="G95" s="34"/>
      <c r="H95" s="34"/>
      <c r="I95" s="106"/>
      <c r="J95" s="106"/>
      <c r="K95" s="34"/>
      <c r="L95" s="34"/>
      <c r="M95" s="37"/>
      <c r="N95" s="199"/>
      <c r="O95" s="61"/>
      <c r="P95" s="61"/>
      <c r="Q95" s="61"/>
      <c r="R95" s="61"/>
      <c r="S95" s="61"/>
      <c r="T95" s="61"/>
      <c r="U95" s="61"/>
      <c r="V95" s="61"/>
      <c r="W95" s="61"/>
      <c r="X95" s="62"/>
      <c r="AT95" s="17" t="s">
        <v>143</v>
      </c>
      <c r="AU95" s="17" t="s">
        <v>85</v>
      </c>
    </row>
    <row r="96" spans="2:65" s="12" customFormat="1" ht="33.75">
      <c r="B96" s="201"/>
      <c r="C96" s="202"/>
      <c r="D96" s="197" t="s">
        <v>145</v>
      </c>
      <c r="E96" s="203" t="s">
        <v>19</v>
      </c>
      <c r="F96" s="204" t="s">
        <v>146</v>
      </c>
      <c r="G96" s="202"/>
      <c r="H96" s="205">
        <v>420</v>
      </c>
      <c r="I96" s="206"/>
      <c r="J96" s="206"/>
      <c r="K96" s="202"/>
      <c r="L96" s="202"/>
      <c r="M96" s="207"/>
      <c r="N96" s="208"/>
      <c r="O96" s="209"/>
      <c r="P96" s="209"/>
      <c r="Q96" s="209"/>
      <c r="R96" s="209"/>
      <c r="S96" s="209"/>
      <c r="T96" s="209"/>
      <c r="U96" s="209"/>
      <c r="V96" s="209"/>
      <c r="W96" s="209"/>
      <c r="X96" s="210"/>
      <c r="AT96" s="211" t="s">
        <v>145</v>
      </c>
      <c r="AU96" s="211" t="s">
        <v>85</v>
      </c>
      <c r="AV96" s="12" t="s">
        <v>85</v>
      </c>
      <c r="AW96" s="12" t="s">
        <v>5</v>
      </c>
      <c r="AX96" s="12" t="s">
        <v>83</v>
      </c>
      <c r="AY96" s="211" t="s">
        <v>130</v>
      </c>
    </row>
    <row r="97" spans="2:65" s="1" customFormat="1" ht="24" customHeight="1">
      <c r="B97" s="33"/>
      <c r="C97" s="184" t="s">
        <v>85</v>
      </c>
      <c r="D97" s="184" t="s">
        <v>132</v>
      </c>
      <c r="E97" s="185" t="s">
        <v>147</v>
      </c>
      <c r="F97" s="186" t="s">
        <v>148</v>
      </c>
      <c r="G97" s="187" t="s">
        <v>149</v>
      </c>
      <c r="H97" s="188">
        <v>1</v>
      </c>
      <c r="I97" s="189"/>
      <c r="J97" s="189"/>
      <c r="K97" s="188">
        <f>ROUND(P97*H97,2)</f>
        <v>0</v>
      </c>
      <c r="L97" s="186" t="s">
        <v>19</v>
      </c>
      <c r="M97" s="37"/>
      <c r="N97" s="190" t="s">
        <v>19</v>
      </c>
      <c r="O97" s="191" t="s">
        <v>44</v>
      </c>
      <c r="P97" s="192">
        <f>I97+J97</f>
        <v>0</v>
      </c>
      <c r="Q97" s="192">
        <f>ROUND(I97*H97,2)</f>
        <v>0</v>
      </c>
      <c r="R97" s="192">
        <f>ROUND(J97*H97,2)</f>
        <v>0</v>
      </c>
      <c r="S97" s="61"/>
      <c r="T97" s="193">
        <f>S97*H97</f>
        <v>0</v>
      </c>
      <c r="U97" s="193">
        <v>0</v>
      </c>
      <c r="V97" s="193">
        <f>U97*H97</f>
        <v>0</v>
      </c>
      <c r="W97" s="193">
        <v>0</v>
      </c>
      <c r="X97" s="194">
        <f>W97*H97</f>
        <v>0</v>
      </c>
      <c r="AR97" s="195" t="s">
        <v>137</v>
      </c>
      <c r="AT97" s="195" t="s">
        <v>132</v>
      </c>
      <c r="AU97" s="195" t="s">
        <v>85</v>
      </c>
      <c r="AY97" s="17" t="s">
        <v>130</v>
      </c>
      <c r="BE97" s="196">
        <f>IF(O97="základní",K97,0)</f>
        <v>0</v>
      </c>
      <c r="BF97" s="196">
        <f>IF(O97="snížená",K97,0)</f>
        <v>0</v>
      </c>
      <c r="BG97" s="196">
        <f>IF(O97="zákl. přenesená",K97,0)</f>
        <v>0</v>
      </c>
      <c r="BH97" s="196">
        <f>IF(O97="sníž. přenesená",K97,0)</f>
        <v>0</v>
      </c>
      <c r="BI97" s="196">
        <f>IF(O97="nulová",K97,0)</f>
        <v>0</v>
      </c>
      <c r="BJ97" s="17" t="s">
        <v>83</v>
      </c>
      <c r="BK97" s="196">
        <f>ROUND(P97*H97,2)</f>
        <v>0</v>
      </c>
      <c r="BL97" s="17" t="s">
        <v>137</v>
      </c>
      <c r="BM97" s="195" t="s">
        <v>150</v>
      </c>
    </row>
    <row r="98" spans="2:65" s="1" customFormat="1" ht="19.5">
      <c r="B98" s="33"/>
      <c r="C98" s="34"/>
      <c r="D98" s="197" t="s">
        <v>139</v>
      </c>
      <c r="E98" s="34"/>
      <c r="F98" s="198" t="s">
        <v>148</v>
      </c>
      <c r="G98" s="34"/>
      <c r="H98" s="34"/>
      <c r="I98" s="106"/>
      <c r="J98" s="106"/>
      <c r="K98" s="34"/>
      <c r="L98" s="34"/>
      <c r="M98" s="37"/>
      <c r="N98" s="199"/>
      <c r="O98" s="61"/>
      <c r="P98" s="61"/>
      <c r="Q98" s="61"/>
      <c r="R98" s="61"/>
      <c r="S98" s="61"/>
      <c r="T98" s="61"/>
      <c r="U98" s="61"/>
      <c r="V98" s="61"/>
      <c r="W98" s="61"/>
      <c r="X98" s="62"/>
      <c r="AT98" s="17" t="s">
        <v>139</v>
      </c>
      <c r="AU98" s="17" t="s">
        <v>85</v>
      </c>
    </row>
    <row r="99" spans="2:65" s="1" customFormat="1" ht="146.25">
      <c r="B99" s="33"/>
      <c r="C99" s="34"/>
      <c r="D99" s="197" t="s">
        <v>143</v>
      </c>
      <c r="E99" s="34"/>
      <c r="F99" s="200" t="s">
        <v>151</v>
      </c>
      <c r="G99" s="34"/>
      <c r="H99" s="34"/>
      <c r="I99" s="106"/>
      <c r="J99" s="106"/>
      <c r="K99" s="34"/>
      <c r="L99" s="34"/>
      <c r="M99" s="37"/>
      <c r="N99" s="199"/>
      <c r="O99" s="61"/>
      <c r="P99" s="61"/>
      <c r="Q99" s="61"/>
      <c r="R99" s="61"/>
      <c r="S99" s="61"/>
      <c r="T99" s="61"/>
      <c r="U99" s="61"/>
      <c r="V99" s="61"/>
      <c r="W99" s="61"/>
      <c r="X99" s="62"/>
      <c r="AT99" s="17" t="s">
        <v>143</v>
      </c>
      <c r="AU99" s="17" t="s">
        <v>85</v>
      </c>
    </row>
    <row r="100" spans="2:65" s="1" customFormat="1" ht="24" customHeight="1">
      <c r="B100" s="33"/>
      <c r="C100" s="184" t="s">
        <v>152</v>
      </c>
      <c r="D100" s="184" t="s">
        <v>132</v>
      </c>
      <c r="E100" s="185" t="s">
        <v>153</v>
      </c>
      <c r="F100" s="186" t="s">
        <v>154</v>
      </c>
      <c r="G100" s="187" t="s">
        <v>155</v>
      </c>
      <c r="H100" s="188">
        <v>83.74</v>
      </c>
      <c r="I100" s="189"/>
      <c r="J100" s="189"/>
      <c r="K100" s="188">
        <f>ROUND(P100*H100,2)</f>
        <v>0</v>
      </c>
      <c r="L100" s="186" t="s">
        <v>136</v>
      </c>
      <c r="M100" s="37"/>
      <c r="N100" s="190" t="s">
        <v>19</v>
      </c>
      <c r="O100" s="191" t="s">
        <v>44</v>
      </c>
      <c r="P100" s="192">
        <f>I100+J100</f>
        <v>0</v>
      </c>
      <c r="Q100" s="192">
        <f>ROUND(I100*H100,2)</f>
        <v>0</v>
      </c>
      <c r="R100" s="192">
        <f>ROUND(J100*H100,2)</f>
        <v>0</v>
      </c>
      <c r="S100" s="61"/>
      <c r="T100" s="193">
        <f>S100*H100</f>
        <v>0</v>
      </c>
      <c r="U100" s="193">
        <v>0</v>
      </c>
      <c r="V100" s="193">
        <f>U100*H100</f>
        <v>0</v>
      </c>
      <c r="W100" s="193">
        <v>0</v>
      </c>
      <c r="X100" s="194">
        <f>W100*H100</f>
        <v>0</v>
      </c>
      <c r="AR100" s="195" t="s">
        <v>137</v>
      </c>
      <c r="AT100" s="195" t="s">
        <v>132</v>
      </c>
      <c r="AU100" s="195" t="s">
        <v>85</v>
      </c>
      <c r="AY100" s="17" t="s">
        <v>130</v>
      </c>
      <c r="BE100" s="196">
        <f>IF(O100="základní",K100,0)</f>
        <v>0</v>
      </c>
      <c r="BF100" s="196">
        <f>IF(O100="snížená",K100,0)</f>
        <v>0</v>
      </c>
      <c r="BG100" s="196">
        <f>IF(O100="zákl. přenesená",K100,0)</f>
        <v>0</v>
      </c>
      <c r="BH100" s="196">
        <f>IF(O100="sníž. přenesená",K100,0)</f>
        <v>0</v>
      </c>
      <c r="BI100" s="196">
        <f>IF(O100="nulová",K100,0)</f>
        <v>0</v>
      </c>
      <c r="BJ100" s="17" t="s">
        <v>83</v>
      </c>
      <c r="BK100" s="196">
        <f>ROUND(P100*H100,2)</f>
        <v>0</v>
      </c>
      <c r="BL100" s="17" t="s">
        <v>137</v>
      </c>
      <c r="BM100" s="195" t="s">
        <v>156</v>
      </c>
    </row>
    <row r="101" spans="2:65" s="1" customFormat="1" ht="19.5">
      <c r="B101" s="33"/>
      <c r="C101" s="34"/>
      <c r="D101" s="197" t="s">
        <v>139</v>
      </c>
      <c r="E101" s="34"/>
      <c r="F101" s="198" t="s">
        <v>157</v>
      </c>
      <c r="G101" s="34"/>
      <c r="H101" s="34"/>
      <c r="I101" s="106"/>
      <c r="J101" s="106"/>
      <c r="K101" s="34"/>
      <c r="L101" s="34"/>
      <c r="M101" s="37"/>
      <c r="N101" s="199"/>
      <c r="O101" s="61"/>
      <c r="P101" s="61"/>
      <c r="Q101" s="61"/>
      <c r="R101" s="61"/>
      <c r="S101" s="61"/>
      <c r="T101" s="61"/>
      <c r="U101" s="61"/>
      <c r="V101" s="61"/>
      <c r="W101" s="61"/>
      <c r="X101" s="62"/>
      <c r="AT101" s="17" t="s">
        <v>139</v>
      </c>
      <c r="AU101" s="17" t="s">
        <v>85</v>
      </c>
    </row>
    <row r="102" spans="2:65" s="1" customFormat="1" ht="360.75">
      <c r="B102" s="33"/>
      <c r="C102" s="34"/>
      <c r="D102" s="197" t="s">
        <v>141</v>
      </c>
      <c r="E102" s="34"/>
      <c r="F102" s="200" t="s">
        <v>158</v>
      </c>
      <c r="G102" s="34"/>
      <c r="H102" s="34"/>
      <c r="I102" s="106"/>
      <c r="J102" s="106"/>
      <c r="K102" s="34"/>
      <c r="L102" s="34"/>
      <c r="M102" s="37"/>
      <c r="N102" s="199"/>
      <c r="O102" s="61"/>
      <c r="P102" s="61"/>
      <c r="Q102" s="61"/>
      <c r="R102" s="61"/>
      <c r="S102" s="61"/>
      <c r="T102" s="61"/>
      <c r="U102" s="61"/>
      <c r="V102" s="61"/>
      <c r="W102" s="61"/>
      <c r="X102" s="62"/>
      <c r="AT102" s="17" t="s">
        <v>141</v>
      </c>
      <c r="AU102" s="17" t="s">
        <v>85</v>
      </c>
    </row>
    <row r="103" spans="2:65" s="13" customFormat="1">
      <c r="B103" s="212"/>
      <c r="C103" s="213"/>
      <c r="D103" s="197" t="s">
        <v>145</v>
      </c>
      <c r="E103" s="214" t="s">
        <v>19</v>
      </c>
      <c r="F103" s="215" t="s">
        <v>159</v>
      </c>
      <c r="G103" s="213"/>
      <c r="H103" s="214" t="s">
        <v>19</v>
      </c>
      <c r="I103" s="216"/>
      <c r="J103" s="216"/>
      <c r="K103" s="213"/>
      <c r="L103" s="213"/>
      <c r="M103" s="217"/>
      <c r="N103" s="218"/>
      <c r="O103" s="219"/>
      <c r="P103" s="219"/>
      <c r="Q103" s="219"/>
      <c r="R103" s="219"/>
      <c r="S103" s="219"/>
      <c r="T103" s="219"/>
      <c r="U103" s="219"/>
      <c r="V103" s="219"/>
      <c r="W103" s="219"/>
      <c r="X103" s="220"/>
      <c r="AT103" s="221" t="s">
        <v>145</v>
      </c>
      <c r="AU103" s="221" t="s">
        <v>85</v>
      </c>
      <c r="AV103" s="13" t="s">
        <v>83</v>
      </c>
      <c r="AW103" s="13" t="s">
        <v>5</v>
      </c>
      <c r="AX103" s="13" t="s">
        <v>75</v>
      </c>
      <c r="AY103" s="221" t="s">
        <v>130</v>
      </c>
    </row>
    <row r="104" spans="2:65" s="13" customFormat="1">
      <c r="B104" s="212"/>
      <c r="C104" s="213"/>
      <c r="D104" s="197" t="s">
        <v>145</v>
      </c>
      <c r="E104" s="214" t="s">
        <v>19</v>
      </c>
      <c r="F104" s="215" t="s">
        <v>160</v>
      </c>
      <c r="G104" s="213"/>
      <c r="H104" s="214" t="s">
        <v>19</v>
      </c>
      <c r="I104" s="216"/>
      <c r="J104" s="216"/>
      <c r="K104" s="213"/>
      <c r="L104" s="213"/>
      <c r="M104" s="217"/>
      <c r="N104" s="218"/>
      <c r="O104" s="219"/>
      <c r="P104" s="219"/>
      <c r="Q104" s="219"/>
      <c r="R104" s="219"/>
      <c r="S104" s="219"/>
      <c r="T104" s="219"/>
      <c r="U104" s="219"/>
      <c r="V104" s="219"/>
      <c r="W104" s="219"/>
      <c r="X104" s="220"/>
      <c r="AT104" s="221" t="s">
        <v>145</v>
      </c>
      <c r="AU104" s="221" t="s">
        <v>85</v>
      </c>
      <c r="AV104" s="13" t="s">
        <v>83</v>
      </c>
      <c r="AW104" s="13" t="s">
        <v>5</v>
      </c>
      <c r="AX104" s="13" t="s">
        <v>75</v>
      </c>
      <c r="AY104" s="221" t="s">
        <v>130</v>
      </c>
    </row>
    <row r="105" spans="2:65" s="12" customFormat="1" ht="22.5">
      <c r="B105" s="201"/>
      <c r="C105" s="202"/>
      <c r="D105" s="197" t="s">
        <v>145</v>
      </c>
      <c r="E105" s="203" t="s">
        <v>19</v>
      </c>
      <c r="F105" s="204" t="s">
        <v>161</v>
      </c>
      <c r="G105" s="202"/>
      <c r="H105" s="205">
        <v>6.44</v>
      </c>
      <c r="I105" s="206"/>
      <c r="J105" s="206"/>
      <c r="K105" s="202"/>
      <c r="L105" s="202"/>
      <c r="M105" s="207"/>
      <c r="N105" s="208"/>
      <c r="O105" s="209"/>
      <c r="P105" s="209"/>
      <c r="Q105" s="209"/>
      <c r="R105" s="209"/>
      <c r="S105" s="209"/>
      <c r="T105" s="209"/>
      <c r="U105" s="209"/>
      <c r="V105" s="209"/>
      <c r="W105" s="209"/>
      <c r="X105" s="210"/>
      <c r="AT105" s="211" t="s">
        <v>145</v>
      </c>
      <c r="AU105" s="211" t="s">
        <v>85</v>
      </c>
      <c r="AV105" s="12" t="s">
        <v>85</v>
      </c>
      <c r="AW105" s="12" t="s">
        <v>5</v>
      </c>
      <c r="AX105" s="12" t="s">
        <v>75</v>
      </c>
      <c r="AY105" s="211" t="s">
        <v>130</v>
      </c>
    </row>
    <row r="106" spans="2:65" s="12" customFormat="1">
      <c r="B106" s="201"/>
      <c r="C106" s="202"/>
      <c r="D106" s="197" t="s">
        <v>145</v>
      </c>
      <c r="E106" s="203" t="s">
        <v>19</v>
      </c>
      <c r="F106" s="204" t="s">
        <v>162</v>
      </c>
      <c r="G106" s="202"/>
      <c r="H106" s="205">
        <v>3.77</v>
      </c>
      <c r="I106" s="206"/>
      <c r="J106" s="206"/>
      <c r="K106" s="202"/>
      <c r="L106" s="202"/>
      <c r="M106" s="207"/>
      <c r="N106" s="208"/>
      <c r="O106" s="209"/>
      <c r="P106" s="209"/>
      <c r="Q106" s="209"/>
      <c r="R106" s="209"/>
      <c r="S106" s="209"/>
      <c r="T106" s="209"/>
      <c r="U106" s="209"/>
      <c r="V106" s="209"/>
      <c r="W106" s="209"/>
      <c r="X106" s="210"/>
      <c r="AT106" s="211" t="s">
        <v>145</v>
      </c>
      <c r="AU106" s="211" t="s">
        <v>85</v>
      </c>
      <c r="AV106" s="12" t="s">
        <v>85</v>
      </c>
      <c r="AW106" s="12" t="s">
        <v>5</v>
      </c>
      <c r="AX106" s="12" t="s">
        <v>75</v>
      </c>
      <c r="AY106" s="211" t="s">
        <v>130</v>
      </c>
    </row>
    <row r="107" spans="2:65" s="12" customFormat="1">
      <c r="B107" s="201"/>
      <c r="C107" s="202"/>
      <c r="D107" s="197" t="s">
        <v>145</v>
      </c>
      <c r="E107" s="203" t="s">
        <v>19</v>
      </c>
      <c r="F107" s="204" t="s">
        <v>163</v>
      </c>
      <c r="G107" s="202"/>
      <c r="H107" s="205">
        <v>4.32</v>
      </c>
      <c r="I107" s="206"/>
      <c r="J107" s="206"/>
      <c r="K107" s="202"/>
      <c r="L107" s="202"/>
      <c r="M107" s="207"/>
      <c r="N107" s="208"/>
      <c r="O107" s="209"/>
      <c r="P107" s="209"/>
      <c r="Q107" s="209"/>
      <c r="R107" s="209"/>
      <c r="S107" s="209"/>
      <c r="T107" s="209"/>
      <c r="U107" s="209"/>
      <c r="V107" s="209"/>
      <c r="W107" s="209"/>
      <c r="X107" s="210"/>
      <c r="AT107" s="211" t="s">
        <v>145</v>
      </c>
      <c r="AU107" s="211" t="s">
        <v>85</v>
      </c>
      <c r="AV107" s="12" t="s">
        <v>85</v>
      </c>
      <c r="AW107" s="12" t="s">
        <v>5</v>
      </c>
      <c r="AX107" s="12" t="s">
        <v>75</v>
      </c>
      <c r="AY107" s="211" t="s">
        <v>130</v>
      </c>
    </row>
    <row r="108" spans="2:65" s="13" customFormat="1">
      <c r="B108" s="212"/>
      <c r="C108" s="213"/>
      <c r="D108" s="197" t="s">
        <v>145</v>
      </c>
      <c r="E108" s="214" t="s">
        <v>19</v>
      </c>
      <c r="F108" s="215" t="s">
        <v>164</v>
      </c>
      <c r="G108" s="213"/>
      <c r="H108" s="214" t="s">
        <v>19</v>
      </c>
      <c r="I108" s="216"/>
      <c r="J108" s="216"/>
      <c r="K108" s="213"/>
      <c r="L108" s="213"/>
      <c r="M108" s="217"/>
      <c r="N108" s="218"/>
      <c r="O108" s="219"/>
      <c r="P108" s="219"/>
      <c r="Q108" s="219"/>
      <c r="R108" s="219"/>
      <c r="S108" s="219"/>
      <c r="T108" s="219"/>
      <c r="U108" s="219"/>
      <c r="V108" s="219"/>
      <c r="W108" s="219"/>
      <c r="X108" s="220"/>
      <c r="AT108" s="221" t="s">
        <v>145</v>
      </c>
      <c r="AU108" s="221" t="s">
        <v>85</v>
      </c>
      <c r="AV108" s="13" t="s">
        <v>83</v>
      </c>
      <c r="AW108" s="13" t="s">
        <v>5</v>
      </c>
      <c r="AX108" s="13" t="s">
        <v>75</v>
      </c>
      <c r="AY108" s="221" t="s">
        <v>130</v>
      </c>
    </row>
    <row r="109" spans="2:65" s="12" customFormat="1" ht="22.5">
      <c r="B109" s="201"/>
      <c r="C109" s="202"/>
      <c r="D109" s="197" t="s">
        <v>145</v>
      </c>
      <c r="E109" s="203" t="s">
        <v>19</v>
      </c>
      <c r="F109" s="204" t="s">
        <v>165</v>
      </c>
      <c r="G109" s="202"/>
      <c r="H109" s="205">
        <v>2.23</v>
      </c>
      <c r="I109" s="206"/>
      <c r="J109" s="206"/>
      <c r="K109" s="202"/>
      <c r="L109" s="202"/>
      <c r="M109" s="207"/>
      <c r="N109" s="208"/>
      <c r="O109" s="209"/>
      <c r="P109" s="209"/>
      <c r="Q109" s="209"/>
      <c r="R109" s="209"/>
      <c r="S109" s="209"/>
      <c r="T109" s="209"/>
      <c r="U109" s="209"/>
      <c r="V109" s="209"/>
      <c r="W109" s="209"/>
      <c r="X109" s="210"/>
      <c r="AT109" s="211" t="s">
        <v>145</v>
      </c>
      <c r="AU109" s="211" t="s">
        <v>85</v>
      </c>
      <c r="AV109" s="12" t="s">
        <v>85</v>
      </c>
      <c r="AW109" s="12" t="s">
        <v>5</v>
      </c>
      <c r="AX109" s="12" t="s">
        <v>75</v>
      </c>
      <c r="AY109" s="211" t="s">
        <v>130</v>
      </c>
    </row>
    <row r="110" spans="2:65" s="12" customFormat="1">
      <c r="B110" s="201"/>
      <c r="C110" s="202"/>
      <c r="D110" s="197" t="s">
        <v>145</v>
      </c>
      <c r="E110" s="203" t="s">
        <v>19</v>
      </c>
      <c r="F110" s="204" t="s">
        <v>166</v>
      </c>
      <c r="G110" s="202"/>
      <c r="H110" s="205">
        <v>1.29</v>
      </c>
      <c r="I110" s="206"/>
      <c r="J110" s="206"/>
      <c r="K110" s="202"/>
      <c r="L110" s="202"/>
      <c r="M110" s="207"/>
      <c r="N110" s="208"/>
      <c r="O110" s="209"/>
      <c r="P110" s="209"/>
      <c r="Q110" s="209"/>
      <c r="R110" s="209"/>
      <c r="S110" s="209"/>
      <c r="T110" s="209"/>
      <c r="U110" s="209"/>
      <c r="V110" s="209"/>
      <c r="W110" s="209"/>
      <c r="X110" s="210"/>
      <c r="AT110" s="211" t="s">
        <v>145</v>
      </c>
      <c r="AU110" s="211" t="s">
        <v>85</v>
      </c>
      <c r="AV110" s="12" t="s">
        <v>85</v>
      </c>
      <c r="AW110" s="12" t="s">
        <v>5</v>
      </c>
      <c r="AX110" s="12" t="s">
        <v>75</v>
      </c>
      <c r="AY110" s="211" t="s">
        <v>130</v>
      </c>
    </row>
    <row r="111" spans="2:65" s="12" customFormat="1">
      <c r="B111" s="201"/>
      <c r="C111" s="202"/>
      <c r="D111" s="197" t="s">
        <v>145</v>
      </c>
      <c r="E111" s="203" t="s">
        <v>19</v>
      </c>
      <c r="F111" s="204" t="s">
        <v>167</v>
      </c>
      <c r="G111" s="202"/>
      <c r="H111" s="205">
        <v>1.48</v>
      </c>
      <c r="I111" s="206"/>
      <c r="J111" s="206"/>
      <c r="K111" s="202"/>
      <c r="L111" s="202"/>
      <c r="M111" s="207"/>
      <c r="N111" s="208"/>
      <c r="O111" s="209"/>
      <c r="P111" s="209"/>
      <c r="Q111" s="209"/>
      <c r="R111" s="209"/>
      <c r="S111" s="209"/>
      <c r="T111" s="209"/>
      <c r="U111" s="209"/>
      <c r="V111" s="209"/>
      <c r="W111" s="209"/>
      <c r="X111" s="210"/>
      <c r="AT111" s="211" t="s">
        <v>145</v>
      </c>
      <c r="AU111" s="211" t="s">
        <v>85</v>
      </c>
      <c r="AV111" s="12" t="s">
        <v>85</v>
      </c>
      <c r="AW111" s="12" t="s">
        <v>5</v>
      </c>
      <c r="AX111" s="12" t="s">
        <v>75</v>
      </c>
      <c r="AY111" s="211" t="s">
        <v>130</v>
      </c>
    </row>
    <row r="112" spans="2:65" s="12" customFormat="1" ht="22.5">
      <c r="B112" s="201"/>
      <c r="C112" s="202"/>
      <c r="D112" s="197" t="s">
        <v>145</v>
      </c>
      <c r="E112" s="203" t="s">
        <v>19</v>
      </c>
      <c r="F112" s="204" t="s">
        <v>168</v>
      </c>
      <c r="G112" s="202"/>
      <c r="H112" s="205">
        <v>0.5</v>
      </c>
      <c r="I112" s="206"/>
      <c r="J112" s="206"/>
      <c r="K112" s="202"/>
      <c r="L112" s="202"/>
      <c r="M112" s="207"/>
      <c r="N112" s="208"/>
      <c r="O112" s="209"/>
      <c r="P112" s="209"/>
      <c r="Q112" s="209"/>
      <c r="R112" s="209"/>
      <c r="S112" s="209"/>
      <c r="T112" s="209"/>
      <c r="U112" s="209"/>
      <c r="V112" s="209"/>
      <c r="W112" s="209"/>
      <c r="X112" s="210"/>
      <c r="AT112" s="211" t="s">
        <v>145</v>
      </c>
      <c r="AU112" s="211" t="s">
        <v>85</v>
      </c>
      <c r="AV112" s="12" t="s">
        <v>85</v>
      </c>
      <c r="AW112" s="12" t="s">
        <v>5</v>
      </c>
      <c r="AX112" s="12" t="s">
        <v>75</v>
      </c>
      <c r="AY112" s="211" t="s">
        <v>130</v>
      </c>
    </row>
    <row r="113" spans="2:65" s="13" customFormat="1">
      <c r="B113" s="212"/>
      <c r="C113" s="213"/>
      <c r="D113" s="197" t="s">
        <v>145</v>
      </c>
      <c r="E113" s="214" t="s">
        <v>19</v>
      </c>
      <c r="F113" s="215" t="s">
        <v>169</v>
      </c>
      <c r="G113" s="213"/>
      <c r="H113" s="214" t="s">
        <v>19</v>
      </c>
      <c r="I113" s="216"/>
      <c r="J113" s="216"/>
      <c r="K113" s="213"/>
      <c r="L113" s="213"/>
      <c r="M113" s="217"/>
      <c r="N113" s="218"/>
      <c r="O113" s="219"/>
      <c r="P113" s="219"/>
      <c r="Q113" s="219"/>
      <c r="R113" s="219"/>
      <c r="S113" s="219"/>
      <c r="T113" s="219"/>
      <c r="U113" s="219"/>
      <c r="V113" s="219"/>
      <c r="W113" s="219"/>
      <c r="X113" s="220"/>
      <c r="AT113" s="221" t="s">
        <v>145</v>
      </c>
      <c r="AU113" s="221" t="s">
        <v>85</v>
      </c>
      <c r="AV113" s="13" t="s">
        <v>83</v>
      </c>
      <c r="AW113" s="13" t="s">
        <v>5</v>
      </c>
      <c r="AX113" s="13" t="s">
        <v>75</v>
      </c>
      <c r="AY113" s="221" t="s">
        <v>130</v>
      </c>
    </row>
    <row r="114" spans="2:65" s="12" customFormat="1">
      <c r="B114" s="201"/>
      <c r="C114" s="202"/>
      <c r="D114" s="197" t="s">
        <v>145</v>
      </c>
      <c r="E114" s="203" t="s">
        <v>19</v>
      </c>
      <c r="F114" s="204" t="s">
        <v>170</v>
      </c>
      <c r="G114" s="202"/>
      <c r="H114" s="205">
        <v>23.8</v>
      </c>
      <c r="I114" s="206"/>
      <c r="J114" s="206"/>
      <c r="K114" s="202"/>
      <c r="L114" s="202"/>
      <c r="M114" s="207"/>
      <c r="N114" s="208"/>
      <c r="O114" s="209"/>
      <c r="P114" s="209"/>
      <c r="Q114" s="209"/>
      <c r="R114" s="209"/>
      <c r="S114" s="209"/>
      <c r="T114" s="209"/>
      <c r="U114" s="209"/>
      <c r="V114" s="209"/>
      <c r="W114" s="209"/>
      <c r="X114" s="210"/>
      <c r="AT114" s="211" t="s">
        <v>145</v>
      </c>
      <c r="AU114" s="211" t="s">
        <v>85</v>
      </c>
      <c r="AV114" s="12" t="s">
        <v>85</v>
      </c>
      <c r="AW114" s="12" t="s">
        <v>5</v>
      </c>
      <c r="AX114" s="12" t="s">
        <v>75</v>
      </c>
      <c r="AY114" s="211" t="s">
        <v>130</v>
      </c>
    </row>
    <row r="115" spans="2:65" s="12" customFormat="1">
      <c r="B115" s="201"/>
      <c r="C115" s="202"/>
      <c r="D115" s="197" t="s">
        <v>145</v>
      </c>
      <c r="E115" s="203" t="s">
        <v>19</v>
      </c>
      <c r="F115" s="204" t="s">
        <v>171</v>
      </c>
      <c r="G115" s="202"/>
      <c r="H115" s="205">
        <v>18.5</v>
      </c>
      <c r="I115" s="206"/>
      <c r="J115" s="206"/>
      <c r="K115" s="202"/>
      <c r="L115" s="202"/>
      <c r="M115" s="207"/>
      <c r="N115" s="208"/>
      <c r="O115" s="209"/>
      <c r="P115" s="209"/>
      <c r="Q115" s="209"/>
      <c r="R115" s="209"/>
      <c r="S115" s="209"/>
      <c r="T115" s="209"/>
      <c r="U115" s="209"/>
      <c r="V115" s="209"/>
      <c r="W115" s="209"/>
      <c r="X115" s="210"/>
      <c r="AT115" s="211" t="s">
        <v>145</v>
      </c>
      <c r="AU115" s="211" t="s">
        <v>85</v>
      </c>
      <c r="AV115" s="12" t="s">
        <v>85</v>
      </c>
      <c r="AW115" s="12" t="s">
        <v>5</v>
      </c>
      <c r="AX115" s="12" t="s">
        <v>75</v>
      </c>
      <c r="AY115" s="211" t="s">
        <v>130</v>
      </c>
    </row>
    <row r="116" spans="2:65" s="12" customFormat="1">
      <c r="B116" s="201"/>
      <c r="C116" s="202"/>
      <c r="D116" s="197" t="s">
        <v>145</v>
      </c>
      <c r="E116" s="203" t="s">
        <v>19</v>
      </c>
      <c r="F116" s="204" t="s">
        <v>172</v>
      </c>
      <c r="G116" s="202"/>
      <c r="H116" s="205">
        <v>21.41</v>
      </c>
      <c r="I116" s="206"/>
      <c r="J116" s="206"/>
      <c r="K116" s="202"/>
      <c r="L116" s="202"/>
      <c r="M116" s="207"/>
      <c r="N116" s="208"/>
      <c r="O116" s="209"/>
      <c r="P116" s="209"/>
      <c r="Q116" s="209"/>
      <c r="R116" s="209"/>
      <c r="S116" s="209"/>
      <c r="T116" s="209"/>
      <c r="U116" s="209"/>
      <c r="V116" s="209"/>
      <c r="W116" s="209"/>
      <c r="X116" s="210"/>
      <c r="AT116" s="211" t="s">
        <v>145</v>
      </c>
      <c r="AU116" s="211" t="s">
        <v>85</v>
      </c>
      <c r="AV116" s="12" t="s">
        <v>85</v>
      </c>
      <c r="AW116" s="12" t="s">
        <v>5</v>
      </c>
      <c r="AX116" s="12" t="s">
        <v>75</v>
      </c>
      <c r="AY116" s="211" t="s">
        <v>130</v>
      </c>
    </row>
    <row r="117" spans="2:65" s="14" customFormat="1">
      <c r="B117" s="222"/>
      <c r="C117" s="223"/>
      <c r="D117" s="197" t="s">
        <v>145</v>
      </c>
      <c r="E117" s="224" t="s">
        <v>19</v>
      </c>
      <c r="F117" s="225" t="s">
        <v>173</v>
      </c>
      <c r="G117" s="223"/>
      <c r="H117" s="226">
        <v>83.74</v>
      </c>
      <c r="I117" s="227"/>
      <c r="J117" s="227"/>
      <c r="K117" s="223"/>
      <c r="L117" s="223"/>
      <c r="M117" s="228"/>
      <c r="N117" s="229"/>
      <c r="O117" s="230"/>
      <c r="P117" s="230"/>
      <c r="Q117" s="230"/>
      <c r="R117" s="230"/>
      <c r="S117" s="230"/>
      <c r="T117" s="230"/>
      <c r="U117" s="230"/>
      <c r="V117" s="230"/>
      <c r="W117" s="230"/>
      <c r="X117" s="231"/>
      <c r="AT117" s="232" t="s">
        <v>145</v>
      </c>
      <c r="AU117" s="232" t="s">
        <v>85</v>
      </c>
      <c r="AV117" s="14" t="s">
        <v>137</v>
      </c>
      <c r="AW117" s="14" t="s">
        <v>5</v>
      </c>
      <c r="AX117" s="14" t="s">
        <v>83</v>
      </c>
      <c r="AY117" s="232" t="s">
        <v>130</v>
      </c>
    </row>
    <row r="118" spans="2:65" s="1" customFormat="1" ht="24" customHeight="1">
      <c r="B118" s="33"/>
      <c r="C118" s="184" t="s">
        <v>137</v>
      </c>
      <c r="D118" s="184" t="s">
        <v>132</v>
      </c>
      <c r="E118" s="185" t="s">
        <v>174</v>
      </c>
      <c r="F118" s="186" t="s">
        <v>175</v>
      </c>
      <c r="G118" s="187" t="s">
        <v>176</v>
      </c>
      <c r="H118" s="188">
        <v>15</v>
      </c>
      <c r="I118" s="189"/>
      <c r="J118" s="189"/>
      <c r="K118" s="188">
        <f>ROUND(P118*H118,2)</f>
        <v>0</v>
      </c>
      <c r="L118" s="186" t="s">
        <v>136</v>
      </c>
      <c r="M118" s="37"/>
      <c r="N118" s="190" t="s">
        <v>19</v>
      </c>
      <c r="O118" s="191" t="s">
        <v>44</v>
      </c>
      <c r="P118" s="192">
        <f>I118+J118</f>
        <v>0</v>
      </c>
      <c r="Q118" s="192">
        <f>ROUND(I118*H118,2)</f>
        <v>0</v>
      </c>
      <c r="R118" s="192">
        <f>ROUND(J118*H118,2)</f>
        <v>0</v>
      </c>
      <c r="S118" s="61"/>
      <c r="T118" s="193">
        <f>S118*H118</f>
        <v>0</v>
      </c>
      <c r="U118" s="193">
        <v>0</v>
      </c>
      <c r="V118" s="193">
        <f>U118*H118</f>
        <v>0</v>
      </c>
      <c r="W118" s="193">
        <v>0</v>
      </c>
      <c r="X118" s="194">
        <f>W118*H118</f>
        <v>0</v>
      </c>
      <c r="AR118" s="195" t="s">
        <v>137</v>
      </c>
      <c r="AT118" s="195" t="s">
        <v>132</v>
      </c>
      <c r="AU118" s="195" t="s">
        <v>85</v>
      </c>
      <c r="AY118" s="17" t="s">
        <v>130</v>
      </c>
      <c r="BE118" s="196">
        <f>IF(O118="základní",K118,0)</f>
        <v>0</v>
      </c>
      <c r="BF118" s="196">
        <f>IF(O118="snížená",K118,0)</f>
        <v>0</v>
      </c>
      <c r="BG118" s="196">
        <f>IF(O118="zákl. přenesená",K118,0)</f>
        <v>0</v>
      </c>
      <c r="BH118" s="196">
        <f>IF(O118="sníž. přenesená",K118,0)</f>
        <v>0</v>
      </c>
      <c r="BI118" s="196">
        <f>IF(O118="nulová",K118,0)</f>
        <v>0</v>
      </c>
      <c r="BJ118" s="17" t="s">
        <v>83</v>
      </c>
      <c r="BK118" s="196">
        <f>ROUND(P118*H118,2)</f>
        <v>0</v>
      </c>
      <c r="BL118" s="17" t="s">
        <v>137</v>
      </c>
      <c r="BM118" s="195" t="s">
        <v>177</v>
      </c>
    </row>
    <row r="119" spans="2:65" s="1" customFormat="1" ht="19.5">
      <c r="B119" s="33"/>
      <c r="C119" s="34"/>
      <c r="D119" s="197" t="s">
        <v>139</v>
      </c>
      <c r="E119" s="34"/>
      <c r="F119" s="198" t="s">
        <v>175</v>
      </c>
      <c r="G119" s="34"/>
      <c r="H119" s="34"/>
      <c r="I119" s="106"/>
      <c r="J119" s="106"/>
      <c r="K119" s="34"/>
      <c r="L119" s="34"/>
      <c r="M119" s="37"/>
      <c r="N119" s="199"/>
      <c r="O119" s="61"/>
      <c r="P119" s="61"/>
      <c r="Q119" s="61"/>
      <c r="R119" s="61"/>
      <c r="S119" s="61"/>
      <c r="T119" s="61"/>
      <c r="U119" s="61"/>
      <c r="V119" s="61"/>
      <c r="W119" s="61"/>
      <c r="X119" s="62"/>
      <c r="AT119" s="17" t="s">
        <v>139</v>
      </c>
      <c r="AU119" s="17" t="s">
        <v>85</v>
      </c>
    </row>
    <row r="120" spans="2:65" s="1" customFormat="1" ht="24" customHeight="1">
      <c r="B120" s="33"/>
      <c r="C120" s="184" t="s">
        <v>178</v>
      </c>
      <c r="D120" s="184" t="s">
        <v>132</v>
      </c>
      <c r="E120" s="185" t="s">
        <v>179</v>
      </c>
      <c r="F120" s="186" t="s">
        <v>180</v>
      </c>
      <c r="G120" s="187" t="s">
        <v>181</v>
      </c>
      <c r="H120" s="188">
        <v>1605.79</v>
      </c>
      <c r="I120" s="189"/>
      <c r="J120" s="189"/>
      <c r="K120" s="188">
        <f>ROUND(P120*H120,2)</f>
        <v>0</v>
      </c>
      <c r="L120" s="186" t="s">
        <v>136</v>
      </c>
      <c r="M120" s="37"/>
      <c r="N120" s="190" t="s">
        <v>19</v>
      </c>
      <c r="O120" s="191" t="s">
        <v>44</v>
      </c>
      <c r="P120" s="192">
        <f>I120+J120</f>
        <v>0</v>
      </c>
      <c r="Q120" s="192">
        <f>ROUND(I120*H120,2)</f>
        <v>0</v>
      </c>
      <c r="R120" s="192">
        <f>ROUND(J120*H120,2)</f>
        <v>0</v>
      </c>
      <c r="S120" s="61"/>
      <c r="T120" s="193">
        <f>S120*H120</f>
        <v>0</v>
      </c>
      <c r="U120" s="193">
        <v>0</v>
      </c>
      <c r="V120" s="193">
        <f>U120*H120</f>
        <v>0</v>
      </c>
      <c r="W120" s="193">
        <v>0</v>
      </c>
      <c r="X120" s="194">
        <f>W120*H120</f>
        <v>0</v>
      </c>
      <c r="AR120" s="195" t="s">
        <v>137</v>
      </c>
      <c r="AT120" s="195" t="s">
        <v>132</v>
      </c>
      <c r="AU120" s="195" t="s">
        <v>85</v>
      </c>
      <c r="AY120" s="17" t="s">
        <v>130</v>
      </c>
      <c r="BE120" s="196">
        <f>IF(O120="základní",K120,0)</f>
        <v>0</v>
      </c>
      <c r="BF120" s="196">
        <f>IF(O120="snížená",K120,0)</f>
        <v>0</v>
      </c>
      <c r="BG120" s="196">
        <f>IF(O120="zákl. přenesená",K120,0)</f>
        <v>0</v>
      </c>
      <c r="BH120" s="196">
        <f>IF(O120="sníž. přenesená",K120,0)</f>
        <v>0</v>
      </c>
      <c r="BI120" s="196">
        <f>IF(O120="nulová",K120,0)</f>
        <v>0</v>
      </c>
      <c r="BJ120" s="17" t="s">
        <v>83</v>
      </c>
      <c r="BK120" s="196">
        <f>ROUND(P120*H120,2)</f>
        <v>0</v>
      </c>
      <c r="BL120" s="17" t="s">
        <v>137</v>
      </c>
      <c r="BM120" s="195" t="s">
        <v>182</v>
      </c>
    </row>
    <row r="121" spans="2:65" s="1" customFormat="1" ht="29.25">
      <c r="B121" s="33"/>
      <c r="C121" s="34"/>
      <c r="D121" s="197" t="s">
        <v>139</v>
      </c>
      <c r="E121" s="34"/>
      <c r="F121" s="198" t="s">
        <v>183</v>
      </c>
      <c r="G121" s="34"/>
      <c r="H121" s="34"/>
      <c r="I121" s="106"/>
      <c r="J121" s="106"/>
      <c r="K121" s="34"/>
      <c r="L121" s="34"/>
      <c r="M121" s="37"/>
      <c r="N121" s="199"/>
      <c r="O121" s="61"/>
      <c r="P121" s="61"/>
      <c r="Q121" s="61"/>
      <c r="R121" s="61"/>
      <c r="S121" s="61"/>
      <c r="T121" s="61"/>
      <c r="U121" s="61"/>
      <c r="V121" s="61"/>
      <c r="W121" s="61"/>
      <c r="X121" s="62"/>
      <c r="AT121" s="17" t="s">
        <v>139</v>
      </c>
      <c r="AU121" s="17" t="s">
        <v>85</v>
      </c>
    </row>
    <row r="122" spans="2:65" s="12" customFormat="1" ht="22.5">
      <c r="B122" s="201"/>
      <c r="C122" s="202"/>
      <c r="D122" s="197" t="s">
        <v>145</v>
      </c>
      <c r="E122" s="203" t="s">
        <v>19</v>
      </c>
      <c r="F122" s="204" t="s">
        <v>184</v>
      </c>
      <c r="G122" s="202"/>
      <c r="H122" s="205">
        <v>1566</v>
      </c>
      <c r="I122" s="206"/>
      <c r="J122" s="206"/>
      <c r="K122" s="202"/>
      <c r="L122" s="202"/>
      <c r="M122" s="207"/>
      <c r="N122" s="208"/>
      <c r="O122" s="209"/>
      <c r="P122" s="209"/>
      <c r="Q122" s="209"/>
      <c r="R122" s="209"/>
      <c r="S122" s="209"/>
      <c r="T122" s="209"/>
      <c r="U122" s="209"/>
      <c r="V122" s="209"/>
      <c r="W122" s="209"/>
      <c r="X122" s="210"/>
      <c r="AT122" s="211" t="s">
        <v>145</v>
      </c>
      <c r="AU122" s="211" t="s">
        <v>85</v>
      </c>
      <c r="AV122" s="12" t="s">
        <v>85</v>
      </c>
      <c r="AW122" s="12" t="s">
        <v>5</v>
      </c>
      <c r="AX122" s="12" t="s">
        <v>75</v>
      </c>
      <c r="AY122" s="211" t="s">
        <v>130</v>
      </c>
    </row>
    <row r="123" spans="2:65" s="12" customFormat="1" ht="22.5">
      <c r="B123" s="201"/>
      <c r="C123" s="202"/>
      <c r="D123" s="197" t="s">
        <v>145</v>
      </c>
      <c r="E123" s="203" t="s">
        <v>19</v>
      </c>
      <c r="F123" s="204" t="s">
        <v>185</v>
      </c>
      <c r="G123" s="202"/>
      <c r="H123" s="205">
        <v>19.940000000000001</v>
      </c>
      <c r="I123" s="206"/>
      <c r="J123" s="206"/>
      <c r="K123" s="202"/>
      <c r="L123" s="202"/>
      <c r="M123" s="207"/>
      <c r="N123" s="208"/>
      <c r="O123" s="209"/>
      <c r="P123" s="209"/>
      <c r="Q123" s="209"/>
      <c r="R123" s="209"/>
      <c r="S123" s="209"/>
      <c r="T123" s="209"/>
      <c r="U123" s="209"/>
      <c r="V123" s="209"/>
      <c r="W123" s="209"/>
      <c r="X123" s="210"/>
      <c r="AT123" s="211" t="s">
        <v>145</v>
      </c>
      <c r="AU123" s="211" t="s">
        <v>85</v>
      </c>
      <c r="AV123" s="12" t="s">
        <v>85</v>
      </c>
      <c r="AW123" s="12" t="s">
        <v>5</v>
      </c>
      <c r="AX123" s="12" t="s">
        <v>75</v>
      </c>
      <c r="AY123" s="211" t="s">
        <v>130</v>
      </c>
    </row>
    <row r="124" spans="2:65" s="12" customFormat="1" ht="22.5">
      <c r="B124" s="201"/>
      <c r="C124" s="202"/>
      <c r="D124" s="197" t="s">
        <v>145</v>
      </c>
      <c r="E124" s="203" t="s">
        <v>19</v>
      </c>
      <c r="F124" s="204" t="s">
        <v>186</v>
      </c>
      <c r="G124" s="202"/>
      <c r="H124" s="205">
        <v>19.5</v>
      </c>
      <c r="I124" s="206"/>
      <c r="J124" s="206"/>
      <c r="K124" s="202"/>
      <c r="L124" s="202"/>
      <c r="M124" s="207"/>
      <c r="N124" s="208"/>
      <c r="O124" s="209"/>
      <c r="P124" s="209"/>
      <c r="Q124" s="209"/>
      <c r="R124" s="209"/>
      <c r="S124" s="209"/>
      <c r="T124" s="209"/>
      <c r="U124" s="209"/>
      <c r="V124" s="209"/>
      <c r="W124" s="209"/>
      <c r="X124" s="210"/>
      <c r="AT124" s="211" t="s">
        <v>145</v>
      </c>
      <c r="AU124" s="211" t="s">
        <v>85</v>
      </c>
      <c r="AV124" s="12" t="s">
        <v>85</v>
      </c>
      <c r="AW124" s="12" t="s">
        <v>5</v>
      </c>
      <c r="AX124" s="12" t="s">
        <v>75</v>
      </c>
      <c r="AY124" s="211" t="s">
        <v>130</v>
      </c>
    </row>
    <row r="125" spans="2:65" s="12" customFormat="1" ht="22.5">
      <c r="B125" s="201"/>
      <c r="C125" s="202"/>
      <c r="D125" s="197" t="s">
        <v>145</v>
      </c>
      <c r="E125" s="203" t="s">
        <v>19</v>
      </c>
      <c r="F125" s="204" t="s">
        <v>187</v>
      </c>
      <c r="G125" s="202"/>
      <c r="H125" s="205">
        <v>0.35</v>
      </c>
      <c r="I125" s="206"/>
      <c r="J125" s="206"/>
      <c r="K125" s="202"/>
      <c r="L125" s="202"/>
      <c r="M125" s="207"/>
      <c r="N125" s="208"/>
      <c r="O125" s="209"/>
      <c r="P125" s="209"/>
      <c r="Q125" s="209"/>
      <c r="R125" s="209"/>
      <c r="S125" s="209"/>
      <c r="T125" s="209"/>
      <c r="U125" s="209"/>
      <c r="V125" s="209"/>
      <c r="W125" s="209"/>
      <c r="X125" s="210"/>
      <c r="AT125" s="211" t="s">
        <v>145</v>
      </c>
      <c r="AU125" s="211" t="s">
        <v>85</v>
      </c>
      <c r="AV125" s="12" t="s">
        <v>85</v>
      </c>
      <c r="AW125" s="12" t="s">
        <v>5</v>
      </c>
      <c r="AX125" s="12" t="s">
        <v>75</v>
      </c>
      <c r="AY125" s="211" t="s">
        <v>130</v>
      </c>
    </row>
    <row r="126" spans="2:65" s="1" customFormat="1" ht="24" customHeight="1">
      <c r="B126" s="33"/>
      <c r="C126" s="184" t="s">
        <v>188</v>
      </c>
      <c r="D126" s="184" t="s">
        <v>132</v>
      </c>
      <c r="E126" s="185" t="s">
        <v>179</v>
      </c>
      <c r="F126" s="186" t="s">
        <v>180</v>
      </c>
      <c r="G126" s="187" t="s">
        <v>181</v>
      </c>
      <c r="H126" s="188">
        <v>169</v>
      </c>
      <c r="I126" s="189"/>
      <c r="J126" s="189"/>
      <c r="K126" s="188">
        <f>ROUND(P126*H126,2)</f>
        <v>0</v>
      </c>
      <c r="L126" s="186" t="s">
        <v>136</v>
      </c>
      <c r="M126" s="37"/>
      <c r="N126" s="190" t="s">
        <v>19</v>
      </c>
      <c r="O126" s="191" t="s">
        <v>44</v>
      </c>
      <c r="P126" s="192">
        <f>I126+J126</f>
        <v>0</v>
      </c>
      <c r="Q126" s="192">
        <f>ROUND(I126*H126,2)</f>
        <v>0</v>
      </c>
      <c r="R126" s="192">
        <f>ROUND(J126*H126,2)</f>
        <v>0</v>
      </c>
      <c r="S126" s="61"/>
      <c r="T126" s="193">
        <f>S126*H126</f>
        <v>0</v>
      </c>
      <c r="U126" s="193">
        <v>0</v>
      </c>
      <c r="V126" s="193">
        <f>U126*H126</f>
        <v>0</v>
      </c>
      <c r="W126" s="193">
        <v>0</v>
      </c>
      <c r="X126" s="194">
        <f>W126*H126</f>
        <v>0</v>
      </c>
      <c r="AR126" s="195" t="s">
        <v>137</v>
      </c>
      <c r="AT126" s="195" t="s">
        <v>132</v>
      </c>
      <c r="AU126" s="195" t="s">
        <v>85</v>
      </c>
      <c r="AY126" s="17" t="s">
        <v>130</v>
      </c>
      <c r="BE126" s="196">
        <f>IF(O126="základní",K126,0)</f>
        <v>0</v>
      </c>
      <c r="BF126" s="196">
        <f>IF(O126="snížená",K126,0)</f>
        <v>0</v>
      </c>
      <c r="BG126" s="196">
        <f>IF(O126="zákl. přenesená",K126,0)</f>
        <v>0</v>
      </c>
      <c r="BH126" s="196">
        <f>IF(O126="sníž. přenesená",K126,0)</f>
        <v>0</v>
      </c>
      <c r="BI126" s="196">
        <f>IF(O126="nulová",K126,0)</f>
        <v>0</v>
      </c>
      <c r="BJ126" s="17" t="s">
        <v>83</v>
      </c>
      <c r="BK126" s="196">
        <f>ROUND(P126*H126,2)</f>
        <v>0</v>
      </c>
      <c r="BL126" s="17" t="s">
        <v>137</v>
      </c>
      <c r="BM126" s="195" t="s">
        <v>189</v>
      </c>
    </row>
    <row r="127" spans="2:65" s="1" customFormat="1" ht="29.25">
      <c r="B127" s="33"/>
      <c r="C127" s="34"/>
      <c r="D127" s="197" t="s">
        <v>139</v>
      </c>
      <c r="E127" s="34"/>
      <c r="F127" s="198" t="s">
        <v>183</v>
      </c>
      <c r="G127" s="34"/>
      <c r="H127" s="34"/>
      <c r="I127" s="106"/>
      <c r="J127" s="106"/>
      <c r="K127" s="34"/>
      <c r="L127" s="34"/>
      <c r="M127" s="37"/>
      <c r="N127" s="199"/>
      <c r="O127" s="61"/>
      <c r="P127" s="61"/>
      <c r="Q127" s="61"/>
      <c r="R127" s="61"/>
      <c r="S127" s="61"/>
      <c r="T127" s="61"/>
      <c r="U127" s="61"/>
      <c r="V127" s="61"/>
      <c r="W127" s="61"/>
      <c r="X127" s="62"/>
      <c r="AT127" s="17" t="s">
        <v>139</v>
      </c>
      <c r="AU127" s="17" t="s">
        <v>85</v>
      </c>
    </row>
    <row r="128" spans="2:65" s="1" customFormat="1" ht="58.5">
      <c r="B128" s="33"/>
      <c r="C128" s="34"/>
      <c r="D128" s="197" t="s">
        <v>143</v>
      </c>
      <c r="E128" s="34"/>
      <c r="F128" s="200" t="s">
        <v>190</v>
      </c>
      <c r="G128" s="34"/>
      <c r="H128" s="34"/>
      <c r="I128" s="106"/>
      <c r="J128" s="106"/>
      <c r="K128" s="34"/>
      <c r="L128" s="34"/>
      <c r="M128" s="37"/>
      <c r="N128" s="199"/>
      <c r="O128" s="61"/>
      <c r="P128" s="61"/>
      <c r="Q128" s="61"/>
      <c r="R128" s="61"/>
      <c r="S128" s="61"/>
      <c r="T128" s="61"/>
      <c r="U128" s="61"/>
      <c r="V128" s="61"/>
      <c r="W128" s="61"/>
      <c r="X128" s="62"/>
      <c r="AT128" s="17" t="s">
        <v>143</v>
      </c>
      <c r="AU128" s="17" t="s">
        <v>85</v>
      </c>
    </row>
    <row r="129" spans="2:65" s="12" customFormat="1">
      <c r="B129" s="201"/>
      <c r="C129" s="202"/>
      <c r="D129" s="197" t="s">
        <v>145</v>
      </c>
      <c r="E129" s="203" t="s">
        <v>19</v>
      </c>
      <c r="F129" s="204" t="s">
        <v>191</v>
      </c>
      <c r="G129" s="202"/>
      <c r="H129" s="205">
        <v>169</v>
      </c>
      <c r="I129" s="206"/>
      <c r="J129" s="206"/>
      <c r="K129" s="202"/>
      <c r="L129" s="202"/>
      <c r="M129" s="207"/>
      <c r="N129" s="208"/>
      <c r="O129" s="209"/>
      <c r="P129" s="209"/>
      <c r="Q129" s="209"/>
      <c r="R129" s="209"/>
      <c r="S129" s="209"/>
      <c r="T129" s="209"/>
      <c r="U129" s="209"/>
      <c r="V129" s="209"/>
      <c r="W129" s="209"/>
      <c r="X129" s="210"/>
      <c r="AT129" s="211" t="s">
        <v>145</v>
      </c>
      <c r="AU129" s="211" t="s">
        <v>85</v>
      </c>
      <c r="AV129" s="12" t="s">
        <v>85</v>
      </c>
      <c r="AW129" s="12" t="s">
        <v>5</v>
      </c>
      <c r="AX129" s="12" t="s">
        <v>83</v>
      </c>
      <c r="AY129" s="211" t="s">
        <v>130</v>
      </c>
    </row>
    <row r="130" spans="2:65" s="1" customFormat="1" ht="24" customHeight="1">
      <c r="B130" s="33"/>
      <c r="C130" s="184" t="s">
        <v>192</v>
      </c>
      <c r="D130" s="184" t="s">
        <v>132</v>
      </c>
      <c r="E130" s="185" t="s">
        <v>193</v>
      </c>
      <c r="F130" s="186" t="s">
        <v>194</v>
      </c>
      <c r="G130" s="187" t="s">
        <v>181</v>
      </c>
      <c r="H130" s="188">
        <v>191.06</v>
      </c>
      <c r="I130" s="189"/>
      <c r="J130" s="189"/>
      <c r="K130" s="188">
        <f>ROUND(P130*H130,2)</f>
        <v>0</v>
      </c>
      <c r="L130" s="186" t="s">
        <v>136</v>
      </c>
      <c r="M130" s="37"/>
      <c r="N130" s="190" t="s">
        <v>19</v>
      </c>
      <c r="O130" s="191" t="s">
        <v>44</v>
      </c>
      <c r="P130" s="192">
        <f>I130+J130</f>
        <v>0</v>
      </c>
      <c r="Q130" s="192">
        <f>ROUND(I130*H130,2)</f>
        <v>0</v>
      </c>
      <c r="R130" s="192">
        <f>ROUND(J130*H130,2)</f>
        <v>0</v>
      </c>
      <c r="S130" s="61"/>
      <c r="T130" s="193">
        <f>S130*H130</f>
        <v>0</v>
      </c>
      <c r="U130" s="193">
        <v>0</v>
      </c>
      <c r="V130" s="193">
        <f>U130*H130</f>
        <v>0</v>
      </c>
      <c r="W130" s="193">
        <v>0</v>
      </c>
      <c r="X130" s="194">
        <f>W130*H130</f>
        <v>0</v>
      </c>
      <c r="AR130" s="195" t="s">
        <v>137</v>
      </c>
      <c r="AT130" s="195" t="s">
        <v>132</v>
      </c>
      <c r="AU130" s="195" t="s">
        <v>85</v>
      </c>
      <c r="AY130" s="17" t="s">
        <v>130</v>
      </c>
      <c r="BE130" s="196">
        <f>IF(O130="základní",K130,0)</f>
        <v>0</v>
      </c>
      <c r="BF130" s="196">
        <f>IF(O130="snížená",K130,0)</f>
        <v>0</v>
      </c>
      <c r="BG130" s="196">
        <f>IF(O130="zákl. přenesená",K130,0)</f>
        <v>0</v>
      </c>
      <c r="BH130" s="196">
        <f>IF(O130="sníž. přenesená",K130,0)</f>
        <v>0</v>
      </c>
      <c r="BI130" s="196">
        <f>IF(O130="nulová",K130,0)</f>
        <v>0</v>
      </c>
      <c r="BJ130" s="17" t="s">
        <v>83</v>
      </c>
      <c r="BK130" s="196">
        <f>ROUND(P130*H130,2)</f>
        <v>0</v>
      </c>
      <c r="BL130" s="17" t="s">
        <v>137</v>
      </c>
      <c r="BM130" s="195" t="s">
        <v>195</v>
      </c>
    </row>
    <row r="131" spans="2:65" s="1" customFormat="1" ht="29.25">
      <c r="B131" s="33"/>
      <c r="C131" s="34"/>
      <c r="D131" s="197" t="s">
        <v>139</v>
      </c>
      <c r="E131" s="34"/>
      <c r="F131" s="198" t="s">
        <v>196</v>
      </c>
      <c r="G131" s="34"/>
      <c r="H131" s="34"/>
      <c r="I131" s="106"/>
      <c r="J131" s="106"/>
      <c r="K131" s="34"/>
      <c r="L131" s="34"/>
      <c r="M131" s="37"/>
      <c r="N131" s="199"/>
      <c r="O131" s="61"/>
      <c r="P131" s="61"/>
      <c r="Q131" s="61"/>
      <c r="R131" s="61"/>
      <c r="S131" s="61"/>
      <c r="T131" s="61"/>
      <c r="U131" s="61"/>
      <c r="V131" s="61"/>
      <c r="W131" s="61"/>
      <c r="X131" s="62"/>
      <c r="AT131" s="17" t="s">
        <v>139</v>
      </c>
      <c r="AU131" s="17" t="s">
        <v>85</v>
      </c>
    </row>
    <row r="132" spans="2:65" s="12" customFormat="1" ht="22.5">
      <c r="B132" s="201"/>
      <c r="C132" s="202"/>
      <c r="D132" s="197" t="s">
        <v>145</v>
      </c>
      <c r="E132" s="203" t="s">
        <v>19</v>
      </c>
      <c r="F132" s="204" t="s">
        <v>197</v>
      </c>
      <c r="G132" s="202"/>
      <c r="H132" s="205">
        <v>174</v>
      </c>
      <c r="I132" s="206"/>
      <c r="J132" s="206"/>
      <c r="K132" s="202"/>
      <c r="L132" s="202"/>
      <c r="M132" s="207"/>
      <c r="N132" s="208"/>
      <c r="O132" s="209"/>
      <c r="P132" s="209"/>
      <c r="Q132" s="209"/>
      <c r="R132" s="209"/>
      <c r="S132" s="209"/>
      <c r="T132" s="209"/>
      <c r="U132" s="209"/>
      <c r="V132" s="209"/>
      <c r="W132" s="209"/>
      <c r="X132" s="210"/>
      <c r="AT132" s="211" t="s">
        <v>145</v>
      </c>
      <c r="AU132" s="211" t="s">
        <v>85</v>
      </c>
      <c r="AV132" s="12" t="s">
        <v>85</v>
      </c>
      <c r="AW132" s="12" t="s">
        <v>5</v>
      </c>
      <c r="AX132" s="12" t="s">
        <v>75</v>
      </c>
      <c r="AY132" s="211" t="s">
        <v>130</v>
      </c>
    </row>
    <row r="133" spans="2:65" s="12" customFormat="1" ht="22.5">
      <c r="B133" s="201"/>
      <c r="C133" s="202"/>
      <c r="D133" s="197" t="s">
        <v>145</v>
      </c>
      <c r="E133" s="203" t="s">
        <v>19</v>
      </c>
      <c r="F133" s="204" t="s">
        <v>198</v>
      </c>
      <c r="G133" s="202"/>
      <c r="H133" s="205">
        <v>8.5500000000000007</v>
      </c>
      <c r="I133" s="206"/>
      <c r="J133" s="206"/>
      <c r="K133" s="202"/>
      <c r="L133" s="202"/>
      <c r="M133" s="207"/>
      <c r="N133" s="208"/>
      <c r="O133" s="209"/>
      <c r="P133" s="209"/>
      <c r="Q133" s="209"/>
      <c r="R133" s="209"/>
      <c r="S133" s="209"/>
      <c r="T133" s="209"/>
      <c r="U133" s="209"/>
      <c r="V133" s="209"/>
      <c r="W133" s="209"/>
      <c r="X133" s="210"/>
      <c r="AT133" s="211" t="s">
        <v>145</v>
      </c>
      <c r="AU133" s="211" t="s">
        <v>85</v>
      </c>
      <c r="AV133" s="12" t="s">
        <v>85</v>
      </c>
      <c r="AW133" s="12" t="s">
        <v>5</v>
      </c>
      <c r="AX133" s="12" t="s">
        <v>75</v>
      </c>
      <c r="AY133" s="211" t="s">
        <v>130</v>
      </c>
    </row>
    <row r="134" spans="2:65" s="12" customFormat="1" ht="22.5">
      <c r="B134" s="201"/>
      <c r="C134" s="202"/>
      <c r="D134" s="197" t="s">
        <v>145</v>
      </c>
      <c r="E134" s="203" t="s">
        <v>19</v>
      </c>
      <c r="F134" s="204" t="s">
        <v>199</v>
      </c>
      <c r="G134" s="202"/>
      <c r="H134" s="205">
        <v>8.36</v>
      </c>
      <c r="I134" s="206"/>
      <c r="J134" s="206"/>
      <c r="K134" s="202"/>
      <c r="L134" s="202"/>
      <c r="M134" s="207"/>
      <c r="N134" s="208"/>
      <c r="O134" s="209"/>
      <c r="P134" s="209"/>
      <c r="Q134" s="209"/>
      <c r="R134" s="209"/>
      <c r="S134" s="209"/>
      <c r="T134" s="209"/>
      <c r="U134" s="209"/>
      <c r="V134" s="209"/>
      <c r="W134" s="209"/>
      <c r="X134" s="210"/>
      <c r="AT134" s="211" t="s">
        <v>145</v>
      </c>
      <c r="AU134" s="211" t="s">
        <v>85</v>
      </c>
      <c r="AV134" s="12" t="s">
        <v>85</v>
      </c>
      <c r="AW134" s="12" t="s">
        <v>5</v>
      </c>
      <c r="AX134" s="12" t="s">
        <v>75</v>
      </c>
      <c r="AY134" s="211" t="s">
        <v>130</v>
      </c>
    </row>
    <row r="135" spans="2:65" s="12" customFormat="1" ht="22.5">
      <c r="B135" s="201"/>
      <c r="C135" s="202"/>
      <c r="D135" s="197" t="s">
        <v>145</v>
      </c>
      <c r="E135" s="203" t="s">
        <v>19</v>
      </c>
      <c r="F135" s="204" t="s">
        <v>200</v>
      </c>
      <c r="G135" s="202"/>
      <c r="H135" s="205">
        <v>0.15</v>
      </c>
      <c r="I135" s="206"/>
      <c r="J135" s="206"/>
      <c r="K135" s="202"/>
      <c r="L135" s="202"/>
      <c r="M135" s="207"/>
      <c r="N135" s="208"/>
      <c r="O135" s="209"/>
      <c r="P135" s="209"/>
      <c r="Q135" s="209"/>
      <c r="R135" s="209"/>
      <c r="S135" s="209"/>
      <c r="T135" s="209"/>
      <c r="U135" s="209"/>
      <c r="V135" s="209"/>
      <c r="W135" s="209"/>
      <c r="X135" s="210"/>
      <c r="AT135" s="211" t="s">
        <v>145</v>
      </c>
      <c r="AU135" s="211" t="s">
        <v>85</v>
      </c>
      <c r="AV135" s="12" t="s">
        <v>85</v>
      </c>
      <c r="AW135" s="12" t="s">
        <v>5</v>
      </c>
      <c r="AX135" s="12" t="s">
        <v>75</v>
      </c>
      <c r="AY135" s="211" t="s">
        <v>130</v>
      </c>
    </row>
    <row r="136" spans="2:65" s="1" customFormat="1" ht="24" customHeight="1">
      <c r="B136" s="33"/>
      <c r="C136" s="184" t="s">
        <v>201</v>
      </c>
      <c r="D136" s="184" t="s">
        <v>132</v>
      </c>
      <c r="E136" s="185" t="s">
        <v>202</v>
      </c>
      <c r="F136" s="186" t="s">
        <v>203</v>
      </c>
      <c r="G136" s="187" t="s">
        <v>181</v>
      </c>
      <c r="H136" s="188">
        <v>95.53</v>
      </c>
      <c r="I136" s="189"/>
      <c r="J136" s="189"/>
      <c r="K136" s="188">
        <f>ROUND(P136*H136,2)</f>
        <v>0</v>
      </c>
      <c r="L136" s="186" t="s">
        <v>136</v>
      </c>
      <c r="M136" s="37"/>
      <c r="N136" s="190" t="s">
        <v>19</v>
      </c>
      <c r="O136" s="191" t="s">
        <v>44</v>
      </c>
      <c r="P136" s="192">
        <f>I136+J136</f>
        <v>0</v>
      </c>
      <c r="Q136" s="192">
        <f>ROUND(I136*H136,2)</f>
        <v>0</v>
      </c>
      <c r="R136" s="192">
        <f>ROUND(J136*H136,2)</f>
        <v>0</v>
      </c>
      <c r="S136" s="61"/>
      <c r="T136" s="193">
        <f>S136*H136</f>
        <v>0</v>
      </c>
      <c r="U136" s="193">
        <v>0</v>
      </c>
      <c r="V136" s="193">
        <f>U136*H136</f>
        <v>0</v>
      </c>
      <c r="W136" s="193">
        <v>0</v>
      </c>
      <c r="X136" s="194">
        <f>W136*H136</f>
        <v>0</v>
      </c>
      <c r="AR136" s="195" t="s">
        <v>137</v>
      </c>
      <c r="AT136" s="195" t="s">
        <v>132</v>
      </c>
      <c r="AU136" s="195" t="s">
        <v>85</v>
      </c>
      <c r="AY136" s="17" t="s">
        <v>130</v>
      </c>
      <c r="BE136" s="196">
        <f>IF(O136="základní",K136,0)</f>
        <v>0</v>
      </c>
      <c r="BF136" s="196">
        <f>IF(O136="snížená",K136,0)</f>
        <v>0</v>
      </c>
      <c r="BG136" s="196">
        <f>IF(O136="zákl. přenesená",K136,0)</f>
        <v>0</v>
      </c>
      <c r="BH136" s="196">
        <f>IF(O136="sníž. přenesená",K136,0)</f>
        <v>0</v>
      </c>
      <c r="BI136" s="196">
        <f>IF(O136="nulová",K136,0)</f>
        <v>0</v>
      </c>
      <c r="BJ136" s="17" t="s">
        <v>83</v>
      </c>
      <c r="BK136" s="196">
        <f>ROUND(P136*H136,2)</f>
        <v>0</v>
      </c>
      <c r="BL136" s="17" t="s">
        <v>137</v>
      </c>
      <c r="BM136" s="195" t="s">
        <v>204</v>
      </c>
    </row>
    <row r="137" spans="2:65" s="1" customFormat="1" ht="29.25">
      <c r="B137" s="33"/>
      <c r="C137" s="34"/>
      <c r="D137" s="197" t="s">
        <v>139</v>
      </c>
      <c r="E137" s="34"/>
      <c r="F137" s="198" t="s">
        <v>205</v>
      </c>
      <c r="G137" s="34"/>
      <c r="H137" s="34"/>
      <c r="I137" s="106"/>
      <c r="J137" s="106"/>
      <c r="K137" s="34"/>
      <c r="L137" s="34"/>
      <c r="M137" s="37"/>
      <c r="N137" s="199"/>
      <c r="O137" s="61"/>
      <c r="P137" s="61"/>
      <c r="Q137" s="61"/>
      <c r="R137" s="61"/>
      <c r="S137" s="61"/>
      <c r="T137" s="61"/>
      <c r="U137" s="61"/>
      <c r="V137" s="61"/>
      <c r="W137" s="61"/>
      <c r="X137" s="62"/>
      <c r="AT137" s="17" t="s">
        <v>139</v>
      </c>
      <c r="AU137" s="17" t="s">
        <v>85</v>
      </c>
    </row>
    <row r="138" spans="2:65" s="12" customFormat="1">
      <c r="B138" s="201"/>
      <c r="C138" s="202"/>
      <c r="D138" s="197" t="s">
        <v>145</v>
      </c>
      <c r="E138" s="203" t="s">
        <v>19</v>
      </c>
      <c r="F138" s="204" t="s">
        <v>206</v>
      </c>
      <c r="G138" s="202"/>
      <c r="H138" s="205">
        <v>95.53</v>
      </c>
      <c r="I138" s="206"/>
      <c r="J138" s="206"/>
      <c r="K138" s="202"/>
      <c r="L138" s="202"/>
      <c r="M138" s="207"/>
      <c r="N138" s="208"/>
      <c r="O138" s="209"/>
      <c r="P138" s="209"/>
      <c r="Q138" s="209"/>
      <c r="R138" s="209"/>
      <c r="S138" s="209"/>
      <c r="T138" s="209"/>
      <c r="U138" s="209"/>
      <c r="V138" s="209"/>
      <c r="W138" s="209"/>
      <c r="X138" s="210"/>
      <c r="AT138" s="211" t="s">
        <v>145</v>
      </c>
      <c r="AU138" s="211" t="s">
        <v>85</v>
      </c>
      <c r="AV138" s="12" t="s">
        <v>85</v>
      </c>
      <c r="AW138" s="12" t="s">
        <v>5</v>
      </c>
      <c r="AX138" s="12" t="s">
        <v>75</v>
      </c>
      <c r="AY138" s="211" t="s">
        <v>130</v>
      </c>
    </row>
    <row r="139" spans="2:65" s="1" customFormat="1" ht="16.5" customHeight="1">
      <c r="B139" s="33"/>
      <c r="C139" s="184" t="s">
        <v>207</v>
      </c>
      <c r="D139" s="184" t="s">
        <v>132</v>
      </c>
      <c r="E139" s="185" t="s">
        <v>208</v>
      </c>
      <c r="F139" s="186" t="s">
        <v>209</v>
      </c>
      <c r="G139" s="187" t="s">
        <v>181</v>
      </c>
      <c r="H139" s="188">
        <v>1796.84</v>
      </c>
      <c r="I139" s="189"/>
      <c r="J139" s="189"/>
      <c r="K139" s="188">
        <f>ROUND(P139*H139,2)</f>
        <v>0</v>
      </c>
      <c r="L139" s="186" t="s">
        <v>19</v>
      </c>
      <c r="M139" s="37"/>
      <c r="N139" s="190" t="s">
        <v>19</v>
      </c>
      <c r="O139" s="191" t="s">
        <v>44</v>
      </c>
      <c r="P139" s="192">
        <f>I139+J139</f>
        <v>0</v>
      </c>
      <c r="Q139" s="192">
        <f>ROUND(I139*H139,2)</f>
        <v>0</v>
      </c>
      <c r="R139" s="192">
        <f>ROUND(J139*H139,2)</f>
        <v>0</v>
      </c>
      <c r="S139" s="61"/>
      <c r="T139" s="193">
        <f>S139*H139</f>
        <v>0</v>
      </c>
      <c r="U139" s="193">
        <v>0</v>
      </c>
      <c r="V139" s="193">
        <f>U139*H139</f>
        <v>0</v>
      </c>
      <c r="W139" s="193">
        <v>0</v>
      </c>
      <c r="X139" s="194">
        <f>W139*H139</f>
        <v>0</v>
      </c>
      <c r="AR139" s="195" t="s">
        <v>137</v>
      </c>
      <c r="AT139" s="195" t="s">
        <v>132</v>
      </c>
      <c r="AU139" s="195" t="s">
        <v>85</v>
      </c>
      <c r="AY139" s="17" t="s">
        <v>130</v>
      </c>
      <c r="BE139" s="196">
        <f>IF(O139="základní",K139,0)</f>
        <v>0</v>
      </c>
      <c r="BF139" s="196">
        <f>IF(O139="snížená",K139,0)</f>
        <v>0</v>
      </c>
      <c r="BG139" s="196">
        <f>IF(O139="zákl. přenesená",K139,0)</f>
        <v>0</v>
      </c>
      <c r="BH139" s="196">
        <f>IF(O139="sníž. přenesená",K139,0)</f>
        <v>0</v>
      </c>
      <c r="BI139" s="196">
        <f>IF(O139="nulová",K139,0)</f>
        <v>0</v>
      </c>
      <c r="BJ139" s="17" t="s">
        <v>83</v>
      </c>
      <c r="BK139" s="196">
        <f>ROUND(P139*H139,2)</f>
        <v>0</v>
      </c>
      <c r="BL139" s="17" t="s">
        <v>137</v>
      </c>
      <c r="BM139" s="195" t="s">
        <v>210</v>
      </c>
    </row>
    <row r="140" spans="2:65" s="1" customFormat="1">
      <c r="B140" s="33"/>
      <c r="C140" s="34"/>
      <c r="D140" s="197" t="s">
        <v>139</v>
      </c>
      <c r="E140" s="34"/>
      <c r="F140" s="198" t="s">
        <v>209</v>
      </c>
      <c r="G140" s="34"/>
      <c r="H140" s="34"/>
      <c r="I140" s="106"/>
      <c r="J140" s="106"/>
      <c r="K140" s="34"/>
      <c r="L140" s="34"/>
      <c r="M140" s="37"/>
      <c r="N140" s="199"/>
      <c r="O140" s="61"/>
      <c r="P140" s="61"/>
      <c r="Q140" s="61"/>
      <c r="R140" s="61"/>
      <c r="S140" s="61"/>
      <c r="T140" s="61"/>
      <c r="U140" s="61"/>
      <c r="V140" s="61"/>
      <c r="W140" s="61"/>
      <c r="X140" s="62"/>
      <c r="AT140" s="17" t="s">
        <v>139</v>
      </c>
      <c r="AU140" s="17" t="s">
        <v>85</v>
      </c>
    </row>
    <row r="141" spans="2:65" s="1" customFormat="1" ht="39">
      <c r="B141" s="33"/>
      <c r="C141" s="34"/>
      <c r="D141" s="197" t="s">
        <v>143</v>
      </c>
      <c r="E141" s="34"/>
      <c r="F141" s="200" t="s">
        <v>211</v>
      </c>
      <c r="G141" s="34"/>
      <c r="H141" s="34"/>
      <c r="I141" s="106"/>
      <c r="J141" s="106"/>
      <c r="K141" s="34"/>
      <c r="L141" s="34"/>
      <c r="M141" s="37"/>
      <c r="N141" s="199"/>
      <c r="O141" s="61"/>
      <c r="P141" s="61"/>
      <c r="Q141" s="61"/>
      <c r="R141" s="61"/>
      <c r="S141" s="61"/>
      <c r="T141" s="61"/>
      <c r="U141" s="61"/>
      <c r="V141" s="61"/>
      <c r="W141" s="61"/>
      <c r="X141" s="62"/>
      <c r="AT141" s="17" t="s">
        <v>143</v>
      </c>
      <c r="AU141" s="17" t="s">
        <v>85</v>
      </c>
    </row>
    <row r="142" spans="2:65" s="12" customFormat="1">
      <c r="B142" s="201"/>
      <c r="C142" s="202"/>
      <c r="D142" s="197" t="s">
        <v>145</v>
      </c>
      <c r="E142" s="203" t="s">
        <v>19</v>
      </c>
      <c r="F142" s="204" t="s">
        <v>212</v>
      </c>
      <c r="G142" s="202"/>
      <c r="H142" s="205">
        <v>1796.84</v>
      </c>
      <c r="I142" s="206"/>
      <c r="J142" s="206"/>
      <c r="K142" s="202"/>
      <c r="L142" s="202"/>
      <c r="M142" s="207"/>
      <c r="N142" s="208"/>
      <c r="O142" s="209"/>
      <c r="P142" s="209"/>
      <c r="Q142" s="209"/>
      <c r="R142" s="209"/>
      <c r="S142" s="209"/>
      <c r="T142" s="209"/>
      <c r="U142" s="209"/>
      <c r="V142" s="209"/>
      <c r="W142" s="209"/>
      <c r="X142" s="210"/>
      <c r="AT142" s="211" t="s">
        <v>145</v>
      </c>
      <c r="AU142" s="211" t="s">
        <v>85</v>
      </c>
      <c r="AV142" s="12" t="s">
        <v>85</v>
      </c>
      <c r="AW142" s="12" t="s">
        <v>5</v>
      </c>
      <c r="AX142" s="12" t="s">
        <v>83</v>
      </c>
      <c r="AY142" s="211" t="s">
        <v>130</v>
      </c>
    </row>
    <row r="143" spans="2:65" s="1" customFormat="1" ht="24" customHeight="1">
      <c r="B143" s="33"/>
      <c r="C143" s="184" t="s">
        <v>213</v>
      </c>
      <c r="D143" s="184" t="s">
        <v>132</v>
      </c>
      <c r="E143" s="185" t="s">
        <v>214</v>
      </c>
      <c r="F143" s="186" t="s">
        <v>215</v>
      </c>
      <c r="G143" s="187" t="s">
        <v>181</v>
      </c>
      <c r="H143" s="188">
        <v>440.69</v>
      </c>
      <c r="I143" s="189"/>
      <c r="J143" s="189"/>
      <c r="K143" s="188">
        <f>ROUND(P143*H143,2)</f>
        <v>0</v>
      </c>
      <c r="L143" s="186" t="s">
        <v>136</v>
      </c>
      <c r="M143" s="37"/>
      <c r="N143" s="190" t="s">
        <v>19</v>
      </c>
      <c r="O143" s="191" t="s">
        <v>44</v>
      </c>
      <c r="P143" s="192">
        <f>I143+J143</f>
        <v>0</v>
      </c>
      <c r="Q143" s="192">
        <f>ROUND(I143*H143,2)</f>
        <v>0</v>
      </c>
      <c r="R143" s="192">
        <f>ROUND(J143*H143,2)</f>
        <v>0</v>
      </c>
      <c r="S143" s="61"/>
      <c r="T143" s="193">
        <f>S143*H143</f>
        <v>0</v>
      </c>
      <c r="U143" s="193">
        <v>0</v>
      </c>
      <c r="V143" s="193">
        <f>U143*H143</f>
        <v>0</v>
      </c>
      <c r="W143" s="193">
        <v>0</v>
      </c>
      <c r="X143" s="194">
        <f>W143*H143</f>
        <v>0</v>
      </c>
      <c r="AR143" s="195" t="s">
        <v>137</v>
      </c>
      <c r="AT143" s="195" t="s">
        <v>132</v>
      </c>
      <c r="AU143" s="195" t="s">
        <v>85</v>
      </c>
      <c r="AY143" s="17" t="s">
        <v>130</v>
      </c>
      <c r="BE143" s="196">
        <f>IF(O143="základní",K143,0)</f>
        <v>0</v>
      </c>
      <c r="BF143" s="196">
        <f>IF(O143="snížená",K143,0)</f>
        <v>0</v>
      </c>
      <c r="BG143" s="196">
        <f>IF(O143="zákl. přenesená",K143,0)</f>
        <v>0</v>
      </c>
      <c r="BH143" s="196">
        <f>IF(O143="sníž. přenesená",K143,0)</f>
        <v>0</v>
      </c>
      <c r="BI143" s="196">
        <f>IF(O143="nulová",K143,0)</f>
        <v>0</v>
      </c>
      <c r="BJ143" s="17" t="s">
        <v>83</v>
      </c>
      <c r="BK143" s="196">
        <f>ROUND(P143*H143,2)</f>
        <v>0</v>
      </c>
      <c r="BL143" s="17" t="s">
        <v>137</v>
      </c>
      <c r="BM143" s="195" t="s">
        <v>216</v>
      </c>
    </row>
    <row r="144" spans="2:65" s="1" customFormat="1" ht="29.25">
      <c r="B144" s="33"/>
      <c r="C144" s="34"/>
      <c r="D144" s="197" t="s">
        <v>139</v>
      </c>
      <c r="E144" s="34"/>
      <c r="F144" s="198" t="s">
        <v>217</v>
      </c>
      <c r="G144" s="34"/>
      <c r="H144" s="34"/>
      <c r="I144" s="106"/>
      <c r="J144" s="106"/>
      <c r="K144" s="34"/>
      <c r="L144" s="34"/>
      <c r="M144" s="37"/>
      <c r="N144" s="199"/>
      <c r="O144" s="61"/>
      <c r="P144" s="61"/>
      <c r="Q144" s="61"/>
      <c r="R144" s="61"/>
      <c r="S144" s="61"/>
      <c r="T144" s="61"/>
      <c r="U144" s="61"/>
      <c r="V144" s="61"/>
      <c r="W144" s="61"/>
      <c r="X144" s="62"/>
      <c r="AT144" s="17" t="s">
        <v>139</v>
      </c>
      <c r="AU144" s="17" t="s">
        <v>85</v>
      </c>
    </row>
    <row r="145" spans="2:65" s="12" customFormat="1" ht="22.5">
      <c r="B145" s="201"/>
      <c r="C145" s="202"/>
      <c r="D145" s="197" t="s">
        <v>145</v>
      </c>
      <c r="E145" s="203" t="s">
        <v>19</v>
      </c>
      <c r="F145" s="204" t="s">
        <v>218</v>
      </c>
      <c r="G145" s="202"/>
      <c r="H145" s="205">
        <v>373.28</v>
      </c>
      <c r="I145" s="206"/>
      <c r="J145" s="206"/>
      <c r="K145" s="202"/>
      <c r="L145" s="202"/>
      <c r="M145" s="207"/>
      <c r="N145" s="208"/>
      <c r="O145" s="209"/>
      <c r="P145" s="209"/>
      <c r="Q145" s="209"/>
      <c r="R145" s="209"/>
      <c r="S145" s="209"/>
      <c r="T145" s="209"/>
      <c r="U145" s="209"/>
      <c r="V145" s="209"/>
      <c r="W145" s="209"/>
      <c r="X145" s="210"/>
      <c r="AT145" s="211" t="s">
        <v>145</v>
      </c>
      <c r="AU145" s="211" t="s">
        <v>85</v>
      </c>
      <c r="AV145" s="12" t="s">
        <v>85</v>
      </c>
      <c r="AW145" s="12" t="s">
        <v>5</v>
      </c>
      <c r="AX145" s="12" t="s">
        <v>75</v>
      </c>
      <c r="AY145" s="211" t="s">
        <v>130</v>
      </c>
    </row>
    <row r="146" spans="2:65" s="12" customFormat="1" ht="22.5">
      <c r="B146" s="201"/>
      <c r="C146" s="202"/>
      <c r="D146" s="197" t="s">
        <v>145</v>
      </c>
      <c r="E146" s="203" t="s">
        <v>19</v>
      </c>
      <c r="F146" s="204" t="s">
        <v>219</v>
      </c>
      <c r="G146" s="202"/>
      <c r="H146" s="205">
        <v>10.77</v>
      </c>
      <c r="I146" s="206"/>
      <c r="J146" s="206"/>
      <c r="K146" s="202"/>
      <c r="L146" s="202"/>
      <c r="M146" s="207"/>
      <c r="N146" s="208"/>
      <c r="O146" s="209"/>
      <c r="P146" s="209"/>
      <c r="Q146" s="209"/>
      <c r="R146" s="209"/>
      <c r="S146" s="209"/>
      <c r="T146" s="209"/>
      <c r="U146" s="209"/>
      <c r="V146" s="209"/>
      <c r="W146" s="209"/>
      <c r="X146" s="210"/>
      <c r="AT146" s="211" t="s">
        <v>145</v>
      </c>
      <c r="AU146" s="211" t="s">
        <v>85</v>
      </c>
      <c r="AV146" s="12" t="s">
        <v>85</v>
      </c>
      <c r="AW146" s="12" t="s">
        <v>5</v>
      </c>
      <c r="AX146" s="12" t="s">
        <v>75</v>
      </c>
      <c r="AY146" s="211" t="s">
        <v>130</v>
      </c>
    </row>
    <row r="147" spans="2:65" s="12" customFormat="1">
      <c r="B147" s="201"/>
      <c r="C147" s="202"/>
      <c r="D147" s="197" t="s">
        <v>145</v>
      </c>
      <c r="E147" s="203" t="s">
        <v>19</v>
      </c>
      <c r="F147" s="204" t="s">
        <v>220</v>
      </c>
      <c r="G147" s="202"/>
      <c r="H147" s="205">
        <v>12.95</v>
      </c>
      <c r="I147" s="206"/>
      <c r="J147" s="206"/>
      <c r="K147" s="202"/>
      <c r="L147" s="202"/>
      <c r="M147" s="207"/>
      <c r="N147" s="208"/>
      <c r="O147" s="209"/>
      <c r="P147" s="209"/>
      <c r="Q147" s="209"/>
      <c r="R147" s="209"/>
      <c r="S147" s="209"/>
      <c r="T147" s="209"/>
      <c r="U147" s="209"/>
      <c r="V147" s="209"/>
      <c r="W147" s="209"/>
      <c r="X147" s="210"/>
      <c r="AT147" s="211" t="s">
        <v>145</v>
      </c>
      <c r="AU147" s="211" t="s">
        <v>85</v>
      </c>
      <c r="AV147" s="12" t="s">
        <v>85</v>
      </c>
      <c r="AW147" s="12" t="s">
        <v>5</v>
      </c>
      <c r="AX147" s="12" t="s">
        <v>75</v>
      </c>
      <c r="AY147" s="211" t="s">
        <v>130</v>
      </c>
    </row>
    <row r="148" spans="2:65" s="12" customFormat="1" ht="22.5">
      <c r="B148" s="201"/>
      <c r="C148" s="202"/>
      <c r="D148" s="197" t="s">
        <v>145</v>
      </c>
      <c r="E148" s="203" t="s">
        <v>19</v>
      </c>
      <c r="F148" s="204" t="s">
        <v>221</v>
      </c>
      <c r="G148" s="202"/>
      <c r="H148" s="205">
        <v>14.19</v>
      </c>
      <c r="I148" s="206"/>
      <c r="J148" s="206"/>
      <c r="K148" s="202"/>
      <c r="L148" s="202"/>
      <c r="M148" s="207"/>
      <c r="N148" s="208"/>
      <c r="O148" s="209"/>
      <c r="P148" s="209"/>
      <c r="Q148" s="209"/>
      <c r="R148" s="209"/>
      <c r="S148" s="209"/>
      <c r="T148" s="209"/>
      <c r="U148" s="209"/>
      <c r="V148" s="209"/>
      <c r="W148" s="209"/>
      <c r="X148" s="210"/>
      <c r="AT148" s="211" t="s">
        <v>145</v>
      </c>
      <c r="AU148" s="211" t="s">
        <v>85</v>
      </c>
      <c r="AV148" s="12" t="s">
        <v>85</v>
      </c>
      <c r="AW148" s="12" t="s">
        <v>5</v>
      </c>
      <c r="AX148" s="12" t="s">
        <v>75</v>
      </c>
      <c r="AY148" s="211" t="s">
        <v>130</v>
      </c>
    </row>
    <row r="149" spans="2:65" s="12" customFormat="1">
      <c r="B149" s="201"/>
      <c r="C149" s="202"/>
      <c r="D149" s="197" t="s">
        <v>145</v>
      </c>
      <c r="E149" s="203" t="s">
        <v>19</v>
      </c>
      <c r="F149" s="204" t="s">
        <v>222</v>
      </c>
      <c r="G149" s="202"/>
      <c r="H149" s="205">
        <v>14.99</v>
      </c>
      <c r="I149" s="206"/>
      <c r="J149" s="206"/>
      <c r="K149" s="202"/>
      <c r="L149" s="202"/>
      <c r="M149" s="207"/>
      <c r="N149" s="208"/>
      <c r="O149" s="209"/>
      <c r="P149" s="209"/>
      <c r="Q149" s="209"/>
      <c r="R149" s="209"/>
      <c r="S149" s="209"/>
      <c r="T149" s="209"/>
      <c r="U149" s="209"/>
      <c r="V149" s="209"/>
      <c r="W149" s="209"/>
      <c r="X149" s="210"/>
      <c r="AT149" s="211" t="s">
        <v>145</v>
      </c>
      <c r="AU149" s="211" t="s">
        <v>85</v>
      </c>
      <c r="AV149" s="12" t="s">
        <v>85</v>
      </c>
      <c r="AW149" s="12" t="s">
        <v>5</v>
      </c>
      <c r="AX149" s="12" t="s">
        <v>75</v>
      </c>
      <c r="AY149" s="211" t="s">
        <v>130</v>
      </c>
    </row>
    <row r="150" spans="2:65" s="12" customFormat="1" ht="22.5">
      <c r="B150" s="201"/>
      <c r="C150" s="202"/>
      <c r="D150" s="197" t="s">
        <v>145</v>
      </c>
      <c r="E150" s="203" t="s">
        <v>19</v>
      </c>
      <c r="F150" s="204" t="s">
        <v>223</v>
      </c>
      <c r="G150" s="202"/>
      <c r="H150" s="205">
        <v>14.51</v>
      </c>
      <c r="I150" s="206"/>
      <c r="J150" s="206"/>
      <c r="K150" s="202"/>
      <c r="L150" s="202"/>
      <c r="M150" s="207"/>
      <c r="N150" s="208"/>
      <c r="O150" s="209"/>
      <c r="P150" s="209"/>
      <c r="Q150" s="209"/>
      <c r="R150" s="209"/>
      <c r="S150" s="209"/>
      <c r="T150" s="209"/>
      <c r="U150" s="209"/>
      <c r="V150" s="209"/>
      <c r="W150" s="209"/>
      <c r="X150" s="210"/>
      <c r="AT150" s="211" t="s">
        <v>145</v>
      </c>
      <c r="AU150" s="211" t="s">
        <v>85</v>
      </c>
      <c r="AV150" s="12" t="s">
        <v>85</v>
      </c>
      <c r="AW150" s="12" t="s">
        <v>5</v>
      </c>
      <c r="AX150" s="12" t="s">
        <v>75</v>
      </c>
      <c r="AY150" s="211" t="s">
        <v>130</v>
      </c>
    </row>
    <row r="151" spans="2:65" s="14" customFormat="1">
      <c r="B151" s="222"/>
      <c r="C151" s="223"/>
      <c r="D151" s="197" t="s">
        <v>145</v>
      </c>
      <c r="E151" s="224" t="s">
        <v>19</v>
      </c>
      <c r="F151" s="225" t="s">
        <v>173</v>
      </c>
      <c r="G151" s="223"/>
      <c r="H151" s="226">
        <v>440.69</v>
      </c>
      <c r="I151" s="227"/>
      <c r="J151" s="227"/>
      <c r="K151" s="223"/>
      <c r="L151" s="223"/>
      <c r="M151" s="228"/>
      <c r="N151" s="229"/>
      <c r="O151" s="230"/>
      <c r="P151" s="230"/>
      <c r="Q151" s="230"/>
      <c r="R151" s="230"/>
      <c r="S151" s="230"/>
      <c r="T151" s="230"/>
      <c r="U151" s="230"/>
      <c r="V151" s="230"/>
      <c r="W151" s="230"/>
      <c r="X151" s="231"/>
      <c r="AT151" s="232" t="s">
        <v>145</v>
      </c>
      <c r="AU151" s="232" t="s">
        <v>85</v>
      </c>
      <c r="AV151" s="14" t="s">
        <v>137</v>
      </c>
      <c r="AW151" s="14" t="s">
        <v>5</v>
      </c>
      <c r="AX151" s="14" t="s">
        <v>83</v>
      </c>
      <c r="AY151" s="232" t="s">
        <v>130</v>
      </c>
    </row>
    <row r="152" spans="2:65" s="1" customFormat="1" ht="24" customHeight="1">
      <c r="B152" s="33"/>
      <c r="C152" s="184" t="s">
        <v>224</v>
      </c>
      <c r="D152" s="184" t="s">
        <v>132</v>
      </c>
      <c r="E152" s="185" t="s">
        <v>225</v>
      </c>
      <c r="F152" s="186" t="s">
        <v>226</v>
      </c>
      <c r="G152" s="187" t="s">
        <v>181</v>
      </c>
      <c r="H152" s="188">
        <v>220.34</v>
      </c>
      <c r="I152" s="189"/>
      <c r="J152" s="189"/>
      <c r="K152" s="188">
        <f>ROUND(P152*H152,2)</f>
        <v>0</v>
      </c>
      <c r="L152" s="186" t="s">
        <v>136</v>
      </c>
      <c r="M152" s="37"/>
      <c r="N152" s="190" t="s">
        <v>19</v>
      </c>
      <c r="O152" s="191" t="s">
        <v>44</v>
      </c>
      <c r="P152" s="192">
        <f>I152+J152</f>
        <v>0</v>
      </c>
      <c r="Q152" s="192">
        <f>ROUND(I152*H152,2)</f>
        <v>0</v>
      </c>
      <c r="R152" s="192">
        <f>ROUND(J152*H152,2)</f>
        <v>0</v>
      </c>
      <c r="S152" s="61"/>
      <c r="T152" s="193">
        <f>S152*H152</f>
        <v>0</v>
      </c>
      <c r="U152" s="193">
        <v>0</v>
      </c>
      <c r="V152" s="193">
        <f>U152*H152</f>
        <v>0</v>
      </c>
      <c r="W152" s="193">
        <v>0</v>
      </c>
      <c r="X152" s="194">
        <f>W152*H152</f>
        <v>0</v>
      </c>
      <c r="AR152" s="195" t="s">
        <v>137</v>
      </c>
      <c r="AT152" s="195" t="s">
        <v>132</v>
      </c>
      <c r="AU152" s="195" t="s">
        <v>85</v>
      </c>
      <c r="AY152" s="17" t="s">
        <v>130</v>
      </c>
      <c r="BE152" s="196">
        <f>IF(O152="základní",K152,0)</f>
        <v>0</v>
      </c>
      <c r="BF152" s="196">
        <f>IF(O152="snížená",K152,0)</f>
        <v>0</v>
      </c>
      <c r="BG152" s="196">
        <f>IF(O152="zákl. přenesená",K152,0)</f>
        <v>0</v>
      </c>
      <c r="BH152" s="196">
        <f>IF(O152="sníž. přenesená",K152,0)</f>
        <v>0</v>
      </c>
      <c r="BI152" s="196">
        <f>IF(O152="nulová",K152,0)</f>
        <v>0</v>
      </c>
      <c r="BJ152" s="17" t="s">
        <v>83</v>
      </c>
      <c r="BK152" s="196">
        <f>ROUND(P152*H152,2)</f>
        <v>0</v>
      </c>
      <c r="BL152" s="17" t="s">
        <v>137</v>
      </c>
      <c r="BM152" s="195" t="s">
        <v>227</v>
      </c>
    </row>
    <row r="153" spans="2:65" s="1" customFormat="1" ht="39">
      <c r="B153" s="33"/>
      <c r="C153" s="34"/>
      <c r="D153" s="197" t="s">
        <v>139</v>
      </c>
      <c r="E153" s="34"/>
      <c r="F153" s="198" t="s">
        <v>228</v>
      </c>
      <c r="G153" s="34"/>
      <c r="H153" s="34"/>
      <c r="I153" s="106"/>
      <c r="J153" s="106"/>
      <c r="K153" s="34"/>
      <c r="L153" s="34"/>
      <c r="M153" s="37"/>
      <c r="N153" s="199"/>
      <c r="O153" s="61"/>
      <c r="P153" s="61"/>
      <c r="Q153" s="61"/>
      <c r="R153" s="61"/>
      <c r="S153" s="61"/>
      <c r="T153" s="61"/>
      <c r="U153" s="61"/>
      <c r="V153" s="61"/>
      <c r="W153" s="61"/>
      <c r="X153" s="62"/>
      <c r="AT153" s="17" t="s">
        <v>139</v>
      </c>
      <c r="AU153" s="17" t="s">
        <v>85</v>
      </c>
    </row>
    <row r="154" spans="2:65" s="1" customFormat="1" ht="243.75">
      <c r="B154" s="33"/>
      <c r="C154" s="34"/>
      <c r="D154" s="197" t="s">
        <v>141</v>
      </c>
      <c r="E154" s="34"/>
      <c r="F154" s="200" t="s">
        <v>229</v>
      </c>
      <c r="G154" s="34"/>
      <c r="H154" s="34"/>
      <c r="I154" s="106"/>
      <c r="J154" s="106"/>
      <c r="K154" s="34"/>
      <c r="L154" s="34"/>
      <c r="M154" s="37"/>
      <c r="N154" s="199"/>
      <c r="O154" s="61"/>
      <c r="P154" s="61"/>
      <c r="Q154" s="61"/>
      <c r="R154" s="61"/>
      <c r="S154" s="61"/>
      <c r="T154" s="61"/>
      <c r="U154" s="61"/>
      <c r="V154" s="61"/>
      <c r="W154" s="61"/>
      <c r="X154" s="62"/>
      <c r="AT154" s="17" t="s">
        <v>141</v>
      </c>
      <c r="AU154" s="17" t="s">
        <v>85</v>
      </c>
    </row>
    <row r="155" spans="2:65" s="12" customFormat="1" ht="22.5">
      <c r="B155" s="201"/>
      <c r="C155" s="202"/>
      <c r="D155" s="197" t="s">
        <v>145</v>
      </c>
      <c r="E155" s="203" t="s">
        <v>19</v>
      </c>
      <c r="F155" s="204" t="s">
        <v>230</v>
      </c>
      <c r="G155" s="202"/>
      <c r="H155" s="205">
        <v>186.64</v>
      </c>
      <c r="I155" s="206"/>
      <c r="J155" s="206"/>
      <c r="K155" s="202"/>
      <c r="L155" s="202"/>
      <c r="M155" s="207"/>
      <c r="N155" s="208"/>
      <c r="O155" s="209"/>
      <c r="P155" s="209"/>
      <c r="Q155" s="209"/>
      <c r="R155" s="209"/>
      <c r="S155" s="209"/>
      <c r="T155" s="209"/>
      <c r="U155" s="209"/>
      <c r="V155" s="209"/>
      <c r="W155" s="209"/>
      <c r="X155" s="210"/>
      <c r="AT155" s="211" t="s">
        <v>145</v>
      </c>
      <c r="AU155" s="211" t="s">
        <v>85</v>
      </c>
      <c r="AV155" s="12" t="s">
        <v>85</v>
      </c>
      <c r="AW155" s="12" t="s">
        <v>5</v>
      </c>
      <c r="AX155" s="12" t="s">
        <v>75</v>
      </c>
      <c r="AY155" s="211" t="s">
        <v>130</v>
      </c>
    </row>
    <row r="156" spans="2:65" s="12" customFormat="1" ht="22.5">
      <c r="B156" s="201"/>
      <c r="C156" s="202"/>
      <c r="D156" s="197" t="s">
        <v>145</v>
      </c>
      <c r="E156" s="203" t="s">
        <v>19</v>
      </c>
      <c r="F156" s="204" t="s">
        <v>231</v>
      </c>
      <c r="G156" s="202"/>
      <c r="H156" s="205">
        <v>5.39</v>
      </c>
      <c r="I156" s="206"/>
      <c r="J156" s="206"/>
      <c r="K156" s="202"/>
      <c r="L156" s="202"/>
      <c r="M156" s="207"/>
      <c r="N156" s="208"/>
      <c r="O156" s="209"/>
      <c r="P156" s="209"/>
      <c r="Q156" s="209"/>
      <c r="R156" s="209"/>
      <c r="S156" s="209"/>
      <c r="T156" s="209"/>
      <c r="U156" s="209"/>
      <c r="V156" s="209"/>
      <c r="W156" s="209"/>
      <c r="X156" s="210"/>
      <c r="AT156" s="211" t="s">
        <v>145</v>
      </c>
      <c r="AU156" s="211" t="s">
        <v>85</v>
      </c>
      <c r="AV156" s="12" t="s">
        <v>85</v>
      </c>
      <c r="AW156" s="12" t="s">
        <v>5</v>
      </c>
      <c r="AX156" s="12" t="s">
        <v>75</v>
      </c>
      <c r="AY156" s="211" t="s">
        <v>130</v>
      </c>
    </row>
    <row r="157" spans="2:65" s="12" customFormat="1" ht="22.5">
      <c r="B157" s="201"/>
      <c r="C157" s="202"/>
      <c r="D157" s="197" t="s">
        <v>145</v>
      </c>
      <c r="E157" s="203" t="s">
        <v>19</v>
      </c>
      <c r="F157" s="204" t="s">
        <v>232</v>
      </c>
      <c r="G157" s="202"/>
      <c r="H157" s="205">
        <v>6.47</v>
      </c>
      <c r="I157" s="206"/>
      <c r="J157" s="206"/>
      <c r="K157" s="202"/>
      <c r="L157" s="202"/>
      <c r="M157" s="207"/>
      <c r="N157" s="208"/>
      <c r="O157" s="209"/>
      <c r="P157" s="209"/>
      <c r="Q157" s="209"/>
      <c r="R157" s="209"/>
      <c r="S157" s="209"/>
      <c r="T157" s="209"/>
      <c r="U157" s="209"/>
      <c r="V157" s="209"/>
      <c r="W157" s="209"/>
      <c r="X157" s="210"/>
      <c r="AT157" s="211" t="s">
        <v>145</v>
      </c>
      <c r="AU157" s="211" t="s">
        <v>85</v>
      </c>
      <c r="AV157" s="12" t="s">
        <v>85</v>
      </c>
      <c r="AW157" s="12" t="s">
        <v>5</v>
      </c>
      <c r="AX157" s="12" t="s">
        <v>75</v>
      </c>
      <c r="AY157" s="211" t="s">
        <v>130</v>
      </c>
    </row>
    <row r="158" spans="2:65" s="12" customFormat="1" ht="22.5">
      <c r="B158" s="201"/>
      <c r="C158" s="202"/>
      <c r="D158" s="197" t="s">
        <v>145</v>
      </c>
      <c r="E158" s="203" t="s">
        <v>19</v>
      </c>
      <c r="F158" s="204" t="s">
        <v>233</v>
      </c>
      <c r="G158" s="202"/>
      <c r="H158" s="205">
        <v>7.1</v>
      </c>
      <c r="I158" s="206"/>
      <c r="J158" s="206"/>
      <c r="K158" s="202"/>
      <c r="L158" s="202"/>
      <c r="M158" s="207"/>
      <c r="N158" s="208"/>
      <c r="O158" s="209"/>
      <c r="P158" s="209"/>
      <c r="Q158" s="209"/>
      <c r="R158" s="209"/>
      <c r="S158" s="209"/>
      <c r="T158" s="209"/>
      <c r="U158" s="209"/>
      <c r="V158" s="209"/>
      <c r="W158" s="209"/>
      <c r="X158" s="210"/>
      <c r="AT158" s="211" t="s">
        <v>145</v>
      </c>
      <c r="AU158" s="211" t="s">
        <v>85</v>
      </c>
      <c r="AV158" s="12" t="s">
        <v>85</v>
      </c>
      <c r="AW158" s="12" t="s">
        <v>5</v>
      </c>
      <c r="AX158" s="12" t="s">
        <v>75</v>
      </c>
      <c r="AY158" s="211" t="s">
        <v>130</v>
      </c>
    </row>
    <row r="159" spans="2:65" s="12" customFormat="1" ht="22.5">
      <c r="B159" s="201"/>
      <c r="C159" s="202"/>
      <c r="D159" s="197" t="s">
        <v>145</v>
      </c>
      <c r="E159" s="203" t="s">
        <v>19</v>
      </c>
      <c r="F159" s="204" t="s">
        <v>234</v>
      </c>
      <c r="G159" s="202"/>
      <c r="H159" s="205">
        <v>7.49</v>
      </c>
      <c r="I159" s="206"/>
      <c r="J159" s="206"/>
      <c r="K159" s="202"/>
      <c r="L159" s="202"/>
      <c r="M159" s="207"/>
      <c r="N159" s="208"/>
      <c r="O159" s="209"/>
      <c r="P159" s="209"/>
      <c r="Q159" s="209"/>
      <c r="R159" s="209"/>
      <c r="S159" s="209"/>
      <c r="T159" s="209"/>
      <c r="U159" s="209"/>
      <c r="V159" s="209"/>
      <c r="W159" s="209"/>
      <c r="X159" s="210"/>
      <c r="AT159" s="211" t="s">
        <v>145</v>
      </c>
      <c r="AU159" s="211" t="s">
        <v>85</v>
      </c>
      <c r="AV159" s="12" t="s">
        <v>85</v>
      </c>
      <c r="AW159" s="12" t="s">
        <v>5</v>
      </c>
      <c r="AX159" s="12" t="s">
        <v>75</v>
      </c>
      <c r="AY159" s="211" t="s">
        <v>130</v>
      </c>
    </row>
    <row r="160" spans="2:65" s="12" customFormat="1" ht="22.5">
      <c r="B160" s="201"/>
      <c r="C160" s="202"/>
      <c r="D160" s="197" t="s">
        <v>145</v>
      </c>
      <c r="E160" s="203" t="s">
        <v>19</v>
      </c>
      <c r="F160" s="204" t="s">
        <v>235</v>
      </c>
      <c r="G160" s="202"/>
      <c r="H160" s="205">
        <v>7.25</v>
      </c>
      <c r="I160" s="206"/>
      <c r="J160" s="206"/>
      <c r="K160" s="202"/>
      <c r="L160" s="202"/>
      <c r="M160" s="207"/>
      <c r="N160" s="208"/>
      <c r="O160" s="209"/>
      <c r="P160" s="209"/>
      <c r="Q160" s="209"/>
      <c r="R160" s="209"/>
      <c r="S160" s="209"/>
      <c r="T160" s="209"/>
      <c r="U160" s="209"/>
      <c r="V160" s="209"/>
      <c r="W160" s="209"/>
      <c r="X160" s="210"/>
      <c r="AT160" s="211" t="s">
        <v>145</v>
      </c>
      <c r="AU160" s="211" t="s">
        <v>85</v>
      </c>
      <c r="AV160" s="12" t="s">
        <v>85</v>
      </c>
      <c r="AW160" s="12" t="s">
        <v>5</v>
      </c>
      <c r="AX160" s="12" t="s">
        <v>75</v>
      </c>
      <c r="AY160" s="211" t="s">
        <v>130</v>
      </c>
    </row>
    <row r="161" spans="2:65" s="14" customFormat="1">
      <c r="B161" s="222"/>
      <c r="C161" s="223"/>
      <c r="D161" s="197" t="s">
        <v>145</v>
      </c>
      <c r="E161" s="224" t="s">
        <v>19</v>
      </c>
      <c r="F161" s="225" t="s">
        <v>173</v>
      </c>
      <c r="G161" s="223"/>
      <c r="H161" s="226">
        <v>220.34</v>
      </c>
      <c r="I161" s="227"/>
      <c r="J161" s="227"/>
      <c r="K161" s="223"/>
      <c r="L161" s="223"/>
      <c r="M161" s="228"/>
      <c r="N161" s="229"/>
      <c r="O161" s="230"/>
      <c r="P161" s="230"/>
      <c r="Q161" s="230"/>
      <c r="R161" s="230"/>
      <c r="S161" s="230"/>
      <c r="T161" s="230"/>
      <c r="U161" s="230"/>
      <c r="V161" s="230"/>
      <c r="W161" s="230"/>
      <c r="X161" s="231"/>
      <c r="AT161" s="232" t="s">
        <v>145</v>
      </c>
      <c r="AU161" s="232" t="s">
        <v>85</v>
      </c>
      <c r="AV161" s="14" t="s">
        <v>137</v>
      </c>
      <c r="AW161" s="14" t="s">
        <v>5</v>
      </c>
      <c r="AX161" s="14" t="s">
        <v>83</v>
      </c>
      <c r="AY161" s="232" t="s">
        <v>130</v>
      </c>
    </row>
    <row r="162" spans="2:65" s="1" customFormat="1" ht="24" customHeight="1">
      <c r="B162" s="33"/>
      <c r="C162" s="184" t="s">
        <v>236</v>
      </c>
      <c r="D162" s="184" t="s">
        <v>132</v>
      </c>
      <c r="E162" s="185" t="s">
        <v>237</v>
      </c>
      <c r="F162" s="186" t="s">
        <v>238</v>
      </c>
      <c r="G162" s="187" t="s">
        <v>181</v>
      </c>
      <c r="H162" s="188">
        <v>188.87</v>
      </c>
      <c r="I162" s="189"/>
      <c r="J162" s="189"/>
      <c r="K162" s="188">
        <f>ROUND(P162*H162,2)</f>
        <v>0</v>
      </c>
      <c r="L162" s="186" t="s">
        <v>136</v>
      </c>
      <c r="M162" s="37"/>
      <c r="N162" s="190" t="s">
        <v>19</v>
      </c>
      <c r="O162" s="191" t="s">
        <v>44</v>
      </c>
      <c r="P162" s="192">
        <f>I162+J162</f>
        <v>0</v>
      </c>
      <c r="Q162" s="192">
        <f>ROUND(I162*H162,2)</f>
        <v>0</v>
      </c>
      <c r="R162" s="192">
        <f>ROUND(J162*H162,2)</f>
        <v>0</v>
      </c>
      <c r="S162" s="61"/>
      <c r="T162" s="193">
        <f>S162*H162</f>
        <v>0</v>
      </c>
      <c r="U162" s="193">
        <v>0</v>
      </c>
      <c r="V162" s="193">
        <f>U162*H162</f>
        <v>0</v>
      </c>
      <c r="W162" s="193">
        <v>0</v>
      </c>
      <c r="X162" s="194">
        <f>W162*H162</f>
        <v>0</v>
      </c>
      <c r="AR162" s="195" t="s">
        <v>137</v>
      </c>
      <c r="AT162" s="195" t="s">
        <v>132</v>
      </c>
      <c r="AU162" s="195" t="s">
        <v>85</v>
      </c>
      <c r="AY162" s="17" t="s">
        <v>130</v>
      </c>
      <c r="BE162" s="196">
        <f>IF(O162="základní",K162,0)</f>
        <v>0</v>
      </c>
      <c r="BF162" s="196">
        <f>IF(O162="snížená",K162,0)</f>
        <v>0</v>
      </c>
      <c r="BG162" s="196">
        <f>IF(O162="zákl. přenesená",K162,0)</f>
        <v>0</v>
      </c>
      <c r="BH162" s="196">
        <f>IF(O162="sníž. přenesená",K162,0)</f>
        <v>0</v>
      </c>
      <c r="BI162" s="196">
        <f>IF(O162="nulová",K162,0)</f>
        <v>0</v>
      </c>
      <c r="BJ162" s="17" t="s">
        <v>83</v>
      </c>
      <c r="BK162" s="196">
        <f>ROUND(P162*H162,2)</f>
        <v>0</v>
      </c>
      <c r="BL162" s="17" t="s">
        <v>137</v>
      </c>
      <c r="BM162" s="195" t="s">
        <v>239</v>
      </c>
    </row>
    <row r="163" spans="2:65" s="1" customFormat="1" ht="29.25">
      <c r="B163" s="33"/>
      <c r="C163" s="34"/>
      <c r="D163" s="197" t="s">
        <v>139</v>
      </c>
      <c r="E163" s="34"/>
      <c r="F163" s="198" t="s">
        <v>240</v>
      </c>
      <c r="G163" s="34"/>
      <c r="H163" s="34"/>
      <c r="I163" s="106"/>
      <c r="J163" s="106"/>
      <c r="K163" s="34"/>
      <c r="L163" s="34"/>
      <c r="M163" s="37"/>
      <c r="N163" s="199"/>
      <c r="O163" s="61"/>
      <c r="P163" s="61"/>
      <c r="Q163" s="61"/>
      <c r="R163" s="61"/>
      <c r="S163" s="61"/>
      <c r="T163" s="61"/>
      <c r="U163" s="61"/>
      <c r="V163" s="61"/>
      <c r="W163" s="61"/>
      <c r="X163" s="62"/>
      <c r="AT163" s="17" t="s">
        <v>139</v>
      </c>
      <c r="AU163" s="17" t="s">
        <v>85</v>
      </c>
    </row>
    <row r="164" spans="2:65" s="1" customFormat="1" ht="243.75">
      <c r="B164" s="33"/>
      <c r="C164" s="34"/>
      <c r="D164" s="197" t="s">
        <v>141</v>
      </c>
      <c r="E164" s="34"/>
      <c r="F164" s="200" t="s">
        <v>229</v>
      </c>
      <c r="G164" s="34"/>
      <c r="H164" s="34"/>
      <c r="I164" s="106"/>
      <c r="J164" s="106"/>
      <c r="K164" s="34"/>
      <c r="L164" s="34"/>
      <c r="M164" s="37"/>
      <c r="N164" s="199"/>
      <c r="O164" s="61"/>
      <c r="P164" s="61"/>
      <c r="Q164" s="61"/>
      <c r="R164" s="61"/>
      <c r="S164" s="61"/>
      <c r="T164" s="61"/>
      <c r="U164" s="61"/>
      <c r="V164" s="61"/>
      <c r="W164" s="61"/>
      <c r="X164" s="62"/>
      <c r="AT164" s="17" t="s">
        <v>141</v>
      </c>
      <c r="AU164" s="17" t="s">
        <v>85</v>
      </c>
    </row>
    <row r="165" spans="2:65" s="12" customFormat="1" ht="22.5">
      <c r="B165" s="201"/>
      <c r="C165" s="202"/>
      <c r="D165" s="197" t="s">
        <v>145</v>
      </c>
      <c r="E165" s="203" t="s">
        <v>19</v>
      </c>
      <c r="F165" s="204" t="s">
        <v>241</v>
      </c>
      <c r="G165" s="202"/>
      <c r="H165" s="205">
        <v>159.97999999999999</v>
      </c>
      <c r="I165" s="206"/>
      <c r="J165" s="206"/>
      <c r="K165" s="202"/>
      <c r="L165" s="202"/>
      <c r="M165" s="207"/>
      <c r="N165" s="208"/>
      <c r="O165" s="209"/>
      <c r="P165" s="209"/>
      <c r="Q165" s="209"/>
      <c r="R165" s="209"/>
      <c r="S165" s="209"/>
      <c r="T165" s="209"/>
      <c r="U165" s="209"/>
      <c r="V165" s="209"/>
      <c r="W165" s="209"/>
      <c r="X165" s="210"/>
      <c r="AT165" s="211" t="s">
        <v>145</v>
      </c>
      <c r="AU165" s="211" t="s">
        <v>85</v>
      </c>
      <c r="AV165" s="12" t="s">
        <v>85</v>
      </c>
      <c r="AW165" s="12" t="s">
        <v>5</v>
      </c>
      <c r="AX165" s="12" t="s">
        <v>75</v>
      </c>
      <c r="AY165" s="211" t="s">
        <v>130</v>
      </c>
    </row>
    <row r="166" spans="2:65" s="12" customFormat="1" ht="22.5">
      <c r="B166" s="201"/>
      <c r="C166" s="202"/>
      <c r="D166" s="197" t="s">
        <v>145</v>
      </c>
      <c r="E166" s="203" t="s">
        <v>19</v>
      </c>
      <c r="F166" s="204" t="s">
        <v>242</v>
      </c>
      <c r="G166" s="202"/>
      <c r="H166" s="205">
        <v>4.62</v>
      </c>
      <c r="I166" s="206"/>
      <c r="J166" s="206"/>
      <c r="K166" s="202"/>
      <c r="L166" s="202"/>
      <c r="M166" s="207"/>
      <c r="N166" s="208"/>
      <c r="O166" s="209"/>
      <c r="P166" s="209"/>
      <c r="Q166" s="209"/>
      <c r="R166" s="209"/>
      <c r="S166" s="209"/>
      <c r="T166" s="209"/>
      <c r="U166" s="209"/>
      <c r="V166" s="209"/>
      <c r="W166" s="209"/>
      <c r="X166" s="210"/>
      <c r="AT166" s="211" t="s">
        <v>145</v>
      </c>
      <c r="AU166" s="211" t="s">
        <v>85</v>
      </c>
      <c r="AV166" s="12" t="s">
        <v>85</v>
      </c>
      <c r="AW166" s="12" t="s">
        <v>5</v>
      </c>
      <c r="AX166" s="12" t="s">
        <v>75</v>
      </c>
      <c r="AY166" s="211" t="s">
        <v>130</v>
      </c>
    </row>
    <row r="167" spans="2:65" s="12" customFormat="1">
      <c r="B167" s="201"/>
      <c r="C167" s="202"/>
      <c r="D167" s="197" t="s">
        <v>145</v>
      </c>
      <c r="E167" s="203" t="s">
        <v>19</v>
      </c>
      <c r="F167" s="204" t="s">
        <v>243</v>
      </c>
      <c r="G167" s="202"/>
      <c r="H167" s="205">
        <v>5.55</v>
      </c>
      <c r="I167" s="206"/>
      <c r="J167" s="206"/>
      <c r="K167" s="202"/>
      <c r="L167" s="202"/>
      <c r="M167" s="207"/>
      <c r="N167" s="208"/>
      <c r="O167" s="209"/>
      <c r="P167" s="209"/>
      <c r="Q167" s="209"/>
      <c r="R167" s="209"/>
      <c r="S167" s="209"/>
      <c r="T167" s="209"/>
      <c r="U167" s="209"/>
      <c r="V167" s="209"/>
      <c r="W167" s="209"/>
      <c r="X167" s="210"/>
      <c r="AT167" s="211" t="s">
        <v>145</v>
      </c>
      <c r="AU167" s="211" t="s">
        <v>85</v>
      </c>
      <c r="AV167" s="12" t="s">
        <v>85</v>
      </c>
      <c r="AW167" s="12" t="s">
        <v>5</v>
      </c>
      <c r="AX167" s="12" t="s">
        <v>75</v>
      </c>
      <c r="AY167" s="211" t="s">
        <v>130</v>
      </c>
    </row>
    <row r="168" spans="2:65" s="12" customFormat="1" ht="22.5">
      <c r="B168" s="201"/>
      <c r="C168" s="202"/>
      <c r="D168" s="197" t="s">
        <v>145</v>
      </c>
      <c r="E168" s="203" t="s">
        <v>19</v>
      </c>
      <c r="F168" s="204" t="s">
        <v>244</v>
      </c>
      <c r="G168" s="202"/>
      <c r="H168" s="205">
        <v>6.08</v>
      </c>
      <c r="I168" s="206"/>
      <c r="J168" s="206"/>
      <c r="K168" s="202"/>
      <c r="L168" s="202"/>
      <c r="M168" s="207"/>
      <c r="N168" s="208"/>
      <c r="O168" s="209"/>
      <c r="P168" s="209"/>
      <c r="Q168" s="209"/>
      <c r="R168" s="209"/>
      <c r="S168" s="209"/>
      <c r="T168" s="209"/>
      <c r="U168" s="209"/>
      <c r="V168" s="209"/>
      <c r="W168" s="209"/>
      <c r="X168" s="210"/>
      <c r="AT168" s="211" t="s">
        <v>145</v>
      </c>
      <c r="AU168" s="211" t="s">
        <v>85</v>
      </c>
      <c r="AV168" s="12" t="s">
        <v>85</v>
      </c>
      <c r="AW168" s="12" t="s">
        <v>5</v>
      </c>
      <c r="AX168" s="12" t="s">
        <v>75</v>
      </c>
      <c r="AY168" s="211" t="s">
        <v>130</v>
      </c>
    </row>
    <row r="169" spans="2:65" s="12" customFormat="1">
      <c r="B169" s="201"/>
      <c r="C169" s="202"/>
      <c r="D169" s="197" t="s">
        <v>145</v>
      </c>
      <c r="E169" s="203" t="s">
        <v>19</v>
      </c>
      <c r="F169" s="204" t="s">
        <v>245</v>
      </c>
      <c r="G169" s="202"/>
      <c r="H169" s="205">
        <v>6.42</v>
      </c>
      <c r="I169" s="206"/>
      <c r="J169" s="206"/>
      <c r="K169" s="202"/>
      <c r="L169" s="202"/>
      <c r="M169" s="207"/>
      <c r="N169" s="208"/>
      <c r="O169" s="209"/>
      <c r="P169" s="209"/>
      <c r="Q169" s="209"/>
      <c r="R169" s="209"/>
      <c r="S169" s="209"/>
      <c r="T169" s="209"/>
      <c r="U169" s="209"/>
      <c r="V169" s="209"/>
      <c r="W169" s="209"/>
      <c r="X169" s="210"/>
      <c r="AT169" s="211" t="s">
        <v>145</v>
      </c>
      <c r="AU169" s="211" t="s">
        <v>85</v>
      </c>
      <c r="AV169" s="12" t="s">
        <v>85</v>
      </c>
      <c r="AW169" s="12" t="s">
        <v>5</v>
      </c>
      <c r="AX169" s="12" t="s">
        <v>75</v>
      </c>
      <c r="AY169" s="211" t="s">
        <v>130</v>
      </c>
    </row>
    <row r="170" spans="2:65" s="12" customFormat="1" ht="22.5">
      <c r="B170" s="201"/>
      <c r="C170" s="202"/>
      <c r="D170" s="197" t="s">
        <v>145</v>
      </c>
      <c r="E170" s="203" t="s">
        <v>19</v>
      </c>
      <c r="F170" s="204" t="s">
        <v>246</v>
      </c>
      <c r="G170" s="202"/>
      <c r="H170" s="205">
        <v>6.22</v>
      </c>
      <c r="I170" s="206"/>
      <c r="J170" s="206"/>
      <c r="K170" s="202"/>
      <c r="L170" s="202"/>
      <c r="M170" s="207"/>
      <c r="N170" s="208"/>
      <c r="O170" s="209"/>
      <c r="P170" s="209"/>
      <c r="Q170" s="209"/>
      <c r="R170" s="209"/>
      <c r="S170" s="209"/>
      <c r="T170" s="209"/>
      <c r="U170" s="209"/>
      <c r="V170" s="209"/>
      <c r="W170" s="209"/>
      <c r="X170" s="210"/>
      <c r="AT170" s="211" t="s">
        <v>145</v>
      </c>
      <c r="AU170" s="211" t="s">
        <v>85</v>
      </c>
      <c r="AV170" s="12" t="s">
        <v>85</v>
      </c>
      <c r="AW170" s="12" t="s">
        <v>5</v>
      </c>
      <c r="AX170" s="12" t="s">
        <v>75</v>
      </c>
      <c r="AY170" s="211" t="s">
        <v>130</v>
      </c>
    </row>
    <row r="171" spans="2:65" s="14" customFormat="1">
      <c r="B171" s="222"/>
      <c r="C171" s="223"/>
      <c r="D171" s="197" t="s">
        <v>145</v>
      </c>
      <c r="E171" s="224" t="s">
        <v>19</v>
      </c>
      <c r="F171" s="225" t="s">
        <v>173</v>
      </c>
      <c r="G171" s="223"/>
      <c r="H171" s="226">
        <v>188.87</v>
      </c>
      <c r="I171" s="227"/>
      <c r="J171" s="227"/>
      <c r="K171" s="223"/>
      <c r="L171" s="223"/>
      <c r="M171" s="228"/>
      <c r="N171" s="229"/>
      <c r="O171" s="230"/>
      <c r="P171" s="230"/>
      <c r="Q171" s="230"/>
      <c r="R171" s="230"/>
      <c r="S171" s="230"/>
      <c r="T171" s="230"/>
      <c r="U171" s="230"/>
      <c r="V171" s="230"/>
      <c r="W171" s="230"/>
      <c r="X171" s="231"/>
      <c r="AT171" s="232" t="s">
        <v>145</v>
      </c>
      <c r="AU171" s="232" t="s">
        <v>85</v>
      </c>
      <c r="AV171" s="14" t="s">
        <v>137</v>
      </c>
      <c r="AW171" s="14" t="s">
        <v>5</v>
      </c>
      <c r="AX171" s="14" t="s">
        <v>83</v>
      </c>
      <c r="AY171" s="232" t="s">
        <v>130</v>
      </c>
    </row>
    <row r="172" spans="2:65" s="1" customFormat="1" ht="24" customHeight="1">
      <c r="B172" s="33"/>
      <c r="C172" s="184" t="s">
        <v>247</v>
      </c>
      <c r="D172" s="184" t="s">
        <v>132</v>
      </c>
      <c r="E172" s="185" t="s">
        <v>248</v>
      </c>
      <c r="F172" s="186" t="s">
        <v>249</v>
      </c>
      <c r="G172" s="187" t="s">
        <v>181</v>
      </c>
      <c r="H172" s="188">
        <v>94.43</v>
      </c>
      <c r="I172" s="189"/>
      <c r="J172" s="189"/>
      <c r="K172" s="188">
        <f>ROUND(P172*H172,2)</f>
        <v>0</v>
      </c>
      <c r="L172" s="186" t="s">
        <v>136</v>
      </c>
      <c r="M172" s="37"/>
      <c r="N172" s="190" t="s">
        <v>19</v>
      </c>
      <c r="O172" s="191" t="s">
        <v>44</v>
      </c>
      <c r="P172" s="192">
        <f>I172+J172</f>
        <v>0</v>
      </c>
      <c r="Q172" s="192">
        <f>ROUND(I172*H172,2)</f>
        <v>0</v>
      </c>
      <c r="R172" s="192">
        <f>ROUND(J172*H172,2)</f>
        <v>0</v>
      </c>
      <c r="S172" s="61"/>
      <c r="T172" s="193">
        <f>S172*H172</f>
        <v>0</v>
      </c>
      <c r="U172" s="193">
        <v>0</v>
      </c>
      <c r="V172" s="193">
        <f>U172*H172</f>
        <v>0</v>
      </c>
      <c r="W172" s="193">
        <v>0</v>
      </c>
      <c r="X172" s="194">
        <f>W172*H172</f>
        <v>0</v>
      </c>
      <c r="AR172" s="195" t="s">
        <v>137</v>
      </c>
      <c r="AT172" s="195" t="s">
        <v>132</v>
      </c>
      <c r="AU172" s="195" t="s">
        <v>85</v>
      </c>
      <c r="AY172" s="17" t="s">
        <v>130</v>
      </c>
      <c r="BE172" s="196">
        <f>IF(O172="základní",K172,0)</f>
        <v>0</v>
      </c>
      <c r="BF172" s="196">
        <f>IF(O172="snížená",K172,0)</f>
        <v>0</v>
      </c>
      <c r="BG172" s="196">
        <f>IF(O172="zákl. přenesená",K172,0)</f>
        <v>0</v>
      </c>
      <c r="BH172" s="196">
        <f>IF(O172="sníž. přenesená",K172,0)</f>
        <v>0</v>
      </c>
      <c r="BI172" s="196">
        <f>IF(O172="nulová",K172,0)</f>
        <v>0</v>
      </c>
      <c r="BJ172" s="17" t="s">
        <v>83</v>
      </c>
      <c r="BK172" s="196">
        <f>ROUND(P172*H172,2)</f>
        <v>0</v>
      </c>
      <c r="BL172" s="17" t="s">
        <v>137</v>
      </c>
      <c r="BM172" s="195" t="s">
        <v>250</v>
      </c>
    </row>
    <row r="173" spans="2:65" s="1" customFormat="1" ht="39">
      <c r="B173" s="33"/>
      <c r="C173" s="34"/>
      <c r="D173" s="197" t="s">
        <v>139</v>
      </c>
      <c r="E173" s="34"/>
      <c r="F173" s="198" t="s">
        <v>251</v>
      </c>
      <c r="G173" s="34"/>
      <c r="H173" s="34"/>
      <c r="I173" s="106"/>
      <c r="J173" s="106"/>
      <c r="K173" s="34"/>
      <c r="L173" s="34"/>
      <c r="M173" s="37"/>
      <c r="N173" s="199"/>
      <c r="O173" s="61"/>
      <c r="P173" s="61"/>
      <c r="Q173" s="61"/>
      <c r="R173" s="61"/>
      <c r="S173" s="61"/>
      <c r="T173" s="61"/>
      <c r="U173" s="61"/>
      <c r="V173" s="61"/>
      <c r="W173" s="61"/>
      <c r="X173" s="62"/>
      <c r="AT173" s="17" t="s">
        <v>139</v>
      </c>
      <c r="AU173" s="17" t="s">
        <v>85</v>
      </c>
    </row>
    <row r="174" spans="2:65" s="1" customFormat="1" ht="243.75">
      <c r="B174" s="33"/>
      <c r="C174" s="34"/>
      <c r="D174" s="197" t="s">
        <v>141</v>
      </c>
      <c r="E174" s="34"/>
      <c r="F174" s="200" t="s">
        <v>229</v>
      </c>
      <c r="G174" s="34"/>
      <c r="H174" s="34"/>
      <c r="I174" s="106"/>
      <c r="J174" s="106"/>
      <c r="K174" s="34"/>
      <c r="L174" s="34"/>
      <c r="M174" s="37"/>
      <c r="N174" s="199"/>
      <c r="O174" s="61"/>
      <c r="P174" s="61"/>
      <c r="Q174" s="61"/>
      <c r="R174" s="61"/>
      <c r="S174" s="61"/>
      <c r="T174" s="61"/>
      <c r="U174" s="61"/>
      <c r="V174" s="61"/>
      <c r="W174" s="61"/>
      <c r="X174" s="62"/>
      <c r="AT174" s="17" t="s">
        <v>141</v>
      </c>
      <c r="AU174" s="17" t="s">
        <v>85</v>
      </c>
    </row>
    <row r="175" spans="2:65" s="12" customFormat="1" ht="22.5">
      <c r="B175" s="201"/>
      <c r="C175" s="202"/>
      <c r="D175" s="197" t="s">
        <v>145</v>
      </c>
      <c r="E175" s="203" t="s">
        <v>19</v>
      </c>
      <c r="F175" s="204" t="s">
        <v>252</v>
      </c>
      <c r="G175" s="202"/>
      <c r="H175" s="205">
        <v>79.989999999999995</v>
      </c>
      <c r="I175" s="206"/>
      <c r="J175" s="206"/>
      <c r="K175" s="202"/>
      <c r="L175" s="202"/>
      <c r="M175" s="207"/>
      <c r="N175" s="208"/>
      <c r="O175" s="209"/>
      <c r="P175" s="209"/>
      <c r="Q175" s="209"/>
      <c r="R175" s="209"/>
      <c r="S175" s="209"/>
      <c r="T175" s="209"/>
      <c r="U175" s="209"/>
      <c r="V175" s="209"/>
      <c r="W175" s="209"/>
      <c r="X175" s="210"/>
      <c r="AT175" s="211" t="s">
        <v>145</v>
      </c>
      <c r="AU175" s="211" t="s">
        <v>85</v>
      </c>
      <c r="AV175" s="12" t="s">
        <v>85</v>
      </c>
      <c r="AW175" s="12" t="s">
        <v>5</v>
      </c>
      <c r="AX175" s="12" t="s">
        <v>75</v>
      </c>
      <c r="AY175" s="211" t="s">
        <v>130</v>
      </c>
    </row>
    <row r="176" spans="2:65" s="12" customFormat="1" ht="22.5">
      <c r="B176" s="201"/>
      <c r="C176" s="202"/>
      <c r="D176" s="197" t="s">
        <v>145</v>
      </c>
      <c r="E176" s="203" t="s">
        <v>19</v>
      </c>
      <c r="F176" s="204" t="s">
        <v>253</v>
      </c>
      <c r="G176" s="202"/>
      <c r="H176" s="205">
        <v>2.31</v>
      </c>
      <c r="I176" s="206"/>
      <c r="J176" s="206"/>
      <c r="K176" s="202"/>
      <c r="L176" s="202"/>
      <c r="M176" s="207"/>
      <c r="N176" s="208"/>
      <c r="O176" s="209"/>
      <c r="P176" s="209"/>
      <c r="Q176" s="209"/>
      <c r="R176" s="209"/>
      <c r="S176" s="209"/>
      <c r="T176" s="209"/>
      <c r="U176" s="209"/>
      <c r="V176" s="209"/>
      <c r="W176" s="209"/>
      <c r="X176" s="210"/>
      <c r="AT176" s="211" t="s">
        <v>145</v>
      </c>
      <c r="AU176" s="211" t="s">
        <v>85</v>
      </c>
      <c r="AV176" s="12" t="s">
        <v>85</v>
      </c>
      <c r="AW176" s="12" t="s">
        <v>5</v>
      </c>
      <c r="AX176" s="12" t="s">
        <v>75</v>
      </c>
      <c r="AY176" s="211" t="s">
        <v>130</v>
      </c>
    </row>
    <row r="177" spans="2:65" s="12" customFormat="1" ht="22.5">
      <c r="B177" s="201"/>
      <c r="C177" s="202"/>
      <c r="D177" s="197" t="s">
        <v>145</v>
      </c>
      <c r="E177" s="203" t="s">
        <v>19</v>
      </c>
      <c r="F177" s="204" t="s">
        <v>254</v>
      </c>
      <c r="G177" s="202"/>
      <c r="H177" s="205">
        <v>2.77</v>
      </c>
      <c r="I177" s="206"/>
      <c r="J177" s="206"/>
      <c r="K177" s="202"/>
      <c r="L177" s="202"/>
      <c r="M177" s="207"/>
      <c r="N177" s="208"/>
      <c r="O177" s="209"/>
      <c r="P177" s="209"/>
      <c r="Q177" s="209"/>
      <c r="R177" s="209"/>
      <c r="S177" s="209"/>
      <c r="T177" s="209"/>
      <c r="U177" s="209"/>
      <c r="V177" s="209"/>
      <c r="W177" s="209"/>
      <c r="X177" s="210"/>
      <c r="AT177" s="211" t="s">
        <v>145</v>
      </c>
      <c r="AU177" s="211" t="s">
        <v>85</v>
      </c>
      <c r="AV177" s="12" t="s">
        <v>85</v>
      </c>
      <c r="AW177" s="12" t="s">
        <v>5</v>
      </c>
      <c r="AX177" s="12" t="s">
        <v>75</v>
      </c>
      <c r="AY177" s="211" t="s">
        <v>130</v>
      </c>
    </row>
    <row r="178" spans="2:65" s="12" customFormat="1" ht="22.5">
      <c r="B178" s="201"/>
      <c r="C178" s="202"/>
      <c r="D178" s="197" t="s">
        <v>145</v>
      </c>
      <c r="E178" s="203" t="s">
        <v>19</v>
      </c>
      <c r="F178" s="204" t="s">
        <v>255</v>
      </c>
      <c r="G178" s="202"/>
      <c r="H178" s="205">
        <v>3.04</v>
      </c>
      <c r="I178" s="206"/>
      <c r="J178" s="206"/>
      <c r="K178" s="202"/>
      <c r="L178" s="202"/>
      <c r="M178" s="207"/>
      <c r="N178" s="208"/>
      <c r="O178" s="209"/>
      <c r="P178" s="209"/>
      <c r="Q178" s="209"/>
      <c r="R178" s="209"/>
      <c r="S178" s="209"/>
      <c r="T178" s="209"/>
      <c r="U178" s="209"/>
      <c r="V178" s="209"/>
      <c r="W178" s="209"/>
      <c r="X178" s="210"/>
      <c r="AT178" s="211" t="s">
        <v>145</v>
      </c>
      <c r="AU178" s="211" t="s">
        <v>85</v>
      </c>
      <c r="AV178" s="12" t="s">
        <v>85</v>
      </c>
      <c r="AW178" s="12" t="s">
        <v>5</v>
      </c>
      <c r="AX178" s="12" t="s">
        <v>75</v>
      </c>
      <c r="AY178" s="211" t="s">
        <v>130</v>
      </c>
    </row>
    <row r="179" spans="2:65" s="12" customFormat="1" ht="22.5">
      <c r="B179" s="201"/>
      <c r="C179" s="202"/>
      <c r="D179" s="197" t="s">
        <v>145</v>
      </c>
      <c r="E179" s="203" t="s">
        <v>19</v>
      </c>
      <c r="F179" s="204" t="s">
        <v>256</v>
      </c>
      <c r="G179" s="202"/>
      <c r="H179" s="205">
        <v>3.21</v>
      </c>
      <c r="I179" s="206"/>
      <c r="J179" s="206"/>
      <c r="K179" s="202"/>
      <c r="L179" s="202"/>
      <c r="M179" s="207"/>
      <c r="N179" s="208"/>
      <c r="O179" s="209"/>
      <c r="P179" s="209"/>
      <c r="Q179" s="209"/>
      <c r="R179" s="209"/>
      <c r="S179" s="209"/>
      <c r="T179" s="209"/>
      <c r="U179" s="209"/>
      <c r="V179" s="209"/>
      <c r="W179" s="209"/>
      <c r="X179" s="210"/>
      <c r="AT179" s="211" t="s">
        <v>145</v>
      </c>
      <c r="AU179" s="211" t="s">
        <v>85</v>
      </c>
      <c r="AV179" s="12" t="s">
        <v>85</v>
      </c>
      <c r="AW179" s="12" t="s">
        <v>5</v>
      </c>
      <c r="AX179" s="12" t="s">
        <v>75</v>
      </c>
      <c r="AY179" s="211" t="s">
        <v>130</v>
      </c>
    </row>
    <row r="180" spans="2:65" s="12" customFormat="1" ht="22.5">
      <c r="B180" s="201"/>
      <c r="C180" s="202"/>
      <c r="D180" s="197" t="s">
        <v>145</v>
      </c>
      <c r="E180" s="203" t="s">
        <v>19</v>
      </c>
      <c r="F180" s="204" t="s">
        <v>257</v>
      </c>
      <c r="G180" s="202"/>
      <c r="H180" s="205">
        <v>3.11</v>
      </c>
      <c r="I180" s="206"/>
      <c r="J180" s="206"/>
      <c r="K180" s="202"/>
      <c r="L180" s="202"/>
      <c r="M180" s="207"/>
      <c r="N180" s="208"/>
      <c r="O180" s="209"/>
      <c r="P180" s="209"/>
      <c r="Q180" s="209"/>
      <c r="R180" s="209"/>
      <c r="S180" s="209"/>
      <c r="T180" s="209"/>
      <c r="U180" s="209"/>
      <c r="V180" s="209"/>
      <c r="W180" s="209"/>
      <c r="X180" s="210"/>
      <c r="AT180" s="211" t="s">
        <v>145</v>
      </c>
      <c r="AU180" s="211" t="s">
        <v>85</v>
      </c>
      <c r="AV180" s="12" t="s">
        <v>85</v>
      </c>
      <c r="AW180" s="12" t="s">
        <v>5</v>
      </c>
      <c r="AX180" s="12" t="s">
        <v>75</v>
      </c>
      <c r="AY180" s="211" t="s">
        <v>130</v>
      </c>
    </row>
    <row r="181" spans="2:65" s="14" customFormat="1">
      <c r="B181" s="222"/>
      <c r="C181" s="223"/>
      <c r="D181" s="197" t="s">
        <v>145</v>
      </c>
      <c r="E181" s="224" t="s">
        <v>19</v>
      </c>
      <c r="F181" s="225" t="s">
        <v>173</v>
      </c>
      <c r="G181" s="223"/>
      <c r="H181" s="226">
        <v>94.43</v>
      </c>
      <c r="I181" s="227"/>
      <c r="J181" s="227"/>
      <c r="K181" s="223"/>
      <c r="L181" s="223"/>
      <c r="M181" s="228"/>
      <c r="N181" s="229"/>
      <c r="O181" s="230"/>
      <c r="P181" s="230"/>
      <c r="Q181" s="230"/>
      <c r="R181" s="230"/>
      <c r="S181" s="230"/>
      <c r="T181" s="230"/>
      <c r="U181" s="230"/>
      <c r="V181" s="230"/>
      <c r="W181" s="230"/>
      <c r="X181" s="231"/>
      <c r="AT181" s="232" t="s">
        <v>145</v>
      </c>
      <c r="AU181" s="232" t="s">
        <v>85</v>
      </c>
      <c r="AV181" s="14" t="s">
        <v>137</v>
      </c>
      <c r="AW181" s="14" t="s">
        <v>5</v>
      </c>
      <c r="AX181" s="14" t="s">
        <v>83</v>
      </c>
      <c r="AY181" s="232" t="s">
        <v>130</v>
      </c>
    </row>
    <row r="182" spans="2:65" s="1" customFormat="1" ht="24" customHeight="1">
      <c r="B182" s="33"/>
      <c r="C182" s="184" t="s">
        <v>258</v>
      </c>
      <c r="D182" s="184" t="s">
        <v>132</v>
      </c>
      <c r="E182" s="185" t="s">
        <v>259</v>
      </c>
      <c r="F182" s="186" t="s">
        <v>260</v>
      </c>
      <c r="G182" s="187" t="s">
        <v>181</v>
      </c>
      <c r="H182" s="188">
        <v>2426.41</v>
      </c>
      <c r="I182" s="189"/>
      <c r="J182" s="189"/>
      <c r="K182" s="188">
        <f>ROUND(P182*H182,2)</f>
        <v>0</v>
      </c>
      <c r="L182" s="186" t="s">
        <v>136</v>
      </c>
      <c r="M182" s="37"/>
      <c r="N182" s="190" t="s">
        <v>19</v>
      </c>
      <c r="O182" s="191" t="s">
        <v>44</v>
      </c>
      <c r="P182" s="192">
        <f>I182+J182</f>
        <v>0</v>
      </c>
      <c r="Q182" s="192">
        <f>ROUND(I182*H182,2)</f>
        <v>0</v>
      </c>
      <c r="R182" s="192">
        <f>ROUND(J182*H182,2)</f>
        <v>0</v>
      </c>
      <c r="S182" s="61"/>
      <c r="T182" s="193">
        <f>S182*H182</f>
        <v>0</v>
      </c>
      <c r="U182" s="193">
        <v>0</v>
      </c>
      <c r="V182" s="193">
        <f>U182*H182</f>
        <v>0</v>
      </c>
      <c r="W182" s="193">
        <v>0</v>
      </c>
      <c r="X182" s="194">
        <f>W182*H182</f>
        <v>0</v>
      </c>
      <c r="AR182" s="195" t="s">
        <v>137</v>
      </c>
      <c r="AT182" s="195" t="s">
        <v>132</v>
      </c>
      <c r="AU182" s="195" t="s">
        <v>85</v>
      </c>
      <c r="AY182" s="17" t="s">
        <v>130</v>
      </c>
      <c r="BE182" s="196">
        <f>IF(O182="základní",K182,0)</f>
        <v>0</v>
      </c>
      <c r="BF182" s="196">
        <f>IF(O182="snížená",K182,0)</f>
        <v>0</v>
      </c>
      <c r="BG182" s="196">
        <f>IF(O182="zákl. přenesená",K182,0)</f>
        <v>0</v>
      </c>
      <c r="BH182" s="196">
        <f>IF(O182="sníž. přenesená",K182,0)</f>
        <v>0</v>
      </c>
      <c r="BI182" s="196">
        <f>IF(O182="nulová",K182,0)</f>
        <v>0</v>
      </c>
      <c r="BJ182" s="17" t="s">
        <v>83</v>
      </c>
      <c r="BK182" s="196">
        <f>ROUND(P182*H182,2)</f>
        <v>0</v>
      </c>
      <c r="BL182" s="17" t="s">
        <v>137</v>
      </c>
      <c r="BM182" s="195" t="s">
        <v>261</v>
      </c>
    </row>
    <row r="183" spans="2:65" s="1" customFormat="1" ht="39">
      <c r="B183" s="33"/>
      <c r="C183" s="34"/>
      <c r="D183" s="197" t="s">
        <v>139</v>
      </c>
      <c r="E183" s="34"/>
      <c r="F183" s="198" t="s">
        <v>262</v>
      </c>
      <c r="G183" s="34"/>
      <c r="H183" s="34"/>
      <c r="I183" s="106"/>
      <c r="J183" s="106"/>
      <c r="K183" s="34"/>
      <c r="L183" s="34"/>
      <c r="M183" s="37"/>
      <c r="N183" s="199"/>
      <c r="O183" s="61"/>
      <c r="P183" s="61"/>
      <c r="Q183" s="61"/>
      <c r="R183" s="61"/>
      <c r="S183" s="61"/>
      <c r="T183" s="61"/>
      <c r="U183" s="61"/>
      <c r="V183" s="61"/>
      <c r="W183" s="61"/>
      <c r="X183" s="62"/>
      <c r="AT183" s="17" t="s">
        <v>139</v>
      </c>
      <c r="AU183" s="17" t="s">
        <v>85</v>
      </c>
    </row>
    <row r="184" spans="2:65" s="1" customFormat="1" ht="224.25">
      <c r="B184" s="33"/>
      <c r="C184" s="34"/>
      <c r="D184" s="197" t="s">
        <v>141</v>
      </c>
      <c r="E184" s="34"/>
      <c r="F184" s="200" t="s">
        <v>263</v>
      </c>
      <c r="G184" s="34"/>
      <c r="H184" s="34"/>
      <c r="I184" s="106"/>
      <c r="J184" s="106"/>
      <c r="K184" s="34"/>
      <c r="L184" s="34"/>
      <c r="M184" s="37"/>
      <c r="N184" s="199"/>
      <c r="O184" s="61"/>
      <c r="P184" s="61"/>
      <c r="Q184" s="61"/>
      <c r="R184" s="61"/>
      <c r="S184" s="61"/>
      <c r="T184" s="61"/>
      <c r="U184" s="61"/>
      <c r="V184" s="61"/>
      <c r="W184" s="61"/>
      <c r="X184" s="62"/>
      <c r="AT184" s="17" t="s">
        <v>141</v>
      </c>
      <c r="AU184" s="17" t="s">
        <v>85</v>
      </c>
    </row>
    <row r="185" spans="2:65" s="12" customFormat="1" ht="22.5">
      <c r="B185" s="201"/>
      <c r="C185" s="202"/>
      <c r="D185" s="197" t="s">
        <v>145</v>
      </c>
      <c r="E185" s="203" t="s">
        <v>19</v>
      </c>
      <c r="F185" s="204" t="s">
        <v>264</v>
      </c>
      <c r="G185" s="202"/>
      <c r="H185" s="205">
        <v>2426.41</v>
      </c>
      <c r="I185" s="206"/>
      <c r="J185" s="206"/>
      <c r="K185" s="202"/>
      <c r="L185" s="202"/>
      <c r="M185" s="207"/>
      <c r="N185" s="208"/>
      <c r="O185" s="209"/>
      <c r="P185" s="209"/>
      <c r="Q185" s="209"/>
      <c r="R185" s="209"/>
      <c r="S185" s="209"/>
      <c r="T185" s="209"/>
      <c r="U185" s="209"/>
      <c r="V185" s="209"/>
      <c r="W185" s="209"/>
      <c r="X185" s="210"/>
      <c r="AT185" s="211" t="s">
        <v>145</v>
      </c>
      <c r="AU185" s="211" t="s">
        <v>85</v>
      </c>
      <c r="AV185" s="12" t="s">
        <v>85</v>
      </c>
      <c r="AW185" s="12" t="s">
        <v>5</v>
      </c>
      <c r="AX185" s="12" t="s">
        <v>83</v>
      </c>
      <c r="AY185" s="211" t="s">
        <v>130</v>
      </c>
    </row>
    <row r="186" spans="2:65" s="1" customFormat="1" ht="24" customHeight="1">
      <c r="B186" s="33"/>
      <c r="C186" s="184" t="s">
        <v>9</v>
      </c>
      <c r="D186" s="184" t="s">
        <v>132</v>
      </c>
      <c r="E186" s="185" t="s">
        <v>259</v>
      </c>
      <c r="F186" s="186" t="s">
        <v>260</v>
      </c>
      <c r="G186" s="187" t="s">
        <v>181</v>
      </c>
      <c r="H186" s="188">
        <v>169</v>
      </c>
      <c r="I186" s="189"/>
      <c r="J186" s="189"/>
      <c r="K186" s="188">
        <f>ROUND(P186*H186,2)</f>
        <v>0</v>
      </c>
      <c r="L186" s="186" t="s">
        <v>136</v>
      </c>
      <c r="M186" s="37"/>
      <c r="N186" s="190" t="s">
        <v>19</v>
      </c>
      <c r="O186" s="191" t="s">
        <v>44</v>
      </c>
      <c r="P186" s="192">
        <f>I186+J186</f>
        <v>0</v>
      </c>
      <c r="Q186" s="192">
        <f>ROUND(I186*H186,2)</f>
        <v>0</v>
      </c>
      <c r="R186" s="192">
        <f>ROUND(J186*H186,2)</f>
        <v>0</v>
      </c>
      <c r="S186" s="61"/>
      <c r="T186" s="193">
        <f>S186*H186</f>
        <v>0</v>
      </c>
      <c r="U186" s="193">
        <v>0</v>
      </c>
      <c r="V186" s="193">
        <f>U186*H186</f>
        <v>0</v>
      </c>
      <c r="W186" s="193">
        <v>0</v>
      </c>
      <c r="X186" s="194">
        <f>W186*H186</f>
        <v>0</v>
      </c>
      <c r="AR186" s="195" t="s">
        <v>137</v>
      </c>
      <c r="AT186" s="195" t="s">
        <v>132</v>
      </c>
      <c r="AU186" s="195" t="s">
        <v>85</v>
      </c>
      <c r="AY186" s="17" t="s">
        <v>130</v>
      </c>
      <c r="BE186" s="196">
        <f>IF(O186="základní",K186,0)</f>
        <v>0</v>
      </c>
      <c r="BF186" s="196">
        <f>IF(O186="snížená",K186,0)</f>
        <v>0</v>
      </c>
      <c r="BG186" s="196">
        <f>IF(O186="zákl. přenesená",K186,0)</f>
        <v>0</v>
      </c>
      <c r="BH186" s="196">
        <f>IF(O186="sníž. přenesená",K186,0)</f>
        <v>0</v>
      </c>
      <c r="BI186" s="196">
        <f>IF(O186="nulová",K186,0)</f>
        <v>0</v>
      </c>
      <c r="BJ186" s="17" t="s">
        <v>83</v>
      </c>
      <c r="BK186" s="196">
        <f>ROUND(P186*H186,2)</f>
        <v>0</v>
      </c>
      <c r="BL186" s="17" t="s">
        <v>137</v>
      </c>
      <c r="BM186" s="195" t="s">
        <v>265</v>
      </c>
    </row>
    <row r="187" spans="2:65" s="1" customFormat="1" ht="39">
      <c r="B187" s="33"/>
      <c r="C187" s="34"/>
      <c r="D187" s="197" t="s">
        <v>139</v>
      </c>
      <c r="E187" s="34"/>
      <c r="F187" s="198" t="s">
        <v>262</v>
      </c>
      <c r="G187" s="34"/>
      <c r="H187" s="34"/>
      <c r="I187" s="106"/>
      <c r="J187" s="106"/>
      <c r="K187" s="34"/>
      <c r="L187" s="34"/>
      <c r="M187" s="37"/>
      <c r="N187" s="199"/>
      <c r="O187" s="61"/>
      <c r="P187" s="61"/>
      <c r="Q187" s="61"/>
      <c r="R187" s="61"/>
      <c r="S187" s="61"/>
      <c r="T187" s="61"/>
      <c r="U187" s="61"/>
      <c r="V187" s="61"/>
      <c r="W187" s="61"/>
      <c r="X187" s="62"/>
      <c r="AT187" s="17" t="s">
        <v>139</v>
      </c>
      <c r="AU187" s="17" t="s">
        <v>85</v>
      </c>
    </row>
    <row r="188" spans="2:65" s="1" customFormat="1" ht="224.25">
      <c r="B188" s="33"/>
      <c r="C188" s="34"/>
      <c r="D188" s="197" t="s">
        <v>141</v>
      </c>
      <c r="E188" s="34"/>
      <c r="F188" s="200" t="s">
        <v>263</v>
      </c>
      <c r="G188" s="34"/>
      <c r="H188" s="34"/>
      <c r="I188" s="106"/>
      <c r="J188" s="106"/>
      <c r="K188" s="34"/>
      <c r="L188" s="34"/>
      <c r="M188" s="37"/>
      <c r="N188" s="199"/>
      <c r="O188" s="61"/>
      <c r="P188" s="61"/>
      <c r="Q188" s="61"/>
      <c r="R188" s="61"/>
      <c r="S188" s="61"/>
      <c r="T188" s="61"/>
      <c r="U188" s="61"/>
      <c r="V188" s="61"/>
      <c r="W188" s="61"/>
      <c r="X188" s="62"/>
      <c r="AT188" s="17" t="s">
        <v>141</v>
      </c>
      <c r="AU188" s="17" t="s">
        <v>85</v>
      </c>
    </row>
    <row r="189" spans="2:65" s="1" customFormat="1" ht="58.5">
      <c r="B189" s="33"/>
      <c r="C189" s="34"/>
      <c r="D189" s="197" t="s">
        <v>143</v>
      </c>
      <c r="E189" s="34"/>
      <c r="F189" s="200" t="s">
        <v>190</v>
      </c>
      <c r="G189" s="34"/>
      <c r="H189" s="34"/>
      <c r="I189" s="106"/>
      <c r="J189" s="106"/>
      <c r="K189" s="34"/>
      <c r="L189" s="34"/>
      <c r="M189" s="37"/>
      <c r="N189" s="199"/>
      <c r="O189" s="61"/>
      <c r="P189" s="61"/>
      <c r="Q189" s="61"/>
      <c r="R189" s="61"/>
      <c r="S189" s="61"/>
      <c r="T189" s="61"/>
      <c r="U189" s="61"/>
      <c r="V189" s="61"/>
      <c r="W189" s="61"/>
      <c r="X189" s="62"/>
      <c r="AT189" s="17" t="s">
        <v>143</v>
      </c>
      <c r="AU189" s="17" t="s">
        <v>85</v>
      </c>
    </row>
    <row r="190" spans="2:65" s="12" customFormat="1">
      <c r="B190" s="201"/>
      <c r="C190" s="202"/>
      <c r="D190" s="197" t="s">
        <v>145</v>
      </c>
      <c r="E190" s="203" t="s">
        <v>19</v>
      </c>
      <c r="F190" s="204" t="s">
        <v>191</v>
      </c>
      <c r="G190" s="202"/>
      <c r="H190" s="205">
        <v>169</v>
      </c>
      <c r="I190" s="206"/>
      <c r="J190" s="206"/>
      <c r="K190" s="202"/>
      <c r="L190" s="202"/>
      <c r="M190" s="207"/>
      <c r="N190" s="208"/>
      <c r="O190" s="209"/>
      <c r="P190" s="209"/>
      <c r="Q190" s="209"/>
      <c r="R190" s="209"/>
      <c r="S190" s="209"/>
      <c r="T190" s="209"/>
      <c r="U190" s="209"/>
      <c r="V190" s="209"/>
      <c r="W190" s="209"/>
      <c r="X190" s="210"/>
      <c r="AT190" s="211" t="s">
        <v>145</v>
      </c>
      <c r="AU190" s="211" t="s">
        <v>85</v>
      </c>
      <c r="AV190" s="12" t="s">
        <v>85</v>
      </c>
      <c r="AW190" s="12" t="s">
        <v>5</v>
      </c>
      <c r="AX190" s="12" t="s">
        <v>83</v>
      </c>
      <c r="AY190" s="211" t="s">
        <v>130</v>
      </c>
    </row>
    <row r="191" spans="2:65" s="1" customFormat="1" ht="24" customHeight="1">
      <c r="B191" s="33"/>
      <c r="C191" s="184" t="s">
        <v>266</v>
      </c>
      <c r="D191" s="184" t="s">
        <v>132</v>
      </c>
      <c r="E191" s="185" t="s">
        <v>267</v>
      </c>
      <c r="F191" s="186" t="s">
        <v>268</v>
      </c>
      <c r="G191" s="187" t="s">
        <v>181</v>
      </c>
      <c r="H191" s="188">
        <v>1825.3</v>
      </c>
      <c r="I191" s="189"/>
      <c r="J191" s="189"/>
      <c r="K191" s="188">
        <f>ROUND(P191*H191,2)</f>
        <v>0</v>
      </c>
      <c r="L191" s="186" t="s">
        <v>136</v>
      </c>
      <c r="M191" s="37"/>
      <c r="N191" s="190" t="s">
        <v>19</v>
      </c>
      <c r="O191" s="191" t="s">
        <v>44</v>
      </c>
      <c r="P191" s="192">
        <f>I191+J191</f>
        <v>0</v>
      </c>
      <c r="Q191" s="192">
        <f>ROUND(I191*H191,2)</f>
        <v>0</v>
      </c>
      <c r="R191" s="192">
        <f>ROUND(J191*H191,2)</f>
        <v>0</v>
      </c>
      <c r="S191" s="61"/>
      <c r="T191" s="193">
        <f>S191*H191</f>
        <v>0</v>
      </c>
      <c r="U191" s="193">
        <v>0</v>
      </c>
      <c r="V191" s="193">
        <f>U191*H191</f>
        <v>0</v>
      </c>
      <c r="W191" s="193">
        <v>0</v>
      </c>
      <c r="X191" s="194">
        <f>W191*H191</f>
        <v>0</v>
      </c>
      <c r="AR191" s="195" t="s">
        <v>137</v>
      </c>
      <c r="AT191" s="195" t="s">
        <v>132</v>
      </c>
      <c r="AU191" s="195" t="s">
        <v>85</v>
      </c>
      <c r="AY191" s="17" t="s">
        <v>130</v>
      </c>
      <c r="BE191" s="196">
        <f>IF(O191="základní",K191,0)</f>
        <v>0</v>
      </c>
      <c r="BF191" s="196">
        <f>IF(O191="snížená",K191,0)</f>
        <v>0</v>
      </c>
      <c r="BG191" s="196">
        <f>IF(O191="zákl. přenesená",K191,0)</f>
        <v>0</v>
      </c>
      <c r="BH191" s="196">
        <f>IF(O191="sníž. přenesená",K191,0)</f>
        <v>0</v>
      </c>
      <c r="BI191" s="196">
        <f>IF(O191="nulová",K191,0)</f>
        <v>0</v>
      </c>
      <c r="BJ191" s="17" t="s">
        <v>83</v>
      </c>
      <c r="BK191" s="196">
        <f>ROUND(P191*H191,2)</f>
        <v>0</v>
      </c>
      <c r="BL191" s="17" t="s">
        <v>137</v>
      </c>
      <c r="BM191" s="195" t="s">
        <v>269</v>
      </c>
    </row>
    <row r="192" spans="2:65" s="1" customFormat="1" ht="39">
      <c r="B192" s="33"/>
      <c r="C192" s="34"/>
      <c r="D192" s="197" t="s">
        <v>139</v>
      </c>
      <c r="E192" s="34"/>
      <c r="F192" s="198" t="s">
        <v>270</v>
      </c>
      <c r="G192" s="34"/>
      <c r="H192" s="34"/>
      <c r="I192" s="106"/>
      <c r="J192" s="106"/>
      <c r="K192" s="34"/>
      <c r="L192" s="34"/>
      <c r="M192" s="37"/>
      <c r="N192" s="199"/>
      <c r="O192" s="61"/>
      <c r="P192" s="61"/>
      <c r="Q192" s="61"/>
      <c r="R192" s="61"/>
      <c r="S192" s="61"/>
      <c r="T192" s="61"/>
      <c r="U192" s="61"/>
      <c r="V192" s="61"/>
      <c r="W192" s="61"/>
      <c r="X192" s="62"/>
      <c r="AT192" s="17" t="s">
        <v>139</v>
      </c>
      <c r="AU192" s="17" t="s">
        <v>85</v>
      </c>
    </row>
    <row r="193" spans="2:65" s="1" customFormat="1" ht="58.5">
      <c r="B193" s="33"/>
      <c r="C193" s="34"/>
      <c r="D193" s="197" t="s">
        <v>143</v>
      </c>
      <c r="E193" s="34"/>
      <c r="F193" s="200" t="s">
        <v>190</v>
      </c>
      <c r="G193" s="34"/>
      <c r="H193" s="34"/>
      <c r="I193" s="106"/>
      <c r="J193" s="106"/>
      <c r="K193" s="34"/>
      <c r="L193" s="34"/>
      <c r="M193" s="37"/>
      <c r="N193" s="199"/>
      <c r="O193" s="61"/>
      <c r="P193" s="61"/>
      <c r="Q193" s="61"/>
      <c r="R193" s="61"/>
      <c r="S193" s="61"/>
      <c r="T193" s="61"/>
      <c r="U193" s="61"/>
      <c r="V193" s="61"/>
      <c r="W193" s="61"/>
      <c r="X193" s="62"/>
      <c r="AT193" s="17" t="s">
        <v>143</v>
      </c>
      <c r="AU193" s="17" t="s">
        <v>85</v>
      </c>
    </row>
    <row r="194" spans="2:65" s="12" customFormat="1" ht="33.75">
      <c r="B194" s="201"/>
      <c r="C194" s="202"/>
      <c r="D194" s="197" t="s">
        <v>145</v>
      </c>
      <c r="E194" s="203" t="s">
        <v>19</v>
      </c>
      <c r="F194" s="204" t="s">
        <v>271</v>
      </c>
      <c r="G194" s="202"/>
      <c r="H194" s="205">
        <v>900</v>
      </c>
      <c r="I194" s="206"/>
      <c r="J194" s="206"/>
      <c r="K194" s="202"/>
      <c r="L194" s="202"/>
      <c r="M194" s="207"/>
      <c r="N194" s="208"/>
      <c r="O194" s="209"/>
      <c r="P194" s="209"/>
      <c r="Q194" s="209"/>
      <c r="R194" s="209"/>
      <c r="S194" s="209"/>
      <c r="T194" s="209"/>
      <c r="U194" s="209"/>
      <c r="V194" s="209"/>
      <c r="W194" s="209"/>
      <c r="X194" s="210"/>
      <c r="AT194" s="211" t="s">
        <v>145</v>
      </c>
      <c r="AU194" s="211" t="s">
        <v>85</v>
      </c>
      <c r="AV194" s="12" t="s">
        <v>85</v>
      </c>
      <c r="AW194" s="12" t="s">
        <v>5</v>
      </c>
      <c r="AX194" s="12" t="s">
        <v>75</v>
      </c>
      <c r="AY194" s="211" t="s">
        <v>130</v>
      </c>
    </row>
    <row r="195" spans="2:65" s="13" customFormat="1">
      <c r="B195" s="212"/>
      <c r="C195" s="213"/>
      <c r="D195" s="197" t="s">
        <v>145</v>
      </c>
      <c r="E195" s="214" t="s">
        <v>19</v>
      </c>
      <c r="F195" s="215" t="s">
        <v>272</v>
      </c>
      <c r="G195" s="213"/>
      <c r="H195" s="214" t="s">
        <v>19</v>
      </c>
      <c r="I195" s="216"/>
      <c r="J195" s="216"/>
      <c r="K195" s="213"/>
      <c r="L195" s="213"/>
      <c r="M195" s="217"/>
      <c r="N195" s="218"/>
      <c r="O195" s="219"/>
      <c r="P195" s="219"/>
      <c r="Q195" s="219"/>
      <c r="R195" s="219"/>
      <c r="S195" s="219"/>
      <c r="T195" s="219"/>
      <c r="U195" s="219"/>
      <c r="V195" s="219"/>
      <c r="W195" s="219"/>
      <c r="X195" s="220"/>
      <c r="AT195" s="221" t="s">
        <v>145</v>
      </c>
      <c r="AU195" s="221" t="s">
        <v>85</v>
      </c>
      <c r="AV195" s="13" t="s">
        <v>83</v>
      </c>
      <c r="AW195" s="13" t="s">
        <v>5</v>
      </c>
      <c r="AX195" s="13" t="s">
        <v>75</v>
      </c>
      <c r="AY195" s="221" t="s">
        <v>130</v>
      </c>
    </row>
    <row r="196" spans="2:65" s="12" customFormat="1">
      <c r="B196" s="201"/>
      <c r="C196" s="202"/>
      <c r="D196" s="197" t="s">
        <v>145</v>
      </c>
      <c r="E196" s="203" t="s">
        <v>19</v>
      </c>
      <c r="F196" s="204" t="s">
        <v>273</v>
      </c>
      <c r="G196" s="202"/>
      <c r="H196" s="205">
        <v>23.8</v>
      </c>
      <c r="I196" s="206"/>
      <c r="J196" s="206"/>
      <c r="K196" s="202"/>
      <c r="L196" s="202"/>
      <c r="M196" s="207"/>
      <c r="N196" s="208"/>
      <c r="O196" s="209"/>
      <c r="P196" s="209"/>
      <c r="Q196" s="209"/>
      <c r="R196" s="209"/>
      <c r="S196" s="209"/>
      <c r="T196" s="209"/>
      <c r="U196" s="209"/>
      <c r="V196" s="209"/>
      <c r="W196" s="209"/>
      <c r="X196" s="210"/>
      <c r="AT196" s="211" t="s">
        <v>145</v>
      </c>
      <c r="AU196" s="211" t="s">
        <v>85</v>
      </c>
      <c r="AV196" s="12" t="s">
        <v>85</v>
      </c>
      <c r="AW196" s="12" t="s">
        <v>5</v>
      </c>
      <c r="AX196" s="12" t="s">
        <v>75</v>
      </c>
      <c r="AY196" s="211" t="s">
        <v>130</v>
      </c>
    </row>
    <row r="197" spans="2:65" s="12" customFormat="1">
      <c r="B197" s="201"/>
      <c r="C197" s="202"/>
      <c r="D197" s="197" t="s">
        <v>145</v>
      </c>
      <c r="E197" s="203" t="s">
        <v>19</v>
      </c>
      <c r="F197" s="204" t="s">
        <v>274</v>
      </c>
      <c r="G197" s="202"/>
      <c r="H197" s="205">
        <v>1.5</v>
      </c>
      <c r="I197" s="206"/>
      <c r="J197" s="206"/>
      <c r="K197" s="202"/>
      <c r="L197" s="202"/>
      <c r="M197" s="207"/>
      <c r="N197" s="208"/>
      <c r="O197" s="209"/>
      <c r="P197" s="209"/>
      <c r="Q197" s="209"/>
      <c r="R197" s="209"/>
      <c r="S197" s="209"/>
      <c r="T197" s="209"/>
      <c r="U197" s="209"/>
      <c r="V197" s="209"/>
      <c r="W197" s="209"/>
      <c r="X197" s="210"/>
      <c r="AT197" s="211" t="s">
        <v>145</v>
      </c>
      <c r="AU197" s="211" t="s">
        <v>85</v>
      </c>
      <c r="AV197" s="12" t="s">
        <v>85</v>
      </c>
      <c r="AW197" s="12" t="s">
        <v>5</v>
      </c>
      <c r="AX197" s="12" t="s">
        <v>75</v>
      </c>
      <c r="AY197" s="211" t="s">
        <v>130</v>
      </c>
    </row>
    <row r="198" spans="2:65" s="12" customFormat="1">
      <c r="B198" s="201"/>
      <c r="C198" s="202"/>
      <c r="D198" s="197" t="s">
        <v>145</v>
      </c>
      <c r="E198" s="203" t="s">
        <v>19</v>
      </c>
      <c r="F198" s="204" t="s">
        <v>275</v>
      </c>
      <c r="G198" s="202"/>
      <c r="H198" s="205">
        <v>900</v>
      </c>
      <c r="I198" s="206"/>
      <c r="J198" s="206"/>
      <c r="K198" s="202"/>
      <c r="L198" s="202"/>
      <c r="M198" s="207"/>
      <c r="N198" s="208"/>
      <c r="O198" s="209"/>
      <c r="P198" s="209"/>
      <c r="Q198" s="209"/>
      <c r="R198" s="209"/>
      <c r="S198" s="209"/>
      <c r="T198" s="209"/>
      <c r="U198" s="209"/>
      <c r="V198" s="209"/>
      <c r="W198" s="209"/>
      <c r="X198" s="210"/>
      <c r="AT198" s="211" t="s">
        <v>145</v>
      </c>
      <c r="AU198" s="211" t="s">
        <v>85</v>
      </c>
      <c r="AV198" s="12" t="s">
        <v>85</v>
      </c>
      <c r="AW198" s="12" t="s">
        <v>5</v>
      </c>
      <c r="AX198" s="12" t="s">
        <v>75</v>
      </c>
      <c r="AY198" s="211" t="s">
        <v>130</v>
      </c>
    </row>
    <row r="199" spans="2:65" s="14" customFormat="1">
      <c r="B199" s="222"/>
      <c r="C199" s="223"/>
      <c r="D199" s="197" t="s">
        <v>145</v>
      </c>
      <c r="E199" s="224" t="s">
        <v>19</v>
      </c>
      <c r="F199" s="225" t="s">
        <v>173</v>
      </c>
      <c r="G199" s="223"/>
      <c r="H199" s="226">
        <v>1825.3</v>
      </c>
      <c r="I199" s="227"/>
      <c r="J199" s="227"/>
      <c r="K199" s="223"/>
      <c r="L199" s="223"/>
      <c r="M199" s="228"/>
      <c r="N199" s="229"/>
      <c r="O199" s="230"/>
      <c r="P199" s="230"/>
      <c r="Q199" s="230"/>
      <c r="R199" s="230"/>
      <c r="S199" s="230"/>
      <c r="T199" s="230"/>
      <c r="U199" s="230"/>
      <c r="V199" s="230"/>
      <c r="W199" s="230"/>
      <c r="X199" s="231"/>
      <c r="AT199" s="232" t="s">
        <v>145</v>
      </c>
      <c r="AU199" s="232" t="s">
        <v>85</v>
      </c>
      <c r="AV199" s="14" t="s">
        <v>137</v>
      </c>
      <c r="AW199" s="14" t="s">
        <v>5</v>
      </c>
      <c r="AX199" s="14" t="s">
        <v>83</v>
      </c>
      <c r="AY199" s="232" t="s">
        <v>130</v>
      </c>
    </row>
    <row r="200" spans="2:65" s="1" customFormat="1" ht="24" customHeight="1">
      <c r="B200" s="33"/>
      <c r="C200" s="184" t="s">
        <v>276</v>
      </c>
      <c r="D200" s="184" t="s">
        <v>132</v>
      </c>
      <c r="E200" s="185" t="s">
        <v>277</v>
      </c>
      <c r="F200" s="186" t="s">
        <v>278</v>
      </c>
      <c r="G200" s="187" t="s">
        <v>181</v>
      </c>
      <c r="H200" s="188">
        <v>75.900000000000006</v>
      </c>
      <c r="I200" s="189"/>
      <c r="J200" s="189"/>
      <c r="K200" s="188">
        <f>ROUND(P200*H200,2)</f>
        <v>0</v>
      </c>
      <c r="L200" s="186" t="s">
        <v>136</v>
      </c>
      <c r="M200" s="37"/>
      <c r="N200" s="190" t="s">
        <v>19</v>
      </c>
      <c r="O200" s="191" t="s">
        <v>44</v>
      </c>
      <c r="P200" s="192">
        <f>I200+J200</f>
        <v>0</v>
      </c>
      <c r="Q200" s="192">
        <f>ROUND(I200*H200,2)</f>
        <v>0</v>
      </c>
      <c r="R200" s="192">
        <f>ROUND(J200*H200,2)</f>
        <v>0</v>
      </c>
      <c r="S200" s="61"/>
      <c r="T200" s="193">
        <f>S200*H200</f>
        <v>0</v>
      </c>
      <c r="U200" s="193">
        <v>0</v>
      </c>
      <c r="V200" s="193">
        <f>U200*H200</f>
        <v>0</v>
      </c>
      <c r="W200" s="193">
        <v>0</v>
      </c>
      <c r="X200" s="194">
        <f>W200*H200</f>
        <v>0</v>
      </c>
      <c r="AR200" s="195" t="s">
        <v>137</v>
      </c>
      <c r="AT200" s="195" t="s">
        <v>132</v>
      </c>
      <c r="AU200" s="195" t="s">
        <v>85</v>
      </c>
      <c r="AY200" s="17" t="s">
        <v>130</v>
      </c>
      <c r="BE200" s="196">
        <f>IF(O200="základní",K200,0)</f>
        <v>0</v>
      </c>
      <c r="BF200" s="196">
        <f>IF(O200="snížená",K200,0)</f>
        <v>0</v>
      </c>
      <c r="BG200" s="196">
        <f>IF(O200="zákl. přenesená",K200,0)</f>
        <v>0</v>
      </c>
      <c r="BH200" s="196">
        <f>IF(O200="sníž. přenesená",K200,0)</f>
        <v>0</v>
      </c>
      <c r="BI200" s="196">
        <f>IF(O200="nulová",K200,0)</f>
        <v>0</v>
      </c>
      <c r="BJ200" s="17" t="s">
        <v>83</v>
      </c>
      <c r="BK200" s="196">
        <f>ROUND(P200*H200,2)</f>
        <v>0</v>
      </c>
      <c r="BL200" s="17" t="s">
        <v>137</v>
      </c>
      <c r="BM200" s="195" t="s">
        <v>279</v>
      </c>
    </row>
    <row r="201" spans="2:65" s="1" customFormat="1" ht="39">
      <c r="B201" s="33"/>
      <c r="C201" s="34"/>
      <c r="D201" s="197" t="s">
        <v>139</v>
      </c>
      <c r="E201" s="34"/>
      <c r="F201" s="198" t="s">
        <v>280</v>
      </c>
      <c r="G201" s="34"/>
      <c r="H201" s="34"/>
      <c r="I201" s="106"/>
      <c r="J201" s="106"/>
      <c r="K201" s="34"/>
      <c r="L201" s="34"/>
      <c r="M201" s="37"/>
      <c r="N201" s="199"/>
      <c r="O201" s="61"/>
      <c r="P201" s="61"/>
      <c r="Q201" s="61"/>
      <c r="R201" s="61"/>
      <c r="S201" s="61"/>
      <c r="T201" s="61"/>
      <c r="U201" s="61"/>
      <c r="V201" s="61"/>
      <c r="W201" s="61"/>
      <c r="X201" s="62"/>
      <c r="AT201" s="17" t="s">
        <v>139</v>
      </c>
      <c r="AU201" s="17" t="s">
        <v>85</v>
      </c>
    </row>
    <row r="202" spans="2:65" s="1" customFormat="1" ht="224.25">
      <c r="B202" s="33"/>
      <c r="C202" s="34"/>
      <c r="D202" s="197" t="s">
        <v>141</v>
      </c>
      <c r="E202" s="34"/>
      <c r="F202" s="200" t="s">
        <v>263</v>
      </c>
      <c r="G202" s="34"/>
      <c r="H202" s="34"/>
      <c r="I202" s="106"/>
      <c r="J202" s="106"/>
      <c r="K202" s="34"/>
      <c r="L202" s="34"/>
      <c r="M202" s="37"/>
      <c r="N202" s="199"/>
      <c r="O202" s="61"/>
      <c r="P202" s="61"/>
      <c r="Q202" s="61"/>
      <c r="R202" s="61"/>
      <c r="S202" s="61"/>
      <c r="T202" s="61"/>
      <c r="U202" s="61"/>
      <c r="V202" s="61"/>
      <c r="W202" s="61"/>
      <c r="X202" s="62"/>
      <c r="AT202" s="17" t="s">
        <v>141</v>
      </c>
      <c r="AU202" s="17" t="s">
        <v>85</v>
      </c>
    </row>
    <row r="203" spans="2:65" s="13" customFormat="1">
      <c r="B203" s="212"/>
      <c r="C203" s="213"/>
      <c r="D203" s="197" t="s">
        <v>145</v>
      </c>
      <c r="E203" s="214" t="s">
        <v>19</v>
      </c>
      <c r="F203" s="215" t="s">
        <v>272</v>
      </c>
      <c r="G203" s="213"/>
      <c r="H203" s="214" t="s">
        <v>19</v>
      </c>
      <c r="I203" s="216"/>
      <c r="J203" s="216"/>
      <c r="K203" s="213"/>
      <c r="L203" s="213"/>
      <c r="M203" s="217"/>
      <c r="N203" s="218"/>
      <c r="O203" s="219"/>
      <c r="P203" s="219"/>
      <c r="Q203" s="219"/>
      <c r="R203" s="219"/>
      <c r="S203" s="219"/>
      <c r="T203" s="219"/>
      <c r="U203" s="219"/>
      <c r="V203" s="219"/>
      <c r="W203" s="219"/>
      <c r="X203" s="220"/>
      <c r="AT203" s="221" t="s">
        <v>145</v>
      </c>
      <c r="AU203" s="221" t="s">
        <v>85</v>
      </c>
      <c r="AV203" s="13" t="s">
        <v>83</v>
      </c>
      <c r="AW203" s="13" t="s">
        <v>5</v>
      </c>
      <c r="AX203" s="13" t="s">
        <v>75</v>
      </c>
      <c r="AY203" s="221" t="s">
        <v>130</v>
      </c>
    </row>
    <row r="204" spans="2:65" s="12" customFormat="1">
      <c r="B204" s="201"/>
      <c r="C204" s="202"/>
      <c r="D204" s="197" t="s">
        <v>145</v>
      </c>
      <c r="E204" s="203" t="s">
        <v>19</v>
      </c>
      <c r="F204" s="204" t="s">
        <v>281</v>
      </c>
      <c r="G204" s="202"/>
      <c r="H204" s="205">
        <v>71.400000000000006</v>
      </c>
      <c r="I204" s="206"/>
      <c r="J204" s="206"/>
      <c r="K204" s="202"/>
      <c r="L204" s="202"/>
      <c r="M204" s="207"/>
      <c r="N204" s="208"/>
      <c r="O204" s="209"/>
      <c r="P204" s="209"/>
      <c r="Q204" s="209"/>
      <c r="R204" s="209"/>
      <c r="S204" s="209"/>
      <c r="T204" s="209"/>
      <c r="U204" s="209"/>
      <c r="V204" s="209"/>
      <c r="W204" s="209"/>
      <c r="X204" s="210"/>
      <c r="AT204" s="211" t="s">
        <v>145</v>
      </c>
      <c r="AU204" s="211" t="s">
        <v>85</v>
      </c>
      <c r="AV204" s="12" t="s">
        <v>85</v>
      </c>
      <c r="AW204" s="12" t="s">
        <v>5</v>
      </c>
      <c r="AX204" s="12" t="s">
        <v>75</v>
      </c>
      <c r="AY204" s="211" t="s">
        <v>130</v>
      </c>
    </row>
    <row r="205" spans="2:65" s="12" customFormat="1">
      <c r="B205" s="201"/>
      <c r="C205" s="202"/>
      <c r="D205" s="197" t="s">
        <v>145</v>
      </c>
      <c r="E205" s="203" t="s">
        <v>19</v>
      </c>
      <c r="F205" s="204" t="s">
        <v>282</v>
      </c>
      <c r="G205" s="202"/>
      <c r="H205" s="205">
        <v>4.5</v>
      </c>
      <c r="I205" s="206"/>
      <c r="J205" s="206"/>
      <c r="K205" s="202"/>
      <c r="L205" s="202"/>
      <c r="M205" s="207"/>
      <c r="N205" s="208"/>
      <c r="O205" s="209"/>
      <c r="P205" s="209"/>
      <c r="Q205" s="209"/>
      <c r="R205" s="209"/>
      <c r="S205" s="209"/>
      <c r="T205" s="209"/>
      <c r="U205" s="209"/>
      <c r="V205" s="209"/>
      <c r="W205" s="209"/>
      <c r="X205" s="210"/>
      <c r="AT205" s="211" t="s">
        <v>145</v>
      </c>
      <c r="AU205" s="211" t="s">
        <v>85</v>
      </c>
      <c r="AV205" s="12" t="s">
        <v>85</v>
      </c>
      <c r="AW205" s="12" t="s">
        <v>5</v>
      </c>
      <c r="AX205" s="12" t="s">
        <v>75</v>
      </c>
      <c r="AY205" s="211" t="s">
        <v>130</v>
      </c>
    </row>
    <row r="206" spans="2:65" s="14" customFormat="1">
      <c r="B206" s="222"/>
      <c r="C206" s="223"/>
      <c r="D206" s="197" t="s">
        <v>145</v>
      </c>
      <c r="E206" s="224" t="s">
        <v>19</v>
      </c>
      <c r="F206" s="225" t="s">
        <v>173</v>
      </c>
      <c r="G206" s="223"/>
      <c r="H206" s="226">
        <v>75.900000000000006</v>
      </c>
      <c r="I206" s="227"/>
      <c r="J206" s="227"/>
      <c r="K206" s="223"/>
      <c r="L206" s="223"/>
      <c r="M206" s="228"/>
      <c r="N206" s="229"/>
      <c r="O206" s="230"/>
      <c r="P206" s="230"/>
      <c r="Q206" s="230"/>
      <c r="R206" s="230"/>
      <c r="S206" s="230"/>
      <c r="T206" s="230"/>
      <c r="U206" s="230"/>
      <c r="V206" s="230"/>
      <c r="W206" s="230"/>
      <c r="X206" s="231"/>
      <c r="AT206" s="232" t="s">
        <v>145</v>
      </c>
      <c r="AU206" s="232" t="s">
        <v>85</v>
      </c>
      <c r="AV206" s="14" t="s">
        <v>137</v>
      </c>
      <c r="AW206" s="14" t="s">
        <v>5</v>
      </c>
      <c r="AX206" s="14" t="s">
        <v>83</v>
      </c>
      <c r="AY206" s="232" t="s">
        <v>130</v>
      </c>
    </row>
    <row r="207" spans="2:65" s="1" customFormat="1" ht="24" customHeight="1">
      <c r="B207" s="33"/>
      <c r="C207" s="184" t="s">
        <v>283</v>
      </c>
      <c r="D207" s="184" t="s">
        <v>132</v>
      </c>
      <c r="E207" s="185" t="s">
        <v>284</v>
      </c>
      <c r="F207" s="186" t="s">
        <v>285</v>
      </c>
      <c r="G207" s="187" t="s">
        <v>181</v>
      </c>
      <c r="H207" s="188">
        <v>900</v>
      </c>
      <c r="I207" s="189"/>
      <c r="J207" s="189"/>
      <c r="K207" s="188">
        <f>ROUND(P207*H207,2)</f>
        <v>0</v>
      </c>
      <c r="L207" s="186" t="s">
        <v>136</v>
      </c>
      <c r="M207" s="37"/>
      <c r="N207" s="190" t="s">
        <v>19</v>
      </c>
      <c r="O207" s="191" t="s">
        <v>44</v>
      </c>
      <c r="P207" s="192">
        <f>I207+J207</f>
        <v>0</v>
      </c>
      <c r="Q207" s="192">
        <f>ROUND(I207*H207,2)</f>
        <v>0</v>
      </c>
      <c r="R207" s="192">
        <f>ROUND(J207*H207,2)</f>
        <v>0</v>
      </c>
      <c r="S207" s="61"/>
      <c r="T207" s="193">
        <f>S207*H207</f>
        <v>0</v>
      </c>
      <c r="U207" s="193">
        <v>0</v>
      </c>
      <c r="V207" s="193">
        <f>U207*H207</f>
        <v>0</v>
      </c>
      <c r="W207" s="193">
        <v>0</v>
      </c>
      <c r="X207" s="194">
        <f>W207*H207</f>
        <v>0</v>
      </c>
      <c r="AR207" s="195" t="s">
        <v>137</v>
      </c>
      <c r="AT207" s="195" t="s">
        <v>132</v>
      </c>
      <c r="AU207" s="195" t="s">
        <v>85</v>
      </c>
      <c r="AY207" s="17" t="s">
        <v>130</v>
      </c>
      <c r="BE207" s="196">
        <f>IF(O207="základní",K207,0)</f>
        <v>0</v>
      </c>
      <c r="BF207" s="196">
        <f>IF(O207="snížená",K207,0)</f>
        <v>0</v>
      </c>
      <c r="BG207" s="196">
        <f>IF(O207="zákl. přenesená",K207,0)</f>
        <v>0</v>
      </c>
      <c r="BH207" s="196">
        <f>IF(O207="sníž. přenesená",K207,0)</f>
        <v>0</v>
      </c>
      <c r="BI207" s="196">
        <f>IF(O207="nulová",K207,0)</f>
        <v>0</v>
      </c>
      <c r="BJ207" s="17" t="s">
        <v>83</v>
      </c>
      <c r="BK207" s="196">
        <f>ROUND(P207*H207,2)</f>
        <v>0</v>
      </c>
      <c r="BL207" s="17" t="s">
        <v>137</v>
      </c>
      <c r="BM207" s="195" t="s">
        <v>286</v>
      </c>
    </row>
    <row r="208" spans="2:65" s="1" customFormat="1" ht="19.5">
      <c r="B208" s="33"/>
      <c r="C208" s="34"/>
      <c r="D208" s="197" t="s">
        <v>139</v>
      </c>
      <c r="E208" s="34"/>
      <c r="F208" s="198" t="s">
        <v>287</v>
      </c>
      <c r="G208" s="34"/>
      <c r="H208" s="34"/>
      <c r="I208" s="106"/>
      <c r="J208" s="106"/>
      <c r="K208" s="34"/>
      <c r="L208" s="34"/>
      <c r="M208" s="37"/>
      <c r="N208" s="199"/>
      <c r="O208" s="61"/>
      <c r="P208" s="61"/>
      <c r="Q208" s="61"/>
      <c r="R208" s="61"/>
      <c r="S208" s="61"/>
      <c r="T208" s="61"/>
      <c r="U208" s="61"/>
      <c r="V208" s="61"/>
      <c r="W208" s="61"/>
      <c r="X208" s="62"/>
      <c r="AT208" s="17" t="s">
        <v>139</v>
      </c>
      <c r="AU208" s="17" t="s">
        <v>85</v>
      </c>
    </row>
    <row r="209" spans="2:65" s="12" customFormat="1" ht="22.5">
      <c r="B209" s="201"/>
      <c r="C209" s="202"/>
      <c r="D209" s="197" t="s">
        <v>145</v>
      </c>
      <c r="E209" s="203" t="s">
        <v>19</v>
      </c>
      <c r="F209" s="204" t="s">
        <v>288</v>
      </c>
      <c r="G209" s="202"/>
      <c r="H209" s="205">
        <v>900</v>
      </c>
      <c r="I209" s="206"/>
      <c r="J209" s="206"/>
      <c r="K209" s="202"/>
      <c r="L209" s="202"/>
      <c r="M209" s="207"/>
      <c r="N209" s="208"/>
      <c r="O209" s="209"/>
      <c r="P209" s="209"/>
      <c r="Q209" s="209"/>
      <c r="R209" s="209"/>
      <c r="S209" s="209"/>
      <c r="T209" s="209"/>
      <c r="U209" s="209"/>
      <c r="V209" s="209"/>
      <c r="W209" s="209"/>
      <c r="X209" s="210"/>
      <c r="AT209" s="211" t="s">
        <v>145</v>
      </c>
      <c r="AU209" s="211" t="s">
        <v>85</v>
      </c>
      <c r="AV209" s="12" t="s">
        <v>85</v>
      </c>
      <c r="AW209" s="12" t="s">
        <v>5</v>
      </c>
      <c r="AX209" s="12" t="s">
        <v>75</v>
      </c>
      <c r="AY209" s="211" t="s">
        <v>130</v>
      </c>
    </row>
    <row r="210" spans="2:65" s="1" customFormat="1" ht="24" customHeight="1">
      <c r="B210" s="33"/>
      <c r="C210" s="184" t="s">
        <v>289</v>
      </c>
      <c r="D210" s="184" t="s">
        <v>132</v>
      </c>
      <c r="E210" s="185" t="s">
        <v>290</v>
      </c>
      <c r="F210" s="186" t="s">
        <v>291</v>
      </c>
      <c r="G210" s="187" t="s">
        <v>181</v>
      </c>
      <c r="H210" s="188">
        <v>900</v>
      </c>
      <c r="I210" s="189"/>
      <c r="J210" s="189"/>
      <c r="K210" s="188">
        <f>ROUND(P210*H210,2)</f>
        <v>0</v>
      </c>
      <c r="L210" s="186" t="s">
        <v>136</v>
      </c>
      <c r="M210" s="37"/>
      <c r="N210" s="190" t="s">
        <v>19</v>
      </c>
      <c r="O210" s="191" t="s">
        <v>44</v>
      </c>
      <c r="P210" s="192">
        <f>I210+J210</f>
        <v>0</v>
      </c>
      <c r="Q210" s="192">
        <f>ROUND(I210*H210,2)</f>
        <v>0</v>
      </c>
      <c r="R210" s="192">
        <f>ROUND(J210*H210,2)</f>
        <v>0</v>
      </c>
      <c r="S210" s="61"/>
      <c r="T210" s="193">
        <f>S210*H210</f>
        <v>0</v>
      </c>
      <c r="U210" s="193">
        <v>0</v>
      </c>
      <c r="V210" s="193">
        <f>U210*H210</f>
        <v>0</v>
      </c>
      <c r="W210" s="193">
        <v>0</v>
      </c>
      <c r="X210" s="194">
        <f>W210*H210</f>
        <v>0</v>
      </c>
      <c r="AR210" s="195" t="s">
        <v>137</v>
      </c>
      <c r="AT210" s="195" t="s">
        <v>132</v>
      </c>
      <c r="AU210" s="195" t="s">
        <v>85</v>
      </c>
      <c r="AY210" s="17" t="s">
        <v>130</v>
      </c>
      <c r="BE210" s="196">
        <f>IF(O210="základní",K210,0)</f>
        <v>0</v>
      </c>
      <c r="BF210" s="196">
        <f>IF(O210="snížená",K210,0)</f>
        <v>0</v>
      </c>
      <c r="BG210" s="196">
        <f>IF(O210="zákl. přenesená",K210,0)</f>
        <v>0</v>
      </c>
      <c r="BH210" s="196">
        <f>IF(O210="sníž. přenesená",K210,0)</f>
        <v>0</v>
      </c>
      <c r="BI210" s="196">
        <f>IF(O210="nulová",K210,0)</f>
        <v>0</v>
      </c>
      <c r="BJ210" s="17" t="s">
        <v>83</v>
      </c>
      <c r="BK210" s="196">
        <f>ROUND(P210*H210,2)</f>
        <v>0</v>
      </c>
      <c r="BL210" s="17" t="s">
        <v>137</v>
      </c>
      <c r="BM210" s="195" t="s">
        <v>292</v>
      </c>
    </row>
    <row r="211" spans="2:65" s="1" customFormat="1" ht="39">
      <c r="B211" s="33"/>
      <c r="C211" s="34"/>
      <c r="D211" s="197" t="s">
        <v>139</v>
      </c>
      <c r="E211" s="34"/>
      <c r="F211" s="198" t="s">
        <v>293</v>
      </c>
      <c r="G211" s="34"/>
      <c r="H211" s="34"/>
      <c r="I211" s="106"/>
      <c r="J211" s="106"/>
      <c r="K211" s="34"/>
      <c r="L211" s="34"/>
      <c r="M211" s="37"/>
      <c r="N211" s="199"/>
      <c r="O211" s="61"/>
      <c r="P211" s="61"/>
      <c r="Q211" s="61"/>
      <c r="R211" s="61"/>
      <c r="S211" s="61"/>
      <c r="T211" s="61"/>
      <c r="U211" s="61"/>
      <c r="V211" s="61"/>
      <c r="W211" s="61"/>
      <c r="X211" s="62"/>
      <c r="AT211" s="17" t="s">
        <v>139</v>
      </c>
      <c r="AU211" s="17" t="s">
        <v>85</v>
      </c>
    </row>
    <row r="212" spans="2:65" s="12" customFormat="1" ht="22.5">
      <c r="B212" s="201"/>
      <c r="C212" s="202"/>
      <c r="D212" s="197" t="s">
        <v>145</v>
      </c>
      <c r="E212" s="203" t="s">
        <v>19</v>
      </c>
      <c r="F212" s="204" t="s">
        <v>294</v>
      </c>
      <c r="G212" s="202"/>
      <c r="H212" s="205">
        <v>900</v>
      </c>
      <c r="I212" s="206"/>
      <c r="J212" s="206"/>
      <c r="K212" s="202"/>
      <c r="L212" s="202"/>
      <c r="M212" s="207"/>
      <c r="N212" s="208"/>
      <c r="O212" s="209"/>
      <c r="P212" s="209"/>
      <c r="Q212" s="209"/>
      <c r="R212" s="209"/>
      <c r="S212" s="209"/>
      <c r="T212" s="209"/>
      <c r="U212" s="209"/>
      <c r="V212" s="209"/>
      <c r="W212" s="209"/>
      <c r="X212" s="210"/>
      <c r="AT212" s="211" t="s">
        <v>145</v>
      </c>
      <c r="AU212" s="211" t="s">
        <v>85</v>
      </c>
      <c r="AV212" s="12" t="s">
        <v>85</v>
      </c>
      <c r="AW212" s="12" t="s">
        <v>5</v>
      </c>
      <c r="AX212" s="12" t="s">
        <v>83</v>
      </c>
      <c r="AY212" s="211" t="s">
        <v>130</v>
      </c>
    </row>
    <row r="213" spans="2:65" s="1" customFormat="1" ht="24" customHeight="1">
      <c r="B213" s="33"/>
      <c r="C213" s="184" t="s">
        <v>295</v>
      </c>
      <c r="D213" s="184" t="s">
        <v>132</v>
      </c>
      <c r="E213" s="185" t="s">
        <v>296</v>
      </c>
      <c r="F213" s="186" t="s">
        <v>297</v>
      </c>
      <c r="G213" s="187" t="s">
        <v>181</v>
      </c>
      <c r="H213" s="188">
        <v>169</v>
      </c>
      <c r="I213" s="189"/>
      <c r="J213" s="189"/>
      <c r="K213" s="188">
        <f>ROUND(P213*H213,2)</f>
        <v>0</v>
      </c>
      <c r="L213" s="186" t="s">
        <v>136</v>
      </c>
      <c r="M213" s="37"/>
      <c r="N213" s="190" t="s">
        <v>19</v>
      </c>
      <c r="O213" s="191" t="s">
        <v>44</v>
      </c>
      <c r="P213" s="192">
        <f>I213+J213</f>
        <v>0</v>
      </c>
      <c r="Q213" s="192">
        <f>ROUND(I213*H213,2)</f>
        <v>0</v>
      </c>
      <c r="R213" s="192">
        <f>ROUND(J213*H213,2)</f>
        <v>0</v>
      </c>
      <c r="S213" s="61"/>
      <c r="T213" s="193">
        <f>S213*H213</f>
        <v>0</v>
      </c>
      <c r="U213" s="193">
        <v>0</v>
      </c>
      <c r="V213" s="193">
        <f>U213*H213</f>
        <v>0</v>
      </c>
      <c r="W213" s="193">
        <v>0</v>
      </c>
      <c r="X213" s="194">
        <f>W213*H213</f>
        <v>0</v>
      </c>
      <c r="AR213" s="195" t="s">
        <v>137</v>
      </c>
      <c r="AT213" s="195" t="s">
        <v>132</v>
      </c>
      <c r="AU213" s="195" t="s">
        <v>85</v>
      </c>
      <c r="AY213" s="17" t="s">
        <v>130</v>
      </c>
      <c r="BE213" s="196">
        <f>IF(O213="základní",K213,0)</f>
        <v>0</v>
      </c>
      <c r="BF213" s="196">
        <f>IF(O213="snížená",K213,0)</f>
        <v>0</v>
      </c>
      <c r="BG213" s="196">
        <f>IF(O213="zákl. přenesená",K213,0)</f>
        <v>0</v>
      </c>
      <c r="BH213" s="196">
        <f>IF(O213="sníž. přenesená",K213,0)</f>
        <v>0</v>
      </c>
      <c r="BI213" s="196">
        <f>IF(O213="nulová",K213,0)</f>
        <v>0</v>
      </c>
      <c r="BJ213" s="17" t="s">
        <v>83</v>
      </c>
      <c r="BK213" s="196">
        <f>ROUND(P213*H213,2)</f>
        <v>0</v>
      </c>
      <c r="BL213" s="17" t="s">
        <v>137</v>
      </c>
      <c r="BM213" s="195" t="s">
        <v>298</v>
      </c>
    </row>
    <row r="214" spans="2:65" s="1" customFormat="1" ht="48.75">
      <c r="B214" s="33"/>
      <c r="C214" s="34"/>
      <c r="D214" s="197" t="s">
        <v>139</v>
      </c>
      <c r="E214" s="34"/>
      <c r="F214" s="198" t="s">
        <v>299</v>
      </c>
      <c r="G214" s="34"/>
      <c r="H214" s="34"/>
      <c r="I214" s="106"/>
      <c r="J214" s="106"/>
      <c r="K214" s="34"/>
      <c r="L214" s="34"/>
      <c r="M214" s="37"/>
      <c r="N214" s="199"/>
      <c r="O214" s="61"/>
      <c r="P214" s="61"/>
      <c r="Q214" s="61"/>
      <c r="R214" s="61"/>
      <c r="S214" s="61"/>
      <c r="T214" s="61"/>
      <c r="U214" s="61"/>
      <c r="V214" s="61"/>
      <c r="W214" s="61"/>
      <c r="X214" s="62"/>
      <c r="AT214" s="17" t="s">
        <v>139</v>
      </c>
      <c r="AU214" s="17" t="s">
        <v>85</v>
      </c>
    </row>
    <row r="215" spans="2:65" s="1" customFormat="1" ht="409.5">
      <c r="B215" s="33"/>
      <c r="C215" s="34"/>
      <c r="D215" s="197" t="s">
        <v>141</v>
      </c>
      <c r="E215" s="34"/>
      <c r="F215" s="233" t="s">
        <v>300</v>
      </c>
      <c r="G215" s="34"/>
      <c r="H215" s="34"/>
      <c r="I215" s="106"/>
      <c r="J215" s="106"/>
      <c r="K215" s="34"/>
      <c r="L215" s="34"/>
      <c r="M215" s="37"/>
      <c r="N215" s="199"/>
      <c r="O215" s="61"/>
      <c r="P215" s="61"/>
      <c r="Q215" s="61"/>
      <c r="R215" s="61"/>
      <c r="S215" s="61"/>
      <c r="T215" s="61"/>
      <c r="U215" s="61"/>
      <c r="V215" s="61"/>
      <c r="W215" s="61"/>
      <c r="X215" s="62"/>
      <c r="AT215" s="17" t="s">
        <v>141</v>
      </c>
      <c r="AU215" s="17" t="s">
        <v>85</v>
      </c>
    </row>
    <row r="216" spans="2:65" s="1" customFormat="1" ht="146.25">
      <c r="B216" s="33"/>
      <c r="C216" s="34"/>
      <c r="D216" s="197" t="s">
        <v>143</v>
      </c>
      <c r="E216" s="34"/>
      <c r="F216" s="200" t="s">
        <v>301</v>
      </c>
      <c r="G216" s="34"/>
      <c r="H216" s="34"/>
      <c r="I216" s="106"/>
      <c r="J216" s="106"/>
      <c r="K216" s="34"/>
      <c r="L216" s="34"/>
      <c r="M216" s="37"/>
      <c r="N216" s="199"/>
      <c r="O216" s="61"/>
      <c r="P216" s="61"/>
      <c r="Q216" s="61"/>
      <c r="R216" s="61"/>
      <c r="S216" s="61"/>
      <c r="T216" s="61"/>
      <c r="U216" s="61"/>
      <c r="V216" s="61"/>
      <c r="W216" s="61"/>
      <c r="X216" s="62"/>
      <c r="AT216" s="17" t="s">
        <v>143</v>
      </c>
      <c r="AU216" s="17" t="s">
        <v>85</v>
      </c>
    </row>
    <row r="217" spans="2:65" s="12" customFormat="1">
      <c r="B217" s="201"/>
      <c r="C217" s="202"/>
      <c r="D217" s="197" t="s">
        <v>145</v>
      </c>
      <c r="E217" s="203" t="s">
        <v>19</v>
      </c>
      <c r="F217" s="204" t="s">
        <v>191</v>
      </c>
      <c r="G217" s="202"/>
      <c r="H217" s="205">
        <v>169</v>
      </c>
      <c r="I217" s="206"/>
      <c r="J217" s="206"/>
      <c r="K217" s="202"/>
      <c r="L217" s="202"/>
      <c r="M217" s="207"/>
      <c r="N217" s="208"/>
      <c r="O217" s="209"/>
      <c r="P217" s="209"/>
      <c r="Q217" s="209"/>
      <c r="R217" s="209"/>
      <c r="S217" s="209"/>
      <c r="T217" s="209"/>
      <c r="U217" s="209"/>
      <c r="V217" s="209"/>
      <c r="W217" s="209"/>
      <c r="X217" s="210"/>
      <c r="AT217" s="211" t="s">
        <v>145</v>
      </c>
      <c r="AU217" s="211" t="s">
        <v>85</v>
      </c>
      <c r="AV217" s="12" t="s">
        <v>85</v>
      </c>
      <c r="AW217" s="12" t="s">
        <v>5</v>
      </c>
      <c r="AX217" s="12" t="s">
        <v>83</v>
      </c>
      <c r="AY217" s="211" t="s">
        <v>130</v>
      </c>
    </row>
    <row r="218" spans="2:65" s="1" customFormat="1" ht="24" customHeight="1">
      <c r="B218" s="33"/>
      <c r="C218" s="184" t="s">
        <v>8</v>
      </c>
      <c r="D218" s="184" t="s">
        <v>132</v>
      </c>
      <c r="E218" s="185" t="s">
        <v>302</v>
      </c>
      <c r="F218" s="186" t="s">
        <v>303</v>
      </c>
      <c r="G218" s="187" t="s">
        <v>181</v>
      </c>
      <c r="H218" s="188">
        <v>2426.41</v>
      </c>
      <c r="I218" s="189"/>
      <c r="J218" s="189"/>
      <c r="K218" s="188">
        <f>ROUND(P218*H218,2)</f>
        <v>0</v>
      </c>
      <c r="L218" s="186" t="s">
        <v>136</v>
      </c>
      <c r="M218" s="37"/>
      <c r="N218" s="190" t="s">
        <v>19</v>
      </c>
      <c r="O218" s="191" t="s">
        <v>44</v>
      </c>
      <c r="P218" s="192">
        <f>I218+J218</f>
        <v>0</v>
      </c>
      <c r="Q218" s="192">
        <f>ROUND(I218*H218,2)</f>
        <v>0</v>
      </c>
      <c r="R218" s="192">
        <f>ROUND(J218*H218,2)</f>
        <v>0</v>
      </c>
      <c r="S218" s="61"/>
      <c r="T218" s="193">
        <f>S218*H218</f>
        <v>0</v>
      </c>
      <c r="U218" s="193">
        <v>0</v>
      </c>
      <c r="V218" s="193">
        <f>U218*H218</f>
        <v>0</v>
      </c>
      <c r="W218" s="193">
        <v>0</v>
      </c>
      <c r="X218" s="194">
        <f>W218*H218</f>
        <v>0</v>
      </c>
      <c r="AR218" s="195" t="s">
        <v>137</v>
      </c>
      <c r="AT218" s="195" t="s">
        <v>132</v>
      </c>
      <c r="AU218" s="195" t="s">
        <v>85</v>
      </c>
      <c r="AY218" s="17" t="s">
        <v>130</v>
      </c>
      <c r="BE218" s="196">
        <f>IF(O218="základní",K218,0)</f>
        <v>0</v>
      </c>
      <c r="BF218" s="196">
        <f>IF(O218="snížená",K218,0)</f>
        <v>0</v>
      </c>
      <c r="BG218" s="196">
        <f>IF(O218="zákl. přenesená",K218,0)</f>
        <v>0</v>
      </c>
      <c r="BH218" s="196">
        <f>IF(O218="sníž. přenesená",K218,0)</f>
        <v>0</v>
      </c>
      <c r="BI218" s="196">
        <f>IF(O218="nulová",K218,0)</f>
        <v>0</v>
      </c>
      <c r="BJ218" s="17" t="s">
        <v>83</v>
      </c>
      <c r="BK218" s="196">
        <f>ROUND(P218*H218,2)</f>
        <v>0</v>
      </c>
      <c r="BL218" s="17" t="s">
        <v>137</v>
      </c>
      <c r="BM218" s="195" t="s">
        <v>304</v>
      </c>
    </row>
    <row r="219" spans="2:65" s="1" customFormat="1" ht="19.5">
      <c r="B219" s="33"/>
      <c r="C219" s="34"/>
      <c r="D219" s="197" t="s">
        <v>139</v>
      </c>
      <c r="E219" s="34"/>
      <c r="F219" s="198" t="s">
        <v>305</v>
      </c>
      <c r="G219" s="34"/>
      <c r="H219" s="34"/>
      <c r="I219" s="106"/>
      <c r="J219" s="106"/>
      <c r="K219" s="34"/>
      <c r="L219" s="34"/>
      <c r="M219" s="37"/>
      <c r="N219" s="199"/>
      <c r="O219" s="61"/>
      <c r="P219" s="61"/>
      <c r="Q219" s="61"/>
      <c r="R219" s="61"/>
      <c r="S219" s="61"/>
      <c r="T219" s="61"/>
      <c r="U219" s="61"/>
      <c r="V219" s="61"/>
      <c r="W219" s="61"/>
      <c r="X219" s="62"/>
      <c r="AT219" s="17" t="s">
        <v>139</v>
      </c>
      <c r="AU219" s="17" t="s">
        <v>85</v>
      </c>
    </row>
    <row r="220" spans="2:65" s="12" customFormat="1" ht="22.5">
      <c r="B220" s="201"/>
      <c r="C220" s="202"/>
      <c r="D220" s="197" t="s">
        <v>145</v>
      </c>
      <c r="E220" s="203" t="s">
        <v>19</v>
      </c>
      <c r="F220" s="204" t="s">
        <v>306</v>
      </c>
      <c r="G220" s="202"/>
      <c r="H220" s="205">
        <v>2426.41</v>
      </c>
      <c r="I220" s="206"/>
      <c r="J220" s="206"/>
      <c r="K220" s="202"/>
      <c r="L220" s="202"/>
      <c r="M220" s="207"/>
      <c r="N220" s="208"/>
      <c r="O220" s="209"/>
      <c r="P220" s="209"/>
      <c r="Q220" s="209"/>
      <c r="R220" s="209"/>
      <c r="S220" s="209"/>
      <c r="T220" s="209"/>
      <c r="U220" s="209"/>
      <c r="V220" s="209"/>
      <c r="W220" s="209"/>
      <c r="X220" s="210"/>
      <c r="AT220" s="211" t="s">
        <v>145</v>
      </c>
      <c r="AU220" s="211" t="s">
        <v>85</v>
      </c>
      <c r="AV220" s="12" t="s">
        <v>85</v>
      </c>
      <c r="AW220" s="12" t="s">
        <v>5</v>
      </c>
      <c r="AX220" s="12" t="s">
        <v>75</v>
      </c>
      <c r="AY220" s="211" t="s">
        <v>130</v>
      </c>
    </row>
    <row r="221" spans="2:65" s="1" customFormat="1" ht="24" customHeight="1">
      <c r="B221" s="33"/>
      <c r="C221" s="184" t="s">
        <v>307</v>
      </c>
      <c r="D221" s="184" t="s">
        <v>132</v>
      </c>
      <c r="E221" s="185" t="s">
        <v>302</v>
      </c>
      <c r="F221" s="186" t="s">
        <v>303</v>
      </c>
      <c r="G221" s="187" t="s">
        <v>181</v>
      </c>
      <c r="H221" s="188">
        <v>169</v>
      </c>
      <c r="I221" s="189"/>
      <c r="J221" s="189"/>
      <c r="K221" s="188">
        <f>ROUND(P221*H221,2)</f>
        <v>0</v>
      </c>
      <c r="L221" s="186" t="s">
        <v>136</v>
      </c>
      <c r="M221" s="37"/>
      <c r="N221" s="190" t="s">
        <v>19</v>
      </c>
      <c r="O221" s="191" t="s">
        <v>44</v>
      </c>
      <c r="P221" s="192">
        <f>I221+J221</f>
        <v>0</v>
      </c>
      <c r="Q221" s="192">
        <f>ROUND(I221*H221,2)</f>
        <v>0</v>
      </c>
      <c r="R221" s="192">
        <f>ROUND(J221*H221,2)</f>
        <v>0</v>
      </c>
      <c r="S221" s="61"/>
      <c r="T221" s="193">
        <f>S221*H221</f>
        <v>0</v>
      </c>
      <c r="U221" s="193">
        <v>0</v>
      </c>
      <c r="V221" s="193">
        <f>U221*H221</f>
        <v>0</v>
      </c>
      <c r="W221" s="193">
        <v>0</v>
      </c>
      <c r="X221" s="194">
        <f>W221*H221</f>
        <v>0</v>
      </c>
      <c r="AR221" s="195" t="s">
        <v>137</v>
      </c>
      <c r="AT221" s="195" t="s">
        <v>132</v>
      </c>
      <c r="AU221" s="195" t="s">
        <v>85</v>
      </c>
      <c r="AY221" s="17" t="s">
        <v>130</v>
      </c>
      <c r="BE221" s="196">
        <f>IF(O221="základní",K221,0)</f>
        <v>0</v>
      </c>
      <c r="BF221" s="196">
        <f>IF(O221="snížená",K221,0)</f>
        <v>0</v>
      </c>
      <c r="BG221" s="196">
        <f>IF(O221="zákl. přenesená",K221,0)</f>
        <v>0</v>
      </c>
      <c r="BH221" s="196">
        <f>IF(O221="sníž. přenesená",K221,0)</f>
        <v>0</v>
      </c>
      <c r="BI221" s="196">
        <f>IF(O221="nulová",K221,0)</f>
        <v>0</v>
      </c>
      <c r="BJ221" s="17" t="s">
        <v>83</v>
      </c>
      <c r="BK221" s="196">
        <f>ROUND(P221*H221,2)</f>
        <v>0</v>
      </c>
      <c r="BL221" s="17" t="s">
        <v>137</v>
      </c>
      <c r="BM221" s="195" t="s">
        <v>308</v>
      </c>
    </row>
    <row r="222" spans="2:65" s="1" customFormat="1" ht="19.5">
      <c r="B222" s="33"/>
      <c r="C222" s="34"/>
      <c r="D222" s="197" t="s">
        <v>139</v>
      </c>
      <c r="E222" s="34"/>
      <c r="F222" s="198" t="s">
        <v>305</v>
      </c>
      <c r="G222" s="34"/>
      <c r="H222" s="34"/>
      <c r="I222" s="106"/>
      <c r="J222" s="106"/>
      <c r="K222" s="34"/>
      <c r="L222" s="34"/>
      <c r="M222" s="37"/>
      <c r="N222" s="199"/>
      <c r="O222" s="61"/>
      <c r="P222" s="61"/>
      <c r="Q222" s="61"/>
      <c r="R222" s="61"/>
      <c r="S222" s="61"/>
      <c r="T222" s="61"/>
      <c r="U222" s="61"/>
      <c r="V222" s="61"/>
      <c r="W222" s="61"/>
      <c r="X222" s="62"/>
      <c r="AT222" s="17" t="s">
        <v>139</v>
      </c>
      <c r="AU222" s="17" t="s">
        <v>85</v>
      </c>
    </row>
    <row r="223" spans="2:65" s="1" customFormat="1" ht="58.5">
      <c r="B223" s="33"/>
      <c r="C223" s="34"/>
      <c r="D223" s="197" t="s">
        <v>143</v>
      </c>
      <c r="E223" s="34"/>
      <c r="F223" s="200" t="s">
        <v>190</v>
      </c>
      <c r="G223" s="34"/>
      <c r="H223" s="34"/>
      <c r="I223" s="106"/>
      <c r="J223" s="106"/>
      <c r="K223" s="34"/>
      <c r="L223" s="34"/>
      <c r="M223" s="37"/>
      <c r="N223" s="199"/>
      <c r="O223" s="61"/>
      <c r="P223" s="61"/>
      <c r="Q223" s="61"/>
      <c r="R223" s="61"/>
      <c r="S223" s="61"/>
      <c r="T223" s="61"/>
      <c r="U223" s="61"/>
      <c r="V223" s="61"/>
      <c r="W223" s="61"/>
      <c r="X223" s="62"/>
      <c r="AT223" s="17" t="s">
        <v>143</v>
      </c>
      <c r="AU223" s="17" t="s">
        <v>85</v>
      </c>
    </row>
    <row r="224" spans="2:65" s="12" customFormat="1">
      <c r="B224" s="201"/>
      <c r="C224" s="202"/>
      <c r="D224" s="197" t="s">
        <v>145</v>
      </c>
      <c r="E224" s="203" t="s">
        <v>19</v>
      </c>
      <c r="F224" s="204" t="s">
        <v>191</v>
      </c>
      <c r="G224" s="202"/>
      <c r="H224" s="205">
        <v>169</v>
      </c>
      <c r="I224" s="206"/>
      <c r="J224" s="206"/>
      <c r="K224" s="202"/>
      <c r="L224" s="202"/>
      <c r="M224" s="207"/>
      <c r="N224" s="208"/>
      <c r="O224" s="209"/>
      <c r="P224" s="209"/>
      <c r="Q224" s="209"/>
      <c r="R224" s="209"/>
      <c r="S224" s="209"/>
      <c r="T224" s="209"/>
      <c r="U224" s="209"/>
      <c r="V224" s="209"/>
      <c r="W224" s="209"/>
      <c r="X224" s="210"/>
      <c r="AT224" s="211" t="s">
        <v>145</v>
      </c>
      <c r="AU224" s="211" t="s">
        <v>85</v>
      </c>
      <c r="AV224" s="12" t="s">
        <v>85</v>
      </c>
      <c r="AW224" s="12" t="s">
        <v>5</v>
      </c>
      <c r="AX224" s="12" t="s">
        <v>83</v>
      </c>
      <c r="AY224" s="211" t="s">
        <v>130</v>
      </c>
    </row>
    <row r="225" spans="2:65" s="1" customFormat="1" ht="24" customHeight="1">
      <c r="B225" s="33"/>
      <c r="C225" s="184" t="s">
        <v>309</v>
      </c>
      <c r="D225" s="184" t="s">
        <v>132</v>
      </c>
      <c r="E225" s="185" t="s">
        <v>310</v>
      </c>
      <c r="F225" s="186" t="s">
        <v>311</v>
      </c>
      <c r="G225" s="187" t="s">
        <v>181</v>
      </c>
      <c r="H225" s="188">
        <v>25.3</v>
      </c>
      <c r="I225" s="189"/>
      <c r="J225" s="189"/>
      <c r="K225" s="188">
        <f>ROUND(P225*H225,2)</f>
        <v>0</v>
      </c>
      <c r="L225" s="186" t="s">
        <v>19</v>
      </c>
      <c r="M225" s="37"/>
      <c r="N225" s="190" t="s">
        <v>19</v>
      </c>
      <c r="O225" s="191" t="s">
        <v>44</v>
      </c>
      <c r="P225" s="192">
        <f>I225+J225</f>
        <v>0</v>
      </c>
      <c r="Q225" s="192">
        <f>ROUND(I225*H225,2)</f>
        <v>0</v>
      </c>
      <c r="R225" s="192">
        <f>ROUND(J225*H225,2)</f>
        <v>0</v>
      </c>
      <c r="S225" s="61"/>
      <c r="T225" s="193">
        <f>S225*H225</f>
        <v>0</v>
      </c>
      <c r="U225" s="193">
        <v>0</v>
      </c>
      <c r="V225" s="193">
        <f>U225*H225</f>
        <v>0</v>
      </c>
      <c r="W225" s="193">
        <v>0</v>
      </c>
      <c r="X225" s="194">
        <f>W225*H225</f>
        <v>0</v>
      </c>
      <c r="AR225" s="195" t="s">
        <v>137</v>
      </c>
      <c r="AT225" s="195" t="s">
        <v>132</v>
      </c>
      <c r="AU225" s="195" t="s">
        <v>85</v>
      </c>
      <c r="AY225" s="17" t="s">
        <v>130</v>
      </c>
      <c r="BE225" s="196">
        <f>IF(O225="základní",K225,0)</f>
        <v>0</v>
      </c>
      <c r="BF225" s="196">
        <f>IF(O225="snížená",K225,0)</f>
        <v>0</v>
      </c>
      <c r="BG225" s="196">
        <f>IF(O225="zákl. přenesená",K225,0)</f>
        <v>0</v>
      </c>
      <c r="BH225" s="196">
        <f>IF(O225="sníž. přenesená",K225,0)</f>
        <v>0</v>
      </c>
      <c r="BI225" s="196">
        <f>IF(O225="nulová",K225,0)</f>
        <v>0</v>
      </c>
      <c r="BJ225" s="17" t="s">
        <v>83</v>
      </c>
      <c r="BK225" s="196">
        <f>ROUND(P225*H225,2)</f>
        <v>0</v>
      </c>
      <c r="BL225" s="17" t="s">
        <v>137</v>
      </c>
      <c r="BM225" s="195" t="s">
        <v>312</v>
      </c>
    </row>
    <row r="226" spans="2:65" s="1" customFormat="1" ht="19.5">
      <c r="B226" s="33"/>
      <c r="C226" s="34"/>
      <c r="D226" s="197" t="s">
        <v>139</v>
      </c>
      <c r="E226" s="34"/>
      <c r="F226" s="198" t="s">
        <v>311</v>
      </c>
      <c r="G226" s="34"/>
      <c r="H226" s="34"/>
      <c r="I226" s="106"/>
      <c r="J226" s="106"/>
      <c r="K226" s="34"/>
      <c r="L226" s="34"/>
      <c r="M226" s="37"/>
      <c r="N226" s="199"/>
      <c r="O226" s="61"/>
      <c r="P226" s="61"/>
      <c r="Q226" s="61"/>
      <c r="R226" s="61"/>
      <c r="S226" s="61"/>
      <c r="T226" s="61"/>
      <c r="U226" s="61"/>
      <c r="V226" s="61"/>
      <c r="W226" s="61"/>
      <c r="X226" s="62"/>
      <c r="AT226" s="17" t="s">
        <v>139</v>
      </c>
      <c r="AU226" s="17" t="s">
        <v>85</v>
      </c>
    </row>
    <row r="227" spans="2:65" s="1" customFormat="1" ht="39">
      <c r="B227" s="33"/>
      <c r="C227" s="34"/>
      <c r="D227" s="197" t="s">
        <v>143</v>
      </c>
      <c r="E227" s="34"/>
      <c r="F227" s="200" t="s">
        <v>313</v>
      </c>
      <c r="G227" s="34"/>
      <c r="H227" s="34"/>
      <c r="I227" s="106"/>
      <c r="J227" s="106"/>
      <c r="K227" s="34"/>
      <c r="L227" s="34"/>
      <c r="M227" s="37"/>
      <c r="N227" s="199"/>
      <c r="O227" s="61"/>
      <c r="P227" s="61"/>
      <c r="Q227" s="61"/>
      <c r="R227" s="61"/>
      <c r="S227" s="61"/>
      <c r="T227" s="61"/>
      <c r="U227" s="61"/>
      <c r="V227" s="61"/>
      <c r="W227" s="61"/>
      <c r="X227" s="62"/>
      <c r="AT227" s="17" t="s">
        <v>143</v>
      </c>
      <c r="AU227" s="17" t="s">
        <v>85</v>
      </c>
    </row>
    <row r="228" spans="2:65" s="12" customFormat="1">
      <c r="B228" s="201"/>
      <c r="C228" s="202"/>
      <c r="D228" s="197" t="s">
        <v>145</v>
      </c>
      <c r="E228" s="203" t="s">
        <v>19</v>
      </c>
      <c r="F228" s="204" t="s">
        <v>273</v>
      </c>
      <c r="G228" s="202"/>
      <c r="H228" s="205">
        <v>23.8</v>
      </c>
      <c r="I228" s="206"/>
      <c r="J228" s="206"/>
      <c r="K228" s="202"/>
      <c r="L228" s="202"/>
      <c r="M228" s="207"/>
      <c r="N228" s="208"/>
      <c r="O228" s="209"/>
      <c r="P228" s="209"/>
      <c r="Q228" s="209"/>
      <c r="R228" s="209"/>
      <c r="S228" s="209"/>
      <c r="T228" s="209"/>
      <c r="U228" s="209"/>
      <c r="V228" s="209"/>
      <c r="W228" s="209"/>
      <c r="X228" s="210"/>
      <c r="AT228" s="211" t="s">
        <v>145</v>
      </c>
      <c r="AU228" s="211" t="s">
        <v>85</v>
      </c>
      <c r="AV228" s="12" t="s">
        <v>85</v>
      </c>
      <c r="AW228" s="12" t="s">
        <v>5</v>
      </c>
      <c r="AX228" s="12" t="s">
        <v>75</v>
      </c>
      <c r="AY228" s="211" t="s">
        <v>130</v>
      </c>
    </row>
    <row r="229" spans="2:65" s="12" customFormat="1">
      <c r="B229" s="201"/>
      <c r="C229" s="202"/>
      <c r="D229" s="197" t="s">
        <v>145</v>
      </c>
      <c r="E229" s="203" t="s">
        <v>19</v>
      </c>
      <c r="F229" s="204" t="s">
        <v>274</v>
      </c>
      <c r="G229" s="202"/>
      <c r="H229" s="205">
        <v>1.5</v>
      </c>
      <c r="I229" s="206"/>
      <c r="J229" s="206"/>
      <c r="K229" s="202"/>
      <c r="L229" s="202"/>
      <c r="M229" s="207"/>
      <c r="N229" s="208"/>
      <c r="O229" s="209"/>
      <c r="P229" s="209"/>
      <c r="Q229" s="209"/>
      <c r="R229" s="209"/>
      <c r="S229" s="209"/>
      <c r="T229" s="209"/>
      <c r="U229" s="209"/>
      <c r="V229" s="209"/>
      <c r="W229" s="209"/>
      <c r="X229" s="210"/>
      <c r="AT229" s="211" t="s">
        <v>145</v>
      </c>
      <c r="AU229" s="211" t="s">
        <v>85</v>
      </c>
      <c r="AV229" s="12" t="s">
        <v>85</v>
      </c>
      <c r="AW229" s="12" t="s">
        <v>5</v>
      </c>
      <c r="AX229" s="12" t="s">
        <v>75</v>
      </c>
      <c r="AY229" s="211" t="s">
        <v>130</v>
      </c>
    </row>
    <row r="230" spans="2:65" s="14" customFormat="1">
      <c r="B230" s="222"/>
      <c r="C230" s="223"/>
      <c r="D230" s="197" t="s">
        <v>145</v>
      </c>
      <c r="E230" s="224" t="s">
        <v>19</v>
      </c>
      <c r="F230" s="225" t="s">
        <v>173</v>
      </c>
      <c r="G230" s="223"/>
      <c r="H230" s="226">
        <v>25.3</v>
      </c>
      <c r="I230" s="227"/>
      <c r="J230" s="227"/>
      <c r="K230" s="223"/>
      <c r="L230" s="223"/>
      <c r="M230" s="228"/>
      <c r="N230" s="229"/>
      <c r="O230" s="230"/>
      <c r="P230" s="230"/>
      <c r="Q230" s="230"/>
      <c r="R230" s="230"/>
      <c r="S230" s="230"/>
      <c r="T230" s="230"/>
      <c r="U230" s="230"/>
      <c r="V230" s="230"/>
      <c r="W230" s="230"/>
      <c r="X230" s="231"/>
      <c r="AT230" s="232" t="s">
        <v>145</v>
      </c>
      <c r="AU230" s="232" t="s">
        <v>85</v>
      </c>
      <c r="AV230" s="14" t="s">
        <v>137</v>
      </c>
      <c r="AW230" s="14" t="s">
        <v>5</v>
      </c>
      <c r="AX230" s="14" t="s">
        <v>83</v>
      </c>
      <c r="AY230" s="232" t="s">
        <v>130</v>
      </c>
    </row>
    <row r="231" spans="2:65" s="1" customFormat="1" ht="24" customHeight="1">
      <c r="B231" s="33"/>
      <c r="C231" s="184" t="s">
        <v>314</v>
      </c>
      <c r="D231" s="184" t="s">
        <v>132</v>
      </c>
      <c r="E231" s="185" t="s">
        <v>315</v>
      </c>
      <c r="F231" s="186" t="s">
        <v>316</v>
      </c>
      <c r="G231" s="187" t="s">
        <v>181</v>
      </c>
      <c r="H231" s="188">
        <v>727.92</v>
      </c>
      <c r="I231" s="189"/>
      <c r="J231" s="189"/>
      <c r="K231" s="188">
        <f>ROUND(P231*H231,2)</f>
        <v>0</v>
      </c>
      <c r="L231" s="186" t="s">
        <v>136</v>
      </c>
      <c r="M231" s="37"/>
      <c r="N231" s="190" t="s">
        <v>19</v>
      </c>
      <c r="O231" s="191" t="s">
        <v>44</v>
      </c>
      <c r="P231" s="192">
        <f>I231+J231</f>
        <v>0</v>
      </c>
      <c r="Q231" s="192">
        <f>ROUND(I231*H231,2)</f>
        <v>0</v>
      </c>
      <c r="R231" s="192">
        <f>ROUND(J231*H231,2)</f>
        <v>0</v>
      </c>
      <c r="S231" s="61"/>
      <c r="T231" s="193">
        <f>S231*H231</f>
        <v>0</v>
      </c>
      <c r="U231" s="193">
        <v>0</v>
      </c>
      <c r="V231" s="193">
        <f>U231*H231</f>
        <v>0</v>
      </c>
      <c r="W231" s="193">
        <v>0</v>
      </c>
      <c r="X231" s="194">
        <f>W231*H231</f>
        <v>0</v>
      </c>
      <c r="AR231" s="195" t="s">
        <v>137</v>
      </c>
      <c r="AT231" s="195" t="s">
        <v>132</v>
      </c>
      <c r="AU231" s="195" t="s">
        <v>85</v>
      </c>
      <c r="AY231" s="17" t="s">
        <v>130</v>
      </c>
      <c r="BE231" s="196">
        <f>IF(O231="základní",K231,0)</f>
        <v>0</v>
      </c>
      <c r="BF231" s="196">
        <f>IF(O231="snížená",K231,0)</f>
        <v>0</v>
      </c>
      <c r="BG231" s="196">
        <f>IF(O231="zákl. přenesená",K231,0)</f>
        <v>0</v>
      </c>
      <c r="BH231" s="196">
        <f>IF(O231="sníž. přenesená",K231,0)</f>
        <v>0</v>
      </c>
      <c r="BI231" s="196">
        <f>IF(O231="nulová",K231,0)</f>
        <v>0</v>
      </c>
      <c r="BJ231" s="17" t="s">
        <v>83</v>
      </c>
      <c r="BK231" s="196">
        <f>ROUND(P231*H231,2)</f>
        <v>0</v>
      </c>
      <c r="BL231" s="17" t="s">
        <v>137</v>
      </c>
      <c r="BM231" s="195" t="s">
        <v>317</v>
      </c>
    </row>
    <row r="232" spans="2:65" s="1" customFormat="1" ht="19.5">
      <c r="B232" s="33"/>
      <c r="C232" s="34"/>
      <c r="D232" s="197" t="s">
        <v>139</v>
      </c>
      <c r="E232" s="34"/>
      <c r="F232" s="198" t="s">
        <v>318</v>
      </c>
      <c r="G232" s="34"/>
      <c r="H232" s="34"/>
      <c r="I232" s="106"/>
      <c r="J232" s="106"/>
      <c r="K232" s="34"/>
      <c r="L232" s="34"/>
      <c r="M232" s="37"/>
      <c r="N232" s="199"/>
      <c r="O232" s="61"/>
      <c r="P232" s="61"/>
      <c r="Q232" s="61"/>
      <c r="R232" s="61"/>
      <c r="S232" s="61"/>
      <c r="T232" s="61"/>
      <c r="U232" s="61"/>
      <c r="V232" s="61"/>
      <c r="W232" s="61"/>
      <c r="X232" s="62"/>
      <c r="AT232" s="17" t="s">
        <v>139</v>
      </c>
      <c r="AU232" s="17" t="s">
        <v>85</v>
      </c>
    </row>
    <row r="233" spans="2:65" s="1" customFormat="1" ht="87.75">
      <c r="B233" s="33"/>
      <c r="C233" s="34"/>
      <c r="D233" s="197" t="s">
        <v>141</v>
      </c>
      <c r="E233" s="34"/>
      <c r="F233" s="200" t="s">
        <v>319</v>
      </c>
      <c r="G233" s="34"/>
      <c r="H233" s="34"/>
      <c r="I233" s="106"/>
      <c r="J233" s="106"/>
      <c r="K233" s="34"/>
      <c r="L233" s="34"/>
      <c r="M233" s="37"/>
      <c r="N233" s="199"/>
      <c r="O233" s="61"/>
      <c r="P233" s="61"/>
      <c r="Q233" s="61"/>
      <c r="R233" s="61"/>
      <c r="S233" s="61"/>
      <c r="T233" s="61"/>
      <c r="U233" s="61"/>
      <c r="V233" s="61"/>
      <c r="W233" s="61"/>
      <c r="X233" s="62"/>
      <c r="AT233" s="17" t="s">
        <v>141</v>
      </c>
      <c r="AU233" s="17" t="s">
        <v>85</v>
      </c>
    </row>
    <row r="234" spans="2:65" s="1" customFormat="1" ht="39">
      <c r="B234" s="33"/>
      <c r="C234" s="34"/>
      <c r="D234" s="197" t="s">
        <v>143</v>
      </c>
      <c r="E234" s="34"/>
      <c r="F234" s="200" t="s">
        <v>320</v>
      </c>
      <c r="G234" s="34"/>
      <c r="H234" s="34"/>
      <c r="I234" s="106"/>
      <c r="J234" s="106"/>
      <c r="K234" s="34"/>
      <c r="L234" s="34"/>
      <c r="M234" s="37"/>
      <c r="N234" s="199"/>
      <c r="O234" s="61"/>
      <c r="P234" s="61"/>
      <c r="Q234" s="61"/>
      <c r="R234" s="61"/>
      <c r="S234" s="61"/>
      <c r="T234" s="61"/>
      <c r="U234" s="61"/>
      <c r="V234" s="61"/>
      <c r="W234" s="61"/>
      <c r="X234" s="62"/>
      <c r="AT234" s="17" t="s">
        <v>143</v>
      </c>
      <c r="AU234" s="17" t="s">
        <v>85</v>
      </c>
    </row>
    <row r="235" spans="2:65" s="12" customFormat="1" ht="22.5">
      <c r="B235" s="201"/>
      <c r="C235" s="202"/>
      <c r="D235" s="197" t="s">
        <v>145</v>
      </c>
      <c r="E235" s="203" t="s">
        <v>19</v>
      </c>
      <c r="F235" s="204" t="s">
        <v>321</v>
      </c>
      <c r="G235" s="202"/>
      <c r="H235" s="205">
        <v>727.92</v>
      </c>
      <c r="I235" s="206"/>
      <c r="J235" s="206"/>
      <c r="K235" s="202"/>
      <c r="L235" s="202"/>
      <c r="M235" s="207"/>
      <c r="N235" s="208"/>
      <c r="O235" s="209"/>
      <c r="P235" s="209"/>
      <c r="Q235" s="209"/>
      <c r="R235" s="209"/>
      <c r="S235" s="209"/>
      <c r="T235" s="209"/>
      <c r="U235" s="209"/>
      <c r="V235" s="209"/>
      <c r="W235" s="209"/>
      <c r="X235" s="210"/>
      <c r="AT235" s="211" t="s">
        <v>145</v>
      </c>
      <c r="AU235" s="211" t="s">
        <v>85</v>
      </c>
      <c r="AV235" s="12" t="s">
        <v>85</v>
      </c>
      <c r="AW235" s="12" t="s">
        <v>5</v>
      </c>
      <c r="AX235" s="12" t="s">
        <v>83</v>
      </c>
      <c r="AY235" s="211" t="s">
        <v>130</v>
      </c>
    </row>
    <row r="236" spans="2:65" s="1" customFormat="1" ht="24" customHeight="1">
      <c r="B236" s="33"/>
      <c r="C236" s="184" t="s">
        <v>322</v>
      </c>
      <c r="D236" s="184" t="s">
        <v>132</v>
      </c>
      <c r="E236" s="185" t="s">
        <v>315</v>
      </c>
      <c r="F236" s="186" t="s">
        <v>316</v>
      </c>
      <c r="G236" s="187" t="s">
        <v>181</v>
      </c>
      <c r="H236" s="188">
        <v>169</v>
      </c>
      <c r="I236" s="189"/>
      <c r="J236" s="189"/>
      <c r="K236" s="188">
        <f>ROUND(P236*H236,2)</f>
        <v>0</v>
      </c>
      <c r="L236" s="186" t="s">
        <v>136</v>
      </c>
      <c r="M236" s="37"/>
      <c r="N236" s="190" t="s">
        <v>19</v>
      </c>
      <c r="O236" s="191" t="s">
        <v>44</v>
      </c>
      <c r="P236" s="192">
        <f>I236+J236</f>
        <v>0</v>
      </c>
      <c r="Q236" s="192">
        <f>ROUND(I236*H236,2)</f>
        <v>0</v>
      </c>
      <c r="R236" s="192">
        <f>ROUND(J236*H236,2)</f>
        <v>0</v>
      </c>
      <c r="S236" s="61"/>
      <c r="T236" s="193">
        <f>S236*H236</f>
        <v>0</v>
      </c>
      <c r="U236" s="193">
        <v>0</v>
      </c>
      <c r="V236" s="193">
        <f>U236*H236</f>
        <v>0</v>
      </c>
      <c r="W236" s="193">
        <v>0</v>
      </c>
      <c r="X236" s="194">
        <f>W236*H236</f>
        <v>0</v>
      </c>
      <c r="AR236" s="195" t="s">
        <v>137</v>
      </c>
      <c r="AT236" s="195" t="s">
        <v>132</v>
      </c>
      <c r="AU236" s="195" t="s">
        <v>85</v>
      </c>
      <c r="AY236" s="17" t="s">
        <v>130</v>
      </c>
      <c r="BE236" s="196">
        <f>IF(O236="základní",K236,0)</f>
        <v>0</v>
      </c>
      <c r="BF236" s="196">
        <f>IF(O236="snížená",K236,0)</f>
        <v>0</v>
      </c>
      <c r="BG236" s="196">
        <f>IF(O236="zákl. přenesená",K236,0)</f>
        <v>0</v>
      </c>
      <c r="BH236" s="196">
        <f>IF(O236="sníž. přenesená",K236,0)</f>
        <v>0</v>
      </c>
      <c r="BI236" s="196">
        <f>IF(O236="nulová",K236,0)</f>
        <v>0</v>
      </c>
      <c r="BJ236" s="17" t="s">
        <v>83</v>
      </c>
      <c r="BK236" s="196">
        <f>ROUND(P236*H236,2)</f>
        <v>0</v>
      </c>
      <c r="BL236" s="17" t="s">
        <v>137</v>
      </c>
      <c r="BM236" s="195" t="s">
        <v>323</v>
      </c>
    </row>
    <row r="237" spans="2:65" s="1" customFormat="1" ht="19.5">
      <c r="B237" s="33"/>
      <c r="C237" s="34"/>
      <c r="D237" s="197" t="s">
        <v>139</v>
      </c>
      <c r="E237" s="34"/>
      <c r="F237" s="198" t="s">
        <v>318</v>
      </c>
      <c r="G237" s="34"/>
      <c r="H237" s="34"/>
      <c r="I237" s="106"/>
      <c r="J237" s="106"/>
      <c r="K237" s="34"/>
      <c r="L237" s="34"/>
      <c r="M237" s="37"/>
      <c r="N237" s="199"/>
      <c r="O237" s="61"/>
      <c r="P237" s="61"/>
      <c r="Q237" s="61"/>
      <c r="R237" s="61"/>
      <c r="S237" s="61"/>
      <c r="T237" s="61"/>
      <c r="U237" s="61"/>
      <c r="V237" s="61"/>
      <c r="W237" s="61"/>
      <c r="X237" s="62"/>
      <c r="AT237" s="17" t="s">
        <v>139</v>
      </c>
      <c r="AU237" s="17" t="s">
        <v>85</v>
      </c>
    </row>
    <row r="238" spans="2:65" s="1" customFormat="1" ht="87.75">
      <c r="B238" s="33"/>
      <c r="C238" s="34"/>
      <c r="D238" s="197" t="s">
        <v>141</v>
      </c>
      <c r="E238" s="34"/>
      <c r="F238" s="200" t="s">
        <v>319</v>
      </c>
      <c r="G238" s="34"/>
      <c r="H238" s="34"/>
      <c r="I238" s="106"/>
      <c r="J238" s="106"/>
      <c r="K238" s="34"/>
      <c r="L238" s="34"/>
      <c r="M238" s="37"/>
      <c r="N238" s="199"/>
      <c r="O238" s="61"/>
      <c r="P238" s="61"/>
      <c r="Q238" s="61"/>
      <c r="R238" s="61"/>
      <c r="S238" s="61"/>
      <c r="T238" s="61"/>
      <c r="U238" s="61"/>
      <c r="V238" s="61"/>
      <c r="W238" s="61"/>
      <c r="X238" s="62"/>
      <c r="AT238" s="17" t="s">
        <v>141</v>
      </c>
      <c r="AU238" s="17" t="s">
        <v>85</v>
      </c>
    </row>
    <row r="239" spans="2:65" s="1" customFormat="1" ht="58.5">
      <c r="B239" s="33"/>
      <c r="C239" s="34"/>
      <c r="D239" s="197" t="s">
        <v>143</v>
      </c>
      <c r="E239" s="34"/>
      <c r="F239" s="200" t="s">
        <v>190</v>
      </c>
      <c r="G239" s="34"/>
      <c r="H239" s="34"/>
      <c r="I239" s="106"/>
      <c r="J239" s="106"/>
      <c r="K239" s="34"/>
      <c r="L239" s="34"/>
      <c r="M239" s="37"/>
      <c r="N239" s="199"/>
      <c r="O239" s="61"/>
      <c r="P239" s="61"/>
      <c r="Q239" s="61"/>
      <c r="R239" s="61"/>
      <c r="S239" s="61"/>
      <c r="T239" s="61"/>
      <c r="U239" s="61"/>
      <c r="V239" s="61"/>
      <c r="W239" s="61"/>
      <c r="X239" s="62"/>
      <c r="AT239" s="17" t="s">
        <v>143</v>
      </c>
      <c r="AU239" s="17" t="s">
        <v>85</v>
      </c>
    </row>
    <row r="240" spans="2:65" s="12" customFormat="1">
      <c r="B240" s="201"/>
      <c r="C240" s="202"/>
      <c r="D240" s="197" t="s">
        <v>145</v>
      </c>
      <c r="E240" s="203" t="s">
        <v>19</v>
      </c>
      <c r="F240" s="204" t="s">
        <v>191</v>
      </c>
      <c r="G240" s="202"/>
      <c r="H240" s="205">
        <v>169</v>
      </c>
      <c r="I240" s="206"/>
      <c r="J240" s="206"/>
      <c r="K240" s="202"/>
      <c r="L240" s="202"/>
      <c r="M240" s="207"/>
      <c r="N240" s="208"/>
      <c r="O240" s="209"/>
      <c r="P240" s="209"/>
      <c r="Q240" s="209"/>
      <c r="R240" s="209"/>
      <c r="S240" s="209"/>
      <c r="T240" s="209"/>
      <c r="U240" s="209"/>
      <c r="V240" s="209"/>
      <c r="W240" s="209"/>
      <c r="X240" s="210"/>
      <c r="AT240" s="211" t="s">
        <v>145</v>
      </c>
      <c r="AU240" s="211" t="s">
        <v>85</v>
      </c>
      <c r="AV240" s="12" t="s">
        <v>85</v>
      </c>
      <c r="AW240" s="12" t="s">
        <v>5</v>
      </c>
      <c r="AX240" s="12" t="s">
        <v>83</v>
      </c>
      <c r="AY240" s="211" t="s">
        <v>130</v>
      </c>
    </row>
    <row r="241" spans="2:65" s="1" customFormat="1" ht="24" customHeight="1">
      <c r="B241" s="33"/>
      <c r="C241" s="184" t="s">
        <v>324</v>
      </c>
      <c r="D241" s="184" t="s">
        <v>132</v>
      </c>
      <c r="E241" s="185" t="s">
        <v>325</v>
      </c>
      <c r="F241" s="186" t="s">
        <v>326</v>
      </c>
      <c r="G241" s="187" t="s">
        <v>181</v>
      </c>
      <c r="H241" s="188">
        <v>56.38</v>
      </c>
      <c r="I241" s="189"/>
      <c r="J241" s="189"/>
      <c r="K241" s="188">
        <f>ROUND(P241*H241,2)</f>
        <v>0</v>
      </c>
      <c r="L241" s="186" t="s">
        <v>136</v>
      </c>
      <c r="M241" s="37"/>
      <c r="N241" s="190" t="s">
        <v>19</v>
      </c>
      <c r="O241" s="191" t="s">
        <v>44</v>
      </c>
      <c r="P241" s="192">
        <f>I241+J241</f>
        <v>0</v>
      </c>
      <c r="Q241" s="192">
        <f>ROUND(I241*H241,2)</f>
        <v>0</v>
      </c>
      <c r="R241" s="192">
        <f>ROUND(J241*H241,2)</f>
        <v>0</v>
      </c>
      <c r="S241" s="61"/>
      <c r="T241" s="193">
        <f>S241*H241</f>
        <v>0</v>
      </c>
      <c r="U241" s="193">
        <v>0</v>
      </c>
      <c r="V241" s="193">
        <f>U241*H241</f>
        <v>0</v>
      </c>
      <c r="W241" s="193">
        <v>0</v>
      </c>
      <c r="X241" s="194">
        <f>W241*H241</f>
        <v>0</v>
      </c>
      <c r="AR241" s="195" t="s">
        <v>137</v>
      </c>
      <c r="AT241" s="195" t="s">
        <v>132</v>
      </c>
      <c r="AU241" s="195" t="s">
        <v>85</v>
      </c>
      <c r="AY241" s="17" t="s">
        <v>130</v>
      </c>
      <c r="BE241" s="196">
        <f>IF(O241="základní",K241,0)</f>
        <v>0</v>
      </c>
      <c r="BF241" s="196">
        <f>IF(O241="snížená",K241,0)</f>
        <v>0</v>
      </c>
      <c r="BG241" s="196">
        <f>IF(O241="zákl. přenesená",K241,0)</f>
        <v>0</v>
      </c>
      <c r="BH241" s="196">
        <f>IF(O241="sníž. přenesená",K241,0)</f>
        <v>0</v>
      </c>
      <c r="BI241" s="196">
        <f>IF(O241="nulová",K241,0)</f>
        <v>0</v>
      </c>
      <c r="BJ241" s="17" t="s">
        <v>83</v>
      </c>
      <c r="BK241" s="196">
        <f>ROUND(P241*H241,2)</f>
        <v>0</v>
      </c>
      <c r="BL241" s="17" t="s">
        <v>137</v>
      </c>
      <c r="BM241" s="195" t="s">
        <v>327</v>
      </c>
    </row>
    <row r="242" spans="2:65" s="1" customFormat="1" ht="29.25">
      <c r="B242" s="33"/>
      <c r="C242" s="34"/>
      <c r="D242" s="197" t="s">
        <v>139</v>
      </c>
      <c r="E242" s="34"/>
      <c r="F242" s="198" t="s">
        <v>328</v>
      </c>
      <c r="G242" s="34"/>
      <c r="H242" s="34"/>
      <c r="I242" s="106"/>
      <c r="J242" s="106"/>
      <c r="K242" s="34"/>
      <c r="L242" s="34"/>
      <c r="M242" s="37"/>
      <c r="N242" s="199"/>
      <c r="O242" s="61"/>
      <c r="P242" s="61"/>
      <c r="Q242" s="61"/>
      <c r="R242" s="61"/>
      <c r="S242" s="61"/>
      <c r="T242" s="61"/>
      <c r="U242" s="61"/>
      <c r="V242" s="61"/>
      <c r="W242" s="61"/>
      <c r="X242" s="62"/>
      <c r="AT242" s="17" t="s">
        <v>139</v>
      </c>
      <c r="AU242" s="17" t="s">
        <v>85</v>
      </c>
    </row>
    <row r="243" spans="2:65" s="12" customFormat="1" ht="22.5">
      <c r="B243" s="201"/>
      <c r="C243" s="202"/>
      <c r="D243" s="197" t="s">
        <v>145</v>
      </c>
      <c r="E243" s="203" t="s">
        <v>19</v>
      </c>
      <c r="F243" s="204" t="s">
        <v>329</v>
      </c>
      <c r="G243" s="202"/>
      <c r="H243" s="205">
        <v>15.39</v>
      </c>
      <c r="I243" s="206"/>
      <c r="J243" s="206"/>
      <c r="K243" s="202"/>
      <c r="L243" s="202"/>
      <c r="M243" s="207"/>
      <c r="N243" s="208"/>
      <c r="O243" s="209"/>
      <c r="P243" s="209"/>
      <c r="Q243" s="209"/>
      <c r="R243" s="209"/>
      <c r="S243" s="209"/>
      <c r="T243" s="209"/>
      <c r="U243" s="209"/>
      <c r="V243" s="209"/>
      <c r="W243" s="209"/>
      <c r="X243" s="210"/>
      <c r="AT243" s="211" t="s">
        <v>145</v>
      </c>
      <c r="AU243" s="211" t="s">
        <v>85</v>
      </c>
      <c r="AV243" s="12" t="s">
        <v>85</v>
      </c>
      <c r="AW243" s="12" t="s">
        <v>5</v>
      </c>
      <c r="AX243" s="12" t="s">
        <v>75</v>
      </c>
      <c r="AY243" s="211" t="s">
        <v>130</v>
      </c>
    </row>
    <row r="244" spans="2:65" s="12" customFormat="1" ht="22.5">
      <c r="B244" s="201"/>
      <c r="C244" s="202"/>
      <c r="D244" s="197" t="s">
        <v>145</v>
      </c>
      <c r="E244" s="203" t="s">
        <v>19</v>
      </c>
      <c r="F244" s="204" t="s">
        <v>330</v>
      </c>
      <c r="G244" s="202"/>
      <c r="H244" s="205">
        <v>20.27</v>
      </c>
      <c r="I244" s="206"/>
      <c r="J244" s="206"/>
      <c r="K244" s="202"/>
      <c r="L244" s="202"/>
      <c r="M244" s="207"/>
      <c r="N244" s="208"/>
      <c r="O244" s="209"/>
      <c r="P244" s="209"/>
      <c r="Q244" s="209"/>
      <c r="R244" s="209"/>
      <c r="S244" s="209"/>
      <c r="T244" s="209"/>
      <c r="U244" s="209"/>
      <c r="V244" s="209"/>
      <c r="W244" s="209"/>
      <c r="X244" s="210"/>
      <c r="AT244" s="211" t="s">
        <v>145</v>
      </c>
      <c r="AU244" s="211" t="s">
        <v>85</v>
      </c>
      <c r="AV244" s="12" t="s">
        <v>85</v>
      </c>
      <c r="AW244" s="12" t="s">
        <v>5</v>
      </c>
      <c r="AX244" s="12" t="s">
        <v>75</v>
      </c>
      <c r="AY244" s="211" t="s">
        <v>130</v>
      </c>
    </row>
    <row r="245" spans="2:65" s="12" customFormat="1" ht="22.5">
      <c r="B245" s="201"/>
      <c r="C245" s="202"/>
      <c r="D245" s="197" t="s">
        <v>145</v>
      </c>
      <c r="E245" s="203" t="s">
        <v>19</v>
      </c>
      <c r="F245" s="204" t="s">
        <v>331</v>
      </c>
      <c r="G245" s="202"/>
      <c r="H245" s="205">
        <v>20.72</v>
      </c>
      <c r="I245" s="206"/>
      <c r="J245" s="206"/>
      <c r="K245" s="202"/>
      <c r="L245" s="202"/>
      <c r="M245" s="207"/>
      <c r="N245" s="208"/>
      <c r="O245" s="209"/>
      <c r="P245" s="209"/>
      <c r="Q245" s="209"/>
      <c r="R245" s="209"/>
      <c r="S245" s="209"/>
      <c r="T245" s="209"/>
      <c r="U245" s="209"/>
      <c r="V245" s="209"/>
      <c r="W245" s="209"/>
      <c r="X245" s="210"/>
      <c r="AT245" s="211" t="s">
        <v>145</v>
      </c>
      <c r="AU245" s="211" t="s">
        <v>85</v>
      </c>
      <c r="AV245" s="12" t="s">
        <v>85</v>
      </c>
      <c r="AW245" s="12" t="s">
        <v>5</v>
      </c>
      <c r="AX245" s="12" t="s">
        <v>75</v>
      </c>
      <c r="AY245" s="211" t="s">
        <v>130</v>
      </c>
    </row>
    <row r="246" spans="2:65" s="14" customFormat="1">
      <c r="B246" s="222"/>
      <c r="C246" s="223"/>
      <c r="D246" s="197" t="s">
        <v>145</v>
      </c>
      <c r="E246" s="224" t="s">
        <v>19</v>
      </c>
      <c r="F246" s="225" t="s">
        <v>173</v>
      </c>
      <c r="G246" s="223"/>
      <c r="H246" s="226">
        <v>56.38</v>
      </c>
      <c r="I246" s="227"/>
      <c r="J246" s="227"/>
      <c r="K246" s="223"/>
      <c r="L246" s="223"/>
      <c r="M246" s="228"/>
      <c r="N246" s="229"/>
      <c r="O246" s="230"/>
      <c r="P246" s="230"/>
      <c r="Q246" s="230"/>
      <c r="R246" s="230"/>
      <c r="S246" s="230"/>
      <c r="T246" s="230"/>
      <c r="U246" s="230"/>
      <c r="V246" s="230"/>
      <c r="W246" s="230"/>
      <c r="X246" s="231"/>
      <c r="AT246" s="232" t="s">
        <v>145</v>
      </c>
      <c r="AU246" s="232" t="s">
        <v>85</v>
      </c>
      <c r="AV246" s="14" t="s">
        <v>137</v>
      </c>
      <c r="AW246" s="14" t="s">
        <v>5</v>
      </c>
      <c r="AX246" s="14" t="s">
        <v>83</v>
      </c>
      <c r="AY246" s="232" t="s">
        <v>130</v>
      </c>
    </row>
    <row r="247" spans="2:65" s="1" customFormat="1" ht="24" customHeight="1">
      <c r="B247" s="33"/>
      <c r="C247" s="184" t="s">
        <v>332</v>
      </c>
      <c r="D247" s="184" t="s">
        <v>132</v>
      </c>
      <c r="E247" s="185" t="s">
        <v>333</v>
      </c>
      <c r="F247" s="186" t="s">
        <v>334</v>
      </c>
      <c r="G247" s="187" t="s">
        <v>135</v>
      </c>
      <c r="H247" s="188">
        <v>8416.92</v>
      </c>
      <c r="I247" s="189"/>
      <c r="J247" s="189"/>
      <c r="K247" s="188">
        <f>ROUND(P247*H247,2)</f>
        <v>0</v>
      </c>
      <c r="L247" s="186" t="s">
        <v>136</v>
      </c>
      <c r="M247" s="37"/>
      <c r="N247" s="190" t="s">
        <v>19</v>
      </c>
      <c r="O247" s="191" t="s">
        <v>44</v>
      </c>
      <c r="P247" s="192">
        <f>I247+J247</f>
        <v>0</v>
      </c>
      <c r="Q247" s="192">
        <f>ROUND(I247*H247,2)</f>
        <v>0</v>
      </c>
      <c r="R247" s="192">
        <f>ROUND(J247*H247,2)</f>
        <v>0</v>
      </c>
      <c r="S247" s="61"/>
      <c r="T247" s="193">
        <f>S247*H247</f>
        <v>0</v>
      </c>
      <c r="U247" s="193">
        <v>0</v>
      </c>
      <c r="V247" s="193">
        <f>U247*H247</f>
        <v>0</v>
      </c>
      <c r="W247" s="193">
        <v>0</v>
      </c>
      <c r="X247" s="194">
        <f>W247*H247</f>
        <v>0</v>
      </c>
      <c r="AR247" s="195" t="s">
        <v>137</v>
      </c>
      <c r="AT247" s="195" t="s">
        <v>132</v>
      </c>
      <c r="AU247" s="195" t="s">
        <v>85</v>
      </c>
      <c r="AY247" s="17" t="s">
        <v>130</v>
      </c>
      <c r="BE247" s="196">
        <f>IF(O247="základní",K247,0)</f>
        <v>0</v>
      </c>
      <c r="BF247" s="196">
        <f>IF(O247="snížená",K247,0)</f>
        <v>0</v>
      </c>
      <c r="BG247" s="196">
        <f>IF(O247="zákl. přenesená",K247,0)</f>
        <v>0</v>
      </c>
      <c r="BH247" s="196">
        <f>IF(O247="sníž. přenesená",K247,0)</f>
        <v>0</v>
      </c>
      <c r="BI247" s="196">
        <f>IF(O247="nulová",K247,0)</f>
        <v>0</v>
      </c>
      <c r="BJ247" s="17" t="s">
        <v>83</v>
      </c>
      <c r="BK247" s="196">
        <f>ROUND(P247*H247,2)</f>
        <v>0</v>
      </c>
      <c r="BL247" s="17" t="s">
        <v>137</v>
      </c>
      <c r="BM247" s="195" t="s">
        <v>335</v>
      </c>
    </row>
    <row r="248" spans="2:65" s="1" customFormat="1" ht="19.5">
      <c r="B248" s="33"/>
      <c r="C248" s="34"/>
      <c r="D248" s="197" t="s">
        <v>139</v>
      </c>
      <c r="E248" s="34"/>
      <c r="F248" s="198" t="s">
        <v>336</v>
      </c>
      <c r="G248" s="34"/>
      <c r="H248" s="34"/>
      <c r="I248" s="106"/>
      <c r="J248" s="106"/>
      <c r="K248" s="34"/>
      <c r="L248" s="34"/>
      <c r="M248" s="37"/>
      <c r="N248" s="199"/>
      <c r="O248" s="61"/>
      <c r="P248" s="61"/>
      <c r="Q248" s="61"/>
      <c r="R248" s="61"/>
      <c r="S248" s="61"/>
      <c r="T248" s="61"/>
      <c r="U248" s="61"/>
      <c r="V248" s="61"/>
      <c r="W248" s="61"/>
      <c r="X248" s="62"/>
      <c r="AT248" s="17" t="s">
        <v>139</v>
      </c>
      <c r="AU248" s="17" t="s">
        <v>85</v>
      </c>
    </row>
    <row r="249" spans="2:65" s="12" customFormat="1">
      <c r="B249" s="201"/>
      <c r="C249" s="202"/>
      <c r="D249" s="197" t="s">
        <v>145</v>
      </c>
      <c r="E249" s="203" t="s">
        <v>19</v>
      </c>
      <c r="F249" s="204" t="s">
        <v>337</v>
      </c>
      <c r="G249" s="202"/>
      <c r="H249" s="205">
        <v>8416.92</v>
      </c>
      <c r="I249" s="206"/>
      <c r="J249" s="206"/>
      <c r="K249" s="202"/>
      <c r="L249" s="202"/>
      <c r="M249" s="207"/>
      <c r="N249" s="208"/>
      <c r="O249" s="209"/>
      <c r="P249" s="209"/>
      <c r="Q249" s="209"/>
      <c r="R249" s="209"/>
      <c r="S249" s="209"/>
      <c r="T249" s="209"/>
      <c r="U249" s="209"/>
      <c r="V249" s="209"/>
      <c r="W249" s="209"/>
      <c r="X249" s="210"/>
      <c r="AT249" s="211" t="s">
        <v>145</v>
      </c>
      <c r="AU249" s="211" t="s">
        <v>85</v>
      </c>
      <c r="AV249" s="12" t="s">
        <v>85</v>
      </c>
      <c r="AW249" s="12" t="s">
        <v>5</v>
      </c>
      <c r="AX249" s="12" t="s">
        <v>83</v>
      </c>
      <c r="AY249" s="211" t="s">
        <v>130</v>
      </c>
    </row>
    <row r="250" spans="2:65" s="1" customFormat="1" ht="16.5" customHeight="1">
      <c r="B250" s="33"/>
      <c r="C250" s="234" t="s">
        <v>338</v>
      </c>
      <c r="D250" s="234" t="s">
        <v>339</v>
      </c>
      <c r="E250" s="235" t="s">
        <v>340</v>
      </c>
      <c r="F250" s="236" t="s">
        <v>341</v>
      </c>
      <c r="G250" s="237" t="s">
        <v>342</v>
      </c>
      <c r="H250" s="238">
        <v>126.25</v>
      </c>
      <c r="I250" s="239"/>
      <c r="J250" s="240"/>
      <c r="K250" s="238">
        <f>ROUND(P250*H250,2)</f>
        <v>0</v>
      </c>
      <c r="L250" s="236" t="s">
        <v>19</v>
      </c>
      <c r="M250" s="241"/>
      <c r="N250" s="242" t="s">
        <v>19</v>
      </c>
      <c r="O250" s="191" t="s">
        <v>44</v>
      </c>
      <c r="P250" s="192">
        <f>I250+J250</f>
        <v>0</v>
      </c>
      <c r="Q250" s="192">
        <f>ROUND(I250*H250,2)</f>
        <v>0</v>
      </c>
      <c r="R250" s="192">
        <f>ROUND(J250*H250,2)</f>
        <v>0</v>
      </c>
      <c r="S250" s="61"/>
      <c r="T250" s="193">
        <f>S250*H250</f>
        <v>0</v>
      </c>
      <c r="U250" s="193">
        <v>1E-3</v>
      </c>
      <c r="V250" s="193">
        <f>U250*H250</f>
        <v>0.12625</v>
      </c>
      <c r="W250" s="193">
        <v>0</v>
      </c>
      <c r="X250" s="194">
        <f>W250*H250</f>
        <v>0</v>
      </c>
      <c r="AR250" s="195" t="s">
        <v>201</v>
      </c>
      <c r="AT250" s="195" t="s">
        <v>339</v>
      </c>
      <c r="AU250" s="195" t="s">
        <v>85</v>
      </c>
      <c r="AY250" s="17" t="s">
        <v>130</v>
      </c>
      <c r="BE250" s="196">
        <f>IF(O250="základní",K250,0)</f>
        <v>0</v>
      </c>
      <c r="BF250" s="196">
        <f>IF(O250="snížená",K250,0)</f>
        <v>0</v>
      </c>
      <c r="BG250" s="196">
        <f>IF(O250="zákl. přenesená",K250,0)</f>
        <v>0</v>
      </c>
      <c r="BH250" s="196">
        <f>IF(O250="sníž. přenesená",K250,0)</f>
        <v>0</v>
      </c>
      <c r="BI250" s="196">
        <f>IF(O250="nulová",K250,0)</f>
        <v>0</v>
      </c>
      <c r="BJ250" s="17" t="s">
        <v>83</v>
      </c>
      <c r="BK250" s="196">
        <f>ROUND(P250*H250,2)</f>
        <v>0</v>
      </c>
      <c r="BL250" s="17" t="s">
        <v>137</v>
      </c>
      <c r="BM250" s="195" t="s">
        <v>343</v>
      </c>
    </row>
    <row r="251" spans="2:65" s="1" customFormat="1">
      <c r="B251" s="33"/>
      <c r="C251" s="34"/>
      <c r="D251" s="197" t="s">
        <v>139</v>
      </c>
      <c r="E251" s="34"/>
      <c r="F251" s="198" t="s">
        <v>344</v>
      </c>
      <c r="G251" s="34"/>
      <c r="H251" s="34"/>
      <c r="I251" s="106"/>
      <c r="J251" s="106"/>
      <c r="K251" s="34"/>
      <c r="L251" s="34"/>
      <c r="M251" s="37"/>
      <c r="N251" s="199"/>
      <c r="O251" s="61"/>
      <c r="P251" s="61"/>
      <c r="Q251" s="61"/>
      <c r="R251" s="61"/>
      <c r="S251" s="61"/>
      <c r="T251" s="61"/>
      <c r="U251" s="61"/>
      <c r="V251" s="61"/>
      <c r="W251" s="61"/>
      <c r="X251" s="62"/>
      <c r="AT251" s="17" t="s">
        <v>139</v>
      </c>
      <c r="AU251" s="17" t="s">
        <v>85</v>
      </c>
    </row>
    <row r="252" spans="2:65" s="12" customFormat="1">
      <c r="B252" s="201"/>
      <c r="C252" s="202"/>
      <c r="D252" s="197" t="s">
        <v>145</v>
      </c>
      <c r="E252" s="202"/>
      <c r="F252" s="204" t="s">
        <v>345</v>
      </c>
      <c r="G252" s="202"/>
      <c r="H252" s="205">
        <v>126.25</v>
      </c>
      <c r="I252" s="206"/>
      <c r="J252" s="206"/>
      <c r="K252" s="202"/>
      <c r="L252" s="202"/>
      <c r="M252" s="207"/>
      <c r="N252" s="208"/>
      <c r="O252" s="209"/>
      <c r="P252" s="209"/>
      <c r="Q252" s="209"/>
      <c r="R252" s="209"/>
      <c r="S252" s="209"/>
      <c r="T252" s="209"/>
      <c r="U252" s="209"/>
      <c r="V252" s="209"/>
      <c r="W252" s="209"/>
      <c r="X252" s="210"/>
      <c r="AT252" s="211" t="s">
        <v>145</v>
      </c>
      <c r="AU252" s="211" t="s">
        <v>85</v>
      </c>
      <c r="AV252" s="12" t="s">
        <v>85</v>
      </c>
      <c r="AW252" s="12" t="s">
        <v>4</v>
      </c>
      <c r="AX252" s="12" t="s">
        <v>83</v>
      </c>
      <c r="AY252" s="211" t="s">
        <v>130</v>
      </c>
    </row>
    <row r="253" spans="2:65" s="1" customFormat="1" ht="24" customHeight="1">
      <c r="B253" s="33"/>
      <c r="C253" s="184" t="s">
        <v>346</v>
      </c>
      <c r="D253" s="184" t="s">
        <v>132</v>
      </c>
      <c r="E253" s="185" t="s">
        <v>347</v>
      </c>
      <c r="F253" s="186" t="s">
        <v>348</v>
      </c>
      <c r="G253" s="187" t="s">
        <v>135</v>
      </c>
      <c r="H253" s="188">
        <v>3751.62</v>
      </c>
      <c r="I253" s="189"/>
      <c r="J253" s="189"/>
      <c r="K253" s="188">
        <f>ROUND(P253*H253,2)</f>
        <v>0</v>
      </c>
      <c r="L253" s="186" t="s">
        <v>136</v>
      </c>
      <c r="M253" s="37"/>
      <c r="N253" s="190" t="s">
        <v>19</v>
      </c>
      <c r="O253" s="191" t="s">
        <v>44</v>
      </c>
      <c r="P253" s="192">
        <f>I253+J253</f>
        <v>0</v>
      </c>
      <c r="Q253" s="192">
        <f>ROUND(I253*H253,2)</f>
        <v>0</v>
      </c>
      <c r="R253" s="192">
        <f>ROUND(J253*H253,2)</f>
        <v>0</v>
      </c>
      <c r="S253" s="61"/>
      <c r="T253" s="193">
        <f>S253*H253</f>
        <v>0</v>
      </c>
      <c r="U253" s="193">
        <v>0</v>
      </c>
      <c r="V253" s="193">
        <f>U253*H253</f>
        <v>0</v>
      </c>
      <c r="W253" s="193">
        <v>0</v>
      </c>
      <c r="X253" s="194">
        <f>W253*H253</f>
        <v>0</v>
      </c>
      <c r="AR253" s="195" t="s">
        <v>137</v>
      </c>
      <c r="AT253" s="195" t="s">
        <v>132</v>
      </c>
      <c r="AU253" s="195" t="s">
        <v>85</v>
      </c>
      <c r="AY253" s="17" t="s">
        <v>130</v>
      </c>
      <c r="BE253" s="196">
        <f>IF(O253="základní",K253,0)</f>
        <v>0</v>
      </c>
      <c r="BF253" s="196">
        <f>IF(O253="snížená",K253,0)</f>
        <v>0</v>
      </c>
      <c r="BG253" s="196">
        <f>IF(O253="zákl. přenesená",K253,0)</f>
        <v>0</v>
      </c>
      <c r="BH253" s="196">
        <f>IF(O253="sníž. přenesená",K253,0)</f>
        <v>0</v>
      </c>
      <c r="BI253" s="196">
        <f>IF(O253="nulová",K253,0)</f>
        <v>0</v>
      </c>
      <c r="BJ253" s="17" t="s">
        <v>83</v>
      </c>
      <c r="BK253" s="196">
        <f>ROUND(P253*H253,2)</f>
        <v>0</v>
      </c>
      <c r="BL253" s="17" t="s">
        <v>137</v>
      </c>
      <c r="BM253" s="195" t="s">
        <v>349</v>
      </c>
    </row>
    <row r="254" spans="2:65" s="1" customFormat="1" ht="19.5">
      <c r="B254" s="33"/>
      <c r="C254" s="34"/>
      <c r="D254" s="197" t="s">
        <v>139</v>
      </c>
      <c r="E254" s="34"/>
      <c r="F254" s="198" t="s">
        <v>350</v>
      </c>
      <c r="G254" s="34"/>
      <c r="H254" s="34"/>
      <c r="I254" s="106"/>
      <c r="J254" s="106"/>
      <c r="K254" s="34"/>
      <c r="L254" s="34"/>
      <c r="M254" s="37"/>
      <c r="N254" s="199"/>
      <c r="O254" s="61"/>
      <c r="P254" s="61"/>
      <c r="Q254" s="61"/>
      <c r="R254" s="61"/>
      <c r="S254" s="61"/>
      <c r="T254" s="61"/>
      <c r="U254" s="61"/>
      <c r="V254" s="61"/>
      <c r="W254" s="61"/>
      <c r="X254" s="62"/>
      <c r="AT254" s="17" t="s">
        <v>139</v>
      </c>
      <c r="AU254" s="17" t="s">
        <v>85</v>
      </c>
    </row>
    <row r="255" spans="2:65" s="12" customFormat="1">
      <c r="B255" s="201"/>
      <c r="C255" s="202"/>
      <c r="D255" s="197" t="s">
        <v>145</v>
      </c>
      <c r="E255" s="203" t="s">
        <v>19</v>
      </c>
      <c r="F255" s="204" t="s">
        <v>351</v>
      </c>
      <c r="G255" s="202"/>
      <c r="H255" s="205">
        <v>3751.62</v>
      </c>
      <c r="I255" s="206"/>
      <c r="J255" s="206"/>
      <c r="K255" s="202"/>
      <c r="L255" s="202"/>
      <c r="M255" s="207"/>
      <c r="N255" s="208"/>
      <c r="O255" s="209"/>
      <c r="P255" s="209"/>
      <c r="Q255" s="209"/>
      <c r="R255" s="209"/>
      <c r="S255" s="209"/>
      <c r="T255" s="209"/>
      <c r="U255" s="209"/>
      <c r="V255" s="209"/>
      <c r="W255" s="209"/>
      <c r="X255" s="210"/>
      <c r="AT255" s="211" t="s">
        <v>145</v>
      </c>
      <c r="AU255" s="211" t="s">
        <v>85</v>
      </c>
      <c r="AV255" s="12" t="s">
        <v>85</v>
      </c>
      <c r="AW255" s="12" t="s">
        <v>5</v>
      </c>
      <c r="AX255" s="12" t="s">
        <v>83</v>
      </c>
      <c r="AY255" s="211" t="s">
        <v>130</v>
      </c>
    </row>
    <row r="256" spans="2:65" s="1" customFormat="1" ht="24" customHeight="1">
      <c r="B256" s="33"/>
      <c r="C256" s="184" t="s">
        <v>352</v>
      </c>
      <c r="D256" s="184" t="s">
        <v>132</v>
      </c>
      <c r="E256" s="185" t="s">
        <v>353</v>
      </c>
      <c r="F256" s="186" t="s">
        <v>354</v>
      </c>
      <c r="G256" s="187" t="s">
        <v>135</v>
      </c>
      <c r="H256" s="188">
        <v>5205.42</v>
      </c>
      <c r="I256" s="189"/>
      <c r="J256" s="189"/>
      <c r="K256" s="188">
        <f>ROUND(P256*H256,2)</f>
        <v>0</v>
      </c>
      <c r="L256" s="186" t="s">
        <v>136</v>
      </c>
      <c r="M256" s="37"/>
      <c r="N256" s="190" t="s">
        <v>19</v>
      </c>
      <c r="O256" s="191" t="s">
        <v>44</v>
      </c>
      <c r="P256" s="192">
        <f>I256+J256</f>
        <v>0</v>
      </c>
      <c r="Q256" s="192">
        <f>ROUND(I256*H256,2)</f>
        <v>0</v>
      </c>
      <c r="R256" s="192">
        <f>ROUND(J256*H256,2)</f>
        <v>0</v>
      </c>
      <c r="S256" s="61"/>
      <c r="T256" s="193">
        <f>S256*H256</f>
        <v>0</v>
      </c>
      <c r="U256" s="193">
        <v>0</v>
      </c>
      <c r="V256" s="193">
        <f>U256*H256</f>
        <v>0</v>
      </c>
      <c r="W256" s="193">
        <v>0</v>
      </c>
      <c r="X256" s="194">
        <f>W256*H256</f>
        <v>0</v>
      </c>
      <c r="AR256" s="195" t="s">
        <v>137</v>
      </c>
      <c r="AT256" s="195" t="s">
        <v>132</v>
      </c>
      <c r="AU256" s="195" t="s">
        <v>85</v>
      </c>
      <c r="AY256" s="17" t="s">
        <v>130</v>
      </c>
      <c r="BE256" s="196">
        <f>IF(O256="základní",K256,0)</f>
        <v>0</v>
      </c>
      <c r="BF256" s="196">
        <f>IF(O256="snížená",K256,0)</f>
        <v>0</v>
      </c>
      <c r="BG256" s="196">
        <f>IF(O256="zákl. přenesená",K256,0)</f>
        <v>0</v>
      </c>
      <c r="BH256" s="196">
        <f>IF(O256="sníž. přenesená",K256,0)</f>
        <v>0</v>
      </c>
      <c r="BI256" s="196">
        <f>IF(O256="nulová",K256,0)</f>
        <v>0</v>
      </c>
      <c r="BJ256" s="17" t="s">
        <v>83</v>
      </c>
      <c r="BK256" s="196">
        <f>ROUND(P256*H256,2)</f>
        <v>0</v>
      </c>
      <c r="BL256" s="17" t="s">
        <v>137</v>
      </c>
      <c r="BM256" s="195" t="s">
        <v>355</v>
      </c>
    </row>
    <row r="257" spans="2:65" s="1" customFormat="1" ht="19.5">
      <c r="B257" s="33"/>
      <c r="C257" s="34"/>
      <c r="D257" s="197" t="s">
        <v>139</v>
      </c>
      <c r="E257" s="34"/>
      <c r="F257" s="198" t="s">
        <v>356</v>
      </c>
      <c r="G257" s="34"/>
      <c r="H257" s="34"/>
      <c r="I257" s="106"/>
      <c r="J257" s="106"/>
      <c r="K257" s="34"/>
      <c r="L257" s="34"/>
      <c r="M257" s="37"/>
      <c r="N257" s="199"/>
      <c r="O257" s="61"/>
      <c r="P257" s="61"/>
      <c r="Q257" s="61"/>
      <c r="R257" s="61"/>
      <c r="S257" s="61"/>
      <c r="T257" s="61"/>
      <c r="U257" s="61"/>
      <c r="V257" s="61"/>
      <c r="W257" s="61"/>
      <c r="X257" s="62"/>
      <c r="AT257" s="17" t="s">
        <v>139</v>
      </c>
      <c r="AU257" s="17" t="s">
        <v>85</v>
      </c>
    </row>
    <row r="258" spans="2:65" s="12" customFormat="1">
      <c r="B258" s="201"/>
      <c r="C258" s="202"/>
      <c r="D258" s="197" t="s">
        <v>145</v>
      </c>
      <c r="E258" s="203" t="s">
        <v>19</v>
      </c>
      <c r="F258" s="204" t="s">
        <v>357</v>
      </c>
      <c r="G258" s="202"/>
      <c r="H258" s="205">
        <v>5205.42</v>
      </c>
      <c r="I258" s="206"/>
      <c r="J258" s="206"/>
      <c r="K258" s="202"/>
      <c r="L258" s="202"/>
      <c r="M258" s="207"/>
      <c r="N258" s="208"/>
      <c r="O258" s="209"/>
      <c r="P258" s="209"/>
      <c r="Q258" s="209"/>
      <c r="R258" s="209"/>
      <c r="S258" s="209"/>
      <c r="T258" s="209"/>
      <c r="U258" s="209"/>
      <c r="V258" s="209"/>
      <c r="W258" s="209"/>
      <c r="X258" s="210"/>
      <c r="AT258" s="211" t="s">
        <v>145</v>
      </c>
      <c r="AU258" s="211" t="s">
        <v>85</v>
      </c>
      <c r="AV258" s="12" t="s">
        <v>85</v>
      </c>
      <c r="AW258" s="12" t="s">
        <v>5</v>
      </c>
      <c r="AX258" s="12" t="s">
        <v>83</v>
      </c>
      <c r="AY258" s="211" t="s">
        <v>130</v>
      </c>
    </row>
    <row r="259" spans="2:65" s="11" customFormat="1" ht="22.9" customHeight="1">
      <c r="B259" s="167"/>
      <c r="C259" s="168"/>
      <c r="D259" s="169" t="s">
        <v>74</v>
      </c>
      <c r="E259" s="182" t="s">
        <v>85</v>
      </c>
      <c r="F259" s="182" t="s">
        <v>358</v>
      </c>
      <c r="G259" s="168"/>
      <c r="H259" s="168"/>
      <c r="I259" s="171"/>
      <c r="J259" s="171"/>
      <c r="K259" s="183">
        <f>BK259</f>
        <v>0</v>
      </c>
      <c r="L259" s="168"/>
      <c r="M259" s="173"/>
      <c r="N259" s="174"/>
      <c r="O259" s="175"/>
      <c r="P259" s="175"/>
      <c r="Q259" s="176">
        <v>0</v>
      </c>
      <c r="R259" s="176">
        <v>0</v>
      </c>
      <c r="S259" s="175"/>
      <c r="T259" s="177">
        <v>0</v>
      </c>
      <c r="U259" s="175"/>
      <c r="V259" s="177">
        <v>0</v>
      </c>
      <c r="W259" s="175"/>
      <c r="X259" s="178">
        <v>0</v>
      </c>
      <c r="AR259" s="179" t="s">
        <v>83</v>
      </c>
      <c r="AT259" s="180" t="s">
        <v>74</v>
      </c>
      <c r="AU259" s="180" t="s">
        <v>83</v>
      </c>
      <c r="AY259" s="179" t="s">
        <v>130</v>
      </c>
      <c r="BK259" s="181">
        <v>0</v>
      </c>
    </row>
    <row r="260" spans="2:65" s="11" customFormat="1" ht="22.9" customHeight="1">
      <c r="B260" s="167"/>
      <c r="C260" s="168"/>
      <c r="D260" s="169" t="s">
        <v>74</v>
      </c>
      <c r="E260" s="182" t="s">
        <v>152</v>
      </c>
      <c r="F260" s="182" t="s">
        <v>359</v>
      </c>
      <c r="G260" s="168"/>
      <c r="H260" s="168"/>
      <c r="I260" s="171"/>
      <c r="J260" s="171"/>
      <c r="K260" s="183">
        <f>BK260</f>
        <v>0</v>
      </c>
      <c r="L260" s="168"/>
      <c r="M260" s="173"/>
      <c r="N260" s="174"/>
      <c r="O260" s="175"/>
      <c r="P260" s="175"/>
      <c r="Q260" s="176">
        <f>SUM(Q261:Q298)</f>
        <v>0</v>
      </c>
      <c r="R260" s="176">
        <f>SUM(R261:R298)</f>
        <v>0</v>
      </c>
      <c r="S260" s="175"/>
      <c r="T260" s="177">
        <f>SUM(T261:T298)</f>
        <v>0</v>
      </c>
      <c r="U260" s="175"/>
      <c r="V260" s="177">
        <f>SUM(V261:V298)</f>
        <v>9.1916554000000001</v>
      </c>
      <c r="W260" s="175"/>
      <c r="X260" s="178">
        <f>SUM(X261:X298)</f>
        <v>0</v>
      </c>
      <c r="AR260" s="179" t="s">
        <v>83</v>
      </c>
      <c r="AT260" s="180" t="s">
        <v>74</v>
      </c>
      <c r="AU260" s="180" t="s">
        <v>83</v>
      </c>
      <c r="AY260" s="179" t="s">
        <v>130</v>
      </c>
      <c r="BK260" s="181">
        <f>SUM(BK261:BK298)</f>
        <v>0</v>
      </c>
    </row>
    <row r="261" spans="2:65" s="1" customFormat="1" ht="36" customHeight="1">
      <c r="B261" s="33"/>
      <c r="C261" s="184" t="s">
        <v>360</v>
      </c>
      <c r="D261" s="184" t="s">
        <v>132</v>
      </c>
      <c r="E261" s="185" t="s">
        <v>361</v>
      </c>
      <c r="F261" s="186" t="s">
        <v>362</v>
      </c>
      <c r="G261" s="187" t="s">
        <v>181</v>
      </c>
      <c r="H261" s="188">
        <v>51.5</v>
      </c>
      <c r="I261" s="189"/>
      <c r="J261" s="189"/>
      <c r="K261" s="188">
        <f>ROUND(P261*H261,2)</f>
        <v>0</v>
      </c>
      <c r="L261" s="186" t="s">
        <v>136</v>
      </c>
      <c r="M261" s="37"/>
      <c r="N261" s="190" t="s">
        <v>19</v>
      </c>
      <c r="O261" s="191" t="s">
        <v>44</v>
      </c>
      <c r="P261" s="192">
        <f>I261+J261</f>
        <v>0</v>
      </c>
      <c r="Q261" s="192">
        <f>ROUND(I261*H261,2)</f>
        <v>0</v>
      </c>
      <c r="R261" s="192">
        <f>ROUND(J261*H261,2)</f>
        <v>0</v>
      </c>
      <c r="S261" s="61"/>
      <c r="T261" s="193">
        <f>S261*H261</f>
        <v>0</v>
      </c>
      <c r="U261" s="193">
        <v>0</v>
      </c>
      <c r="V261" s="193">
        <f>U261*H261</f>
        <v>0</v>
      </c>
      <c r="W261" s="193">
        <v>0</v>
      </c>
      <c r="X261" s="194">
        <f>W261*H261</f>
        <v>0</v>
      </c>
      <c r="AR261" s="195" t="s">
        <v>137</v>
      </c>
      <c r="AT261" s="195" t="s">
        <v>132</v>
      </c>
      <c r="AU261" s="195" t="s">
        <v>85</v>
      </c>
      <c r="AY261" s="17" t="s">
        <v>130</v>
      </c>
      <c r="BE261" s="196">
        <f>IF(O261="základní",K261,0)</f>
        <v>0</v>
      </c>
      <c r="BF261" s="196">
        <f>IF(O261="snížená",K261,0)</f>
        <v>0</v>
      </c>
      <c r="BG261" s="196">
        <f>IF(O261="zákl. přenesená",K261,0)</f>
        <v>0</v>
      </c>
      <c r="BH261" s="196">
        <f>IF(O261="sníž. přenesená",K261,0)</f>
        <v>0</v>
      </c>
      <c r="BI261" s="196">
        <f>IF(O261="nulová",K261,0)</f>
        <v>0</v>
      </c>
      <c r="BJ261" s="17" t="s">
        <v>83</v>
      </c>
      <c r="BK261" s="196">
        <f>ROUND(P261*H261,2)</f>
        <v>0</v>
      </c>
      <c r="BL261" s="17" t="s">
        <v>137</v>
      </c>
      <c r="BM261" s="195" t="s">
        <v>363</v>
      </c>
    </row>
    <row r="262" spans="2:65" s="1" customFormat="1" ht="48.75">
      <c r="B262" s="33"/>
      <c r="C262" s="34"/>
      <c r="D262" s="197" t="s">
        <v>139</v>
      </c>
      <c r="E262" s="34"/>
      <c r="F262" s="198" t="s">
        <v>364</v>
      </c>
      <c r="G262" s="34"/>
      <c r="H262" s="34"/>
      <c r="I262" s="106"/>
      <c r="J262" s="106"/>
      <c r="K262" s="34"/>
      <c r="L262" s="34"/>
      <c r="M262" s="37"/>
      <c r="N262" s="199"/>
      <c r="O262" s="61"/>
      <c r="P262" s="61"/>
      <c r="Q262" s="61"/>
      <c r="R262" s="61"/>
      <c r="S262" s="61"/>
      <c r="T262" s="61"/>
      <c r="U262" s="61"/>
      <c r="V262" s="61"/>
      <c r="W262" s="61"/>
      <c r="X262" s="62"/>
      <c r="AT262" s="17" t="s">
        <v>139</v>
      </c>
      <c r="AU262" s="17" t="s">
        <v>85</v>
      </c>
    </row>
    <row r="263" spans="2:65" s="1" customFormat="1" ht="370.5">
      <c r="B263" s="33"/>
      <c r="C263" s="34"/>
      <c r="D263" s="197" t="s">
        <v>141</v>
      </c>
      <c r="E263" s="34"/>
      <c r="F263" s="200" t="s">
        <v>365</v>
      </c>
      <c r="G263" s="34"/>
      <c r="H263" s="34"/>
      <c r="I263" s="106"/>
      <c r="J263" s="106"/>
      <c r="K263" s="34"/>
      <c r="L263" s="34"/>
      <c r="M263" s="37"/>
      <c r="N263" s="199"/>
      <c r="O263" s="61"/>
      <c r="P263" s="61"/>
      <c r="Q263" s="61"/>
      <c r="R263" s="61"/>
      <c r="S263" s="61"/>
      <c r="T263" s="61"/>
      <c r="U263" s="61"/>
      <c r="V263" s="61"/>
      <c r="W263" s="61"/>
      <c r="X263" s="62"/>
      <c r="AT263" s="17" t="s">
        <v>141</v>
      </c>
      <c r="AU263" s="17" t="s">
        <v>85</v>
      </c>
    </row>
    <row r="264" spans="2:65" s="13" customFormat="1">
      <c r="B264" s="212"/>
      <c r="C264" s="213"/>
      <c r="D264" s="197" t="s">
        <v>145</v>
      </c>
      <c r="E264" s="214" t="s">
        <v>19</v>
      </c>
      <c r="F264" s="215" t="s">
        <v>366</v>
      </c>
      <c r="G264" s="213"/>
      <c r="H264" s="214" t="s">
        <v>19</v>
      </c>
      <c r="I264" s="216"/>
      <c r="J264" s="216"/>
      <c r="K264" s="213"/>
      <c r="L264" s="213"/>
      <c r="M264" s="217"/>
      <c r="N264" s="218"/>
      <c r="O264" s="219"/>
      <c r="P264" s="219"/>
      <c r="Q264" s="219"/>
      <c r="R264" s="219"/>
      <c r="S264" s="219"/>
      <c r="T264" s="219"/>
      <c r="U264" s="219"/>
      <c r="V264" s="219"/>
      <c r="W264" s="219"/>
      <c r="X264" s="220"/>
      <c r="AT264" s="221" t="s">
        <v>145</v>
      </c>
      <c r="AU264" s="221" t="s">
        <v>85</v>
      </c>
      <c r="AV264" s="13" t="s">
        <v>83</v>
      </c>
      <c r="AW264" s="13" t="s">
        <v>5</v>
      </c>
      <c r="AX264" s="13" t="s">
        <v>75</v>
      </c>
      <c r="AY264" s="221" t="s">
        <v>130</v>
      </c>
    </row>
    <row r="265" spans="2:65" s="12" customFormat="1" ht="22.5">
      <c r="B265" s="201"/>
      <c r="C265" s="202"/>
      <c r="D265" s="197" t="s">
        <v>145</v>
      </c>
      <c r="E265" s="203" t="s">
        <v>19</v>
      </c>
      <c r="F265" s="204" t="s">
        <v>161</v>
      </c>
      <c r="G265" s="202"/>
      <c r="H265" s="205">
        <v>6.44</v>
      </c>
      <c r="I265" s="206"/>
      <c r="J265" s="206"/>
      <c r="K265" s="202"/>
      <c r="L265" s="202"/>
      <c r="M265" s="207"/>
      <c r="N265" s="208"/>
      <c r="O265" s="209"/>
      <c r="P265" s="209"/>
      <c r="Q265" s="209"/>
      <c r="R265" s="209"/>
      <c r="S265" s="209"/>
      <c r="T265" s="209"/>
      <c r="U265" s="209"/>
      <c r="V265" s="209"/>
      <c r="W265" s="209"/>
      <c r="X265" s="210"/>
      <c r="AT265" s="211" t="s">
        <v>145</v>
      </c>
      <c r="AU265" s="211" t="s">
        <v>85</v>
      </c>
      <c r="AV265" s="12" t="s">
        <v>85</v>
      </c>
      <c r="AW265" s="12" t="s">
        <v>5</v>
      </c>
      <c r="AX265" s="12" t="s">
        <v>75</v>
      </c>
      <c r="AY265" s="211" t="s">
        <v>130</v>
      </c>
    </row>
    <row r="266" spans="2:65" s="12" customFormat="1">
      <c r="B266" s="201"/>
      <c r="C266" s="202"/>
      <c r="D266" s="197" t="s">
        <v>145</v>
      </c>
      <c r="E266" s="203" t="s">
        <v>19</v>
      </c>
      <c r="F266" s="204" t="s">
        <v>367</v>
      </c>
      <c r="G266" s="202"/>
      <c r="H266" s="205">
        <v>3.77</v>
      </c>
      <c r="I266" s="206"/>
      <c r="J266" s="206"/>
      <c r="K266" s="202"/>
      <c r="L266" s="202"/>
      <c r="M266" s="207"/>
      <c r="N266" s="208"/>
      <c r="O266" s="209"/>
      <c r="P266" s="209"/>
      <c r="Q266" s="209"/>
      <c r="R266" s="209"/>
      <c r="S266" s="209"/>
      <c r="T266" s="209"/>
      <c r="U266" s="209"/>
      <c r="V266" s="209"/>
      <c r="W266" s="209"/>
      <c r="X266" s="210"/>
      <c r="AT266" s="211" t="s">
        <v>145</v>
      </c>
      <c r="AU266" s="211" t="s">
        <v>85</v>
      </c>
      <c r="AV266" s="12" t="s">
        <v>85</v>
      </c>
      <c r="AW266" s="12" t="s">
        <v>5</v>
      </c>
      <c r="AX266" s="12" t="s">
        <v>75</v>
      </c>
      <c r="AY266" s="211" t="s">
        <v>130</v>
      </c>
    </row>
    <row r="267" spans="2:65" s="12" customFormat="1">
      <c r="B267" s="201"/>
      <c r="C267" s="202"/>
      <c r="D267" s="197" t="s">
        <v>145</v>
      </c>
      <c r="E267" s="203" t="s">
        <v>19</v>
      </c>
      <c r="F267" s="204" t="s">
        <v>368</v>
      </c>
      <c r="G267" s="202"/>
      <c r="H267" s="205">
        <v>4.32</v>
      </c>
      <c r="I267" s="206"/>
      <c r="J267" s="206"/>
      <c r="K267" s="202"/>
      <c r="L267" s="202"/>
      <c r="M267" s="207"/>
      <c r="N267" s="208"/>
      <c r="O267" s="209"/>
      <c r="P267" s="209"/>
      <c r="Q267" s="209"/>
      <c r="R267" s="209"/>
      <c r="S267" s="209"/>
      <c r="T267" s="209"/>
      <c r="U267" s="209"/>
      <c r="V267" s="209"/>
      <c r="W267" s="209"/>
      <c r="X267" s="210"/>
      <c r="AT267" s="211" t="s">
        <v>145</v>
      </c>
      <c r="AU267" s="211" t="s">
        <v>85</v>
      </c>
      <c r="AV267" s="12" t="s">
        <v>85</v>
      </c>
      <c r="AW267" s="12" t="s">
        <v>5</v>
      </c>
      <c r="AX267" s="12" t="s">
        <v>75</v>
      </c>
      <c r="AY267" s="211" t="s">
        <v>130</v>
      </c>
    </row>
    <row r="268" spans="2:65" s="13" customFormat="1">
      <c r="B268" s="212"/>
      <c r="C268" s="213"/>
      <c r="D268" s="197" t="s">
        <v>145</v>
      </c>
      <c r="E268" s="214" t="s">
        <v>19</v>
      </c>
      <c r="F268" s="215" t="s">
        <v>369</v>
      </c>
      <c r="G268" s="213"/>
      <c r="H268" s="214" t="s">
        <v>19</v>
      </c>
      <c r="I268" s="216"/>
      <c r="J268" s="216"/>
      <c r="K268" s="213"/>
      <c r="L268" s="213"/>
      <c r="M268" s="217"/>
      <c r="N268" s="218"/>
      <c r="O268" s="219"/>
      <c r="P268" s="219"/>
      <c r="Q268" s="219"/>
      <c r="R268" s="219"/>
      <c r="S268" s="219"/>
      <c r="T268" s="219"/>
      <c r="U268" s="219"/>
      <c r="V268" s="219"/>
      <c r="W268" s="219"/>
      <c r="X268" s="220"/>
      <c r="AT268" s="221" t="s">
        <v>145</v>
      </c>
      <c r="AU268" s="221" t="s">
        <v>85</v>
      </c>
      <c r="AV268" s="13" t="s">
        <v>83</v>
      </c>
      <c r="AW268" s="13" t="s">
        <v>5</v>
      </c>
      <c r="AX268" s="13" t="s">
        <v>75</v>
      </c>
      <c r="AY268" s="221" t="s">
        <v>130</v>
      </c>
    </row>
    <row r="269" spans="2:65" s="12" customFormat="1">
      <c r="B269" s="201"/>
      <c r="C269" s="202"/>
      <c r="D269" s="197" t="s">
        <v>145</v>
      </c>
      <c r="E269" s="203" t="s">
        <v>19</v>
      </c>
      <c r="F269" s="204" t="s">
        <v>370</v>
      </c>
      <c r="G269" s="202"/>
      <c r="H269" s="205">
        <v>23.8</v>
      </c>
      <c r="I269" s="206"/>
      <c r="J269" s="206"/>
      <c r="K269" s="202"/>
      <c r="L269" s="202"/>
      <c r="M269" s="207"/>
      <c r="N269" s="208"/>
      <c r="O269" s="209"/>
      <c r="P269" s="209"/>
      <c r="Q269" s="209"/>
      <c r="R269" s="209"/>
      <c r="S269" s="209"/>
      <c r="T269" s="209"/>
      <c r="U269" s="209"/>
      <c r="V269" s="209"/>
      <c r="W269" s="209"/>
      <c r="X269" s="210"/>
      <c r="AT269" s="211" t="s">
        <v>145</v>
      </c>
      <c r="AU269" s="211" t="s">
        <v>85</v>
      </c>
      <c r="AV269" s="12" t="s">
        <v>85</v>
      </c>
      <c r="AW269" s="12" t="s">
        <v>5</v>
      </c>
      <c r="AX269" s="12" t="s">
        <v>75</v>
      </c>
      <c r="AY269" s="211" t="s">
        <v>130</v>
      </c>
    </row>
    <row r="270" spans="2:65" s="12" customFormat="1" ht="22.5">
      <c r="B270" s="201"/>
      <c r="C270" s="202"/>
      <c r="D270" s="197" t="s">
        <v>145</v>
      </c>
      <c r="E270" s="203" t="s">
        <v>19</v>
      </c>
      <c r="F270" s="204" t="s">
        <v>371</v>
      </c>
      <c r="G270" s="202"/>
      <c r="H270" s="205">
        <v>6.05</v>
      </c>
      <c r="I270" s="206"/>
      <c r="J270" s="206"/>
      <c r="K270" s="202"/>
      <c r="L270" s="202"/>
      <c r="M270" s="207"/>
      <c r="N270" s="208"/>
      <c r="O270" s="209"/>
      <c r="P270" s="209"/>
      <c r="Q270" s="209"/>
      <c r="R270" s="209"/>
      <c r="S270" s="209"/>
      <c r="T270" s="209"/>
      <c r="U270" s="209"/>
      <c r="V270" s="209"/>
      <c r="W270" s="209"/>
      <c r="X270" s="210"/>
      <c r="AT270" s="211" t="s">
        <v>145</v>
      </c>
      <c r="AU270" s="211" t="s">
        <v>85</v>
      </c>
      <c r="AV270" s="12" t="s">
        <v>85</v>
      </c>
      <c r="AW270" s="12" t="s">
        <v>5</v>
      </c>
      <c r="AX270" s="12" t="s">
        <v>75</v>
      </c>
      <c r="AY270" s="211" t="s">
        <v>130</v>
      </c>
    </row>
    <row r="271" spans="2:65" s="12" customFormat="1" ht="22.5">
      <c r="B271" s="201"/>
      <c r="C271" s="202"/>
      <c r="D271" s="197" t="s">
        <v>145</v>
      </c>
      <c r="E271" s="203" t="s">
        <v>19</v>
      </c>
      <c r="F271" s="204" t="s">
        <v>372</v>
      </c>
      <c r="G271" s="202"/>
      <c r="H271" s="205">
        <v>7.12</v>
      </c>
      <c r="I271" s="206"/>
      <c r="J271" s="206"/>
      <c r="K271" s="202"/>
      <c r="L271" s="202"/>
      <c r="M271" s="207"/>
      <c r="N271" s="208"/>
      <c r="O271" s="209"/>
      <c r="P271" s="209"/>
      <c r="Q271" s="209"/>
      <c r="R271" s="209"/>
      <c r="S271" s="209"/>
      <c r="T271" s="209"/>
      <c r="U271" s="209"/>
      <c r="V271" s="209"/>
      <c r="W271" s="209"/>
      <c r="X271" s="210"/>
      <c r="AT271" s="211" t="s">
        <v>145</v>
      </c>
      <c r="AU271" s="211" t="s">
        <v>85</v>
      </c>
      <c r="AV271" s="12" t="s">
        <v>85</v>
      </c>
      <c r="AW271" s="12" t="s">
        <v>5</v>
      </c>
      <c r="AX271" s="12" t="s">
        <v>75</v>
      </c>
      <c r="AY271" s="211" t="s">
        <v>130</v>
      </c>
    </row>
    <row r="272" spans="2:65" s="14" customFormat="1">
      <c r="B272" s="222"/>
      <c r="C272" s="223"/>
      <c r="D272" s="197" t="s">
        <v>145</v>
      </c>
      <c r="E272" s="224" t="s">
        <v>19</v>
      </c>
      <c r="F272" s="225" t="s">
        <v>173</v>
      </c>
      <c r="G272" s="223"/>
      <c r="H272" s="226">
        <v>51.5</v>
      </c>
      <c r="I272" s="227"/>
      <c r="J272" s="227"/>
      <c r="K272" s="223"/>
      <c r="L272" s="223"/>
      <c r="M272" s="228"/>
      <c r="N272" s="229"/>
      <c r="O272" s="230"/>
      <c r="P272" s="230"/>
      <c r="Q272" s="230"/>
      <c r="R272" s="230"/>
      <c r="S272" s="230"/>
      <c r="T272" s="230"/>
      <c r="U272" s="230"/>
      <c r="V272" s="230"/>
      <c r="W272" s="230"/>
      <c r="X272" s="231"/>
      <c r="AT272" s="232" t="s">
        <v>145</v>
      </c>
      <c r="AU272" s="232" t="s">
        <v>85</v>
      </c>
      <c r="AV272" s="14" t="s">
        <v>137</v>
      </c>
      <c r="AW272" s="14" t="s">
        <v>5</v>
      </c>
      <c r="AX272" s="14" t="s">
        <v>83</v>
      </c>
      <c r="AY272" s="232" t="s">
        <v>130</v>
      </c>
    </row>
    <row r="273" spans="2:65" s="1" customFormat="1" ht="24" customHeight="1">
      <c r="B273" s="33"/>
      <c r="C273" s="184" t="s">
        <v>373</v>
      </c>
      <c r="D273" s="184" t="s">
        <v>132</v>
      </c>
      <c r="E273" s="185" t="s">
        <v>374</v>
      </c>
      <c r="F273" s="186" t="s">
        <v>375</v>
      </c>
      <c r="G273" s="187" t="s">
        <v>135</v>
      </c>
      <c r="H273" s="188">
        <v>133.72</v>
      </c>
      <c r="I273" s="189"/>
      <c r="J273" s="189"/>
      <c r="K273" s="188">
        <f>ROUND(P273*H273,2)</f>
        <v>0</v>
      </c>
      <c r="L273" s="186" t="s">
        <v>136</v>
      </c>
      <c r="M273" s="37"/>
      <c r="N273" s="190" t="s">
        <v>19</v>
      </c>
      <c r="O273" s="191" t="s">
        <v>44</v>
      </c>
      <c r="P273" s="192">
        <f>I273+J273</f>
        <v>0</v>
      </c>
      <c r="Q273" s="192">
        <f>ROUND(I273*H273,2)</f>
        <v>0</v>
      </c>
      <c r="R273" s="192">
        <f>ROUND(J273*H273,2)</f>
        <v>0</v>
      </c>
      <c r="S273" s="61"/>
      <c r="T273" s="193">
        <f>S273*H273</f>
        <v>0</v>
      </c>
      <c r="U273" s="193">
        <v>7.26E-3</v>
      </c>
      <c r="V273" s="193">
        <f>U273*H273</f>
        <v>0.97080719999999998</v>
      </c>
      <c r="W273" s="193">
        <v>0</v>
      </c>
      <c r="X273" s="194">
        <f>W273*H273</f>
        <v>0</v>
      </c>
      <c r="AR273" s="195" t="s">
        <v>137</v>
      </c>
      <c r="AT273" s="195" t="s">
        <v>132</v>
      </c>
      <c r="AU273" s="195" t="s">
        <v>85</v>
      </c>
      <c r="AY273" s="17" t="s">
        <v>130</v>
      </c>
      <c r="BE273" s="196">
        <f>IF(O273="základní",K273,0)</f>
        <v>0</v>
      </c>
      <c r="BF273" s="196">
        <f>IF(O273="snížená",K273,0)</f>
        <v>0</v>
      </c>
      <c r="BG273" s="196">
        <f>IF(O273="zákl. přenesená",K273,0)</f>
        <v>0</v>
      </c>
      <c r="BH273" s="196">
        <f>IF(O273="sníž. přenesená",K273,0)</f>
        <v>0</v>
      </c>
      <c r="BI273" s="196">
        <f>IF(O273="nulová",K273,0)</f>
        <v>0</v>
      </c>
      <c r="BJ273" s="17" t="s">
        <v>83</v>
      </c>
      <c r="BK273" s="196">
        <f>ROUND(P273*H273,2)</f>
        <v>0</v>
      </c>
      <c r="BL273" s="17" t="s">
        <v>137</v>
      </c>
      <c r="BM273" s="195" t="s">
        <v>376</v>
      </c>
    </row>
    <row r="274" spans="2:65" s="1" customFormat="1" ht="48.75">
      <c r="B274" s="33"/>
      <c r="C274" s="34"/>
      <c r="D274" s="197" t="s">
        <v>139</v>
      </c>
      <c r="E274" s="34"/>
      <c r="F274" s="198" t="s">
        <v>377</v>
      </c>
      <c r="G274" s="34"/>
      <c r="H274" s="34"/>
      <c r="I274" s="106"/>
      <c r="J274" s="106"/>
      <c r="K274" s="34"/>
      <c r="L274" s="34"/>
      <c r="M274" s="37"/>
      <c r="N274" s="199"/>
      <c r="O274" s="61"/>
      <c r="P274" s="61"/>
      <c r="Q274" s="61"/>
      <c r="R274" s="61"/>
      <c r="S274" s="61"/>
      <c r="T274" s="61"/>
      <c r="U274" s="61"/>
      <c r="V274" s="61"/>
      <c r="W274" s="61"/>
      <c r="X274" s="62"/>
      <c r="AT274" s="17" t="s">
        <v>139</v>
      </c>
      <c r="AU274" s="17" t="s">
        <v>85</v>
      </c>
    </row>
    <row r="275" spans="2:65" s="1" customFormat="1" ht="292.5">
      <c r="B275" s="33"/>
      <c r="C275" s="34"/>
      <c r="D275" s="197" t="s">
        <v>141</v>
      </c>
      <c r="E275" s="34"/>
      <c r="F275" s="200" t="s">
        <v>378</v>
      </c>
      <c r="G275" s="34"/>
      <c r="H275" s="34"/>
      <c r="I275" s="106"/>
      <c r="J275" s="106"/>
      <c r="K275" s="34"/>
      <c r="L275" s="34"/>
      <c r="M275" s="37"/>
      <c r="N275" s="199"/>
      <c r="O275" s="61"/>
      <c r="P275" s="61"/>
      <c r="Q275" s="61"/>
      <c r="R275" s="61"/>
      <c r="S275" s="61"/>
      <c r="T275" s="61"/>
      <c r="U275" s="61"/>
      <c r="V275" s="61"/>
      <c r="W275" s="61"/>
      <c r="X275" s="62"/>
      <c r="AT275" s="17" t="s">
        <v>141</v>
      </c>
      <c r="AU275" s="17" t="s">
        <v>85</v>
      </c>
    </row>
    <row r="276" spans="2:65" s="12" customFormat="1">
      <c r="B276" s="201"/>
      <c r="C276" s="202"/>
      <c r="D276" s="197" t="s">
        <v>145</v>
      </c>
      <c r="E276" s="203" t="s">
        <v>19</v>
      </c>
      <c r="F276" s="204" t="s">
        <v>379</v>
      </c>
      <c r="G276" s="202"/>
      <c r="H276" s="205">
        <v>72.63</v>
      </c>
      <c r="I276" s="206"/>
      <c r="J276" s="206"/>
      <c r="K276" s="202"/>
      <c r="L276" s="202"/>
      <c r="M276" s="207"/>
      <c r="N276" s="208"/>
      <c r="O276" s="209"/>
      <c r="P276" s="209"/>
      <c r="Q276" s="209"/>
      <c r="R276" s="209"/>
      <c r="S276" s="209"/>
      <c r="T276" s="209"/>
      <c r="U276" s="209"/>
      <c r="V276" s="209"/>
      <c r="W276" s="209"/>
      <c r="X276" s="210"/>
      <c r="AT276" s="211" t="s">
        <v>145</v>
      </c>
      <c r="AU276" s="211" t="s">
        <v>85</v>
      </c>
      <c r="AV276" s="12" t="s">
        <v>85</v>
      </c>
      <c r="AW276" s="12" t="s">
        <v>5</v>
      </c>
      <c r="AX276" s="12" t="s">
        <v>75</v>
      </c>
      <c r="AY276" s="211" t="s">
        <v>130</v>
      </c>
    </row>
    <row r="277" spans="2:65" s="12" customFormat="1">
      <c r="B277" s="201"/>
      <c r="C277" s="202"/>
      <c r="D277" s="197" t="s">
        <v>145</v>
      </c>
      <c r="E277" s="203" t="s">
        <v>19</v>
      </c>
      <c r="F277" s="204" t="s">
        <v>380</v>
      </c>
      <c r="G277" s="202"/>
      <c r="H277" s="205">
        <v>2.4500000000000002</v>
      </c>
      <c r="I277" s="206"/>
      <c r="J277" s="206"/>
      <c r="K277" s="202"/>
      <c r="L277" s="202"/>
      <c r="M277" s="207"/>
      <c r="N277" s="208"/>
      <c r="O277" s="209"/>
      <c r="P277" s="209"/>
      <c r="Q277" s="209"/>
      <c r="R277" s="209"/>
      <c r="S277" s="209"/>
      <c r="T277" s="209"/>
      <c r="U277" s="209"/>
      <c r="V277" s="209"/>
      <c r="W277" s="209"/>
      <c r="X277" s="210"/>
      <c r="AT277" s="211" t="s">
        <v>145</v>
      </c>
      <c r="AU277" s="211" t="s">
        <v>85</v>
      </c>
      <c r="AV277" s="12" t="s">
        <v>85</v>
      </c>
      <c r="AW277" s="12" t="s">
        <v>5</v>
      </c>
      <c r="AX277" s="12" t="s">
        <v>75</v>
      </c>
      <c r="AY277" s="211" t="s">
        <v>130</v>
      </c>
    </row>
    <row r="278" spans="2:65" s="12" customFormat="1">
      <c r="B278" s="201"/>
      <c r="C278" s="202"/>
      <c r="D278" s="197" t="s">
        <v>145</v>
      </c>
      <c r="E278" s="203" t="s">
        <v>19</v>
      </c>
      <c r="F278" s="204" t="s">
        <v>381</v>
      </c>
      <c r="G278" s="202"/>
      <c r="H278" s="205">
        <v>27.09</v>
      </c>
      <c r="I278" s="206"/>
      <c r="J278" s="206"/>
      <c r="K278" s="202"/>
      <c r="L278" s="202"/>
      <c r="M278" s="207"/>
      <c r="N278" s="208"/>
      <c r="O278" s="209"/>
      <c r="P278" s="209"/>
      <c r="Q278" s="209"/>
      <c r="R278" s="209"/>
      <c r="S278" s="209"/>
      <c r="T278" s="209"/>
      <c r="U278" s="209"/>
      <c r="V278" s="209"/>
      <c r="W278" s="209"/>
      <c r="X278" s="210"/>
      <c r="AT278" s="211" t="s">
        <v>145</v>
      </c>
      <c r="AU278" s="211" t="s">
        <v>85</v>
      </c>
      <c r="AV278" s="12" t="s">
        <v>85</v>
      </c>
      <c r="AW278" s="12" t="s">
        <v>5</v>
      </c>
      <c r="AX278" s="12" t="s">
        <v>75</v>
      </c>
      <c r="AY278" s="211" t="s">
        <v>130</v>
      </c>
    </row>
    <row r="279" spans="2:65" s="12" customFormat="1">
      <c r="B279" s="201"/>
      <c r="C279" s="202"/>
      <c r="D279" s="197" t="s">
        <v>145</v>
      </c>
      <c r="E279" s="203" t="s">
        <v>19</v>
      </c>
      <c r="F279" s="204" t="s">
        <v>382</v>
      </c>
      <c r="G279" s="202"/>
      <c r="H279" s="205">
        <v>31.55</v>
      </c>
      <c r="I279" s="206"/>
      <c r="J279" s="206"/>
      <c r="K279" s="202"/>
      <c r="L279" s="202"/>
      <c r="M279" s="207"/>
      <c r="N279" s="208"/>
      <c r="O279" s="209"/>
      <c r="P279" s="209"/>
      <c r="Q279" s="209"/>
      <c r="R279" s="209"/>
      <c r="S279" s="209"/>
      <c r="T279" s="209"/>
      <c r="U279" s="209"/>
      <c r="V279" s="209"/>
      <c r="W279" s="209"/>
      <c r="X279" s="210"/>
      <c r="AT279" s="211" t="s">
        <v>145</v>
      </c>
      <c r="AU279" s="211" t="s">
        <v>85</v>
      </c>
      <c r="AV279" s="12" t="s">
        <v>85</v>
      </c>
      <c r="AW279" s="12" t="s">
        <v>5</v>
      </c>
      <c r="AX279" s="12" t="s">
        <v>75</v>
      </c>
      <c r="AY279" s="211" t="s">
        <v>130</v>
      </c>
    </row>
    <row r="280" spans="2:65" s="14" customFormat="1">
      <c r="B280" s="222"/>
      <c r="C280" s="223"/>
      <c r="D280" s="197" t="s">
        <v>145</v>
      </c>
      <c r="E280" s="224" t="s">
        <v>19</v>
      </c>
      <c r="F280" s="225" t="s">
        <v>173</v>
      </c>
      <c r="G280" s="223"/>
      <c r="H280" s="226">
        <v>133.72</v>
      </c>
      <c r="I280" s="227"/>
      <c r="J280" s="227"/>
      <c r="K280" s="223"/>
      <c r="L280" s="223"/>
      <c r="M280" s="228"/>
      <c r="N280" s="229"/>
      <c r="O280" s="230"/>
      <c r="P280" s="230"/>
      <c r="Q280" s="230"/>
      <c r="R280" s="230"/>
      <c r="S280" s="230"/>
      <c r="T280" s="230"/>
      <c r="U280" s="230"/>
      <c r="V280" s="230"/>
      <c r="W280" s="230"/>
      <c r="X280" s="231"/>
      <c r="AT280" s="232" t="s">
        <v>145</v>
      </c>
      <c r="AU280" s="232" t="s">
        <v>85</v>
      </c>
      <c r="AV280" s="14" t="s">
        <v>137</v>
      </c>
      <c r="AW280" s="14" t="s">
        <v>5</v>
      </c>
      <c r="AX280" s="14" t="s">
        <v>83</v>
      </c>
      <c r="AY280" s="232" t="s">
        <v>130</v>
      </c>
    </row>
    <row r="281" spans="2:65" s="1" customFormat="1" ht="24" customHeight="1">
      <c r="B281" s="33"/>
      <c r="C281" s="184" t="s">
        <v>383</v>
      </c>
      <c r="D281" s="184" t="s">
        <v>132</v>
      </c>
      <c r="E281" s="185" t="s">
        <v>384</v>
      </c>
      <c r="F281" s="186" t="s">
        <v>385</v>
      </c>
      <c r="G281" s="187" t="s">
        <v>135</v>
      </c>
      <c r="H281" s="188">
        <v>133.72</v>
      </c>
      <c r="I281" s="189"/>
      <c r="J281" s="189"/>
      <c r="K281" s="188">
        <f>ROUND(P281*H281,2)</f>
        <v>0</v>
      </c>
      <c r="L281" s="186" t="s">
        <v>136</v>
      </c>
      <c r="M281" s="37"/>
      <c r="N281" s="190" t="s">
        <v>19</v>
      </c>
      <c r="O281" s="191" t="s">
        <v>44</v>
      </c>
      <c r="P281" s="192">
        <f>I281+J281</f>
        <v>0</v>
      </c>
      <c r="Q281" s="192">
        <f>ROUND(I281*H281,2)</f>
        <v>0</v>
      </c>
      <c r="R281" s="192">
        <f>ROUND(J281*H281,2)</f>
        <v>0</v>
      </c>
      <c r="S281" s="61"/>
      <c r="T281" s="193">
        <f>S281*H281</f>
        <v>0</v>
      </c>
      <c r="U281" s="193">
        <v>8.5999999999999998E-4</v>
      </c>
      <c r="V281" s="193">
        <f>U281*H281</f>
        <v>0.1149992</v>
      </c>
      <c r="W281" s="193">
        <v>0</v>
      </c>
      <c r="X281" s="194">
        <f>W281*H281</f>
        <v>0</v>
      </c>
      <c r="AR281" s="195" t="s">
        <v>137</v>
      </c>
      <c r="AT281" s="195" t="s">
        <v>132</v>
      </c>
      <c r="AU281" s="195" t="s">
        <v>85</v>
      </c>
      <c r="AY281" s="17" t="s">
        <v>130</v>
      </c>
      <c r="BE281" s="196">
        <f>IF(O281="základní",K281,0)</f>
        <v>0</v>
      </c>
      <c r="BF281" s="196">
        <f>IF(O281="snížená",K281,0)</f>
        <v>0</v>
      </c>
      <c r="BG281" s="196">
        <f>IF(O281="zákl. přenesená",K281,0)</f>
        <v>0</v>
      </c>
      <c r="BH281" s="196">
        <f>IF(O281="sníž. přenesená",K281,0)</f>
        <v>0</v>
      </c>
      <c r="BI281" s="196">
        <f>IF(O281="nulová",K281,0)</f>
        <v>0</v>
      </c>
      <c r="BJ281" s="17" t="s">
        <v>83</v>
      </c>
      <c r="BK281" s="196">
        <f>ROUND(P281*H281,2)</f>
        <v>0</v>
      </c>
      <c r="BL281" s="17" t="s">
        <v>137</v>
      </c>
      <c r="BM281" s="195" t="s">
        <v>386</v>
      </c>
    </row>
    <row r="282" spans="2:65" s="1" customFormat="1" ht="48.75">
      <c r="B282" s="33"/>
      <c r="C282" s="34"/>
      <c r="D282" s="197" t="s">
        <v>139</v>
      </c>
      <c r="E282" s="34"/>
      <c r="F282" s="198" t="s">
        <v>387</v>
      </c>
      <c r="G282" s="34"/>
      <c r="H282" s="34"/>
      <c r="I282" s="106"/>
      <c r="J282" s="106"/>
      <c r="K282" s="34"/>
      <c r="L282" s="34"/>
      <c r="M282" s="37"/>
      <c r="N282" s="199"/>
      <c r="O282" s="61"/>
      <c r="P282" s="61"/>
      <c r="Q282" s="61"/>
      <c r="R282" s="61"/>
      <c r="S282" s="61"/>
      <c r="T282" s="61"/>
      <c r="U282" s="61"/>
      <c r="V282" s="61"/>
      <c r="W282" s="61"/>
      <c r="X282" s="62"/>
      <c r="AT282" s="17" t="s">
        <v>139</v>
      </c>
      <c r="AU282" s="17" t="s">
        <v>85</v>
      </c>
    </row>
    <row r="283" spans="2:65" s="1" customFormat="1" ht="292.5">
      <c r="B283" s="33"/>
      <c r="C283" s="34"/>
      <c r="D283" s="197" t="s">
        <v>141</v>
      </c>
      <c r="E283" s="34"/>
      <c r="F283" s="200" t="s">
        <v>378</v>
      </c>
      <c r="G283" s="34"/>
      <c r="H283" s="34"/>
      <c r="I283" s="106"/>
      <c r="J283" s="106"/>
      <c r="K283" s="34"/>
      <c r="L283" s="34"/>
      <c r="M283" s="37"/>
      <c r="N283" s="199"/>
      <c r="O283" s="61"/>
      <c r="P283" s="61"/>
      <c r="Q283" s="61"/>
      <c r="R283" s="61"/>
      <c r="S283" s="61"/>
      <c r="T283" s="61"/>
      <c r="U283" s="61"/>
      <c r="V283" s="61"/>
      <c r="W283" s="61"/>
      <c r="X283" s="62"/>
      <c r="AT283" s="17" t="s">
        <v>141</v>
      </c>
      <c r="AU283" s="17" t="s">
        <v>85</v>
      </c>
    </row>
    <row r="284" spans="2:65" s="12" customFormat="1">
      <c r="B284" s="201"/>
      <c r="C284" s="202"/>
      <c r="D284" s="197" t="s">
        <v>145</v>
      </c>
      <c r="E284" s="203" t="s">
        <v>19</v>
      </c>
      <c r="F284" s="204" t="s">
        <v>379</v>
      </c>
      <c r="G284" s="202"/>
      <c r="H284" s="205">
        <v>72.63</v>
      </c>
      <c r="I284" s="206"/>
      <c r="J284" s="206"/>
      <c r="K284" s="202"/>
      <c r="L284" s="202"/>
      <c r="M284" s="207"/>
      <c r="N284" s="208"/>
      <c r="O284" s="209"/>
      <c r="P284" s="209"/>
      <c r="Q284" s="209"/>
      <c r="R284" s="209"/>
      <c r="S284" s="209"/>
      <c r="T284" s="209"/>
      <c r="U284" s="209"/>
      <c r="V284" s="209"/>
      <c r="W284" s="209"/>
      <c r="X284" s="210"/>
      <c r="AT284" s="211" t="s">
        <v>145</v>
      </c>
      <c r="AU284" s="211" t="s">
        <v>85</v>
      </c>
      <c r="AV284" s="12" t="s">
        <v>85</v>
      </c>
      <c r="AW284" s="12" t="s">
        <v>5</v>
      </c>
      <c r="AX284" s="12" t="s">
        <v>75</v>
      </c>
      <c r="AY284" s="211" t="s">
        <v>130</v>
      </c>
    </row>
    <row r="285" spans="2:65" s="12" customFormat="1">
      <c r="B285" s="201"/>
      <c r="C285" s="202"/>
      <c r="D285" s="197" t="s">
        <v>145</v>
      </c>
      <c r="E285" s="203" t="s">
        <v>19</v>
      </c>
      <c r="F285" s="204" t="s">
        <v>380</v>
      </c>
      <c r="G285" s="202"/>
      <c r="H285" s="205">
        <v>2.4500000000000002</v>
      </c>
      <c r="I285" s="206"/>
      <c r="J285" s="206"/>
      <c r="K285" s="202"/>
      <c r="L285" s="202"/>
      <c r="M285" s="207"/>
      <c r="N285" s="208"/>
      <c r="O285" s="209"/>
      <c r="P285" s="209"/>
      <c r="Q285" s="209"/>
      <c r="R285" s="209"/>
      <c r="S285" s="209"/>
      <c r="T285" s="209"/>
      <c r="U285" s="209"/>
      <c r="V285" s="209"/>
      <c r="W285" s="209"/>
      <c r="X285" s="210"/>
      <c r="AT285" s="211" t="s">
        <v>145</v>
      </c>
      <c r="AU285" s="211" t="s">
        <v>85</v>
      </c>
      <c r="AV285" s="12" t="s">
        <v>85</v>
      </c>
      <c r="AW285" s="12" t="s">
        <v>5</v>
      </c>
      <c r="AX285" s="12" t="s">
        <v>75</v>
      </c>
      <c r="AY285" s="211" t="s">
        <v>130</v>
      </c>
    </row>
    <row r="286" spans="2:65" s="12" customFormat="1">
      <c r="B286" s="201"/>
      <c r="C286" s="202"/>
      <c r="D286" s="197" t="s">
        <v>145</v>
      </c>
      <c r="E286" s="203" t="s">
        <v>19</v>
      </c>
      <c r="F286" s="204" t="s">
        <v>381</v>
      </c>
      <c r="G286" s="202"/>
      <c r="H286" s="205">
        <v>27.09</v>
      </c>
      <c r="I286" s="206"/>
      <c r="J286" s="206"/>
      <c r="K286" s="202"/>
      <c r="L286" s="202"/>
      <c r="M286" s="207"/>
      <c r="N286" s="208"/>
      <c r="O286" s="209"/>
      <c r="P286" s="209"/>
      <c r="Q286" s="209"/>
      <c r="R286" s="209"/>
      <c r="S286" s="209"/>
      <c r="T286" s="209"/>
      <c r="U286" s="209"/>
      <c r="V286" s="209"/>
      <c r="W286" s="209"/>
      <c r="X286" s="210"/>
      <c r="AT286" s="211" t="s">
        <v>145</v>
      </c>
      <c r="AU286" s="211" t="s">
        <v>85</v>
      </c>
      <c r="AV286" s="12" t="s">
        <v>85</v>
      </c>
      <c r="AW286" s="12" t="s">
        <v>5</v>
      </c>
      <c r="AX286" s="12" t="s">
        <v>75</v>
      </c>
      <c r="AY286" s="211" t="s">
        <v>130</v>
      </c>
    </row>
    <row r="287" spans="2:65" s="12" customFormat="1">
      <c r="B287" s="201"/>
      <c r="C287" s="202"/>
      <c r="D287" s="197" t="s">
        <v>145</v>
      </c>
      <c r="E287" s="203" t="s">
        <v>19</v>
      </c>
      <c r="F287" s="204" t="s">
        <v>382</v>
      </c>
      <c r="G287" s="202"/>
      <c r="H287" s="205">
        <v>31.55</v>
      </c>
      <c r="I287" s="206"/>
      <c r="J287" s="206"/>
      <c r="K287" s="202"/>
      <c r="L287" s="202"/>
      <c r="M287" s="207"/>
      <c r="N287" s="208"/>
      <c r="O287" s="209"/>
      <c r="P287" s="209"/>
      <c r="Q287" s="209"/>
      <c r="R287" s="209"/>
      <c r="S287" s="209"/>
      <c r="T287" s="209"/>
      <c r="U287" s="209"/>
      <c r="V287" s="209"/>
      <c r="W287" s="209"/>
      <c r="X287" s="210"/>
      <c r="AT287" s="211" t="s">
        <v>145</v>
      </c>
      <c r="AU287" s="211" t="s">
        <v>85</v>
      </c>
      <c r="AV287" s="12" t="s">
        <v>85</v>
      </c>
      <c r="AW287" s="12" t="s">
        <v>5</v>
      </c>
      <c r="AX287" s="12" t="s">
        <v>75</v>
      </c>
      <c r="AY287" s="211" t="s">
        <v>130</v>
      </c>
    </row>
    <row r="288" spans="2:65" s="14" customFormat="1">
      <c r="B288" s="222"/>
      <c r="C288" s="223"/>
      <c r="D288" s="197" t="s">
        <v>145</v>
      </c>
      <c r="E288" s="224" t="s">
        <v>19</v>
      </c>
      <c r="F288" s="225" t="s">
        <v>173</v>
      </c>
      <c r="G288" s="223"/>
      <c r="H288" s="226">
        <v>133.72</v>
      </c>
      <c r="I288" s="227"/>
      <c r="J288" s="227"/>
      <c r="K288" s="223"/>
      <c r="L288" s="223"/>
      <c r="M288" s="228"/>
      <c r="N288" s="229"/>
      <c r="O288" s="230"/>
      <c r="P288" s="230"/>
      <c r="Q288" s="230"/>
      <c r="R288" s="230"/>
      <c r="S288" s="230"/>
      <c r="T288" s="230"/>
      <c r="U288" s="230"/>
      <c r="V288" s="230"/>
      <c r="W288" s="230"/>
      <c r="X288" s="231"/>
      <c r="AT288" s="232" t="s">
        <v>145</v>
      </c>
      <c r="AU288" s="232" t="s">
        <v>85</v>
      </c>
      <c r="AV288" s="14" t="s">
        <v>137</v>
      </c>
      <c r="AW288" s="14" t="s">
        <v>5</v>
      </c>
      <c r="AX288" s="14" t="s">
        <v>83</v>
      </c>
      <c r="AY288" s="232" t="s">
        <v>130</v>
      </c>
    </row>
    <row r="289" spans="2:65" s="1" customFormat="1" ht="24" customHeight="1">
      <c r="B289" s="33"/>
      <c r="C289" s="184" t="s">
        <v>388</v>
      </c>
      <c r="D289" s="184" t="s">
        <v>132</v>
      </c>
      <c r="E289" s="185" t="s">
        <v>389</v>
      </c>
      <c r="F289" s="186" t="s">
        <v>390</v>
      </c>
      <c r="G289" s="187" t="s">
        <v>391</v>
      </c>
      <c r="H289" s="188">
        <v>1.99</v>
      </c>
      <c r="I289" s="189"/>
      <c r="J289" s="189"/>
      <c r="K289" s="188">
        <f>ROUND(P289*H289,2)</f>
        <v>0</v>
      </c>
      <c r="L289" s="186" t="s">
        <v>136</v>
      </c>
      <c r="M289" s="37"/>
      <c r="N289" s="190" t="s">
        <v>19</v>
      </c>
      <c r="O289" s="191" t="s">
        <v>44</v>
      </c>
      <c r="P289" s="192">
        <f>I289+J289</f>
        <v>0</v>
      </c>
      <c r="Q289" s="192">
        <f>ROUND(I289*H289,2)</f>
        <v>0</v>
      </c>
      <c r="R289" s="192">
        <f>ROUND(J289*H289,2)</f>
        <v>0</v>
      </c>
      <c r="S289" s="61"/>
      <c r="T289" s="193">
        <f>S289*H289</f>
        <v>0</v>
      </c>
      <c r="U289" s="193">
        <v>1.0958000000000001</v>
      </c>
      <c r="V289" s="193">
        <f>U289*H289</f>
        <v>2.1806420000000002</v>
      </c>
      <c r="W289" s="193">
        <v>0</v>
      </c>
      <c r="X289" s="194">
        <f>W289*H289</f>
        <v>0</v>
      </c>
      <c r="AR289" s="195" t="s">
        <v>137</v>
      </c>
      <c r="AT289" s="195" t="s">
        <v>132</v>
      </c>
      <c r="AU289" s="195" t="s">
        <v>85</v>
      </c>
      <c r="AY289" s="17" t="s">
        <v>130</v>
      </c>
      <c r="BE289" s="196">
        <f>IF(O289="základní",K289,0)</f>
        <v>0</v>
      </c>
      <c r="BF289" s="196">
        <f>IF(O289="snížená",K289,0)</f>
        <v>0</v>
      </c>
      <c r="BG289" s="196">
        <f>IF(O289="zákl. přenesená",K289,0)</f>
        <v>0</v>
      </c>
      <c r="BH289" s="196">
        <f>IF(O289="sníž. přenesená",K289,0)</f>
        <v>0</v>
      </c>
      <c r="BI289" s="196">
        <f>IF(O289="nulová",K289,0)</f>
        <v>0</v>
      </c>
      <c r="BJ289" s="17" t="s">
        <v>83</v>
      </c>
      <c r="BK289" s="196">
        <f>ROUND(P289*H289,2)</f>
        <v>0</v>
      </c>
      <c r="BL289" s="17" t="s">
        <v>137</v>
      </c>
      <c r="BM289" s="195" t="s">
        <v>392</v>
      </c>
    </row>
    <row r="290" spans="2:65" s="1" customFormat="1" ht="19.5">
      <c r="B290" s="33"/>
      <c r="C290" s="34"/>
      <c r="D290" s="197" t="s">
        <v>139</v>
      </c>
      <c r="E290" s="34"/>
      <c r="F290" s="198" t="s">
        <v>390</v>
      </c>
      <c r="G290" s="34"/>
      <c r="H290" s="34"/>
      <c r="I290" s="106"/>
      <c r="J290" s="106"/>
      <c r="K290" s="34"/>
      <c r="L290" s="34"/>
      <c r="M290" s="37"/>
      <c r="N290" s="199"/>
      <c r="O290" s="61"/>
      <c r="P290" s="61"/>
      <c r="Q290" s="61"/>
      <c r="R290" s="61"/>
      <c r="S290" s="61"/>
      <c r="T290" s="61"/>
      <c r="U290" s="61"/>
      <c r="V290" s="61"/>
      <c r="W290" s="61"/>
      <c r="X290" s="62"/>
      <c r="AT290" s="17" t="s">
        <v>139</v>
      </c>
      <c r="AU290" s="17" t="s">
        <v>85</v>
      </c>
    </row>
    <row r="291" spans="2:65" s="12" customFormat="1" ht="22.5">
      <c r="B291" s="201"/>
      <c r="C291" s="202"/>
      <c r="D291" s="197" t="s">
        <v>145</v>
      </c>
      <c r="E291" s="203" t="s">
        <v>19</v>
      </c>
      <c r="F291" s="204" t="s">
        <v>393</v>
      </c>
      <c r="G291" s="202"/>
      <c r="H291" s="205">
        <v>0.97</v>
      </c>
      <c r="I291" s="206"/>
      <c r="J291" s="206"/>
      <c r="K291" s="202"/>
      <c r="L291" s="202"/>
      <c r="M291" s="207"/>
      <c r="N291" s="208"/>
      <c r="O291" s="209"/>
      <c r="P291" s="209"/>
      <c r="Q291" s="209"/>
      <c r="R291" s="209"/>
      <c r="S291" s="209"/>
      <c r="T291" s="209"/>
      <c r="U291" s="209"/>
      <c r="V291" s="209"/>
      <c r="W291" s="209"/>
      <c r="X291" s="210"/>
      <c r="AT291" s="211" t="s">
        <v>145</v>
      </c>
      <c r="AU291" s="211" t="s">
        <v>85</v>
      </c>
      <c r="AV291" s="12" t="s">
        <v>85</v>
      </c>
      <c r="AW291" s="12" t="s">
        <v>5</v>
      </c>
      <c r="AX291" s="12" t="s">
        <v>75</v>
      </c>
      <c r="AY291" s="211" t="s">
        <v>130</v>
      </c>
    </row>
    <row r="292" spans="2:65" s="12" customFormat="1" ht="22.5">
      <c r="B292" s="201"/>
      <c r="C292" s="202"/>
      <c r="D292" s="197" t="s">
        <v>145</v>
      </c>
      <c r="E292" s="203" t="s">
        <v>19</v>
      </c>
      <c r="F292" s="204" t="s">
        <v>394</v>
      </c>
      <c r="G292" s="202"/>
      <c r="H292" s="205">
        <v>1.02</v>
      </c>
      <c r="I292" s="206"/>
      <c r="J292" s="206"/>
      <c r="K292" s="202"/>
      <c r="L292" s="202"/>
      <c r="M292" s="207"/>
      <c r="N292" s="208"/>
      <c r="O292" s="209"/>
      <c r="P292" s="209"/>
      <c r="Q292" s="209"/>
      <c r="R292" s="209"/>
      <c r="S292" s="209"/>
      <c r="T292" s="209"/>
      <c r="U292" s="209"/>
      <c r="V292" s="209"/>
      <c r="W292" s="209"/>
      <c r="X292" s="210"/>
      <c r="AT292" s="211" t="s">
        <v>145</v>
      </c>
      <c r="AU292" s="211" t="s">
        <v>85</v>
      </c>
      <c r="AV292" s="12" t="s">
        <v>85</v>
      </c>
      <c r="AW292" s="12" t="s">
        <v>5</v>
      </c>
      <c r="AX292" s="12" t="s">
        <v>75</v>
      </c>
      <c r="AY292" s="211" t="s">
        <v>130</v>
      </c>
    </row>
    <row r="293" spans="2:65" s="14" customFormat="1">
      <c r="B293" s="222"/>
      <c r="C293" s="223"/>
      <c r="D293" s="197" t="s">
        <v>145</v>
      </c>
      <c r="E293" s="224" t="s">
        <v>19</v>
      </c>
      <c r="F293" s="225" t="s">
        <v>173</v>
      </c>
      <c r="G293" s="223"/>
      <c r="H293" s="226">
        <v>1.99</v>
      </c>
      <c r="I293" s="227"/>
      <c r="J293" s="227"/>
      <c r="K293" s="223"/>
      <c r="L293" s="223"/>
      <c r="M293" s="228"/>
      <c r="N293" s="229"/>
      <c r="O293" s="230"/>
      <c r="P293" s="230"/>
      <c r="Q293" s="230"/>
      <c r="R293" s="230"/>
      <c r="S293" s="230"/>
      <c r="T293" s="230"/>
      <c r="U293" s="230"/>
      <c r="V293" s="230"/>
      <c r="W293" s="230"/>
      <c r="X293" s="231"/>
      <c r="AT293" s="232" t="s">
        <v>145</v>
      </c>
      <c r="AU293" s="232" t="s">
        <v>85</v>
      </c>
      <c r="AV293" s="14" t="s">
        <v>137</v>
      </c>
      <c r="AW293" s="14" t="s">
        <v>5</v>
      </c>
      <c r="AX293" s="14" t="s">
        <v>83</v>
      </c>
      <c r="AY293" s="232" t="s">
        <v>130</v>
      </c>
    </row>
    <row r="294" spans="2:65" s="1" customFormat="1" ht="24" customHeight="1">
      <c r="B294" s="33"/>
      <c r="C294" s="184" t="s">
        <v>395</v>
      </c>
      <c r="D294" s="184" t="s">
        <v>132</v>
      </c>
      <c r="E294" s="185" t="s">
        <v>396</v>
      </c>
      <c r="F294" s="186" t="s">
        <v>397</v>
      </c>
      <c r="G294" s="187" t="s">
        <v>391</v>
      </c>
      <c r="H294" s="188">
        <v>5.7</v>
      </c>
      <c r="I294" s="189"/>
      <c r="J294" s="189"/>
      <c r="K294" s="188">
        <f>ROUND(P294*H294,2)</f>
        <v>0</v>
      </c>
      <c r="L294" s="186" t="s">
        <v>136</v>
      </c>
      <c r="M294" s="37"/>
      <c r="N294" s="190" t="s">
        <v>19</v>
      </c>
      <c r="O294" s="191" t="s">
        <v>44</v>
      </c>
      <c r="P294" s="192">
        <f>I294+J294</f>
        <v>0</v>
      </c>
      <c r="Q294" s="192">
        <f>ROUND(I294*H294,2)</f>
        <v>0</v>
      </c>
      <c r="R294" s="192">
        <f>ROUND(J294*H294,2)</f>
        <v>0</v>
      </c>
      <c r="S294" s="61"/>
      <c r="T294" s="193">
        <f>S294*H294</f>
        <v>0</v>
      </c>
      <c r="U294" s="193">
        <v>1.0395099999999999</v>
      </c>
      <c r="V294" s="193">
        <f>U294*H294</f>
        <v>5.9252069999999994</v>
      </c>
      <c r="W294" s="193">
        <v>0</v>
      </c>
      <c r="X294" s="194">
        <f>W294*H294</f>
        <v>0</v>
      </c>
      <c r="AR294" s="195" t="s">
        <v>137</v>
      </c>
      <c r="AT294" s="195" t="s">
        <v>132</v>
      </c>
      <c r="AU294" s="195" t="s">
        <v>85</v>
      </c>
      <c r="AY294" s="17" t="s">
        <v>130</v>
      </c>
      <c r="BE294" s="196">
        <f>IF(O294="základní",K294,0)</f>
        <v>0</v>
      </c>
      <c r="BF294" s="196">
        <f>IF(O294="snížená",K294,0)</f>
        <v>0</v>
      </c>
      <c r="BG294" s="196">
        <f>IF(O294="zákl. přenesená",K294,0)</f>
        <v>0</v>
      </c>
      <c r="BH294" s="196">
        <f>IF(O294="sníž. přenesená",K294,0)</f>
        <v>0</v>
      </c>
      <c r="BI294" s="196">
        <f>IF(O294="nulová",K294,0)</f>
        <v>0</v>
      </c>
      <c r="BJ294" s="17" t="s">
        <v>83</v>
      </c>
      <c r="BK294" s="196">
        <f>ROUND(P294*H294,2)</f>
        <v>0</v>
      </c>
      <c r="BL294" s="17" t="s">
        <v>137</v>
      </c>
      <c r="BM294" s="195" t="s">
        <v>398</v>
      </c>
    </row>
    <row r="295" spans="2:65" s="1" customFormat="1" ht="19.5">
      <c r="B295" s="33"/>
      <c r="C295" s="34"/>
      <c r="D295" s="197" t="s">
        <v>139</v>
      </c>
      <c r="E295" s="34"/>
      <c r="F295" s="198" t="s">
        <v>397</v>
      </c>
      <c r="G295" s="34"/>
      <c r="H295" s="34"/>
      <c r="I295" s="106"/>
      <c r="J295" s="106"/>
      <c r="K295" s="34"/>
      <c r="L295" s="34"/>
      <c r="M295" s="37"/>
      <c r="N295" s="199"/>
      <c r="O295" s="61"/>
      <c r="P295" s="61"/>
      <c r="Q295" s="61"/>
      <c r="R295" s="61"/>
      <c r="S295" s="61"/>
      <c r="T295" s="61"/>
      <c r="U295" s="61"/>
      <c r="V295" s="61"/>
      <c r="W295" s="61"/>
      <c r="X295" s="62"/>
      <c r="AT295" s="17" t="s">
        <v>139</v>
      </c>
      <c r="AU295" s="17" t="s">
        <v>85</v>
      </c>
    </row>
    <row r="296" spans="2:65" s="12" customFormat="1">
      <c r="B296" s="201"/>
      <c r="C296" s="202"/>
      <c r="D296" s="197" t="s">
        <v>145</v>
      </c>
      <c r="E296" s="203" t="s">
        <v>19</v>
      </c>
      <c r="F296" s="204" t="s">
        <v>399</v>
      </c>
      <c r="G296" s="202"/>
      <c r="H296" s="205">
        <v>2.85</v>
      </c>
      <c r="I296" s="206"/>
      <c r="J296" s="206"/>
      <c r="K296" s="202"/>
      <c r="L296" s="202"/>
      <c r="M296" s="207"/>
      <c r="N296" s="208"/>
      <c r="O296" s="209"/>
      <c r="P296" s="209"/>
      <c r="Q296" s="209"/>
      <c r="R296" s="209"/>
      <c r="S296" s="209"/>
      <c r="T296" s="209"/>
      <c r="U296" s="209"/>
      <c r="V296" s="209"/>
      <c r="W296" s="209"/>
      <c r="X296" s="210"/>
      <c r="AT296" s="211" t="s">
        <v>145</v>
      </c>
      <c r="AU296" s="211" t="s">
        <v>85</v>
      </c>
      <c r="AV296" s="12" t="s">
        <v>85</v>
      </c>
      <c r="AW296" s="12" t="s">
        <v>5</v>
      </c>
      <c r="AX296" s="12" t="s">
        <v>75</v>
      </c>
      <c r="AY296" s="211" t="s">
        <v>130</v>
      </c>
    </row>
    <row r="297" spans="2:65" s="12" customFormat="1">
      <c r="B297" s="201"/>
      <c r="C297" s="202"/>
      <c r="D297" s="197" t="s">
        <v>145</v>
      </c>
      <c r="E297" s="203" t="s">
        <v>19</v>
      </c>
      <c r="F297" s="204" t="s">
        <v>400</v>
      </c>
      <c r="G297" s="202"/>
      <c r="H297" s="205">
        <v>2.85</v>
      </c>
      <c r="I297" s="206"/>
      <c r="J297" s="206"/>
      <c r="K297" s="202"/>
      <c r="L297" s="202"/>
      <c r="M297" s="207"/>
      <c r="N297" s="208"/>
      <c r="O297" s="209"/>
      <c r="P297" s="209"/>
      <c r="Q297" s="209"/>
      <c r="R297" s="209"/>
      <c r="S297" s="209"/>
      <c r="T297" s="209"/>
      <c r="U297" s="209"/>
      <c r="V297" s="209"/>
      <c r="W297" s="209"/>
      <c r="X297" s="210"/>
      <c r="AT297" s="211" t="s">
        <v>145</v>
      </c>
      <c r="AU297" s="211" t="s">
        <v>85</v>
      </c>
      <c r="AV297" s="12" t="s">
        <v>85</v>
      </c>
      <c r="AW297" s="12" t="s">
        <v>5</v>
      </c>
      <c r="AX297" s="12" t="s">
        <v>75</v>
      </c>
      <c r="AY297" s="211" t="s">
        <v>130</v>
      </c>
    </row>
    <row r="298" spans="2:65" s="14" customFormat="1">
      <c r="B298" s="222"/>
      <c r="C298" s="223"/>
      <c r="D298" s="197" t="s">
        <v>145</v>
      </c>
      <c r="E298" s="224" t="s">
        <v>19</v>
      </c>
      <c r="F298" s="225" t="s">
        <v>173</v>
      </c>
      <c r="G298" s="223"/>
      <c r="H298" s="226">
        <v>5.7</v>
      </c>
      <c r="I298" s="227"/>
      <c r="J298" s="227"/>
      <c r="K298" s="223"/>
      <c r="L298" s="223"/>
      <c r="M298" s="228"/>
      <c r="N298" s="229"/>
      <c r="O298" s="230"/>
      <c r="P298" s="230"/>
      <c r="Q298" s="230"/>
      <c r="R298" s="230"/>
      <c r="S298" s="230"/>
      <c r="T298" s="230"/>
      <c r="U298" s="230"/>
      <c r="V298" s="230"/>
      <c r="W298" s="230"/>
      <c r="X298" s="231"/>
      <c r="AT298" s="232" t="s">
        <v>145</v>
      </c>
      <c r="AU298" s="232" t="s">
        <v>85</v>
      </c>
      <c r="AV298" s="14" t="s">
        <v>137</v>
      </c>
      <c r="AW298" s="14" t="s">
        <v>5</v>
      </c>
      <c r="AX298" s="14" t="s">
        <v>83</v>
      </c>
      <c r="AY298" s="232" t="s">
        <v>130</v>
      </c>
    </row>
    <row r="299" spans="2:65" s="11" customFormat="1" ht="22.9" customHeight="1">
      <c r="B299" s="167"/>
      <c r="C299" s="168"/>
      <c r="D299" s="169" t="s">
        <v>74</v>
      </c>
      <c r="E299" s="182" t="s">
        <v>137</v>
      </c>
      <c r="F299" s="182" t="s">
        <v>401</v>
      </c>
      <c r="G299" s="168"/>
      <c r="H299" s="168"/>
      <c r="I299" s="171"/>
      <c r="J299" s="171"/>
      <c r="K299" s="183">
        <f>BK299</f>
        <v>0</v>
      </c>
      <c r="L299" s="168"/>
      <c r="M299" s="173"/>
      <c r="N299" s="174"/>
      <c r="O299" s="175"/>
      <c r="P299" s="175"/>
      <c r="Q299" s="176">
        <f>SUM(Q300:Q361)</f>
        <v>0</v>
      </c>
      <c r="R299" s="176">
        <f>SUM(R300:R361)</f>
        <v>0</v>
      </c>
      <c r="S299" s="175"/>
      <c r="T299" s="177">
        <f>SUM(T300:T361)</f>
        <v>0</v>
      </c>
      <c r="U299" s="175"/>
      <c r="V299" s="177">
        <f>SUM(V300:V361)</f>
        <v>1437.5108469999998</v>
      </c>
      <c r="W299" s="175"/>
      <c r="X299" s="178">
        <f>SUM(X300:X361)</f>
        <v>0</v>
      </c>
      <c r="AR299" s="179" t="s">
        <v>83</v>
      </c>
      <c r="AT299" s="180" t="s">
        <v>74</v>
      </c>
      <c r="AU299" s="180" t="s">
        <v>83</v>
      </c>
      <c r="AY299" s="179" t="s">
        <v>130</v>
      </c>
      <c r="BK299" s="181">
        <f>SUM(BK300:BK361)</f>
        <v>0</v>
      </c>
    </row>
    <row r="300" spans="2:65" s="1" customFormat="1" ht="24" customHeight="1">
      <c r="B300" s="33"/>
      <c r="C300" s="184" t="s">
        <v>402</v>
      </c>
      <c r="D300" s="184" t="s">
        <v>132</v>
      </c>
      <c r="E300" s="185" t="s">
        <v>403</v>
      </c>
      <c r="F300" s="186" t="s">
        <v>404</v>
      </c>
      <c r="G300" s="187" t="s">
        <v>135</v>
      </c>
      <c r="H300" s="188">
        <v>55.03</v>
      </c>
      <c r="I300" s="189"/>
      <c r="J300" s="189"/>
      <c r="K300" s="188">
        <f>ROUND(P300*H300,2)</f>
        <v>0</v>
      </c>
      <c r="L300" s="186" t="s">
        <v>19</v>
      </c>
      <c r="M300" s="37"/>
      <c r="N300" s="190" t="s">
        <v>19</v>
      </c>
      <c r="O300" s="191" t="s">
        <v>44</v>
      </c>
      <c r="P300" s="192">
        <f>I300+J300</f>
        <v>0</v>
      </c>
      <c r="Q300" s="192">
        <f>ROUND(I300*H300,2)</f>
        <v>0</v>
      </c>
      <c r="R300" s="192">
        <f>ROUND(J300*H300,2)</f>
        <v>0</v>
      </c>
      <c r="S300" s="61"/>
      <c r="T300" s="193">
        <f>S300*H300</f>
        <v>0</v>
      </c>
      <c r="U300" s="193">
        <v>0</v>
      </c>
      <c r="V300" s="193">
        <f>U300*H300</f>
        <v>0</v>
      </c>
      <c r="W300" s="193">
        <v>0</v>
      </c>
      <c r="X300" s="194">
        <f>W300*H300</f>
        <v>0</v>
      </c>
      <c r="AR300" s="195" t="s">
        <v>137</v>
      </c>
      <c r="AT300" s="195" t="s">
        <v>132</v>
      </c>
      <c r="AU300" s="195" t="s">
        <v>85</v>
      </c>
      <c r="AY300" s="17" t="s">
        <v>130</v>
      </c>
      <c r="BE300" s="196">
        <f>IF(O300="základní",K300,0)</f>
        <v>0</v>
      </c>
      <c r="BF300" s="196">
        <f>IF(O300="snížená",K300,0)</f>
        <v>0</v>
      </c>
      <c r="BG300" s="196">
        <f>IF(O300="zákl. přenesená",K300,0)</f>
        <v>0</v>
      </c>
      <c r="BH300" s="196">
        <f>IF(O300="sníž. přenesená",K300,0)</f>
        <v>0</v>
      </c>
      <c r="BI300" s="196">
        <f>IF(O300="nulová",K300,0)</f>
        <v>0</v>
      </c>
      <c r="BJ300" s="17" t="s">
        <v>83</v>
      </c>
      <c r="BK300" s="196">
        <f>ROUND(P300*H300,2)</f>
        <v>0</v>
      </c>
      <c r="BL300" s="17" t="s">
        <v>137</v>
      </c>
      <c r="BM300" s="195" t="s">
        <v>405</v>
      </c>
    </row>
    <row r="301" spans="2:65" s="1" customFormat="1" ht="19.5">
      <c r="B301" s="33"/>
      <c r="C301" s="34"/>
      <c r="D301" s="197" t="s">
        <v>139</v>
      </c>
      <c r="E301" s="34"/>
      <c r="F301" s="198" t="s">
        <v>406</v>
      </c>
      <c r="G301" s="34"/>
      <c r="H301" s="34"/>
      <c r="I301" s="106"/>
      <c r="J301" s="106"/>
      <c r="K301" s="34"/>
      <c r="L301" s="34"/>
      <c r="M301" s="37"/>
      <c r="N301" s="199"/>
      <c r="O301" s="61"/>
      <c r="P301" s="61"/>
      <c r="Q301" s="61"/>
      <c r="R301" s="61"/>
      <c r="S301" s="61"/>
      <c r="T301" s="61"/>
      <c r="U301" s="61"/>
      <c r="V301" s="61"/>
      <c r="W301" s="61"/>
      <c r="X301" s="62"/>
      <c r="AT301" s="17" t="s">
        <v>139</v>
      </c>
      <c r="AU301" s="17" t="s">
        <v>85</v>
      </c>
    </row>
    <row r="302" spans="2:65" s="1" customFormat="1" ht="156">
      <c r="B302" s="33"/>
      <c r="C302" s="34"/>
      <c r="D302" s="197" t="s">
        <v>141</v>
      </c>
      <c r="E302" s="34"/>
      <c r="F302" s="200" t="s">
        <v>407</v>
      </c>
      <c r="G302" s="34"/>
      <c r="H302" s="34"/>
      <c r="I302" s="106"/>
      <c r="J302" s="106"/>
      <c r="K302" s="34"/>
      <c r="L302" s="34"/>
      <c r="M302" s="37"/>
      <c r="N302" s="199"/>
      <c r="O302" s="61"/>
      <c r="P302" s="61"/>
      <c r="Q302" s="61"/>
      <c r="R302" s="61"/>
      <c r="S302" s="61"/>
      <c r="T302" s="61"/>
      <c r="U302" s="61"/>
      <c r="V302" s="61"/>
      <c r="W302" s="61"/>
      <c r="X302" s="62"/>
      <c r="AT302" s="17" t="s">
        <v>141</v>
      </c>
      <c r="AU302" s="17" t="s">
        <v>85</v>
      </c>
    </row>
    <row r="303" spans="2:65" s="12" customFormat="1" ht="22.5">
      <c r="B303" s="201"/>
      <c r="C303" s="202"/>
      <c r="D303" s="197" t="s">
        <v>145</v>
      </c>
      <c r="E303" s="203" t="s">
        <v>19</v>
      </c>
      <c r="F303" s="204" t="s">
        <v>408</v>
      </c>
      <c r="G303" s="202"/>
      <c r="H303" s="205">
        <v>22.26</v>
      </c>
      <c r="I303" s="206"/>
      <c r="J303" s="206"/>
      <c r="K303" s="202"/>
      <c r="L303" s="202"/>
      <c r="M303" s="207"/>
      <c r="N303" s="208"/>
      <c r="O303" s="209"/>
      <c r="P303" s="209"/>
      <c r="Q303" s="209"/>
      <c r="R303" s="209"/>
      <c r="S303" s="209"/>
      <c r="T303" s="209"/>
      <c r="U303" s="209"/>
      <c r="V303" s="209"/>
      <c r="W303" s="209"/>
      <c r="X303" s="210"/>
      <c r="AT303" s="211" t="s">
        <v>145</v>
      </c>
      <c r="AU303" s="211" t="s">
        <v>85</v>
      </c>
      <c r="AV303" s="12" t="s">
        <v>85</v>
      </c>
      <c r="AW303" s="12" t="s">
        <v>5</v>
      </c>
      <c r="AX303" s="12" t="s">
        <v>75</v>
      </c>
      <c r="AY303" s="211" t="s">
        <v>130</v>
      </c>
    </row>
    <row r="304" spans="2:65" s="12" customFormat="1">
      <c r="B304" s="201"/>
      <c r="C304" s="202"/>
      <c r="D304" s="197" t="s">
        <v>145</v>
      </c>
      <c r="E304" s="203" t="s">
        <v>19</v>
      </c>
      <c r="F304" s="204" t="s">
        <v>409</v>
      </c>
      <c r="G304" s="202"/>
      <c r="H304" s="205">
        <v>12.95</v>
      </c>
      <c r="I304" s="206"/>
      <c r="J304" s="206"/>
      <c r="K304" s="202"/>
      <c r="L304" s="202"/>
      <c r="M304" s="207"/>
      <c r="N304" s="208"/>
      <c r="O304" s="209"/>
      <c r="P304" s="209"/>
      <c r="Q304" s="209"/>
      <c r="R304" s="209"/>
      <c r="S304" s="209"/>
      <c r="T304" s="209"/>
      <c r="U304" s="209"/>
      <c r="V304" s="209"/>
      <c r="W304" s="209"/>
      <c r="X304" s="210"/>
      <c r="AT304" s="211" t="s">
        <v>145</v>
      </c>
      <c r="AU304" s="211" t="s">
        <v>85</v>
      </c>
      <c r="AV304" s="12" t="s">
        <v>85</v>
      </c>
      <c r="AW304" s="12" t="s">
        <v>5</v>
      </c>
      <c r="AX304" s="12" t="s">
        <v>75</v>
      </c>
      <c r="AY304" s="211" t="s">
        <v>130</v>
      </c>
    </row>
    <row r="305" spans="2:65" s="12" customFormat="1">
      <c r="B305" s="201"/>
      <c r="C305" s="202"/>
      <c r="D305" s="197" t="s">
        <v>145</v>
      </c>
      <c r="E305" s="203" t="s">
        <v>19</v>
      </c>
      <c r="F305" s="204" t="s">
        <v>410</v>
      </c>
      <c r="G305" s="202"/>
      <c r="H305" s="205">
        <v>14.78</v>
      </c>
      <c r="I305" s="206"/>
      <c r="J305" s="206"/>
      <c r="K305" s="202"/>
      <c r="L305" s="202"/>
      <c r="M305" s="207"/>
      <c r="N305" s="208"/>
      <c r="O305" s="209"/>
      <c r="P305" s="209"/>
      <c r="Q305" s="209"/>
      <c r="R305" s="209"/>
      <c r="S305" s="209"/>
      <c r="T305" s="209"/>
      <c r="U305" s="209"/>
      <c r="V305" s="209"/>
      <c r="W305" s="209"/>
      <c r="X305" s="210"/>
      <c r="AT305" s="211" t="s">
        <v>145</v>
      </c>
      <c r="AU305" s="211" t="s">
        <v>85</v>
      </c>
      <c r="AV305" s="12" t="s">
        <v>85</v>
      </c>
      <c r="AW305" s="12" t="s">
        <v>5</v>
      </c>
      <c r="AX305" s="12" t="s">
        <v>75</v>
      </c>
      <c r="AY305" s="211" t="s">
        <v>130</v>
      </c>
    </row>
    <row r="306" spans="2:65" s="12" customFormat="1" ht="22.5">
      <c r="B306" s="201"/>
      <c r="C306" s="202"/>
      <c r="D306" s="197" t="s">
        <v>145</v>
      </c>
      <c r="E306" s="203" t="s">
        <v>19</v>
      </c>
      <c r="F306" s="204" t="s">
        <v>411</v>
      </c>
      <c r="G306" s="202"/>
      <c r="H306" s="205">
        <v>5.04</v>
      </c>
      <c r="I306" s="206"/>
      <c r="J306" s="206"/>
      <c r="K306" s="202"/>
      <c r="L306" s="202"/>
      <c r="M306" s="207"/>
      <c r="N306" s="208"/>
      <c r="O306" s="209"/>
      <c r="P306" s="209"/>
      <c r="Q306" s="209"/>
      <c r="R306" s="209"/>
      <c r="S306" s="209"/>
      <c r="T306" s="209"/>
      <c r="U306" s="209"/>
      <c r="V306" s="209"/>
      <c r="W306" s="209"/>
      <c r="X306" s="210"/>
      <c r="AT306" s="211" t="s">
        <v>145</v>
      </c>
      <c r="AU306" s="211" t="s">
        <v>85</v>
      </c>
      <c r="AV306" s="12" t="s">
        <v>85</v>
      </c>
      <c r="AW306" s="12" t="s">
        <v>5</v>
      </c>
      <c r="AX306" s="12" t="s">
        <v>75</v>
      </c>
      <c r="AY306" s="211" t="s">
        <v>130</v>
      </c>
    </row>
    <row r="307" spans="2:65" s="14" customFormat="1">
      <c r="B307" s="222"/>
      <c r="C307" s="223"/>
      <c r="D307" s="197" t="s">
        <v>145</v>
      </c>
      <c r="E307" s="224" t="s">
        <v>19</v>
      </c>
      <c r="F307" s="225" t="s">
        <v>173</v>
      </c>
      <c r="G307" s="223"/>
      <c r="H307" s="226">
        <v>55.03</v>
      </c>
      <c r="I307" s="227"/>
      <c r="J307" s="227"/>
      <c r="K307" s="223"/>
      <c r="L307" s="223"/>
      <c r="M307" s="228"/>
      <c r="N307" s="229"/>
      <c r="O307" s="230"/>
      <c r="P307" s="230"/>
      <c r="Q307" s="230"/>
      <c r="R307" s="230"/>
      <c r="S307" s="230"/>
      <c r="T307" s="230"/>
      <c r="U307" s="230"/>
      <c r="V307" s="230"/>
      <c r="W307" s="230"/>
      <c r="X307" s="231"/>
      <c r="AT307" s="232" t="s">
        <v>145</v>
      </c>
      <c r="AU307" s="232" t="s">
        <v>85</v>
      </c>
      <c r="AV307" s="14" t="s">
        <v>137</v>
      </c>
      <c r="AW307" s="14" t="s">
        <v>5</v>
      </c>
      <c r="AX307" s="14" t="s">
        <v>83</v>
      </c>
      <c r="AY307" s="232" t="s">
        <v>130</v>
      </c>
    </row>
    <row r="308" spans="2:65" s="1" customFormat="1" ht="24" customHeight="1">
      <c r="B308" s="33"/>
      <c r="C308" s="184" t="s">
        <v>412</v>
      </c>
      <c r="D308" s="184" t="s">
        <v>132</v>
      </c>
      <c r="E308" s="185" t="s">
        <v>413</v>
      </c>
      <c r="F308" s="186" t="s">
        <v>414</v>
      </c>
      <c r="G308" s="187" t="s">
        <v>135</v>
      </c>
      <c r="H308" s="188">
        <v>135.52000000000001</v>
      </c>
      <c r="I308" s="189"/>
      <c r="J308" s="189"/>
      <c r="K308" s="188">
        <f>ROUND(P308*H308,2)</f>
        <v>0</v>
      </c>
      <c r="L308" s="186" t="s">
        <v>136</v>
      </c>
      <c r="M308" s="37"/>
      <c r="N308" s="190" t="s">
        <v>19</v>
      </c>
      <c r="O308" s="191" t="s">
        <v>44</v>
      </c>
      <c r="P308" s="192">
        <f>I308+J308</f>
        <v>0</v>
      </c>
      <c r="Q308" s="192">
        <f>ROUND(I308*H308,2)</f>
        <v>0</v>
      </c>
      <c r="R308" s="192">
        <f>ROUND(J308*H308,2)</f>
        <v>0</v>
      </c>
      <c r="S308" s="61"/>
      <c r="T308" s="193">
        <f>S308*H308</f>
        <v>0</v>
      </c>
      <c r="U308" s="193">
        <v>2.3500000000000001E-3</v>
      </c>
      <c r="V308" s="193">
        <f>U308*H308</f>
        <v>0.31847200000000003</v>
      </c>
      <c r="W308" s="193">
        <v>0</v>
      </c>
      <c r="X308" s="194">
        <f>W308*H308</f>
        <v>0</v>
      </c>
      <c r="AR308" s="195" t="s">
        <v>137</v>
      </c>
      <c r="AT308" s="195" t="s">
        <v>132</v>
      </c>
      <c r="AU308" s="195" t="s">
        <v>85</v>
      </c>
      <c r="AY308" s="17" t="s">
        <v>130</v>
      </c>
      <c r="BE308" s="196">
        <f>IF(O308="základní",K308,0)</f>
        <v>0</v>
      </c>
      <c r="BF308" s="196">
        <f>IF(O308="snížená",K308,0)</f>
        <v>0</v>
      </c>
      <c r="BG308" s="196">
        <f>IF(O308="zákl. přenesená",K308,0)</f>
        <v>0</v>
      </c>
      <c r="BH308" s="196">
        <f>IF(O308="sníž. přenesená",K308,0)</f>
        <v>0</v>
      </c>
      <c r="BI308" s="196">
        <f>IF(O308="nulová",K308,0)</f>
        <v>0</v>
      </c>
      <c r="BJ308" s="17" t="s">
        <v>83</v>
      </c>
      <c r="BK308" s="196">
        <f>ROUND(P308*H308,2)</f>
        <v>0</v>
      </c>
      <c r="BL308" s="17" t="s">
        <v>137</v>
      </c>
      <c r="BM308" s="195" t="s">
        <v>415</v>
      </c>
    </row>
    <row r="309" spans="2:65" s="1" customFormat="1" ht="29.25">
      <c r="B309" s="33"/>
      <c r="C309" s="34"/>
      <c r="D309" s="197" t="s">
        <v>139</v>
      </c>
      <c r="E309" s="34"/>
      <c r="F309" s="198" t="s">
        <v>416</v>
      </c>
      <c r="G309" s="34"/>
      <c r="H309" s="34"/>
      <c r="I309" s="106"/>
      <c r="J309" s="106"/>
      <c r="K309" s="34"/>
      <c r="L309" s="34"/>
      <c r="M309" s="37"/>
      <c r="N309" s="199"/>
      <c r="O309" s="61"/>
      <c r="P309" s="61"/>
      <c r="Q309" s="61"/>
      <c r="R309" s="61"/>
      <c r="S309" s="61"/>
      <c r="T309" s="61"/>
      <c r="U309" s="61"/>
      <c r="V309" s="61"/>
      <c r="W309" s="61"/>
      <c r="X309" s="62"/>
      <c r="AT309" s="17" t="s">
        <v>139</v>
      </c>
      <c r="AU309" s="17" t="s">
        <v>85</v>
      </c>
    </row>
    <row r="310" spans="2:65" s="1" customFormat="1" ht="68.25">
      <c r="B310" s="33"/>
      <c r="C310" s="34"/>
      <c r="D310" s="197" t="s">
        <v>141</v>
      </c>
      <c r="E310" s="34"/>
      <c r="F310" s="200" t="s">
        <v>417</v>
      </c>
      <c r="G310" s="34"/>
      <c r="H310" s="34"/>
      <c r="I310" s="106"/>
      <c r="J310" s="106"/>
      <c r="K310" s="34"/>
      <c r="L310" s="34"/>
      <c r="M310" s="37"/>
      <c r="N310" s="199"/>
      <c r="O310" s="61"/>
      <c r="P310" s="61"/>
      <c r="Q310" s="61"/>
      <c r="R310" s="61"/>
      <c r="S310" s="61"/>
      <c r="T310" s="61"/>
      <c r="U310" s="61"/>
      <c r="V310" s="61"/>
      <c r="W310" s="61"/>
      <c r="X310" s="62"/>
      <c r="AT310" s="17" t="s">
        <v>141</v>
      </c>
      <c r="AU310" s="17" t="s">
        <v>85</v>
      </c>
    </row>
    <row r="311" spans="2:65" s="12" customFormat="1">
      <c r="B311" s="201"/>
      <c r="C311" s="202"/>
      <c r="D311" s="197" t="s">
        <v>145</v>
      </c>
      <c r="E311" s="203" t="s">
        <v>19</v>
      </c>
      <c r="F311" s="204" t="s">
        <v>418</v>
      </c>
      <c r="G311" s="202"/>
      <c r="H311" s="205">
        <v>41.5</v>
      </c>
      <c r="I311" s="206"/>
      <c r="J311" s="206"/>
      <c r="K311" s="202"/>
      <c r="L311" s="202"/>
      <c r="M311" s="207"/>
      <c r="N311" s="208"/>
      <c r="O311" s="209"/>
      <c r="P311" s="209"/>
      <c r="Q311" s="209"/>
      <c r="R311" s="209"/>
      <c r="S311" s="209"/>
      <c r="T311" s="209"/>
      <c r="U311" s="209"/>
      <c r="V311" s="209"/>
      <c r="W311" s="209"/>
      <c r="X311" s="210"/>
      <c r="AT311" s="211" t="s">
        <v>145</v>
      </c>
      <c r="AU311" s="211" t="s">
        <v>85</v>
      </c>
      <c r="AV311" s="12" t="s">
        <v>85</v>
      </c>
      <c r="AW311" s="12" t="s">
        <v>5</v>
      </c>
      <c r="AX311" s="12" t="s">
        <v>75</v>
      </c>
      <c r="AY311" s="211" t="s">
        <v>130</v>
      </c>
    </row>
    <row r="312" spans="2:65" s="12" customFormat="1">
      <c r="B312" s="201"/>
      <c r="C312" s="202"/>
      <c r="D312" s="197" t="s">
        <v>145</v>
      </c>
      <c r="E312" s="203" t="s">
        <v>19</v>
      </c>
      <c r="F312" s="204" t="s">
        <v>419</v>
      </c>
      <c r="G312" s="202"/>
      <c r="H312" s="205">
        <v>43.25</v>
      </c>
      <c r="I312" s="206"/>
      <c r="J312" s="206"/>
      <c r="K312" s="202"/>
      <c r="L312" s="202"/>
      <c r="M312" s="207"/>
      <c r="N312" s="208"/>
      <c r="O312" s="209"/>
      <c r="P312" s="209"/>
      <c r="Q312" s="209"/>
      <c r="R312" s="209"/>
      <c r="S312" s="209"/>
      <c r="T312" s="209"/>
      <c r="U312" s="209"/>
      <c r="V312" s="209"/>
      <c r="W312" s="209"/>
      <c r="X312" s="210"/>
      <c r="AT312" s="211" t="s">
        <v>145</v>
      </c>
      <c r="AU312" s="211" t="s">
        <v>85</v>
      </c>
      <c r="AV312" s="12" t="s">
        <v>85</v>
      </c>
      <c r="AW312" s="12" t="s">
        <v>5</v>
      </c>
      <c r="AX312" s="12" t="s">
        <v>75</v>
      </c>
      <c r="AY312" s="211" t="s">
        <v>130</v>
      </c>
    </row>
    <row r="313" spans="2:65" s="12" customFormat="1" ht="22.5">
      <c r="B313" s="201"/>
      <c r="C313" s="202"/>
      <c r="D313" s="197" t="s">
        <v>145</v>
      </c>
      <c r="E313" s="203" t="s">
        <v>19</v>
      </c>
      <c r="F313" s="204" t="s">
        <v>420</v>
      </c>
      <c r="G313" s="202"/>
      <c r="H313" s="205">
        <v>22.65</v>
      </c>
      <c r="I313" s="206"/>
      <c r="J313" s="206"/>
      <c r="K313" s="202"/>
      <c r="L313" s="202"/>
      <c r="M313" s="207"/>
      <c r="N313" s="208"/>
      <c r="O313" s="209"/>
      <c r="P313" s="209"/>
      <c r="Q313" s="209"/>
      <c r="R313" s="209"/>
      <c r="S313" s="209"/>
      <c r="T313" s="209"/>
      <c r="U313" s="209"/>
      <c r="V313" s="209"/>
      <c r="W313" s="209"/>
      <c r="X313" s="210"/>
      <c r="AT313" s="211" t="s">
        <v>145</v>
      </c>
      <c r="AU313" s="211" t="s">
        <v>85</v>
      </c>
      <c r="AV313" s="12" t="s">
        <v>85</v>
      </c>
      <c r="AW313" s="12" t="s">
        <v>5</v>
      </c>
      <c r="AX313" s="12" t="s">
        <v>75</v>
      </c>
      <c r="AY313" s="211" t="s">
        <v>130</v>
      </c>
    </row>
    <row r="314" spans="2:65" s="12" customFormat="1">
      <c r="B314" s="201"/>
      <c r="C314" s="202"/>
      <c r="D314" s="197" t="s">
        <v>145</v>
      </c>
      <c r="E314" s="203" t="s">
        <v>19</v>
      </c>
      <c r="F314" s="204" t="s">
        <v>421</v>
      </c>
      <c r="G314" s="202"/>
      <c r="H314" s="205">
        <v>13.14</v>
      </c>
      <c r="I314" s="206"/>
      <c r="J314" s="206"/>
      <c r="K314" s="202"/>
      <c r="L314" s="202"/>
      <c r="M314" s="207"/>
      <c r="N314" s="208"/>
      <c r="O314" s="209"/>
      <c r="P314" s="209"/>
      <c r="Q314" s="209"/>
      <c r="R314" s="209"/>
      <c r="S314" s="209"/>
      <c r="T314" s="209"/>
      <c r="U314" s="209"/>
      <c r="V314" s="209"/>
      <c r="W314" s="209"/>
      <c r="X314" s="210"/>
      <c r="AT314" s="211" t="s">
        <v>145</v>
      </c>
      <c r="AU314" s="211" t="s">
        <v>85</v>
      </c>
      <c r="AV314" s="12" t="s">
        <v>85</v>
      </c>
      <c r="AW314" s="12" t="s">
        <v>5</v>
      </c>
      <c r="AX314" s="12" t="s">
        <v>75</v>
      </c>
      <c r="AY314" s="211" t="s">
        <v>130</v>
      </c>
    </row>
    <row r="315" spans="2:65" s="12" customFormat="1">
      <c r="B315" s="201"/>
      <c r="C315" s="202"/>
      <c r="D315" s="197" t="s">
        <v>145</v>
      </c>
      <c r="E315" s="203" t="s">
        <v>19</v>
      </c>
      <c r="F315" s="204" t="s">
        <v>422</v>
      </c>
      <c r="G315" s="202"/>
      <c r="H315" s="205">
        <v>14.98</v>
      </c>
      <c r="I315" s="206"/>
      <c r="J315" s="206"/>
      <c r="K315" s="202"/>
      <c r="L315" s="202"/>
      <c r="M315" s="207"/>
      <c r="N315" s="208"/>
      <c r="O315" s="209"/>
      <c r="P315" s="209"/>
      <c r="Q315" s="209"/>
      <c r="R315" s="209"/>
      <c r="S315" s="209"/>
      <c r="T315" s="209"/>
      <c r="U315" s="209"/>
      <c r="V315" s="209"/>
      <c r="W315" s="209"/>
      <c r="X315" s="210"/>
      <c r="AT315" s="211" t="s">
        <v>145</v>
      </c>
      <c r="AU315" s="211" t="s">
        <v>85</v>
      </c>
      <c r="AV315" s="12" t="s">
        <v>85</v>
      </c>
      <c r="AW315" s="12" t="s">
        <v>5</v>
      </c>
      <c r="AX315" s="12" t="s">
        <v>75</v>
      </c>
      <c r="AY315" s="211" t="s">
        <v>130</v>
      </c>
    </row>
    <row r="316" spans="2:65" s="14" customFormat="1">
      <c r="B316" s="222"/>
      <c r="C316" s="223"/>
      <c r="D316" s="197" t="s">
        <v>145</v>
      </c>
      <c r="E316" s="224" t="s">
        <v>19</v>
      </c>
      <c r="F316" s="225" t="s">
        <v>173</v>
      </c>
      <c r="G316" s="223"/>
      <c r="H316" s="226">
        <v>135.52000000000001</v>
      </c>
      <c r="I316" s="227"/>
      <c r="J316" s="227"/>
      <c r="K316" s="223"/>
      <c r="L316" s="223"/>
      <c r="M316" s="228"/>
      <c r="N316" s="229"/>
      <c r="O316" s="230"/>
      <c r="P316" s="230"/>
      <c r="Q316" s="230"/>
      <c r="R316" s="230"/>
      <c r="S316" s="230"/>
      <c r="T316" s="230"/>
      <c r="U316" s="230"/>
      <c r="V316" s="230"/>
      <c r="W316" s="230"/>
      <c r="X316" s="231"/>
      <c r="AT316" s="232" t="s">
        <v>145</v>
      </c>
      <c r="AU316" s="232" t="s">
        <v>85</v>
      </c>
      <c r="AV316" s="14" t="s">
        <v>137</v>
      </c>
      <c r="AW316" s="14" t="s">
        <v>5</v>
      </c>
      <c r="AX316" s="14" t="s">
        <v>83</v>
      </c>
      <c r="AY316" s="232" t="s">
        <v>130</v>
      </c>
    </row>
    <row r="317" spans="2:65" s="1" customFormat="1" ht="16.5" customHeight="1">
      <c r="B317" s="33"/>
      <c r="C317" s="234" t="s">
        <v>423</v>
      </c>
      <c r="D317" s="234" t="s">
        <v>339</v>
      </c>
      <c r="E317" s="235" t="s">
        <v>424</v>
      </c>
      <c r="F317" s="236" t="s">
        <v>425</v>
      </c>
      <c r="G317" s="237" t="s">
        <v>426</v>
      </c>
      <c r="H317" s="238">
        <v>0.32</v>
      </c>
      <c r="I317" s="239"/>
      <c r="J317" s="240"/>
      <c r="K317" s="238">
        <f>ROUND(P317*H317,2)</f>
        <v>0</v>
      </c>
      <c r="L317" s="236" t="s">
        <v>19</v>
      </c>
      <c r="M317" s="241"/>
      <c r="N317" s="242" t="s">
        <v>19</v>
      </c>
      <c r="O317" s="191" t="s">
        <v>44</v>
      </c>
      <c r="P317" s="192">
        <f>I317+J317</f>
        <v>0</v>
      </c>
      <c r="Q317" s="192">
        <f>ROUND(I317*H317,2)</f>
        <v>0</v>
      </c>
      <c r="R317" s="192">
        <f>ROUND(J317*H317,2)</f>
        <v>0</v>
      </c>
      <c r="S317" s="61"/>
      <c r="T317" s="193">
        <f>S317*H317</f>
        <v>0</v>
      </c>
      <c r="U317" s="193">
        <v>8.8000000000000005E-3</v>
      </c>
      <c r="V317" s="193">
        <f>U317*H317</f>
        <v>2.8160000000000004E-3</v>
      </c>
      <c r="W317" s="193">
        <v>0</v>
      </c>
      <c r="X317" s="194">
        <f>W317*H317</f>
        <v>0</v>
      </c>
      <c r="AR317" s="195" t="s">
        <v>201</v>
      </c>
      <c r="AT317" s="195" t="s">
        <v>339</v>
      </c>
      <c r="AU317" s="195" t="s">
        <v>85</v>
      </c>
      <c r="AY317" s="17" t="s">
        <v>130</v>
      </c>
      <c r="BE317" s="196">
        <f>IF(O317="základní",K317,0)</f>
        <v>0</v>
      </c>
      <c r="BF317" s="196">
        <f>IF(O317="snížená",K317,0)</f>
        <v>0</v>
      </c>
      <c r="BG317" s="196">
        <f>IF(O317="zákl. přenesená",K317,0)</f>
        <v>0</v>
      </c>
      <c r="BH317" s="196">
        <f>IF(O317="sníž. přenesená",K317,0)</f>
        <v>0</v>
      </c>
      <c r="BI317" s="196">
        <f>IF(O317="nulová",K317,0)</f>
        <v>0</v>
      </c>
      <c r="BJ317" s="17" t="s">
        <v>83</v>
      </c>
      <c r="BK317" s="196">
        <f>ROUND(P317*H317,2)</f>
        <v>0</v>
      </c>
      <c r="BL317" s="17" t="s">
        <v>137</v>
      </c>
      <c r="BM317" s="195" t="s">
        <v>427</v>
      </c>
    </row>
    <row r="318" spans="2:65" s="1" customFormat="1">
      <c r="B318" s="33"/>
      <c r="C318" s="34"/>
      <c r="D318" s="197" t="s">
        <v>139</v>
      </c>
      <c r="E318" s="34"/>
      <c r="F318" s="198" t="s">
        <v>425</v>
      </c>
      <c r="G318" s="34"/>
      <c r="H318" s="34"/>
      <c r="I318" s="106"/>
      <c r="J318" s="106"/>
      <c r="K318" s="34"/>
      <c r="L318" s="34"/>
      <c r="M318" s="37"/>
      <c r="N318" s="199"/>
      <c r="O318" s="61"/>
      <c r="P318" s="61"/>
      <c r="Q318" s="61"/>
      <c r="R318" s="61"/>
      <c r="S318" s="61"/>
      <c r="T318" s="61"/>
      <c r="U318" s="61"/>
      <c r="V318" s="61"/>
      <c r="W318" s="61"/>
      <c r="X318" s="62"/>
      <c r="AT318" s="17" t="s">
        <v>139</v>
      </c>
      <c r="AU318" s="17" t="s">
        <v>85</v>
      </c>
    </row>
    <row r="319" spans="2:65" s="12" customFormat="1">
      <c r="B319" s="201"/>
      <c r="C319" s="202"/>
      <c r="D319" s="197" t="s">
        <v>145</v>
      </c>
      <c r="E319" s="203" t="s">
        <v>19</v>
      </c>
      <c r="F319" s="204" t="s">
        <v>428</v>
      </c>
      <c r="G319" s="202"/>
      <c r="H319" s="205">
        <v>0.32</v>
      </c>
      <c r="I319" s="206"/>
      <c r="J319" s="206"/>
      <c r="K319" s="202"/>
      <c r="L319" s="202"/>
      <c r="M319" s="207"/>
      <c r="N319" s="208"/>
      <c r="O319" s="209"/>
      <c r="P319" s="209"/>
      <c r="Q319" s="209"/>
      <c r="R319" s="209"/>
      <c r="S319" s="209"/>
      <c r="T319" s="209"/>
      <c r="U319" s="209"/>
      <c r="V319" s="209"/>
      <c r="W319" s="209"/>
      <c r="X319" s="210"/>
      <c r="AT319" s="211" t="s">
        <v>145</v>
      </c>
      <c r="AU319" s="211" t="s">
        <v>85</v>
      </c>
      <c r="AV319" s="12" t="s">
        <v>85</v>
      </c>
      <c r="AW319" s="12" t="s">
        <v>5</v>
      </c>
      <c r="AX319" s="12" t="s">
        <v>83</v>
      </c>
      <c r="AY319" s="211" t="s">
        <v>130</v>
      </c>
    </row>
    <row r="320" spans="2:65" s="1" customFormat="1" ht="24" customHeight="1">
      <c r="B320" s="33"/>
      <c r="C320" s="234" t="s">
        <v>429</v>
      </c>
      <c r="D320" s="234" t="s">
        <v>339</v>
      </c>
      <c r="E320" s="235" t="s">
        <v>430</v>
      </c>
      <c r="F320" s="236" t="s">
        <v>431</v>
      </c>
      <c r="G320" s="237" t="s">
        <v>426</v>
      </c>
      <c r="H320" s="238">
        <v>0.32</v>
      </c>
      <c r="I320" s="239"/>
      <c r="J320" s="240"/>
      <c r="K320" s="238">
        <f>ROUND(P320*H320,2)</f>
        <v>0</v>
      </c>
      <c r="L320" s="236" t="s">
        <v>136</v>
      </c>
      <c r="M320" s="241"/>
      <c r="N320" s="242" t="s">
        <v>19</v>
      </c>
      <c r="O320" s="191" t="s">
        <v>44</v>
      </c>
      <c r="P320" s="192">
        <f>I320+J320</f>
        <v>0</v>
      </c>
      <c r="Q320" s="192">
        <f>ROUND(I320*H320,2)</f>
        <v>0</v>
      </c>
      <c r="R320" s="192">
        <f>ROUND(J320*H320,2)</f>
        <v>0</v>
      </c>
      <c r="S320" s="61"/>
      <c r="T320" s="193">
        <f>S320*H320</f>
        <v>0</v>
      </c>
      <c r="U320" s="193">
        <v>0</v>
      </c>
      <c r="V320" s="193">
        <f>U320*H320</f>
        <v>0</v>
      </c>
      <c r="W320" s="193">
        <v>0</v>
      </c>
      <c r="X320" s="194">
        <f>W320*H320</f>
        <v>0</v>
      </c>
      <c r="AR320" s="195" t="s">
        <v>201</v>
      </c>
      <c r="AT320" s="195" t="s">
        <v>339</v>
      </c>
      <c r="AU320" s="195" t="s">
        <v>85</v>
      </c>
      <c r="AY320" s="17" t="s">
        <v>130</v>
      </c>
      <c r="BE320" s="196">
        <f>IF(O320="základní",K320,0)</f>
        <v>0</v>
      </c>
      <c r="BF320" s="196">
        <f>IF(O320="snížená",K320,0)</f>
        <v>0</v>
      </c>
      <c r="BG320" s="196">
        <f>IF(O320="zákl. přenesená",K320,0)</f>
        <v>0</v>
      </c>
      <c r="BH320" s="196">
        <f>IF(O320="sníž. přenesená",K320,0)</f>
        <v>0</v>
      </c>
      <c r="BI320" s="196">
        <f>IF(O320="nulová",K320,0)</f>
        <v>0</v>
      </c>
      <c r="BJ320" s="17" t="s">
        <v>83</v>
      </c>
      <c r="BK320" s="196">
        <f>ROUND(P320*H320,2)</f>
        <v>0</v>
      </c>
      <c r="BL320" s="17" t="s">
        <v>137</v>
      </c>
      <c r="BM320" s="195" t="s">
        <v>432</v>
      </c>
    </row>
    <row r="321" spans="2:65" s="1" customFormat="1">
      <c r="B321" s="33"/>
      <c r="C321" s="34"/>
      <c r="D321" s="197" t="s">
        <v>139</v>
      </c>
      <c r="E321" s="34"/>
      <c r="F321" s="198" t="s">
        <v>431</v>
      </c>
      <c r="G321" s="34"/>
      <c r="H321" s="34"/>
      <c r="I321" s="106"/>
      <c r="J321" s="106"/>
      <c r="K321" s="34"/>
      <c r="L321" s="34"/>
      <c r="M321" s="37"/>
      <c r="N321" s="199"/>
      <c r="O321" s="61"/>
      <c r="P321" s="61"/>
      <c r="Q321" s="61"/>
      <c r="R321" s="61"/>
      <c r="S321" s="61"/>
      <c r="T321" s="61"/>
      <c r="U321" s="61"/>
      <c r="V321" s="61"/>
      <c r="W321" s="61"/>
      <c r="X321" s="62"/>
      <c r="AT321" s="17" t="s">
        <v>139</v>
      </c>
      <c r="AU321" s="17" t="s">
        <v>85</v>
      </c>
    </row>
    <row r="322" spans="2:65" s="12" customFormat="1">
      <c r="B322" s="201"/>
      <c r="C322" s="202"/>
      <c r="D322" s="197" t="s">
        <v>145</v>
      </c>
      <c r="E322" s="203" t="s">
        <v>19</v>
      </c>
      <c r="F322" s="204" t="s">
        <v>433</v>
      </c>
      <c r="G322" s="202"/>
      <c r="H322" s="205">
        <v>0.32</v>
      </c>
      <c r="I322" s="206"/>
      <c r="J322" s="206"/>
      <c r="K322" s="202"/>
      <c r="L322" s="202"/>
      <c r="M322" s="207"/>
      <c r="N322" s="208"/>
      <c r="O322" s="209"/>
      <c r="P322" s="209"/>
      <c r="Q322" s="209"/>
      <c r="R322" s="209"/>
      <c r="S322" s="209"/>
      <c r="T322" s="209"/>
      <c r="U322" s="209"/>
      <c r="V322" s="209"/>
      <c r="W322" s="209"/>
      <c r="X322" s="210"/>
      <c r="AT322" s="211" t="s">
        <v>145</v>
      </c>
      <c r="AU322" s="211" t="s">
        <v>85</v>
      </c>
      <c r="AV322" s="12" t="s">
        <v>85</v>
      </c>
      <c r="AW322" s="12" t="s">
        <v>5</v>
      </c>
      <c r="AX322" s="12" t="s">
        <v>83</v>
      </c>
      <c r="AY322" s="211" t="s">
        <v>130</v>
      </c>
    </row>
    <row r="323" spans="2:65" s="1" customFormat="1" ht="16.5" customHeight="1">
      <c r="B323" s="33"/>
      <c r="C323" s="234" t="s">
        <v>434</v>
      </c>
      <c r="D323" s="234" t="s">
        <v>339</v>
      </c>
      <c r="E323" s="235" t="s">
        <v>435</v>
      </c>
      <c r="F323" s="236" t="s">
        <v>436</v>
      </c>
      <c r="G323" s="237" t="s">
        <v>426</v>
      </c>
      <c r="H323" s="238">
        <v>0.64</v>
      </c>
      <c r="I323" s="239"/>
      <c r="J323" s="240"/>
      <c r="K323" s="238">
        <f>ROUND(P323*H323,2)</f>
        <v>0</v>
      </c>
      <c r="L323" s="236" t="s">
        <v>19</v>
      </c>
      <c r="M323" s="241"/>
      <c r="N323" s="242" t="s">
        <v>19</v>
      </c>
      <c r="O323" s="191" t="s">
        <v>44</v>
      </c>
      <c r="P323" s="192">
        <f>I323+J323</f>
        <v>0</v>
      </c>
      <c r="Q323" s="192">
        <f>ROUND(I323*H323,2)</f>
        <v>0</v>
      </c>
      <c r="R323" s="192">
        <f>ROUND(J323*H323,2)</f>
        <v>0</v>
      </c>
      <c r="S323" s="61"/>
      <c r="T323" s="193">
        <f>S323*H323</f>
        <v>0</v>
      </c>
      <c r="U323" s="193">
        <v>4.0999999999999999E-4</v>
      </c>
      <c r="V323" s="193">
        <f>U323*H323</f>
        <v>2.6239999999999998E-4</v>
      </c>
      <c r="W323" s="193">
        <v>0</v>
      </c>
      <c r="X323" s="194">
        <f>W323*H323</f>
        <v>0</v>
      </c>
      <c r="AR323" s="195" t="s">
        <v>201</v>
      </c>
      <c r="AT323" s="195" t="s">
        <v>339</v>
      </c>
      <c r="AU323" s="195" t="s">
        <v>85</v>
      </c>
      <c r="AY323" s="17" t="s">
        <v>130</v>
      </c>
      <c r="BE323" s="196">
        <f>IF(O323="základní",K323,0)</f>
        <v>0</v>
      </c>
      <c r="BF323" s="196">
        <f>IF(O323="snížená",K323,0)</f>
        <v>0</v>
      </c>
      <c r="BG323" s="196">
        <f>IF(O323="zákl. přenesená",K323,0)</f>
        <v>0</v>
      </c>
      <c r="BH323" s="196">
        <f>IF(O323="sníž. přenesená",K323,0)</f>
        <v>0</v>
      </c>
      <c r="BI323" s="196">
        <f>IF(O323="nulová",K323,0)</f>
        <v>0</v>
      </c>
      <c r="BJ323" s="17" t="s">
        <v>83</v>
      </c>
      <c r="BK323" s="196">
        <f>ROUND(P323*H323,2)</f>
        <v>0</v>
      </c>
      <c r="BL323" s="17" t="s">
        <v>137</v>
      </c>
      <c r="BM323" s="195" t="s">
        <v>437</v>
      </c>
    </row>
    <row r="324" spans="2:65" s="1" customFormat="1">
      <c r="B324" s="33"/>
      <c r="C324" s="34"/>
      <c r="D324" s="197" t="s">
        <v>139</v>
      </c>
      <c r="E324" s="34"/>
      <c r="F324" s="198" t="s">
        <v>436</v>
      </c>
      <c r="G324" s="34"/>
      <c r="H324" s="34"/>
      <c r="I324" s="106"/>
      <c r="J324" s="106"/>
      <c r="K324" s="34"/>
      <c r="L324" s="34"/>
      <c r="M324" s="37"/>
      <c r="N324" s="199"/>
      <c r="O324" s="61"/>
      <c r="P324" s="61"/>
      <c r="Q324" s="61"/>
      <c r="R324" s="61"/>
      <c r="S324" s="61"/>
      <c r="T324" s="61"/>
      <c r="U324" s="61"/>
      <c r="V324" s="61"/>
      <c r="W324" s="61"/>
      <c r="X324" s="62"/>
      <c r="AT324" s="17" t="s">
        <v>139</v>
      </c>
      <c r="AU324" s="17" t="s">
        <v>85</v>
      </c>
    </row>
    <row r="325" spans="2:65" s="12" customFormat="1">
      <c r="B325" s="201"/>
      <c r="C325" s="202"/>
      <c r="D325" s="197" t="s">
        <v>145</v>
      </c>
      <c r="E325" s="203" t="s">
        <v>19</v>
      </c>
      <c r="F325" s="204" t="s">
        <v>438</v>
      </c>
      <c r="G325" s="202"/>
      <c r="H325" s="205">
        <v>0.64</v>
      </c>
      <c r="I325" s="206"/>
      <c r="J325" s="206"/>
      <c r="K325" s="202"/>
      <c r="L325" s="202"/>
      <c r="M325" s="207"/>
      <c r="N325" s="208"/>
      <c r="O325" s="209"/>
      <c r="P325" s="209"/>
      <c r="Q325" s="209"/>
      <c r="R325" s="209"/>
      <c r="S325" s="209"/>
      <c r="T325" s="209"/>
      <c r="U325" s="209"/>
      <c r="V325" s="209"/>
      <c r="W325" s="209"/>
      <c r="X325" s="210"/>
      <c r="AT325" s="211" t="s">
        <v>145</v>
      </c>
      <c r="AU325" s="211" t="s">
        <v>85</v>
      </c>
      <c r="AV325" s="12" t="s">
        <v>85</v>
      </c>
      <c r="AW325" s="12" t="s">
        <v>5</v>
      </c>
      <c r="AX325" s="12" t="s">
        <v>83</v>
      </c>
      <c r="AY325" s="211" t="s">
        <v>130</v>
      </c>
    </row>
    <row r="326" spans="2:65" s="1" customFormat="1" ht="24" customHeight="1">
      <c r="B326" s="33"/>
      <c r="C326" s="234" t="s">
        <v>439</v>
      </c>
      <c r="D326" s="234" t="s">
        <v>339</v>
      </c>
      <c r="E326" s="235" t="s">
        <v>440</v>
      </c>
      <c r="F326" s="236" t="s">
        <v>441</v>
      </c>
      <c r="G326" s="237" t="s">
        <v>442</v>
      </c>
      <c r="H326" s="238">
        <v>1.92</v>
      </c>
      <c r="I326" s="239"/>
      <c r="J326" s="240"/>
      <c r="K326" s="238">
        <f>ROUND(P326*H326,2)</f>
        <v>0</v>
      </c>
      <c r="L326" s="236" t="s">
        <v>136</v>
      </c>
      <c r="M326" s="241"/>
      <c r="N326" s="242" t="s">
        <v>19</v>
      </c>
      <c r="O326" s="191" t="s">
        <v>44</v>
      </c>
      <c r="P326" s="192">
        <f>I326+J326</f>
        <v>0</v>
      </c>
      <c r="Q326" s="192">
        <f>ROUND(I326*H326,2)</f>
        <v>0</v>
      </c>
      <c r="R326" s="192">
        <f>ROUND(J326*H326,2)</f>
        <v>0</v>
      </c>
      <c r="S326" s="61"/>
      <c r="T326" s="193">
        <f>S326*H326</f>
        <v>0</v>
      </c>
      <c r="U326" s="193">
        <v>1.24E-3</v>
      </c>
      <c r="V326" s="193">
        <f>U326*H326</f>
        <v>2.3807999999999998E-3</v>
      </c>
      <c r="W326" s="193">
        <v>0</v>
      </c>
      <c r="X326" s="194">
        <f>W326*H326</f>
        <v>0</v>
      </c>
      <c r="AR326" s="195" t="s">
        <v>201</v>
      </c>
      <c r="AT326" s="195" t="s">
        <v>339</v>
      </c>
      <c r="AU326" s="195" t="s">
        <v>85</v>
      </c>
      <c r="AY326" s="17" t="s">
        <v>130</v>
      </c>
      <c r="BE326" s="196">
        <f>IF(O326="základní",K326,0)</f>
        <v>0</v>
      </c>
      <c r="BF326" s="196">
        <f>IF(O326="snížená",K326,0)</f>
        <v>0</v>
      </c>
      <c r="BG326" s="196">
        <f>IF(O326="zákl. přenesená",K326,0)</f>
        <v>0</v>
      </c>
      <c r="BH326" s="196">
        <f>IF(O326="sníž. přenesená",K326,0)</f>
        <v>0</v>
      </c>
      <c r="BI326" s="196">
        <f>IF(O326="nulová",K326,0)</f>
        <v>0</v>
      </c>
      <c r="BJ326" s="17" t="s">
        <v>83</v>
      </c>
      <c r="BK326" s="196">
        <f>ROUND(P326*H326,2)</f>
        <v>0</v>
      </c>
      <c r="BL326" s="17" t="s">
        <v>137</v>
      </c>
      <c r="BM326" s="195" t="s">
        <v>443</v>
      </c>
    </row>
    <row r="327" spans="2:65" s="1" customFormat="1">
      <c r="B327" s="33"/>
      <c r="C327" s="34"/>
      <c r="D327" s="197" t="s">
        <v>139</v>
      </c>
      <c r="E327" s="34"/>
      <c r="F327" s="198" t="s">
        <v>441</v>
      </c>
      <c r="G327" s="34"/>
      <c r="H327" s="34"/>
      <c r="I327" s="106"/>
      <c r="J327" s="106"/>
      <c r="K327" s="34"/>
      <c r="L327" s="34"/>
      <c r="M327" s="37"/>
      <c r="N327" s="199"/>
      <c r="O327" s="61"/>
      <c r="P327" s="61"/>
      <c r="Q327" s="61"/>
      <c r="R327" s="61"/>
      <c r="S327" s="61"/>
      <c r="T327" s="61"/>
      <c r="U327" s="61"/>
      <c r="V327" s="61"/>
      <c r="W327" s="61"/>
      <c r="X327" s="62"/>
      <c r="AT327" s="17" t="s">
        <v>139</v>
      </c>
      <c r="AU327" s="17" t="s">
        <v>85</v>
      </c>
    </row>
    <row r="328" spans="2:65" s="12" customFormat="1">
      <c r="B328" s="201"/>
      <c r="C328" s="202"/>
      <c r="D328" s="197" t="s">
        <v>145</v>
      </c>
      <c r="E328" s="203" t="s">
        <v>19</v>
      </c>
      <c r="F328" s="204" t="s">
        <v>444</v>
      </c>
      <c r="G328" s="202"/>
      <c r="H328" s="205">
        <v>1.92</v>
      </c>
      <c r="I328" s="206"/>
      <c r="J328" s="206"/>
      <c r="K328" s="202"/>
      <c r="L328" s="202"/>
      <c r="M328" s="207"/>
      <c r="N328" s="208"/>
      <c r="O328" s="209"/>
      <c r="P328" s="209"/>
      <c r="Q328" s="209"/>
      <c r="R328" s="209"/>
      <c r="S328" s="209"/>
      <c r="T328" s="209"/>
      <c r="U328" s="209"/>
      <c r="V328" s="209"/>
      <c r="W328" s="209"/>
      <c r="X328" s="210"/>
      <c r="AT328" s="211" t="s">
        <v>145</v>
      </c>
      <c r="AU328" s="211" t="s">
        <v>85</v>
      </c>
      <c r="AV328" s="12" t="s">
        <v>85</v>
      </c>
      <c r="AW328" s="12" t="s">
        <v>5</v>
      </c>
      <c r="AX328" s="12" t="s">
        <v>83</v>
      </c>
      <c r="AY328" s="211" t="s">
        <v>130</v>
      </c>
    </row>
    <row r="329" spans="2:65" s="1" customFormat="1" ht="24" customHeight="1">
      <c r="B329" s="33"/>
      <c r="C329" s="234" t="s">
        <v>445</v>
      </c>
      <c r="D329" s="234" t="s">
        <v>339</v>
      </c>
      <c r="E329" s="235" t="s">
        <v>446</v>
      </c>
      <c r="F329" s="236" t="s">
        <v>447</v>
      </c>
      <c r="G329" s="237" t="s">
        <v>135</v>
      </c>
      <c r="H329" s="238">
        <v>149.07</v>
      </c>
      <c r="I329" s="239"/>
      <c r="J329" s="240"/>
      <c r="K329" s="238">
        <f>ROUND(P329*H329,2)</f>
        <v>0</v>
      </c>
      <c r="L329" s="236" t="s">
        <v>136</v>
      </c>
      <c r="M329" s="241"/>
      <c r="N329" s="242" t="s">
        <v>19</v>
      </c>
      <c r="O329" s="191" t="s">
        <v>44</v>
      </c>
      <c r="P329" s="192">
        <f>I329+J329</f>
        <v>0</v>
      </c>
      <c r="Q329" s="192">
        <f>ROUND(I329*H329,2)</f>
        <v>0</v>
      </c>
      <c r="R329" s="192">
        <f>ROUND(J329*H329,2)</f>
        <v>0</v>
      </c>
      <c r="S329" s="61"/>
      <c r="T329" s="193">
        <f>S329*H329</f>
        <v>0</v>
      </c>
      <c r="U329" s="193">
        <v>5.0000000000000001E-4</v>
      </c>
      <c r="V329" s="193">
        <f>U329*H329</f>
        <v>7.4535000000000004E-2</v>
      </c>
      <c r="W329" s="193">
        <v>0</v>
      </c>
      <c r="X329" s="194">
        <f>W329*H329</f>
        <v>0</v>
      </c>
      <c r="AR329" s="195" t="s">
        <v>201</v>
      </c>
      <c r="AT329" s="195" t="s">
        <v>339</v>
      </c>
      <c r="AU329" s="195" t="s">
        <v>85</v>
      </c>
      <c r="AY329" s="17" t="s">
        <v>130</v>
      </c>
      <c r="BE329" s="196">
        <f>IF(O329="základní",K329,0)</f>
        <v>0</v>
      </c>
      <c r="BF329" s="196">
        <f>IF(O329="snížená",K329,0)</f>
        <v>0</v>
      </c>
      <c r="BG329" s="196">
        <f>IF(O329="zákl. přenesená",K329,0)</f>
        <v>0</v>
      </c>
      <c r="BH329" s="196">
        <f>IF(O329="sníž. přenesená",K329,0)</f>
        <v>0</v>
      </c>
      <c r="BI329" s="196">
        <f>IF(O329="nulová",K329,0)</f>
        <v>0</v>
      </c>
      <c r="BJ329" s="17" t="s">
        <v>83</v>
      </c>
      <c r="BK329" s="196">
        <f>ROUND(P329*H329,2)</f>
        <v>0</v>
      </c>
      <c r="BL329" s="17" t="s">
        <v>137</v>
      </c>
      <c r="BM329" s="195" t="s">
        <v>448</v>
      </c>
    </row>
    <row r="330" spans="2:65" s="1" customFormat="1" ht="19.5">
      <c r="B330" s="33"/>
      <c r="C330" s="34"/>
      <c r="D330" s="197" t="s">
        <v>139</v>
      </c>
      <c r="E330" s="34"/>
      <c r="F330" s="198" t="s">
        <v>447</v>
      </c>
      <c r="G330" s="34"/>
      <c r="H330" s="34"/>
      <c r="I330" s="106"/>
      <c r="J330" s="106"/>
      <c r="K330" s="34"/>
      <c r="L330" s="34"/>
      <c r="M330" s="37"/>
      <c r="N330" s="199"/>
      <c r="O330" s="61"/>
      <c r="P330" s="61"/>
      <c r="Q330" s="61"/>
      <c r="R330" s="61"/>
      <c r="S330" s="61"/>
      <c r="T330" s="61"/>
      <c r="U330" s="61"/>
      <c r="V330" s="61"/>
      <c r="W330" s="61"/>
      <c r="X330" s="62"/>
      <c r="AT330" s="17" t="s">
        <v>139</v>
      </c>
      <c r="AU330" s="17" t="s">
        <v>85</v>
      </c>
    </row>
    <row r="331" spans="2:65" s="1" customFormat="1" ht="29.25">
      <c r="B331" s="33"/>
      <c r="C331" s="34"/>
      <c r="D331" s="197" t="s">
        <v>143</v>
      </c>
      <c r="E331" s="34"/>
      <c r="F331" s="200" t="s">
        <v>449</v>
      </c>
      <c r="G331" s="34"/>
      <c r="H331" s="34"/>
      <c r="I331" s="106"/>
      <c r="J331" s="106"/>
      <c r="K331" s="34"/>
      <c r="L331" s="34"/>
      <c r="M331" s="37"/>
      <c r="N331" s="199"/>
      <c r="O331" s="61"/>
      <c r="P331" s="61"/>
      <c r="Q331" s="61"/>
      <c r="R331" s="61"/>
      <c r="S331" s="61"/>
      <c r="T331" s="61"/>
      <c r="U331" s="61"/>
      <c r="V331" s="61"/>
      <c r="W331" s="61"/>
      <c r="X331" s="62"/>
      <c r="AT331" s="17" t="s">
        <v>143</v>
      </c>
      <c r="AU331" s="17" t="s">
        <v>85</v>
      </c>
    </row>
    <row r="332" spans="2:65" s="12" customFormat="1">
      <c r="B332" s="201"/>
      <c r="C332" s="202"/>
      <c r="D332" s="197" t="s">
        <v>145</v>
      </c>
      <c r="E332" s="202"/>
      <c r="F332" s="204" t="s">
        <v>450</v>
      </c>
      <c r="G332" s="202"/>
      <c r="H332" s="205">
        <v>149.07</v>
      </c>
      <c r="I332" s="206"/>
      <c r="J332" s="206"/>
      <c r="K332" s="202"/>
      <c r="L332" s="202"/>
      <c r="M332" s="207"/>
      <c r="N332" s="208"/>
      <c r="O332" s="209"/>
      <c r="P332" s="209"/>
      <c r="Q332" s="209"/>
      <c r="R332" s="209"/>
      <c r="S332" s="209"/>
      <c r="T332" s="209"/>
      <c r="U332" s="209"/>
      <c r="V332" s="209"/>
      <c r="W332" s="209"/>
      <c r="X332" s="210"/>
      <c r="AT332" s="211" t="s">
        <v>145</v>
      </c>
      <c r="AU332" s="211" t="s">
        <v>85</v>
      </c>
      <c r="AV332" s="12" t="s">
        <v>85</v>
      </c>
      <c r="AW332" s="12" t="s">
        <v>4</v>
      </c>
      <c r="AX332" s="12" t="s">
        <v>83</v>
      </c>
      <c r="AY332" s="211" t="s">
        <v>130</v>
      </c>
    </row>
    <row r="333" spans="2:65" s="1" customFormat="1" ht="24" customHeight="1">
      <c r="B333" s="33"/>
      <c r="C333" s="234" t="s">
        <v>451</v>
      </c>
      <c r="D333" s="234" t="s">
        <v>339</v>
      </c>
      <c r="E333" s="235" t="s">
        <v>452</v>
      </c>
      <c r="F333" s="236" t="s">
        <v>453</v>
      </c>
      <c r="G333" s="237" t="s">
        <v>391</v>
      </c>
      <c r="H333" s="238">
        <v>0.03</v>
      </c>
      <c r="I333" s="239"/>
      <c r="J333" s="240"/>
      <c r="K333" s="238">
        <f>ROUND(P333*H333,2)</f>
        <v>0</v>
      </c>
      <c r="L333" s="236" t="s">
        <v>19</v>
      </c>
      <c r="M333" s="241"/>
      <c r="N333" s="242" t="s">
        <v>19</v>
      </c>
      <c r="O333" s="191" t="s">
        <v>44</v>
      </c>
      <c r="P333" s="192">
        <f>I333+J333</f>
        <v>0</v>
      </c>
      <c r="Q333" s="192">
        <f>ROUND(I333*H333,2)</f>
        <v>0</v>
      </c>
      <c r="R333" s="192">
        <f>ROUND(J333*H333,2)</f>
        <v>0</v>
      </c>
      <c r="S333" s="61"/>
      <c r="T333" s="193">
        <f>S333*H333</f>
        <v>0</v>
      </c>
      <c r="U333" s="193">
        <v>1</v>
      </c>
      <c r="V333" s="193">
        <f>U333*H333</f>
        <v>0.03</v>
      </c>
      <c r="W333" s="193">
        <v>0</v>
      </c>
      <c r="X333" s="194">
        <f>W333*H333</f>
        <v>0</v>
      </c>
      <c r="AR333" s="195" t="s">
        <v>201</v>
      </c>
      <c r="AT333" s="195" t="s">
        <v>339</v>
      </c>
      <c r="AU333" s="195" t="s">
        <v>85</v>
      </c>
      <c r="AY333" s="17" t="s">
        <v>130</v>
      </c>
      <c r="BE333" s="196">
        <f>IF(O333="základní",K333,0)</f>
        <v>0</v>
      </c>
      <c r="BF333" s="196">
        <f>IF(O333="snížená",K333,0)</f>
        <v>0</v>
      </c>
      <c r="BG333" s="196">
        <f>IF(O333="zákl. přenesená",K333,0)</f>
        <v>0</v>
      </c>
      <c r="BH333" s="196">
        <f>IF(O333="sníž. přenesená",K333,0)</f>
        <v>0</v>
      </c>
      <c r="BI333" s="196">
        <f>IF(O333="nulová",K333,0)</f>
        <v>0</v>
      </c>
      <c r="BJ333" s="17" t="s">
        <v>83</v>
      </c>
      <c r="BK333" s="196">
        <f>ROUND(P333*H333,2)</f>
        <v>0</v>
      </c>
      <c r="BL333" s="17" t="s">
        <v>137</v>
      </c>
      <c r="BM333" s="195" t="s">
        <v>454</v>
      </c>
    </row>
    <row r="334" spans="2:65" s="1" customFormat="1">
      <c r="B334" s="33"/>
      <c r="C334" s="34"/>
      <c r="D334" s="197" t="s">
        <v>139</v>
      </c>
      <c r="E334" s="34"/>
      <c r="F334" s="198" t="s">
        <v>453</v>
      </c>
      <c r="G334" s="34"/>
      <c r="H334" s="34"/>
      <c r="I334" s="106"/>
      <c r="J334" s="106"/>
      <c r="K334" s="34"/>
      <c r="L334" s="34"/>
      <c r="M334" s="37"/>
      <c r="N334" s="199"/>
      <c r="O334" s="61"/>
      <c r="P334" s="61"/>
      <c r="Q334" s="61"/>
      <c r="R334" s="61"/>
      <c r="S334" s="61"/>
      <c r="T334" s="61"/>
      <c r="U334" s="61"/>
      <c r="V334" s="61"/>
      <c r="W334" s="61"/>
      <c r="X334" s="62"/>
      <c r="AT334" s="17" t="s">
        <v>139</v>
      </c>
      <c r="AU334" s="17" t="s">
        <v>85</v>
      </c>
    </row>
    <row r="335" spans="2:65" s="1" customFormat="1" ht="58.5">
      <c r="B335" s="33"/>
      <c r="C335" s="34"/>
      <c r="D335" s="197" t="s">
        <v>143</v>
      </c>
      <c r="E335" s="34"/>
      <c r="F335" s="200" t="s">
        <v>455</v>
      </c>
      <c r="G335" s="34"/>
      <c r="H335" s="34"/>
      <c r="I335" s="106"/>
      <c r="J335" s="106"/>
      <c r="K335" s="34"/>
      <c r="L335" s="34"/>
      <c r="M335" s="37"/>
      <c r="N335" s="199"/>
      <c r="O335" s="61"/>
      <c r="P335" s="61"/>
      <c r="Q335" s="61"/>
      <c r="R335" s="61"/>
      <c r="S335" s="61"/>
      <c r="T335" s="61"/>
      <c r="U335" s="61"/>
      <c r="V335" s="61"/>
      <c r="W335" s="61"/>
      <c r="X335" s="62"/>
      <c r="AT335" s="17" t="s">
        <v>143</v>
      </c>
      <c r="AU335" s="17" t="s">
        <v>85</v>
      </c>
    </row>
    <row r="336" spans="2:65" s="12" customFormat="1" ht="22.5">
      <c r="B336" s="201"/>
      <c r="C336" s="202"/>
      <c r="D336" s="197" t="s">
        <v>145</v>
      </c>
      <c r="E336" s="203" t="s">
        <v>19</v>
      </c>
      <c r="F336" s="204" t="s">
        <v>456</v>
      </c>
      <c r="G336" s="202"/>
      <c r="H336" s="205">
        <v>0.03</v>
      </c>
      <c r="I336" s="206"/>
      <c r="J336" s="206"/>
      <c r="K336" s="202"/>
      <c r="L336" s="202"/>
      <c r="M336" s="207"/>
      <c r="N336" s="208"/>
      <c r="O336" s="209"/>
      <c r="P336" s="209"/>
      <c r="Q336" s="209"/>
      <c r="R336" s="209"/>
      <c r="S336" s="209"/>
      <c r="T336" s="209"/>
      <c r="U336" s="209"/>
      <c r="V336" s="209"/>
      <c r="W336" s="209"/>
      <c r="X336" s="210"/>
      <c r="AT336" s="211" t="s">
        <v>145</v>
      </c>
      <c r="AU336" s="211" t="s">
        <v>85</v>
      </c>
      <c r="AV336" s="12" t="s">
        <v>85</v>
      </c>
      <c r="AW336" s="12" t="s">
        <v>5</v>
      </c>
      <c r="AX336" s="12" t="s">
        <v>83</v>
      </c>
      <c r="AY336" s="211" t="s">
        <v>130</v>
      </c>
    </row>
    <row r="337" spans="2:65" s="1" customFormat="1" ht="24" customHeight="1">
      <c r="B337" s="33"/>
      <c r="C337" s="234" t="s">
        <v>457</v>
      </c>
      <c r="D337" s="234" t="s">
        <v>339</v>
      </c>
      <c r="E337" s="235" t="s">
        <v>458</v>
      </c>
      <c r="F337" s="236" t="s">
        <v>459</v>
      </c>
      <c r="G337" s="237" t="s">
        <v>391</v>
      </c>
      <c r="H337" s="238">
        <v>0.02</v>
      </c>
      <c r="I337" s="239"/>
      <c r="J337" s="240"/>
      <c r="K337" s="238">
        <f>ROUND(P337*H337,2)</f>
        <v>0</v>
      </c>
      <c r="L337" s="236" t="s">
        <v>136</v>
      </c>
      <c r="M337" s="241"/>
      <c r="N337" s="242" t="s">
        <v>19</v>
      </c>
      <c r="O337" s="191" t="s">
        <v>44</v>
      </c>
      <c r="P337" s="192">
        <f>I337+J337</f>
        <v>0</v>
      </c>
      <c r="Q337" s="192">
        <f>ROUND(I337*H337,2)</f>
        <v>0</v>
      </c>
      <c r="R337" s="192">
        <f>ROUND(J337*H337,2)</f>
        <v>0</v>
      </c>
      <c r="S337" s="61"/>
      <c r="T337" s="193">
        <f>S337*H337</f>
        <v>0</v>
      </c>
      <c r="U337" s="193">
        <v>1</v>
      </c>
      <c r="V337" s="193">
        <f>U337*H337</f>
        <v>0.02</v>
      </c>
      <c r="W337" s="193">
        <v>0</v>
      </c>
      <c r="X337" s="194">
        <f>W337*H337</f>
        <v>0</v>
      </c>
      <c r="AR337" s="195" t="s">
        <v>201</v>
      </c>
      <c r="AT337" s="195" t="s">
        <v>339</v>
      </c>
      <c r="AU337" s="195" t="s">
        <v>85</v>
      </c>
      <c r="AY337" s="17" t="s">
        <v>130</v>
      </c>
      <c r="BE337" s="196">
        <f>IF(O337="základní",K337,0)</f>
        <v>0</v>
      </c>
      <c r="BF337" s="196">
        <f>IF(O337="snížená",K337,0)</f>
        <v>0</v>
      </c>
      <c r="BG337" s="196">
        <f>IF(O337="zákl. přenesená",K337,0)</f>
        <v>0</v>
      </c>
      <c r="BH337" s="196">
        <f>IF(O337="sníž. přenesená",K337,0)</f>
        <v>0</v>
      </c>
      <c r="BI337" s="196">
        <f>IF(O337="nulová",K337,0)</f>
        <v>0</v>
      </c>
      <c r="BJ337" s="17" t="s">
        <v>83</v>
      </c>
      <c r="BK337" s="196">
        <f>ROUND(P337*H337,2)</f>
        <v>0</v>
      </c>
      <c r="BL337" s="17" t="s">
        <v>137</v>
      </c>
      <c r="BM337" s="195" t="s">
        <v>460</v>
      </c>
    </row>
    <row r="338" spans="2:65" s="1" customFormat="1">
      <c r="B338" s="33"/>
      <c r="C338" s="34"/>
      <c r="D338" s="197" t="s">
        <v>139</v>
      </c>
      <c r="E338" s="34"/>
      <c r="F338" s="198" t="s">
        <v>459</v>
      </c>
      <c r="G338" s="34"/>
      <c r="H338" s="34"/>
      <c r="I338" s="106"/>
      <c r="J338" s="106"/>
      <c r="K338" s="34"/>
      <c r="L338" s="34"/>
      <c r="M338" s="37"/>
      <c r="N338" s="199"/>
      <c r="O338" s="61"/>
      <c r="P338" s="61"/>
      <c r="Q338" s="61"/>
      <c r="R338" s="61"/>
      <c r="S338" s="61"/>
      <c r="T338" s="61"/>
      <c r="U338" s="61"/>
      <c r="V338" s="61"/>
      <c r="W338" s="61"/>
      <c r="X338" s="62"/>
      <c r="AT338" s="17" t="s">
        <v>139</v>
      </c>
      <c r="AU338" s="17" t="s">
        <v>85</v>
      </c>
    </row>
    <row r="339" spans="2:65" s="1" customFormat="1" ht="48.75">
      <c r="B339" s="33"/>
      <c r="C339" s="34"/>
      <c r="D339" s="197" t="s">
        <v>143</v>
      </c>
      <c r="E339" s="34"/>
      <c r="F339" s="200" t="s">
        <v>461</v>
      </c>
      <c r="G339" s="34"/>
      <c r="H339" s="34"/>
      <c r="I339" s="106"/>
      <c r="J339" s="106"/>
      <c r="K339" s="34"/>
      <c r="L339" s="34"/>
      <c r="M339" s="37"/>
      <c r="N339" s="199"/>
      <c r="O339" s="61"/>
      <c r="P339" s="61"/>
      <c r="Q339" s="61"/>
      <c r="R339" s="61"/>
      <c r="S339" s="61"/>
      <c r="T339" s="61"/>
      <c r="U339" s="61"/>
      <c r="V339" s="61"/>
      <c r="W339" s="61"/>
      <c r="X339" s="62"/>
      <c r="AT339" s="17" t="s">
        <v>143</v>
      </c>
      <c r="AU339" s="17" t="s">
        <v>85</v>
      </c>
    </row>
    <row r="340" spans="2:65" s="12" customFormat="1">
      <c r="B340" s="201"/>
      <c r="C340" s="202"/>
      <c r="D340" s="197" t="s">
        <v>145</v>
      </c>
      <c r="E340" s="203" t="s">
        <v>19</v>
      </c>
      <c r="F340" s="204" t="s">
        <v>462</v>
      </c>
      <c r="G340" s="202"/>
      <c r="H340" s="205">
        <v>0.02</v>
      </c>
      <c r="I340" s="206"/>
      <c r="J340" s="206"/>
      <c r="K340" s="202"/>
      <c r="L340" s="202"/>
      <c r="M340" s="207"/>
      <c r="N340" s="208"/>
      <c r="O340" s="209"/>
      <c r="P340" s="209"/>
      <c r="Q340" s="209"/>
      <c r="R340" s="209"/>
      <c r="S340" s="209"/>
      <c r="T340" s="209"/>
      <c r="U340" s="209"/>
      <c r="V340" s="209"/>
      <c r="W340" s="209"/>
      <c r="X340" s="210"/>
      <c r="AT340" s="211" t="s">
        <v>145</v>
      </c>
      <c r="AU340" s="211" t="s">
        <v>85</v>
      </c>
      <c r="AV340" s="12" t="s">
        <v>85</v>
      </c>
      <c r="AW340" s="12" t="s">
        <v>5</v>
      </c>
      <c r="AX340" s="12" t="s">
        <v>83</v>
      </c>
      <c r="AY340" s="211" t="s">
        <v>130</v>
      </c>
    </row>
    <row r="341" spans="2:65" s="1" customFormat="1" ht="24" customHeight="1">
      <c r="B341" s="33"/>
      <c r="C341" s="184" t="s">
        <v>463</v>
      </c>
      <c r="D341" s="184" t="s">
        <v>132</v>
      </c>
      <c r="E341" s="185" t="s">
        <v>464</v>
      </c>
      <c r="F341" s="186" t="s">
        <v>465</v>
      </c>
      <c r="G341" s="187" t="s">
        <v>181</v>
      </c>
      <c r="H341" s="188">
        <v>16.100000000000001</v>
      </c>
      <c r="I341" s="189"/>
      <c r="J341" s="189"/>
      <c r="K341" s="188">
        <f>ROUND(P341*H341,2)</f>
        <v>0</v>
      </c>
      <c r="L341" s="186" t="s">
        <v>136</v>
      </c>
      <c r="M341" s="37"/>
      <c r="N341" s="190" t="s">
        <v>19</v>
      </c>
      <c r="O341" s="191" t="s">
        <v>44</v>
      </c>
      <c r="P341" s="192">
        <f>I341+J341</f>
        <v>0</v>
      </c>
      <c r="Q341" s="192">
        <f>ROUND(I341*H341,2)</f>
        <v>0</v>
      </c>
      <c r="R341" s="192">
        <f>ROUND(J341*H341,2)</f>
        <v>0</v>
      </c>
      <c r="S341" s="61"/>
      <c r="T341" s="193">
        <f>S341*H341</f>
        <v>0</v>
      </c>
      <c r="U341" s="193">
        <v>2.25</v>
      </c>
      <c r="V341" s="193">
        <f>U341*H341</f>
        <v>36.225000000000001</v>
      </c>
      <c r="W341" s="193">
        <v>0</v>
      </c>
      <c r="X341" s="194">
        <f>W341*H341</f>
        <v>0</v>
      </c>
      <c r="AR341" s="195" t="s">
        <v>137</v>
      </c>
      <c r="AT341" s="195" t="s">
        <v>132</v>
      </c>
      <c r="AU341" s="195" t="s">
        <v>85</v>
      </c>
      <c r="AY341" s="17" t="s">
        <v>130</v>
      </c>
      <c r="BE341" s="196">
        <f>IF(O341="základní",K341,0)</f>
        <v>0</v>
      </c>
      <c r="BF341" s="196">
        <f>IF(O341="snížená",K341,0)</f>
        <v>0</v>
      </c>
      <c r="BG341" s="196">
        <f>IF(O341="zákl. přenesená",K341,0)</f>
        <v>0</v>
      </c>
      <c r="BH341" s="196">
        <f>IF(O341="sníž. přenesená",K341,0)</f>
        <v>0</v>
      </c>
      <c r="BI341" s="196">
        <f>IF(O341="nulová",K341,0)</f>
        <v>0</v>
      </c>
      <c r="BJ341" s="17" t="s">
        <v>83</v>
      </c>
      <c r="BK341" s="196">
        <f>ROUND(P341*H341,2)</f>
        <v>0</v>
      </c>
      <c r="BL341" s="17" t="s">
        <v>137</v>
      </c>
      <c r="BM341" s="195" t="s">
        <v>466</v>
      </c>
    </row>
    <row r="342" spans="2:65" s="1" customFormat="1" ht="29.25">
      <c r="B342" s="33"/>
      <c r="C342" s="34"/>
      <c r="D342" s="197" t="s">
        <v>139</v>
      </c>
      <c r="E342" s="34"/>
      <c r="F342" s="198" t="s">
        <v>467</v>
      </c>
      <c r="G342" s="34"/>
      <c r="H342" s="34"/>
      <c r="I342" s="106"/>
      <c r="J342" s="106"/>
      <c r="K342" s="34"/>
      <c r="L342" s="34"/>
      <c r="M342" s="37"/>
      <c r="N342" s="199"/>
      <c r="O342" s="61"/>
      <c r="P342" s="61"/>
      <c r="Q342" s="61"/>
      <c r="R342" s="61"/>
      <c r="S342" s="61"/>
      <c r="T342" s="61"/>
      <c r="U342" s="61"/>
      <c r="V342" s="61"/>
      <c r="W342" s="61"/>
      <c r="X342" s="62"/>
      <c r="AT342" s="17" t="s">
        <v>139</v>
      </c>
      <c r="AU342" s="17" t="s">
        <v>85</v>
      </c>
    </row>
    <row r="343" spans="2:65" s="12" customFormat="1" ht="22.5">
      <c r="B343" s="201"/>
      <c r="C343" s="202"/>
      <c r="D343" s="197" t="s">
        <v>145</v>
      </c>
      <c r="E343" s="203" t="s">
        <v>19</v>
      </c>
      <c r="F343" s="204" t="s">
        <v>468</v>
      </c>
      <c r="G343" s="202"/>
      <c r="H343" s="205">
        <v>8.14</v>
      </c>
      <c r="I343" s="206"/>
      <c r="J343" s="206"/>
      <c r="K343" s="202"/>
      <c r="L343" s="202"/>
      <c r="M343" s="207"/>
      <c r="N343" s="208"/>
      <c r="O343" s="209"/>
      <c r="P343" s="209"/>
      <c r="Q343" s="209"/>
      <c r="R343" s="209"/>
      <c r="S343" s="209"/>
      <c r="T343" s="209"/>
      <c r="U343" s="209"/>
      <c r="V343" s="209"/>
      <c r="W343" s="209"/>
      <c r="X343" s="210"/>
      <c r="AT343" s="211" t="s">
        <v>145</v>
      </c>
      <c r="AU343" s="211" t="s">
        <v>85</v>
      </c>
      <c r="AV343" s="12" t="s">
        <v>85</v>
      </c>
      <c r="AW343" s="12" t="s">
        <v>5</v>
      </c>
      <c r="AX343" s="12" t="s">
        <v>75</v>
      </c>
      <c r="AY343" s="211" t="s">
        <v>130</v>
      </c>
    </row>
    <row r="344" spans="2:65" s="12" customFormat="1" ht="22.5">
      <c r="B344" s="201"/>
      <c r="C344" s="202"/>
      <c r="D344" s="197" t="s">
        <v>145</v>
      </c>
      <c r="E344" s="203" t="s">
        <v>19</v>
      </c>
      <c r="F344" s="204" t="s">
        <v>469</v>
      </c>
      <c r="G344" s="202"/>
      <c r="H344" s="205">
        <v>7.96</v>
      </c>
      <c r="I344" s="206"/>
      <c r="J344" s="206"/>
      <c r="K344" s="202"/>
      <c r="L344" s="202"/>
      <c r="M344" s="207"/>
      <c r="N344" s="208"/>
      <c r="O344" s="209"/>
      <c r="P344" s="209"/>
      <c r="Q344" s="209"/>
      <c r="R344" s="209"/>
      <c r="S344" s="209"/>
      <c r="T344" s="209"/>
      <c r="U344" s="209"/>
      <c r="V344" s="209"/>
      <c r="W344" s="209"/>
      <c r="X344" s="210"/>
      <c r="AT344" s="211" t="s">
        <v>145</v>
      </c>
      <c r="AU344" s="211" t="s">
        <v>85</v>
      </c>
      <c r="AV344" s="12" t="s">
        <v>85</v>
      </c>
      <c r="AW344" s="12" t="s">
        <v>5</v>
      </c>
      <c r="AX344" s="12" t="s">
        <v>75</v>
      </c>
      <c r="AY344" s="211" t="s">
        <v>130</v>
      </c>
    </row>
    <row r="345" spans="2:65" s="14" customFormat="1">
      <c r="B345" s="222"/>
      <c r="C345" s="223"/>
      <c r="D345" s="197" t="s">
        <v>145</v>
      </c>
      <c r="E345" s="224" t="s">
        <v>19</v>
      </c>
      <c r="F345" s="225" t="s">
        <v>173</v>
      </c>
      <c r="G345" s="223"/>
      <c r="H345" s="226">
        <v>16.100000000000001</v>
      </c>
      <c r="I345" s="227"/>
      <c r="J345" s="227"/>
      <c r="K345" s="223"/>
      <c r="L345" s="223"/>
      <c r="M345" s="228"/>
      <c r="N345" s="229"/>
      <c r="O345" s="230"/>
      <c r="P345" s="230"/>
      <c r="Q345" s="230"/>
      <c r="R345" s="230"/>
      <c r="S345" s="230"/>
      <c r="T345" s="230"/>
      <c r="U345" s="230"/>
      <c r="V345" s="230"/>
      <c r="W345" s="230"/>
      <c r="X345" s="231"/>
      <c r="AT345" s="232" t="s">
        <v>145</v>
      </c>
      <c r="AU345" s="232" t="s">
        <v>85</v>
      </c>
      <c r="AV345" s="14" t="s">
        <v>137</v>
      </c>
      <c r="AW345" s="14" t="s">
        <v>5</v>
      </c>
      <c r="AX345" s="14" t="s">
        <v>83</v>
      </c>
      <c r="AY345" s="232" t="s">
        <v>130</v>
      </c>
    </row>
    <row r="346" spans="2:65" s="1" customFormat="1" ht="24" customHeight="1">
      <c r="B346" s="33"/>
      <c r="C346" s="184" t="s">
        <v>470</v>
      </c>
      <c r="D346" s="184" t="s">
        <v>132</v>
      </c>
      <c r="E346" s="185" t="s">
        <v>471</v>
      </c>
      <c r="F346" s="186" t="s">
        <v>472</v>
      </c>
      <c r="G346" s="187" t="s">
        <v>181</v>
      </c>
      <c r="H346" s="188">
        <v>575.51</v>
      </c>
      <c r="I346" s="189"/>
      <c r="J346" s="189"/>
      <c r="K346" s="188">
        <f>ROUND(P346*H346,2)</f>
        <v>0</v>
      </c>
      <c r="L346" s="186" t="s">
        <v>136</v>
      </c>
      <c r="M346" s="37"/>
      <c r="N346" s="190" t="s">
        <v>19</v>
      </c>
      <c r="O346" s="191" t="s">
        <v>44</v>
      </c>
      <c r="P346" s="192">
        <f>I346+J346</f>
        <v>0</v>
      </c>
      <c r="Q346" s="192">
        <f>ROUND(I346*H346,2)</f>
        <v>0</v>
      </c>
      <c r="R346" s="192">
        <f>ROUND(J346*H346,2)</f>
        <v>0</v>
      </c>
      <c r="S346" s="61"/>
      <c r="T346" s="193">
        <f>S346*H346</f>
        <v>0</v>
      </c>
      <c r="U346" s="193">
        <v>2.4340799999999998</v>
      </c>
      <c r="V346" s="193">
        <f>U346*H346</f>
        <v>1400.8373807999999</v>
      </c>
      <c r="W346" s="193">
        <v>0</v>
      </c>
      <c r="X346" s="194">
        <f>W346*H346</f>
        <v>0</v>
      </c>
      <c r="AR346" s="195" t="s">
        <v>137</v>
      </c>
      <c r="AT346" s="195" t="s">
        <v>132</v>
      </c>
      <c r="AU346" s="195" t="s">
        <v>85</v>
      </c>
      <c r="AY346" s="17" t="s">
        <v>130</v>
      </c>
      <c r="BE346" s="196">
        <f>IF(O346="základní",K346,0)</f>
        <v>0</v>
      </c>
      <c r="BF346" s="196">
        <f>IF(O346="snížená",K346,0)</f>
        <v>0</v>
      </c>
      <c r="BG346" s="196">
        <f>IF(O346="zákl. přenesená",K346,0)</f>
        <v>0</v>
      </c>
      <c r="BH346" s="196">
        <f>IF(O346="sníž. přenesená",K346,0)</f>
        <v>0</v>
      </c>
      <c r="BI346" s="196">
        <f>IF(O346="nulová",K346,0)</f>
        <v>0</v>
      </c>
      <c r="BJ346" s="17" t="s">
        <v>83</v>
      </c>
      <c r="BK346" s="196">
        <f>ROUND(P346*H346,2)</f>
        <v>0</v>
      </c>
      <c r="BL346" s="17" t="s">
        <v>137</v>
      </c>
      <c r="BM346" s="195" t="s">
        <v>473</v>
      </c>
    </row>
    <row r="347" spans="2:65" s="1" customFormat="1" ht="19.5">
      <c r="B347" s="33"/>
      <c r="C347" s="34"/>
      <c r="D347" s="197" t="s">
        <v>139</v>
      </c>
      <c r="E347" s="34"/>
      <c r="F347" s="198" t="s">
        <v>474</v>
      </c>
      <c r="G347" s="34"/>
      <c r="H347" s="34"/>
      <c r="I347" s="106"/>
      <c r="J347" s="106"/>
      <c r="K347" s="34"/>
      <c r="L347" s="34"/>
      <c r="M347" s="37"/>
      <c r="N347" s="199"/>
      <c r="O347" s="61"/>
      <c r="P347" s="61"/>
      <c r="Q347" s="61"/>
      <c r="R347" s="61"/>
      <c r="S347" s="61"/>
      <c r="T347" s="61"/>
      <c r="U347" s="61"/>
      <c r="V347" s="61"/>
      <c r="W347" s="61"/>
      <c r="X347" s="62"/>
      <c r="AT347" s="17" t="s">
        <v>139</v>
      </c>
      <c r="AU347" s="17" t="s">
        <v>85</v>
      </c>
    </row>
    <row r="348" spans="2:65" s="1" customFormat="1" ht="107.25">
      <c r="B348" s="33"/>
      <c r="C348" s="34"/>
      <c r="D348" s="197" t="s">
        <v>141</v>
      </c>
      <c r="E348" s="34"/>
      <c r="F348" s="200" t="s">
        <v>475</v>
      </c>
      <c r="G348" s="34"/>
      <c r="H348" s="34"/>
      <c r="I348" s="106"/>
      <c r="J348" s="106"/>
      <c r="K348" s="34"/>
      <c r="L348" s="34"/>
      <c r="M348" s="37"/>
      <c r="N348" s="199"/>
      <c r="O348" s="61"/>
      <c r="P348" s="61"/>
      <c r="Q348" s="61"/>
      <c r="R348" s="61"/>
      <c r="S348" s="61"/>
      <c r="T348" s="61"/>
      <c r="U348" s="61"/>
      <c r="V348" s="61"/>
      <c r="W348" s="61"/>
      <c r="X348" s="62"/>
      <c r="AT348" s="17" t="s">
        <v>141</v>
      </c>
      <c r="AU348" s="17" t="s">
        <v>85</v>
      </c>
    </row>
    <row r="349" spans="2:65" s="1" customFormat="1" ht="29.25">
      <c r="B349" s="33"/>
      <c r="C349" s="34"/>
      <c r="D349" s="197" t="s">
        <v>143</v>
      </c>
      <c r="E349" s="34"/>
      <c r="F349" s="200" t="s">
        <v>476</v>
      </c>
      <c r="G349" s="34"/>
      <c r="H349" s="34"/>
      <c r="I349" s="106"/>
      <c r="J349" s="106"/>
      <c r="K349" s="34"/>
      <c r="L349" s="34"/>
      <c r="M349" s="37"/>
      <c r="N349" s="199"/>
      <c r="O349" s="61"/>
      <c r="P349" s="61"/>
      <c r="Q349" s="61"/>
      <c r="R349" s="61"/>
      <c r="S349" s="61"/>
      <c r="T349" s="61"/>
      <c r="U349" s="61"/>
      <c r="V349" s="61"/>
      <c r="W349" s="61"/>
      <c r="X349" s="62"/>
      <c r="AT349" s="17" t="s">
        <v>143</v>
      </c>
      <c r="AU349" s="17" t="s">
        <v>85</v>
      </c>
    </row>
    <row r="350" spans="2:65" s="12" customFormat="1" ht="22.5">
      <c r="B350" s="201"/>
      <c r="C350" s="202"/>
      <c r="D350" s="197" t="s">
        <v>145</v>
      </c>
      <c r="E350" s="203" t="s">
        <v>19</v>
      </c>
      <c r="F350" s="204" t="s">
        <v>477</v>
      </c>
      <c r="G350" s="202"/>
      <c r="H350" s="205">
        <v>20.350000000000001</v>
      </c>
      <c r="I350" s="206"/>
      <c r="J350" s="206"/>
      <c r="K350" s="202"/>
      <c r="L350" s="202"/>
      <c r="M350" s="207"/>
      <c r="N350" s="208"/>
      <c r="O350" s="209"/>
      <c r="P350" s="209"/>
      <c r="Q350" s="209"/>
      <c r="R350" s="209"/>
      <c r="S350" s="209"/>
      <c r="T350" s="209"/>
      <c r="U350" s="209"/>
      <c r="V350" s="209"/>
      <c r="W350" s="209"/>
      <c r="X350" s="210"/>
      <c r="AT350" s="211" t="s">
        <v>145</v>
      </c>
      <c r="AU350" s="211" t="s">
        <v>85</v>
      </c>
      <c r="AV350" s="12" t="s">
        <v>85</v>
      </c>
      <c r="AW350" s="12" t="s">
        <v>5</v>
      </c>
      <c r="AX350" s="12" t="s">
        <v>75</v>
      </c>
      <c r="AY350" s="211" t="s">
        <v>130</v>
      </c>
    </row>
    <row r="351" spans="2:65" s="12" customFormat="1" ht="22.5">
      <c r="B351" s="201"/>
      <c r="C351" s="202"/>
      <c r="D351" s="197" t="s">
        <v>145</v>
      </c>
      <c r="E351" s="203" t="s">
        <v>19</v>
      </c>
      <c r="F351" s="204" t="s">
        <v>478</v>
      </c>
      <c r="G351" s="202"/>
      <c r="H351" s="205">
        <v>19.899999999999999</v>
      </c>
      <c r="I351" s="206"/>
      <c r="J351" s="206"/>
      <c r="K351" s="202"/>
      <c r="L351" s="202"/>
      <c r="M351" s="207"/>
      <c r="N351" s="208"/>
      <c r="O351" s="209"/>
      <c r="P351" s="209"/>
      <c r="Q351" s="209"/>
      <c r="R351" s="209"/>
      <c r="S351" s="209"/>
      <c r="T351" s="209"/>
      <c r="U351" s="209"/>
      <c r="V351" s="209"/>
      <c r="W351" s="209"/>
      <c r="X351" s="210"/>
      <c r="AT351" s="211" t="s">
        <v>145</v>
      </c>
      <c r="AU351" s="211" t="s">
        <v>85</v>
      </c>
      <c r="AV351" s="12" t="s">
        <v>85</v>
      </c>
      <c r="AW351" s="12" t="s">
        <v>5</v>
      </c>
      <c r="AX351" s="12" t="s">
        <v>75</v>
      </c>
      <c r="AY351" s="211" t="s">
        <v>130</v>
      </c>
    </row>
    <row r="352" spans="2:65" s="12" customFormat="1">
      <c r="B352" s="201"/>
      <c r="C352" s="202"/>
      <c r="D352" s="197" t="s">
        <v>145</v>
      </c>
      <c r="E352" s="203" t="s">
        <v>19</v>
      </c>
      <c r="F352" s="204" t="s">
        <v>479</v>
      </c>
      <c r="G352" s="202"/>
      <c r="H352" s="205">
        <v>533.26</v>
      </c>
      <c r="I352" s="206"/>
      <c r="J352" s="206"/>
      <c r="K352" s="202"/>
      <c r="L352" s="202"/>
      <c r="M352" s="207"/>
      <c r="N352" s="208"/>
      <c r="O352" s="209"/>
      <c r="P352" s="209"/>
      <c r="Q352" s="209"/>
      <c r="R352" s="209"/>
      <c r="S352" s="209"/>
      <c r="T352" s="209"/>
      <c r="U352" s="209"/>
      <c r="V352" s="209"/>
      <c r="W352" s="209"/>
      <c r="X352" s="210"/>
      <c r="AT352" s="211" t="s">
        <v>145</v>
      </c>
      <c r="AU352" s="211" t="s">
        <v>85</v>
      </c>
      <c r="AV352" s="12" t="s">
        <v>85</v>
      </c>
      <c r="AW352" s="12" t="s">
        <v>5</v>
      </c>
      <c r="AX352" s="12" t="s">
        <v>75</v>
      </c>
      <c r="AY352" s="211" t="s">
        <v>130</v>
      </c>
    </row>
    <row r="353" spans="2:65" s="12" customFormat="1" ht="22.5">
      <c r="B353" s="201"/>
      <c r="C353" s="202"/>
      <c r="D353" s="197" t="s">
        <v>145</v>
      </c>
      <c r="E353" s="203" t="s">
        <v>19</v>
      </c>
      <c r="F353" s="204" t="s">
        <v>480</v>
      </c>
      <c r="G353" s="202"/>
      <c r="H353" s="205">
        <v>2</v>
      </c>
      <c r="I353" s="206"/>
      <c r="J353" s="206"/>
      <c r="K353" s="202"/>
      <c r="L353" s="202"/>
      <c r="M353" s="207"/>
      <c r="N353" s="208"/>
      <c r="O353" s="209"/>
      <c r="P353" s="209"/>
      <c r="Q353" s="209"/>
      <c r="R353" s="209"/>
      <c r="S353" s="209"/>
      <c r="T353" s="209"/>
      <c r="U353" s="209"/>
      <c r="V353" s="209"/>
      <c r="W353" s="209"/>
      <c r="X353" s="210"/>
      <c r="AT353" s="211" t="s">
        <v>145</v>
      </c>
      <c r="AU353" s="211" t="s">
        <v>85</v>
      </c>
      <c r="AV353" s="12" t="s">
        <v>85</v>
      </c>
      <c r="AW353" s="12" t="s">
        <v>5</v>
      </c>
      <c r="AX353" s="12" t="s">
        <v>75</v>
      </c>
      <c r="AY353" s="211" t="s">
        <v>130</v>
      </c>
    </row>
    <row r="354" spans="2:65" s="14" customFormat="1">
      <c r="B354" s="222"/>
      <c r="C354" s="223"/>
      <c r="D354" s="197" t="s">
        <v>145</v>
      </c>
      <c r="E354" s="224" t="s">
        <v>19</v>
      </c>
      <c r="F354" s="225" t="s">
        <v>173</v>
      </c>
      <c r="G354" s="223"/>
      <c r="H354" s="226">
        <v>575.51</v>
      </c>
      <c r="I354" s="227"/>
      <c r="J354" s="227"/>
      <c r="K354" s="223"/>
      <c r="L354" s="223"/>
      <c r="M354" s="228"/>
      <c r="N354" s="229"/>
      <c r="O354" s="230"/>
      <c r="P354" s="230"/>
      <c r="Q354" s="230"/>
      <c r="R354" s="230"/>
      <c r="S354" s="230"/>
      <c r="T354" s="230"/>
      <c r="U354" s="230"/>
      <c r="V354" s="230"/>
      <c r="W354" s="230"/>
      <c r="X354" s="231"/>
      <c r="AT354" s="232" t="s">
        <v>145</v>
      </c>
      <c r="AU354" s="232" t="s">
        <v>85</v>
      </c>
      <c r="AV354" s="14" t="s">
        <v>137</v>
      </c>
      <c r="AW354" s="14" t="s">
        <v>5</v>
      </c>
      <c r="AX354" s="14" t="s">
        <v>83</v>
      </c>
      <c r="AY354" s="232" t="s">
        <v>130</v>
      </c>
    </row>
    <row r="355" spans="2:65" s="1" customFormat="1" ht="24" customHeight="1">
      <c r="B355" s="33"/>
      <c r="C355" s="184" t="s">
        <v>481</v>
      </c>
      <c r="D355" s="184" t="s">
        <v>132</v>
      </c>
      <c r="E355" s="185" t="s">
        <v>482</v>
      </c>
      <c r="F355" s="186" t="s">
        <v>483</v>
      </c>
      <c r="G355" s="187" t="s">
        <v>135</v>
      </c>
      <c r="H355" s="188">
        <v>84.5</v>
      </c>
      <c r="I355" s="189"/>
      <c r="J355" s="189"/>
      <c r="K355" s="188">
        <f>ROUND(P355*H355,2)</f>
        <v>0</v>
      </c>
      <c r="L355" s="186" t="s">
        <v>136</v>
      </c>
      <c r="M355" s="37"/>
      <c r="N355" s="190" t="s">
        <v>19</v>
      </c>
      <c r="O355" s="191" t="s">
        <v>44</v>
      </c>
      <c r="P355" s="192">
        <f>I355+J355</f>
        <v>0</v>
      </c>
      <c r="Q355" s="192">
        <f>ROUND(I355*H355,2)</f>
        <v>0</v>
      </c>
      <c r="R355" s="192">
        <f>ROUND(J355*H355,2)</f>
        <v>0</v>
      </c>
      <c r="S355" s="61"/>
      <c r="T355" s="193">
        <f>S355*H355</f>
        <v>0</v>
      </c>
      <c r="U355" s="193">
        <v>0</v>
      </c>
      <c r="V355" s="193">
        <f>U355*H355</f>
        <v>0</v>
      </c>
      <c r="W355" s="193">
        <v>0</v>
      </c>
      <c r="X355" s="194">
        <f>W355*H355</f>
        <v>0</v>
      </c>
      <c r="AR355" s="195" t="s">
        <v>137</v>
      </c>
      <c r="AT355" s="195" t="s">
        <v>132</v>
      </c>
      <c r="AU355" s="195" t="s">
        <v>85</v>
      </c>
      <c r="AY355" s="17" t="s">
        <v>130</v>
      </c>
      <c r="BE355" s="196">
        <f>IF(O355="základní",K355,0)</f>
        <v>0</v>
      </c>
      <c r="BF355" s="196">
        <f>IF(O355="snížená",K355,0)</f>
        <v>0</v>
      </c>
      <c r="BG355" s="196">
        <f>IF(O355="zákl. přenesená",K355,0)</f>
        <v>0</v>
      </c>
      <c r="BH355" s="196">
        <f>IF(O355="sníž. přenesená",K355,0)</f>
        <v>0</v>
      </c>
      <c r="BI355" s="196">
        <f>IF(O355="nulová",K355,0)</f>
        <v>0</v>
      </c>
      <c r="BJ355" s="17" t="s">
        <v>83</v>
      </c>
      <c r="BK355" s="196">
        <f>ROUND(P355*H355,2)</f>
        <v>0</v>
      </c>
      <c r="BL355" s="17" t="s">
        <v>137</v>
      </c>
      <c r="BM355" s="195" t="s">
        <v>484</v>
      </c>
    </row>
    <row r="356" spans="2:65" s="1" customFormat="1" ht="29.25">
      <c r="B356" s="33"/>
      <c r="C356" s="34"/>
      <c r="D356" s="197" t="s">
        <v>139</v>
      </c>
      <c r="E356" s="34"/>
      <c r="F356" s="198" t="s">
        <v>485</v>
      </c>
      <c r="G356" s="34"/>
      <c r="H356" s="34"/>
      <c r="I356" s="106"/>
      <c r="J356" s="106"/>
      <c r="K356" s="34"/>
      <c r="L356" s="34"/>
      <c r="M356" s="37"/>
      <c r="N356" s="199"/>
      <c r="O356" s="61"/>
      <c r="P356" s="61"/>
      <c r="Q356" s="61"/>
      <c r="R356" s="61"/>
      <c r="S356" s="61"/>
      <c r="T356" s="61"/>
      <c r="U356" s="61"/>
      <c r="V356" s="61"/>
      <c r="W356" s="61"/>
      <c r="X356" s="62"/>
      <c r="AT356" s="17" t="s">
        <v>139</v>
      </c>
      <c r="AU356" s="17" t="s">
        <v>85</v>
      </c>
    </row>
    <row r="357" spans="2:65" s="1" customFormat="1" ht="107.25">
      <c r="B357" s="33"/>
      <c r="C357" s="34"/>
      <c r="D357" s="197" t="s">
        <v>141</v>
      </c>
      <c r="E357" s="34"/>
      <c r="F357" s="200" t="s">
        <v>475</v>
      </c>
      <c r="G357" s="34"/>
      <c r="H357" s="34"/>
      <c r="I357" s="106"/>
      <c r="J357" s="106"/>
      <c r="K357" s="34"/>
      <c r="L357" s="34"/>
      <c r="M357" s="37"/>
      <c r="N357" s="199"/>
      <c r="O357" s="61"/>
      <c r="P357" s="61"/>
      <c r="Q357" s="61"/>
      <c r="R357" s="61"/>
      <c r="S357" s="61"/>
      <c r="T357" s="61"/>
      <c r="U357" s="61"/>
      <c r="V357" s="61"/>
      <c r="W357" s="61"/>
      <c r="X357" s="62"/>
      <c r="AT357" s="17" t="s">
        <v>141</v>
      </c>
      <c r="AU357" s="17" t="s">
        <v>85</v>
      </c>
    </row>
    <row r="358" spans="2:65" s="12" customFormat="1" ht="22.5">
      <c r="B358" s="201"/>
      <c r="C358" s="202"/>
      <c r="D358" s="197" t="s">
        <v>145</v>
      </c>
      <c r="E358" s="203" t="s">
        <v>19</v>
      </c>
      <c r="F358" s="204" t="s">
        <v>486</v>
      </c>
      <c r="G358" s="202"/>
      <c r="H358" s="205">
        <v>40.700000000000003</v>
      </c>
      <c r="I358" s="206"/>
      <c r="J358" s="206"/>
      <c r="K358" s="202"/>
      <c r="L358" s="202"/>
      <c r="M358" s="207"/>
      <c r="N358" s="208"/>
      <c r="O358" s="209"/>
      <c r="P358" s="209"/>
      <c r="Q358" s="209"/>
      <c r="R358" s="209"/>
      <c r="S358" s="209"/>
      <c r="T358" s="209"/>
      <c r="U358" s="209"/>
      <c r="V358" s="209"/>
      <c r="W358" s="209"/>
      <c r="X358" s="210"/>
      <c r="AT358" s="211" t="s">
        <v>145</v>
      </c>
      <c r="AU358" s="211" t="s">
        <v>85</v>
      </c>
      <c r="AV358" s="12" t="s">
        <v>85</v>
      </c>
      <c r="AW358" s="12" t="s">
        <v>5</v>
      </c>
      <c r="AX358" s="12" t="s">
        <v>75</v>
      </c>
      <c r="AY358" s="211" t="s">
        <v>130</v>
      </c>
    </row>
    <row r="359" spans="2:65" s="12" customFormat="1">
      <c r="B359" s="201"/>
      <c r="C359" s="202"/>
      <c r="D359" s="197" t="s">
        <v>145</v>
      </c>
      <c r="E359" s="203" t="s">
        <v>19</v>
      </c>
      <c r="F359" s="204" t="s">
        <v>487</v>
      </c>
      <c r="G359" s="202"/>
      <c r="H359" s="205">
        <v>39.799999999999997</v>
      </c>
      <c r="I359" s="206"/>
      <c r="J359" s="206"/>
      <c r="K359" s="202"/>
      <c r="L359" s="202"/>
      <c r="M359" s="207"/>
      <c r="N359" s="208"/>
      <c r="O359" s="209"/>
      <c r="P359" s="209"/>
      <c r="Q359" s="209"/>
      <c r="R359" s="209"/>
      <c r="S359" s="209"/>
      <c r="T359" s="209"/>
      <c r="U359" s="209"/>
      <c r="V359" s="209"/>
      <c r="W359" s="209"/>
      <c r="X359" s="210"/>
      <c r="AT359" s="211" t="s">
        <v>145</v>
      </c>
      <c r="AU359" s="211" t="s">
        <v>85</v>
      </c>
      <c r="AV359" s="12" t="s">
        <v>85</v>
      </c>
      <c r="AW359" s="12" t="s">
        <v>5</v>
      </c>
      <c r="AX359" s="12" t="s">
        <v>75</v>
      </c>
      <c r="AY359" s="211" t="s">
        <v>130</v>
      </c>
    </row>
    <row r="360" spans="2:65" s="12" customFormat="1" ht="22.5">
      <c r="B360" s="201"/>
      <c r="C360" s="202"/>
      <c r="D360" s="197" t="s">
        <v>145</v>
      </c>
      <c r="E360" s="203" t="s">
        <v>19</v>
      </c>
      <c r="F360" s="204" t="s">
        <v>488</v>
      </c>
      <c r="G360" s="202"/>
      <c r="H360" s="205">
        <v>4</v>
      </c>
      <c r="I360" s="206"/>
      <c r="J360" s="206"/>
      <c r="K360" s="202"/>
      <c r="L360" s="202"/>
      <c r="M360" s="207"/>
      <c r="N360" s="208"/>
      <c r="O360" s="209"/>
      <c r="P360" s="209"/>
      <c r="Q360" s="209"/>
      <c r="R360" s="209"/>
      <c r="S360" s="209"/>
      <c r="T360" s="209"/>
      <c r="U360" s="209"/>
      <c r="V360" s="209"/>
      <c r="W360" s="209"/>
      <c r="X360" s="210"/>
      <c r="AT360" s="211" t="s">
        <v>145</v>
      </c>
      <c r="AU360" s="211" t="s">
        <v>85</v>
      </c>
      <c r="AV360" s="12" t="s">
        <v>85</v>
      </c>
      <c r="AW360" s="12" t="s">
        <v>5</v>
      </c>
      <c r="AX360" s="12" t="s">
        <v>75</v>
      </c>
      <c r="AY360" s="211" t="s">
        <v>130</v>
      </c>
    </row>
    <row r="361" spans="2:65" s="14" customFormat="1">
      <c r="B361" s="222"/>
      <c r="C361" s="223"/>
      <c r="D361" s="197" t="s">
        <v>145</v>
      </c>
      <c r="E361" s="224" t="s">
        <v>19</v>
      </c>
      <c r="F361" s="225" t="s">
        <v>173</v>
      </c>
      <c r="G361" s="223"/>
      <c r="H361" s="226">
        <v>84.5</v>
      </c>
      <c r="I361" s="227"/>
      <c r="J361" s="227"/>
      <c r="K361" s="223"/>
      <c r="L361" s="223"/>
      <c r="M361" s="228"/>
      <c r="N361" s="229"/>
      <c r="O361" s="230"/>
      <c r="P361" s="230"/>
      <c r="Q361" s="230"/>
      <c r="R361" s="230"/>
      <c r="S361" s="230"/>
      <c r="T361" s="230"/>
      <c r="U361" s="230"/>
      <c r="V361" s="230"/>
      <c r="W361" s="230"/>
      <c r="X361" s="231"/>
      <c r="AT361" s="232" t="s">
        <v>145</v>
      </c>
      <c r="AU361" s="232" t="s">
        <v>85</v>
      </c>
      <c r="AV361" s="14" t="s">
        <v>137</v>
      </c>
      <c r="AW361" s="14" t="s">
        <v>5</v>
      </c>
      <c r="AX361" s="14" t="s">
        <v>83</v>
      </c>
      <c r="AY361" s="232" t="s">
        <v>130</v>
      </c>
    </row>
    <row r="362" spans="2:65" s="11" customFormat="1" ht="22.9" customHeight="1">
      <c r="B362" s="167"/>
      <c r="C362" s="168"/>
      <c r="D362" s="169" t="s">
        <v>74</v>
      </c>
      <c r="E362" s="182" t="s">
        <v>178</v>
      </c>
      <c r="F362" s="182" t="s">
        <v>489</v>
      </c>
      <c r="G362" s="168"/>
      <c r="H362" s="168"/>
      <c r="I362" s="171"/>
      <c r="J362" s="171"/>
      <c r="K362" s="183">
        <f>BK362</f>
        <v>0</v>
      </c>
      <c r="L362" s="168"/>
      <c r="M362" s="173"/>
      <c r="N362" s="174"/>
      <c r="O362" s="175"/>
      <c r="P362" s="175"/>
      <c r="Q362" s="176">
        <f>SUM(Q363:Q373)</f>
        <v>0</v>
      </c>
      <c r="R362" s="176">
        <f>SUM(R363:R373)</f>
        <v>0</v>
      </c>
      <c r="S362" s="175"/>
      <c r="T362" s="177">
        <f>SUM(T363:T373)</f>
        <v>0</v>
      </c>
      <c r="U362" s="175"/>
      <c r="V362" s="177">
        <f>SUM(V363:V373)</f>
        <v>70.411799999999999</v>
      </c>
      <c r="W362" s="175"/>
      <c r="X362" s="178">
        <f>SUM(X363:X373)</f>
        <v>0</v>
      </c>
      <c r="AR362" s="179" t="s">
        <v>83</v>
      </c>
      <c r="AT362" s="180" t="s">
        <v>74</v>
      </c>
      <c r="AU362" s="180" t="s">
        <v>83</v>
      </c>
      <c r="AY362" s="179" t="s">
        <v>130</v>
      </c>
      <c r="BK362" s="181">
        <f>SUM(BK363:BK373)</f>
        <v>0</v>
      </c>
    </row>
    <row r="363" spans="2:65" s="1" customFormat="1" ht="24" customHeight="1">
      <c r="B363" s="33"/>
      <c r="C363" s="184" t="s">
        <v>490</v>
      </c>
      <c r="D363" s="184" t="s">
        <v>132</v>
      </c>
      <c r="E363" s="185" t="s">
        <v>491</v>
      </c>
      <c r="F363" s="186" t="s">
        <v>492</v>
      </c>
      <c r="G363" s="187" t="s">
        <v>135</v>
      </c>
      <c r="H363" s="188">
        <v>150</v>
      </c>
      <c r="I363" s="189"/>
      <c r="J363" s="189"/>
      <c r="K363" s="188">
        <f>ROUND(P363*H363,2)</f>
        <v>0</v>
      </c>
      <c r="L363" s="186" t="s">
        <v>136</v>
      </c>
      <c r="M363" s="37"/>
      <c r="N363" s="190" t="s">
        <v>19</v>
      </c>
      <c r="O363" s="191" t="s">
        <v>44</v>
      </c>
      <c r="P363" s="192">
        <f>I363+J363</f>
        <v>0</v>
      </c>
      <c r="Q363" s="192">
        <f>ROUND(I363*H363,2)</f>
        <v>0</v>
      </c>
      <c r="R363" s="192">
        <f>ROUND(J363*H363,2)</f>
        <v>0</v>
      </c>
      <c r="S363" s="61"/>
      <c r="T363" s="193">
        <f>S363*H363</f>
        <v>0</v>
      </c>
      <c r="U363" s="193">
        <v>0.17726</v>
      </c>
      <c r="V363" s="193">
        <f>U363*H363</f>
        <v>26.588999999999999</v>
      </c>
      <c r="W363" s="193">
        <v>0</v>
      </c>
      <c r="X363" s="194">
        <f>W363*H363</f>
        <v>0</v>
      </c>
      <c r="AR363" s="195" t="s">
        <v>137</v>
      </c>
      <c r="AT363" s="195" t="s">
        <v>132</v>
      </c>
      <c r="AU363" s="195" t="s">
        <v>85</v>
      </c>
      <c r="AY363" s="17" t="s">
        <v>130</v>
      </c>
      <c r="BE363" s="196">
        <f>IF(O363="základní",K363,0)</f>
        <v>0</v>
      </c>
      <c r="BF363" s="196">
        <f>IF(O363="snížená",K363,0)</f>
        <v>0</v>
      </c>
      <c r="BG363" s="196">
        <f>IF(O363="zákl. přenesená",K363,0)</f>
        <v>0</v>
      </c>
      <c r="BH363" s="196">
        <f>IF(O363="sníž. přenesená",K363,0)</f>
        <v>0</v>
      </c>
      <c r="BI363" s="196">
        <f>IF(O363="nulová",K363,0)</f>
        <v>0</v>
      </c>
      <c r="BJ363" s="17" t="s">
        <v>83</v>
      </c>
      <c r="BK363" s="196">
        <f>ROUND(P363*H363,2)</f>
        <v>0</v>
      </c>
      <c r="BL363" s="17" t="s">
        <v>137</v>
      </c>
      <c r="BM363" s="195" t="s">
        <v>493</v>
      </c>
    </row>
    <row r="364" spans="2:65" s="1" customFormat="1" ht="39">
      <c r="B364" s="33"/>
      <c r="C364" s="34"/>
      <c r="D364" s="197" t="s">
        <v>139</v>
      </c>
      <c r="E364" s="34"/>
      <c r="F364" s="198" t="s">
        <v>494</v>
      </c>
      <c r="G364" s="34"/>
      <c r="H364" s="34"/>
      <c r="I364" s="106"/>
      <c r="J364" s="106"/>
      <c r="K364" s="34"/>
      <c r="L364" s="34"/>
      <c r="M364" s="37"/>
      <c r="N364" s="199"/>
      <c r="O364" s="61"/>
      <c r="P364" s="61"/>
      <c r="Q364" s="61"/>
      <c r="R364" s="61"/>
      <c r="S364" s="61"/>
      <c r="T364" s="61"/>
      <c r="U364" s="61"/>
      <c r="V364" s="61"/>
      <c r="W364" s="61"/>
      <c r="X364" s="62"/>
      <c r="AT364" s="17" t="s">
        <v>139</v>
      </c>
      <c r="AU364" s="17" t="s">
        <v>85</v>
      </c>
    </row>
    <row r="365" spans="2:65" s="1" customFormat="1" ht="97.5">
      <c r="B365" s="33"/>
      <c r="C365" s="34"/>
      <c r="D365" s="197" t="s">
        <v>141</v>
      </c>
      <c r="E365" s="34"/>
      <c r="F365" s="200" t="s">
        <v>495</v>
      </c>
      <c r="G365" s="34"/>
      <c r="H365" s="34"/>
      <c r="I365" s="106"/>
      <c r="J365" s="106"/>
      <c r="K365" s="34"/>
      <c r="L365" s="34"/>
      <c r="M365" s="37"/>
      <c r="N365" s="199"/>
      <c r="O365" s="61"/>
      <c r="P365" s="61"/>
      <c r="Q365" s="61"/>
      <c r="R365" s="61"/>
      <c r="S365" s="61"/>
      <c r="T365" s="61"/>
      <c r="U365" s="61"/>
      <c r="V365" s="61"/>
      <c r="W365" s="61"/>
      <c r="X365" s="62"/>
      <c r="AT365" s="17" t="s">
        <v>141</v>
      </c>
      <c r="AU365" s="17" t="s">
        <v>85</v>
      </c>
    </row>
    <row r="366" spans="2:65" s="12" customFormat="1">
      <c r="B366" s="201"/>
      <c r="C366" s="202"/>
      <c r="D366" s="197" t="s">
        <v>145</v>
      </c>
      <c r="E366" s="203" t="s">
        <v>19</v>
      </c>
      <c r="F366" s="204" t="s">
        <v>496</v>
      </c>
      <c r="G366" s="202"/>
      <c r="H366" s="205">
        <v>150</v>
      </c>
      <c r="I366" s="206"/>
      <c r="J366" s="206"/>
      <c r="K366" s="202"/>
      <c r="L366" s="202"/>
      <c r="M366" s="207"/>
      <c r="N366" s="208"/>
      <c r="O366" s="209"/>
      <c r="P366" s="209"/>
      <c r="Q366" s="209"/>
      <c r="R366" s="209"/>
      <c r="S366" s="209"/>
      <c r="T366" s="209"/>
      <c r="U366" s="209"/>
      <c r="V366" s="209"/>
      <c r="W366" s="209"/>
      <c r="X366" s="210"/>
      <c r="AT366" s="211" t="s">
        <v>145</v>
      </c>
      <c r="AU366" s="211" t="s">
        <v>85</v>
      </c>
      <c r="AV366" s="12" t="s">
        <v>85</v>
      </c>
      <c r="AW366" s="12" t="s">
        <v>5</v>
      </c>
      <c r="AX366" s="12" t="s">
        <v>83</v>
      </c>
      <c r="AY366" s="211" t="s">
        <v>130</v>
      </c>
    </row>
    <row r="367" spans="2:65" s="1" customFormat="1" ht="24" customHeight="1">
      <c r="B367" s="33"/>
      <c r="C367" s="184" t="s">
        <v>497</v>
      </c>
      <c r="D367" s="184" t="s">
        <v>132</v>
      </c>
      <c r="E367" s="185" t="s">
        <v>498</v>
      </c>
      <c r="F367" s="186" t="s">
        <v>499</v>
      </c>
      <c r="G367" s="187" t="s">
        <v>135</v>
      </c>
      <c r="H367" s="188">
        <v>420</v>
      </c>
      <c r="I367" s="189"/>
      <c r="J367" s="189"/>
      <c r="K367" s="188">
        <f>ROUND(P367*H367,2)</f>
        <v>0</v>
      </c>
      <c r="L367" s="186" t="s">
        <v>136</v>
      </c>
      <c r="M367" s="37"/>
      <c r="N367" s="190" t="s">
        <v>19</v>
      </c>
      <c r="O367" s="191" t="s">
        <v>44</v>
      </c>
      <c r="P367" s="192">
        <f>I367+J367</f>
        <v>0</v>
      </c>
      <c r="Q367" s="192">
        <f>ROUND(I367*H367,2)</f>
        <v>0</v>
      </c>
      <c r="R367" s="192">
        <f>ROUND(J367*H367,2)</f>
        <v>0</v>
      </c>
      <c r="S367" s="61"/>
      <c r="T367" s="193">
        <f>S367*H367</f>
        <v>0</v>
      </c>
      <c r="U367" s="193">
        <v>0.10434</v>
      </c>
      <c r="V367" s="193">
        <f>U367*H367</f>
        <v>43.822800000000001</v>
      </c>
      <c r="W367" s="193">
        <v>0</v>
      </c>
      <c r="X367" s="194">
        <f>W367*H367</f>
        <v>0</v>
      </c>
      <c r="AR367" s="195" t="s">
        <v>137</v>
      </c>
      <c r="AT367" s="195" t="s">
        <v>132</v>
      </c>
      <c r="AU367" s="195" t="s">
        <v>85</v>
      </c>
      <c r="AY367" s="17" t="s">
        <v>130</v>
      </c>
      <c r="BE367" s="196">
        <f>IF(O367="základní",K367,0)</f>
        <v>0</v>
      </c>
      <c r="BF367" s="196">
        <f>IF(O367="snížená",K367,0)</f>
        <v>0</v>
      </c>
      <c r="BG367" s="196">
        <f>IF(O367="zákl. přenesená",K367,0)</f>
        <v>0</v>
      </c>
      <c r="BH367" s="196">
        <f>IF(O367="sníž. přenesená",K367,0)</f>
        <v>0</v>
      </c>
      <c r="BI367" s="196">
        <f>IF(O367="nulová",K367,0)</f>
        <v>0</v>
      </c>
      <c r="BJ367" s="17" t="s">
        <v>83</v>
      </c>
      <c r="BK367" s="196">
        <f>ROUND(P367*H367,2)</f>
        <v>0</v>
      </c>
      <c r="BL367" s="17" t="s">
        <v>137</v>
      </c>
      <c r="BM367" s="195" t="s">
        <v>500</v>
      </c>
    </row>
    <row r="368" spans="2:65" s="1" customFormat="1" ht="19.5">
      <c r="B368" s="33"/>
      <c r="C368" s="34"/>
      <c r="D368" s="197" t="s">
        <v>139</v>
      </c>
      <c r="E368" s="34"/>
      <c r="F368" s="198" t="s">
        <v>501</v>
      </c>
      <c r="G368" s="34"/>
      <c r="H368" s="34"/>
      <c r="I368" s="106"/>
      <c r="J368" s="106"/>
      <c r="K368" s="34"/>
      <c r="L368" s="34"/>
      <c r="M368" s="37"/>
      <c r="N368" s="199"/>
      <c r="O368" s="61"/>
      <c r="P368" s="61"/>
      <c r="Q368" s="61"/>
      <c r="R368" s="61"/>
      <c r="S368" s="61"/>
      <c r="T368" s="61"/>
      <c r="U368" s="61"/>
      <c r="V368" s="61"/>
      <c r="W368" s="61"/>
      <c r="X368" s="62"/>
      <c r="AT368" s="17" t="s">
        <v>139</v>
      </c>
      <c r="AU368" s="17" t="s">
        <v>85</v>
      </c>
    </row>
    <row r="369" spans="2:65" s="1" customFormat="1" ht="204.75">
      <c r="B369" s="33"/>
      <c r="C369" s="34"/>
      <c r="D369" s="197" t="s">
        <v>141</v>
      </c>
      <c r="E369" s="34"/>
      <c r="F369" s="200" t="s">
        <v>502</v>
      </c>
      <c r="G369" s="34"/>
      <c r="H369" s="34"/>
      <c r="I369" s="106"/>
      <c r="J369" s="106"/>
      <c r="K369" s="34"/>
      <c r="L369" s="34"/>
      <c r="M369" s="37"/>
      <c r="N369" s="199"/>
      <c r="O369" s="61"/>
      <c r="P369" s="61"/>
      <c r="Q369" s="61"/>
      <c r="R369" s="61"/>
      <c r="S369" s="61"/>
      <c r="T369" s="61"/>
      <c r="U369" s="61"/>
      <c r="V369" s="61"/>
      <c r="W369" s="61"/>
      <c r="X369" s="62"/>
      <c r="AT369" s="17" t="s">
        <v>141</v>
      </c>
      <c r="AU369" s="17" t="s">
        <v>85</v>
      </c>
    </row>
    <row r="370" spans="2:65" s="12" customFormat="1" ht="22.5">
      <c r="B370" s="201"/>
      <c r="C370" s="202"/>
      <c r="D370" s="197" t="s">
        <v>145</v>
      </c>
      <c r="E370" s="203" t="s">
        <v>19</v>
      </c>
      <c r="F370" s="204" t="s">
        <v>503</v>
      </c>
      <c r="G370" s="202"/>
      <c r="H370" s="205">
        <v>420</v>
      </c>
      <c r="I370" s="206"/>
      <c r="J370" s="206"/>
      <c r="K370" s="202"/>
      <c r="L370" s="202"/>
      <c r="M370" s="207"/>
      <c r="N370" s="208"/>
      <c r="O370" s="209"/>
      <c r="P370" s="209"/>
      <c r="Q370" s="209"/>
      <c r="R370" s="209"/>
      <c r="S370" s="209"/>
      <c r="T370" s="209"/>
      <c r="U370" s="209"/>
      <c r="V370" s="209"/>
      <c r="W370" s="209"/>
      <c r="X370" s="210"/>
      <c r="AT370" s="211" t="s">
        <v>145</v>
      </c>
      <c r="AU370" s="211" t="s">
        <v>85</v>
      </c>
      <c r="AV370" s="12" t="s">
        <v>85</v>
      </c>
      <c r="AW370" s="12" t="s">
        <v>5</v>
      </c>
      <c r="AX370" s="12" t="s">
        <v>83</v>
      </c>
      <c r="AY370" s="211" t="s">
        <v>130</v>
      </c>
    </row>
    <row r="371" spans="2:65" s="1" customFormat="1" ht="24" customHeight="1">
      <c r="B371" s="33"/>
      <c r="C371" s="184" t="s">
        <v>504</v>
      </c>
      <c r="D371" s="184" t="s">
        <v>132</v>
      </c>
      <c r="E371" s="185" t="s">
        <v>505</v>
      </c>
      <c r="F371" s="186" t="s">
        <v>506</v>
      </c>
      <c r="G371" s="187" t="s">
        <v>135</v>
      </c>
      <c r="H371" s="188">
        <v>420</v>
      </c>
      <c r="I371" s="189"/>
      <c r="J371" s="189"/>
      <c r="K371" s="188">
        <f>ROUND(P371*H371,2)</f>
        <v>0</v>
      </c>
      <c r="L371" s="186" t="s">
        <v>136</v>
      </c>
      <c r="M371" s="37"/>
      <c r="N371" s="190" t="s">
        <v>19</v>
      </c>
      <c r="O371" s="191" t="s">
        <v>44</v>
      </c>
      <c r="P371" s="192">
        <f>I371+J371</f>
        <v>0</v>
      </c>
      <c r="Q371" s="192">
        <f>ROUND(I371*H371,2)</f>
        <v>0</v>
      </c>
      <c r="R371" s="192">
        <f>ROUND(J371*H371,2)</f>
        <v>0</v>
      </c>
      <c r="S371" s="61"/>
      <c r="T371" s="193">
        <f>S371*H371</f>
        <v>0</v>
      </c>
      <c r="U371" s="193">
        <v>0</v>
      </c>
      <c r="V371" s="193">
        <f>U371*H371</f>
        <v>0</v>
      </c>
      <c r="W371" s="193">
        <v>0</v>
      </c>
      <c r="X371" s="194">
        <f>W371*H371</f>
        <v>0</v>
      </c>
      <c r="AR371" s="195" t="s">
        <v>137</v>
      </c>
      <c r="AT371" s="195" t="s">
        <v>132</v>
      </c>
      <c r="AU371" s="195" t="s">
        <v>85</v>
      </c>
      <c r="AY371" s="17" t="s">
        <v>130</v>
      </c>
      <c r="BE371" s="196">
        <f>IF(O371="základní",K371,0)</f>
        <v>0</v>
      </c>
      <c r="BF371" s="196">
        <f>IF(O371="snížená",K371,0)</f>
        <v>0</v>
      </c>
      <c r="BG371" s="196">
        <f>IF(O371="zákl. přenesená",K371,0)</f>
        <v>0</v>
      </c>
      <c r="BH371" s="196">
        <f>IF(O371="sníž. přenesená",K371,0)</f>
        <v>0</v>
      </c>
      <c r="BI371" s="196">
        <f>IF(O371="nulová",K371,0)</f>
        <v>0</v>
      </c>
      <c r="BJ371" s="17" t="s">
        <v>83</v>
      </c>
      <c r="BK371" s="196">
        <f>ROUND(P371*H371,2)</f>
        <v>0</v>
      </c>
      <c r="BL371" s="17" t="s">
        <v>137</v>
      </c>
      <c r="BM371" s="195" t="s">
        <v>507</v>
      </c>
    </row>
    <row r="372" spans="2:65" s="1" customFormat="1" ht="19.5">
      <c r="B372" s="33"/>
      <c r="C372" s="34"/>
      <c r="D372" s="197" t="s">
        <v>139</v>
      </c>
      <c r="E372" s="34"/>
      <c r="F372" s="198" t="s">
        <v>508</v>
      </c>
      <c r="G372" s="34"/>
      <c r="H372" s="34"/>
      <c r="I372" s="106"/>
      <c r="J372" s="106"/>
      <c r="K372" s="34"/>
      <c r="L372" s="34"/>
      <c r="M372" s="37"/>
      <c r="N372" s="199"/>
      <c r="O372" s="61"/>
      <c r="P372" s="61"/>
      <c r="Q372" s="61"/>
      <c r="R372" s="61"/>
      <c r="S372" s="61"/>
      <c r="T372" s="61"/>
      <c r="U372" s="61"/>
      <c r="V372" s="61"/>
      <c r="W372" s="61"/>
      <c r="X372" s="62"/>
      <c r="AT372" s="17" t="s">
        <v>139</v>
      </c>
      <c r="AU372" s="17" t="s">
        <v>85</v>
      </c>
    </row>
    <row r="373" spans="2:65" s="12" customFormat="1" ht="22.5">
      <c r="B373" s="201"/>
      <c r="C373" s="202"/>
      <c r="D373" s="197" t="s">
        <v>145</v>
      </c>
      <c r="E373" s="203" t="s">
        <v>19</v>
      </c>
      <c r="F373" s="204" t="s">
        <v>503</v>
      </c>
      <c r="G373" s="202"/>
      <c r="H373" s="205">
        <v>420</v>
      </c>
      <c r="I373" s="206"/>
      <c r="J373" s="206"/>
      <c r="K373" s="202"/>
      <c r="L373" s="202"/>
      <c r="M373" s="207"/>
      <c r="N373" s="208"/>
      <c r="O373" s="209"/>
      <c r="P373" s="209"/>
      <c r="Q373" s="209"/>
      <c r="R373" s="209"/>
      <c r="S373" s="209"/>
      <c r="T373" s="209"/>
      <c r="U373" s="209"/>
      <c r="V373" s="209"/>
      <c r="W373" s="209"/>
      <c r="X373" s="210"/>
      <c r="AT373" s="211" t="s">
        <v>145</v>
      </c>
      <c r="AU373" s="211" t="s">
        <v>85</v>
      </c>
      <c r="AV373" s="12" t="s">
        <v>85</v>
      </c>
      <c r="AW373" s="12" t="s">
        <v>5</v>
      </c>
      <c r="AX373" s="12" t="s">
        <v>83</v>
      </c>
      <c r="AY373" s="211" t="s">
        <v>130</v>
      </c>
    </row>
    <row r="374" spans="2:65" s="11" customFormat="1" ht="22.9" customHeight="1">
      <c r="B374" s="167"/>
      <c r="C374" s="168"/>
      <c r="D374" s="169" t="s">
        <v>74</v>
      </c>
      <c r="E374" s="182" t="s">
        <v>207</v>
      </c>
      <c r="F374" s="182" t="s">
        <v>509</v>
      </c>
      <c r="G374" s="168"/>
      <c r="H374" s="168"/>
      <c r="I374" s="171"/>
      <c r="J374" s="171"/>
      <c r="K374" s="183">
        <f>BK374</f>
        <v>0</v>
      </c>
      <c r="L374" s="168"/>
      <c r="M374" s="173"/>
      <c r="N374" s="174"/>
      <c r="O374" s="175"/>
      <c r="P374" s="175"/>
      <c r="Q374" s="176">
        <f>SUM(Q375:Q400)</f>
        <v>0</v>
      </c>
      <c r="R374" s="176">
        <f>SUM(R375:R400)</f>
        <v>0</v>
      </c>
      <c r="S374" s="175"/>
      <c r="T374" s="177">
        <f>SUM(T375:T400)</f>
        <v>0</v>
      </c>
      <c r="U374" s="175"/>
      <c r="V374" s="177">
        <f>SUM(V375:V400)</f>
        <v>1.2879966</v>
      </c>
      <c r="W374" s="175"/>
      <c r="X374" s="178">
        <f>SUM(X375:X400)</f>
        <v>63.25</v>
      </c>
      <c r="AR374" s="179" t="s">
        <v>83</v>
      </c>
      <c r="AT374" s="180" t="s">
        <v>74</v>
      </c>
      <c r="AU374" s="180" t="s">
        <v>83</v>
      </c>
      <c r="AY374" s="179" t="s">
        <v>130</v>
      </c>
      <c r="BK374" s="181">
        <f>SUM(BK375:BK400)</f>
        <v>0</v>
      </c>
    </row>
    <row r="375" spans="2:65" s="1" customFormat="1" ht="24" customHeight="1">
      <c r="B375" s="33"/>
      <c r="C375" s="184" t="s">
        <v>510</v>
      </c>
      <c r="D375" s="184" t="s">
        <v>132</v>
      </c>
      <c r="E375" s="185" t="s">
        <v>511</v>
      </c>
      <c r="F375" s="186" t="s">
        <v>512</v>
      </c>
      <c r="G375" s="187" t="s">
        <v>135</v>
      </c>
      <c r="H375" s="188">
        <v>0.53</v>
      </c>
      <c r="I375" s="189"/>
      <c r="J375" s="189"/>
      <c r="K375" s="188">
        <f>ROUND(P375*H375,2)</f>
        <v>0</v>
      </c>
      <c r="L375" s="186" t="s">
        <v>136</v>
      </c>
      <c r="M375" s="37"/>
      <c r="N375" s="190" t="s">
        <v>19</v>
      </c>
      <c r="O375" s="191" t="s">
        <v>44</v>
      </c>
      <c r="P375" s="192">
        <f>I375+J375</f>
        <v>0</v>
      </c>
      <c r="Q375" s="192">
        <f>ROUND(I375*H375,2)</f>
        <v>0</v>
      </c>
      <c r="R375" s="192">
        <f>ROUND(J375*H375,2)</f>
        <v>0</v>
      </c>
      <c r="S375" s="61"/>
      <c r="T375" s="193">
        <f>S375*H375</f>
        <v>0</v>
      </c>
      <c r="U375" s="193">
        <v>4.6219999999999997E-2</v>
      </c>
      <c r="V375" s="193">
        <f>U375*H375</f>
        <v>2.44966E-2</v>
      </c>
      <c r="W375" s="193">
        <v>0</v>
      </c>
      <c r="X375" s="194">
        <f>W375*H375</f>
        <v>0</v>
      </c>
      <c r="AR375" s="195" t="s">
        <v>137</v>
      </c>
      <c r="AT375" s="195" t="s">
        <v>132</v>
      </c>
      <c r="AU375" s="195" t="s">
        <v>85</v>
      </c>
      <c r="AY375" s="17" t="s">
        <v>130</v>
      </c>
      <c r="BE375" s="196">
        <f>IF(O375="základní",K375,0)</f>
        <v>0</v>
      </c>
      <c r="BF375" s="196">
        <f>IF(O375="snížená",K375,0)</f>
        <v>0</v>
      </c>
      <c r="BG375" s="196">
        <f>IF(O375="zákl. přenesená",K375,0)</f>
        <v>0</v>
      </c>
      <c r="BH375" s="196">
        <f>IF(O375="sníž. přenesená",K375,0)</f>
        <v>0</v>
      </c>
      <c r="BI375" s="196">
        <f>IF(O375="nulová",K375,0)</f>
        <v>0</v>
      </c>
      <c r="BJ375" s="17" t="s">
        <v>83</v>
      </c>
      <c r="BK375" s="196">
        <f>ROUND(P375*H375,2)</f>
        <v>0</v>
      </c>
      <c r="BL375" s="17" t="s">
        <v>137</v>
      </c>
      <c r="BM375" s="195" t="s">
        <v>513</v>
      </c>
    </row>
    <row r="376" spans="2:65" s="1" customFormat="1" ht="29.25">
      <c r="B376" s="33"/>
      <c r="C376" s="34"/>
      <c r="D376" s="197" t="s">
        <v>139</v>
      </c>
      <c r="E376" s="34"/>
      <c r="F376" s="198" t="s">
        <v>514</v>
      </c>
      <c r="G376" s="34"/>
      <c r="H376" s="34"/>
      <c r="I376" s="106"/>
      <c r="J376" s="106"/>
      <c r="K376" s="34"/>
      <c r="L376" s="34"/>
      <c r="M376" s="37"/>
      <c r="N376" s="199"/>
      <c r="O376" s="61"/>
      <c r="P376" s="61"/>
      <c r="Q376" s="61"/>
      <c r="R376" s="61"/>
      <c r="S376" s="61"/>
      <c r="T376" s="61"/>
      <c r="U376" s="61"/>
      <c r="V376" s="61"/>
      <c r="W376" s="61"/>
      <c r="X376" s="62"/>
      <c r="AT376" s="17" t="s">
        <v>139</v>
      </c>
      <c r="AU376" s="17" t="s">
        <v>85</v>
      </c>
    </row>
    <row r="377" spans="2:65" s="1" customFormat="1" ht="117">
      <c r="B377" s="33"/>
      <c r="C377" s="34"/>
      <c r="D377" s="197" t="s">
        <v>141</v>
      </c>
      <c r="E377" s="34"/>
      <c r="F377" s="200" t="s">
        <v>515</v>
      </c>
      <c r="G377" s="34"/>
      <c r="H377" s="34"/>
      <c r="I377" s="106"/>
      <c r="J377" s="106"/>
      <c r="K377" s="34"/>
      <c r="L377" s="34"/>
      <c r="M377" s="37"/>
      <c r="N377" s="199"/>
      <c r="O377" s="61"/>
      <c r="P377" s="61"/>
      <c r="Q377" s="61"/>
      <c r="R377" s="61"/>
      <c r="S377" s="61"/>
      <c r="T377" s="61"/>
      <c r="U377" s="61"/>
      <c r="V377" s="61"/>
      <c r="W377" s="61"/>
      <c r="X377" s="62"/>
      <c r="AT377" s="17" t="s">
        <v>141</v>
      </c>
      <c r="AU377" s="17" t="s">
        <v>85</v>
      </c>
    </row>
    <row r="378" spans="2:65" s="12" customFormat="1">
      <c r="B378" s="201"/>
      <c r="C378" s="202"/>
      <c r="D378" s="197" t="s">
        <v>145</v>
      </c>
      <c r="E378" s="203" t="s">
        <v>19</v>
      </c>
      <c r="F378" s="204" t="s">
        <v>516</v>
      </c>
      <c r="G378" s="202"/>
      <c r="H378" s="205">
        <v>0.48</v>
      </c>
      <c r="I378" s="206"/>
      <c r="J378" s="206"/>
      <c r="K378" s="202"/>
      <c r="L378" s="202"/>
      <c r="M378" s="207"/>
      <c r="N378" s="208"/>
      <c r="O378" s="209"/>
      <c r="P378" s="209"/>
      <c r="Q378" s="209"/>
      <c r="R378" s="209"/>
      <c r="S378" s="209"/>
      <c r="T378" s="209"/>
      <c r="U378" s="209"/>
      <c r="V378" s="209"/>
      <c r="W378" s="209"/>
      <c r="X378" s="210"/>
      <c r="AT378" s="211" t="s">
        <v>145</v>
      </c>
      <c r="AU378" s="211" t="s">
        <v>85</v>
      </c>
      <c r="AV378" s="12" t="s">
        <v>85</v>
      </c>
      <c r="AW378" s="12" t="s">
        <v>5</v>
      </c>
      <c r="AX378" s="12" t="s">
        <v>75</v>
      </c>
      <c r="AY378" s="211" t="s">
        <v>130</v>
      </c>
    </row>
    <row r="379" spans="2:65" s="12" customFormat="1">
      <c r="B379" s="201"/>
      <c r="C379" s="202"/>
      <c r="D379" s="197" t="s">
        <v>145</v>
      </c>
      <c r="E379" s="203" t="s">
        <v>19</v>
      </c>
      <c r="F379" s="204" t="s">
        <v>517</v>
      </c>
      <c r="G379" s="202"/>
      <c r="H379" s="205">
        <v>0.05</v>
      </c>
      <c r="I379" s="206"/>
      <c r="J379" s="206"/>
      <c r="K379" s="202"/>
      <c r="L379" s="202"/>
      <c r="M379" s="207"/>
      <c r="N379" s="208"/>
      <c r="O379" s="209"/>
      <c r="P379" s="209"/>
      <c r="Q379" s="209"/>
      <c r="R379" s="209"/>
      <c r="S379" s="209"/>
      <c r="T379" s="209"/>
      <c r="U379" s="209"/>
      <c r="V379" s="209"/>
      <c r="W379" s="209"/>
      <c r="X379" s="210"/>
      <c r="AT379" s="211" t="s">
        <v>145</v>
      </c>
      <c r="AU379" s="211" t="s">
        <v>85</v>
      </c>
      <c r="AV379" s="12" t="s">
        <v>85</v>
      </c>
      <c r="AW379" s="12" t="s">
        <v>5</v>
      </c>
      <c r="AX379" s="12" t="s">
        <v>75</v>
      </c>
      <c r="AY379" s="211" t="s">
        <v>130</v>
      </c>
    </row>
    <row r="380" spans="2:65" s="14" customFormat="1">
      <c r="B380" s="222"/>
      <c r="C380" s="223"/>
      <c r="D380" s="197" t="s">
        <v>145</v>
      </c>
      <c r="E380" s="224" t="s">
        <v>19</v>
      </c>
      <c r="F380" s="225" t="s">
        <v>173</v>
      </c>
      <c r="G380" s="223"/>
      <c r="H380" s="226">
        <v>0.53</v>
      </c>
      <c r="I380" s="227"/>
      <c r="J380" s="227"/>
      <c r="K380" s="223"/>
      <c r="L380" s="223"/>
      <c r="M380" s="228"/>
      <c r="N380" s="229"/>
      <c r="O380" s="230"/>
      <c r="P380" s="230"/>
      <c r="Q380" s="230"/>
      <c r="R380" s="230"/>
      <c r="S380" s="230"/>
      <c r="T380" s="230"/>
      <c r="U380" s="230"/>
      <c r="V380" s="230"/>
      <c r="W380" s="230"/>
      <c r="X380" s="231"/>
      <c r="AT380" s="232" t="s">
        <v>145</v>
      </c>
      <c r="AU380" s="232" t="s">
        <v>85</v>
      </c>
      <c r="AV380" s="14" t="s">
        <v>137</v>
      </c>
      <c r="AW380" s="14" t="s">
        <v>5</v>
      </c>
      <c r="AX380" s="14" t="s">
        <v>83</v>
      </c>
      <c r="AY380" s="232" t="s">
        <v>130</v>
      </c>
    </row>
    <row r="381" spans="2:65" s="1" customFormat="1" ht="16.5" customHeight="1">
      <c r="B381" s="33"/>
      <c r="C381" s="184" t="s">
        <v>518</v>
      </c>
      <c r="D381" s="184" t="s">
        <v>132</v>
      </c>
      <c r="E381" s="185" t="s">
        <v>519</v>
      </c>
      <c r="F381" s="186" t="s">
        <v>520</v>
      </c>
      <c r="G381" s="187" t="s">
        <v>521</v>
      </c>
      <c r="H381" s="188">
        <v>2</v>
      </c>
      <c r="I381" s="189"/>
      <c r="J381" s="189"/>
      <c r="K381" s="188">
        <f>ROUND(P381*H381,2)</f>
        <v>0</v>
      </c>
      <c r="L381" s="186" t="s">
        <v>19</v>
      </c>
      <c r="M381" s="37"/>
      <c r="N381" s="190" t="s">
        <v>19</v>
      </c>
      <c r="O381" s="191" t="s">
        <v>44</v>
      </c>
      <c r="P381" s="192">
        <f>I381+J381</f>
        <v>0</v>
      </c>
      <c r="Q381" s="192">
        <f>ROUND(I381*H381,2)</f>
        <v>0</v>
      </c>
      <c r="R381" s="192">
        <f>ROUND(J381*H381,2)</f>
        <v>0</v>
      </c>
      <c r="S381" s="61"/>
      <c r="T381" s="193">
        <f>S381*H381</f>
        <v>0</v>
      </c>
      <c r="U381" s="193">
        <v>0</v>
      </c>
      <c r="V381" s="193">
        <f>U381*H381</f>
        <v>0</v>
      </c>
      <c r="W381" s="193">
        <v>0</v>
      </c>
      <c r="X381" s="194">
        <f>W381*H381</f>
        <v>0</v>
      </c>
      <c r="AR381" s="195" t="s">
        <v>137</v>
      </c>
      <c r="AT381" s="195" t="s">
        <v>132</v>
      </c>
      <c r="AU381" s="195" t="s">
        <v>85</v>
      </c>
      <c r="AY381" s="17" t="s">
        <v>130</v>
      </c>
      <c r="BE381" s="196">
        <f>IF(O381="základní",K381,0)</f>
        <v>0</v>
      </c>
      <c r="BF381" s="196">
        <f>IF(O381="snížená",K381,0)</f>
        <v>0</v>
      </c>
      <c r="BG381" s="196">
        <f>IF(O381="zákl. přenesená",K381,0)</f>
        <v>0</v>
      </c>
      <c r="BH381" s="196">
        <f>IF(O381="sníž. přenesená",K381,0)</f>
        <v>0</v>
      </c>
      <c r="BI381" s="196">
        <f>IF(O381="nulová",K381,0)</f>
        <v>0</v>
      </c>
      <c r="BJ381" s="17" t="s">
        <v>83</v>
      </c>
      <c r="BK381" s="196">
        <f>ROUND(P381*H381,2)</f>
        <v>0</v>
      </c>
      <c r="BL381" s="17" t="s">
        <v>137</v>
      </c>
      <c r="BM381" s="195" t="s">
        <v>522</v>
      </c>
    </row>
    <row r="382" spans="2:65" s="1" customFormat="1">
      <c r="B382" s="33"/>
      <c r="C382" s="34"/>
      <c r="D382" s="197" t="s">
        <v>139</v>
      </c>
      <c r="E382" s="34"/>
      <c r="F382" s="198" t="s">
        <v>520</v>
      </c>
      <c r="G382" s="34"/>
      <c r="H382" s="34"/>
      <c r="I382" s="106"/>
      <c r="J382" s="106"/>
      <c r="K382" s="34"/>
      <c r="L382" s="34"/>
      <c r="M382" s="37"/>
      <c r="N382" s="199"/>
      <c r="O382" s="61"/>
      <c r="P382" s="61"/>
      <c r="Q382" s="61"/>
      <c r="R382" s="61"/>
      <c r="S382" s="61"/>
      <c r="T382" s="61"/>
      <c r="U382" s="61"/>
      <c r="V382" s="61"/>
      <c r="W382" s="61"/>
      <c r="X382" s="62"/>
      <c r="AT382" s="17" t="s">
        <v>139</v>
      </c>
      <c r="AU382" s="17" t="s">
        <v>85</v>
      </c>
    </row>
    <row r="383" spans="2:65" s="12" customFormat="1">
      <c r="B383" s="201"/>
      <c r="C383" s="202"/>
      <c r="D383" s="197" t="s">
        <v>145</v>
      </c>
      <c r="E383" s="203" t="s">
        <v>19</v>
      </c>
      <c r="F383" s="204" t="s">
        <v>85</v>
      </c>
      <c r="G383" s="202"/>
      <c r="H383" s="205">
        <v>2</v>
      </c>
      <c r="I383" s="206"/>
      <c r="J383" s="206"/>
      <c r="K383" s="202"/>
      <c r="L383" s="202"/>
      <c r="M383" s="207"/>
      <c r="N383" s="208"/>
      <c r="O383" s="209"/>
      <c r="P383" s="209"/>
      <c r="Q383" s="209"/>
      <c r="R383" s="209"/>
      <c r="S383" s="209"/>
      <c r="T383" s="209"/>
      <c r="U383" s="209"/>
      <c r="V383" s="209"/>
      <c r="W383" s="209"/>
      <c r="X383" s="210"/>
      <c r="AT383" s="211" t="s">
        <v>145</v>
      </c>
      <c r="AU383" s="211" t="s">
        <v>85</v>
      </c>
      <c r="AV383" s="12" t="s">
        <v>85</v>
      </c>
      <c r="AW383" s="12" t="s">
        <v>5</v>
      </c>
      <c r="AX383" s="12" t="s">
        <v>83</v>
      </c>
      <c r="AY383" s="211" t="s">
        <v>130</v>
      </c>
    </row>
    <row r="384" spans="2:65" s="1" customFormat="1" ht="16.5" customHeight="1">
      <c r="B384" s="33"/>
      <c r="C384" s="184" t="s">
        <v>523</v>
      </c>
      <c r="D384" s="184" t="s">
        <v>132</v>
      </c>
      <c r="E384" s="185" t="s">
        <v>524</v>
      </c>
      <c r="F384" s="186" t="s">
        <v>525</v>
      </c>
      <c r="G384" s="187" t="s">
        <v>442</v>
      </c>
      <c r="H384" s="188">
        <v>2</v>
      </c>
      <c r="I384" s="189"/>
      <c r="J384" s="189"/>
      <c r="K384" s="188">
        <f>ROUND(P384*H384,2)</f>
        <v>0</v>
      </c>
      <c r="L384" s="186" t="s">
        <v>19</v>
      </c>
      <c r="M384" s="37"/>
      <c r="N384" s="190" t="s">
        <v>19</v>
      </c>
      <c r="O384" s="191" t="s">
        <v>44</v>
      </c>
      <c r="P384" s="192">
        <f>I384+J384</f>
        <v>0</v>
      </c>
      <c r="Q384" s="192">
        <f>ROUND(I384*H384,2)</f>
        <v>0</v>
      </c>
      <c r="R384" s="192">
        <f>ROUND(J384*H384,2)</f>
        <v>0</v>
      </c>
      <c r="S384" s="61"/>
      <c r="T384" s="193">
        <f>S384*H384</f>
        <v>0</v>
      </c>
      <c r="U384" s="193">
        <v>6.9250000000000006E-2</v>
      </c>
      <c r="V384" s="193">
        <f>U384*H384</f>
        <v>0.13850000000000001</v>
      </c>
      <c r="W384" s="193">
        <v>0</v>
      </c>
      <c r="X384" s="194">
        <f>W384*H384</f>
        <v>0</v>
      </c>
      <c r="AR384" s="195" t="s">
        <v>137</v>
      </c>
      <c r="AT384" s="195" t="s">
        <v>132</v>
      </c>
      <c r="AU384" s="195" t="s">
        <v>85</v>
      </c>
      <c r="AY384" s="17" t="s">
        <v>130</v>
      </c>
      <c r="BE384" s="196">
        <f>IF(O384="základní",K384,0)</f>
        <v>0</v>
      </c>
      <c r="BF384" s="196">
        <f>IF(O384="snížená",K384,0)</f>
        <v>0</v>
      </c>
      <c r="BG384" s="196">
        <f>IF(O384="zákl. přenesená",K384,0)</f>
        <v>0</v>
      </c>
      <c r="BH384" s="196">
        <f>IF(O384="sníž. přenesená",K384,0)</f>
        <v>0</v>
      </c>
      <c r="BI384" s="196">
        <f>IF(O384="nulová",K384,0)</f>
        <v>0</v>
      </c>
      <c r="BJ384" s="17" t="s">
        <v>83</v>
      </c>
      <c r="BK384" s="196">
        <f>ROUND(P384*H384,2)</f>
        <v>0</v>
      </c>
      <c r="BL384" s="17" t="s">
        <v>137</v>
      </c>
      <c r="BM384" s="195" t="s">
        <v>526</v>
      </c>
    </row>
    <row r="385" spans="2:65" s="1" customFormat="1">
      <c r="B385" s="33"/>
      <c r="C385" s="34"/>
      <c r="D385" s="197" t="s">
        <v>139</v>
      </c>
      <c r="E385" s="34"/>
      <c r="F385" s="198" t="s">
        <v>527</v>
      </c>
      <c r="G385" s="34"/>
      <c r="H385" s="34"/>
      <c r="I385" s="106"/>
      <c r="J385" s="106"/>
      <c r="K385" s="34"/>
      <c r="L385" s="34"/>
      <c r="M385" s="37"/>
      <c r="N385" s="199"/>
      <c r="O385" s="61"/>
      <c r="P385" s="61"/>
      <c r="Q385" s="61"/>
      <c r="R385" s="61"/>
      <c r="S385" s="61"/>
      <c r="T385" s="61"/>
      <c r="U385" s="61"/>
      <c r="V385" s="61"/>
      <c r="W385" s="61"/>
      <c r="X385" s="62"/>
      <c r="AT385" s="17" t="s">
        <v>139</v>
      </c>
      <c r="AU385" s="17" t="s">
        <v>85</v>
      </c>
    </row>
    <row r="386" spans="2:65" s="1" customFormat="1" ht="58.5">
      <c r="B386" s="33"/>
      <c r="C386" s="34"/>
      <c r="D386" s="197" t="s">
        <v>141</v>
      </c>
      <c r="E386" s="34"/>
      <c r="F386" s="200" t="s">
        <v>528</v>
      </c>
      <c r="G386" s="34"/>
      <c r="H386" s="34"/>
      <c r="I386" s="106"/>
      <c r="J386" s="106"/>
      <c r="K386" s="34"/>
      <c r="L386" s="34"/>
      <c r="M386" s="37"/>
      <c r="N386" s="199"/>
      <c r="O386" s="61"/>
      <c r="P386" s="61"/>
      <c r="Q386" s="61"/>
      <c r="R386" s="61"/>
      <c r="S386" s="61"/>
      <c r="T386" s="61"/>
      <c r="U386" s="61"/>
      <c r="V386" s="61"/>
      <c r="W386" s="61"/>
      <c r="X386" s="62"/>
      <c r="AT386" s="17" t="s">
        <v>141</v>
      </c>
      <c r="AU386" s="17" t="s">
        <v>85</v>
      </c>
    </row>
    <row r="387" spans="2:65" s="1" customFormat="1" ht="19.5">
      <c r="B387" s="33"/>
      <c r="C387" s="34"/>
      <c r="D387" s="197" t="s">
        <v>143</v>
      </c>
      <c r="E387" s="34"/>
      <c r="F387" s="200" t="s">
        <v>529</v>
      </c>
      <c r="G387" s="34"/>
      <c r="H387" s="34"/>
      <c r="I387" s="106"/>
      <c r="J387" s="106"/>
      <c r="K387" s="34"/>
      <c r="L387" s="34"/>
      <c r="M387" s="37"/>
      <c r="N387" s="199"/>
      <c r="O387" s="61"/>
      <c r="P387" s="61"/>
      <c r="Q387" s="61"/>
      <c r="R387" s="61"/>
      <c r="S387" s="61"/>
      <c r="T387" s="61"/>
      <c r="U387" s="61"/>
      <c r="V387" s="61"/>
      <c r="W387" s="61"/>
      <c r="X387" s="62"/>
      <c r="AT387" s="17" t="s">
        <v>143</v>
      </c>
      <c r="AU387" s="17" t="s">
        <v>85</v>
      </c>
    </row>
    <row r="388" spans="2:65" s="12" customFormat="1">
      <c r="B388" s="201"/>
      <c r="C388" s="202"/>
      <c r="D388" s="197" t="s">
        <v>145</v>
      </c>
      <c r="E388" s="203" t="s">
        <v>19</v>
      </c>
      <c r="F388" s="204" t="s">
        <v>530</v>
      </c>
      <c r="G388" s="202"/>
      <c r="H388" s="205">
        <v>1</v>
      </c>
      <c r="I388" s="206"/>
      <c r="J388" s="206"/>
      <c r="K388" s="202"/>
      <c r="L388" s="202"/>
      <c r="M388" s="207"/>
      <c r="N388" s="208"/>
      <c r="O388" s="209"/>
      <c r="P388" s="209"/>
      <c r="Q388" s="209"/>
      <c r="R388" s="209"/>
      <c r="S388" s="209"/>
      <c r="T388" s="209"/>
      <c r="U388" s="209"/>
      <c r="V388" s="209"/>
      <c r="W388" s="209"/>
      <c r="X388" s="210"/>
      <c r="AT388" s="211" t="s">
        <v>145</v>
      </c>
      <c r="AU388" s="211" t="s">
        <v>85</v>
      </c>
      <c r="AV388" s="12" t="s">
        <v>85</v>
      </c>
      <c r="AW388" s="12" t="s">
        <v>5</v>
      </c>
      <c r="AX388" s="12" t="s">
        <v>75</v>
      </c>
      <c r="AY388" s="211" t="s">
        <v>130</v>
      </c>
    </row>
    <row r="389" spans="2:65" s="12" customFormat="1">
      <c r="B389" s="201"/>
      <c r="C389" s="202"/>
      <c r="D389" s="197" t="s">
        <v>145</v>
      </c>
      <c r="E389" s="203" t="s">
        <v>19</v>
      </c>
      <c r="F389" s="204" t="s">
        <v>531</v>
      </c>
      <c r="G389" s="202"/>
      <c r="H389" s="205">
        <v>1</v>
      </c>
      <c r="I389" s="206"/>
      <c r="J389" s="206"/>
      <c r="K389" s="202"/>
      <c r="L389" s="202"/>
      <c r="M389" s="207"/>
      <c r="N389" s="208"/>
      <c r="O389" s="209"/>
      <c r="P389" s="209"/>
      <c r="Q389" s="209"/>
      <c r="R389" s="209"/>
      <c r="S389" s="209"/>
      <c r="T389" s="209"/>
      <c r="U389" s="209"/>
      <c r="V389" s="209"/>
      <c r="W389" s="209"/>
      <c r="X389" s="210"/>
      <c r="AT389" s="211" t="s">
        <v>145</v>
      </c>
      <c r="AU389" s="211" t="s">
        <v>85</v>
      </c>
      <c r="AV389" s="12" t="s">
        <v>85</v>
      </c>
      <c r="AW389" s="12" t="s">
        <v>5</v>
      </c>
      <c r="AX389" s="12" t="s">
        <v>75</v>
      </c>
      <c r="AY389" s="211" t="s">
        <v>130</v>
      </c>
    </row>
    <row r="390" spans="2:65" s="14" customFormat="1">
      <c r="B390" s="222"/>
      <c r="C390" s="223"/>
      <c r="D390" s="197" t="s">
        <v>145</v>
      </c>
      <c r="E390" s="224" t="s">
        <v>19</v>
      </c>
      <c r="F390" s="225" t="s">
        <v>173</v>
      </c>
      <c r="G390" s="223"/>
      <c r="H390" s="226">
        <v>2</v>
      </c>
      <c r="I390" s="227"/>
      <c r="J390" s="227"/>
      <c r="K390" s="223"/>
      <c r="L390" s="223"/>
      <c r="M390" s="228"/>
      <c r="N390" s="229"/>
      <c r="O390" s="230"/>
      <c r="P390" s="230"/>
      <c r="Q390" s="230"/>
      <c r="R390" s="230"/>
      <c r="S390" s="230"/>
      <c r="T390" s="230"/>
      <c r="U390" s="230"/>
      <c r="V390" s="230"/>
      <c r="W390" s="230"/>
      <c r="X390" s="231"/>
      <c r="AT390" s="232" t="s">
        <v>145</v>
      </c>
      <c r="AU390" s="232" t="s">
        <v>85</v>
      </c>
      <c r="AV390" s="14" t="s">
        <v>137</v>
      </c>
      <c r="AW390" s="14" t="s">
        <v>5</v>
      </c>
      <c r="AX390" s="14" t="s">
        <v>83</v>
      </c>
      <c r="AY390" s="232" t="s">
        <v>130</v>
      </c>
    </row>
    <row r="391" spans="2:65" s="1" customFormat="1" ht="24" customHeight="1">
      <c r="B391" s="33"/>
      <c r="C391" s="234" t="s">
        <v>532</v>
      </c>
      <c r="D391" s="234" t="s">
        <v>339</v>
      </c>
      <c r="E391" s="235" t="s">
        <v>533</v>
      </c>
      <c r="F391" s="236" t="s">
        <v>534</v>
      </c>
      <c r="G391" s="237" t="s">
        <v>535</v>
      </c>
      <c r="H391" s="238">
        <v>9</v>
      </c>
      <c r="I391" s="239"/>
      <c r="J391" s="240"/>
      <c r="K391" s="238">
        <f>ROUND(P391*H391,2)</f>
        <v>0</v>
      </c>
      <c r="L391" s="236" t="s">
        <v>136</v>
      </c>
      <c r="M391" s="241"/>
      <c r="N391" s="242" t="s">
        <v>19</v>
      </c>
      <c r="O391" s="191" t="s">
        <v>44</v>
      </c>
      <c r="P391" s="192">
        <f>I391+J391</f>
        <v>0</v>
      </c>
      <c r="Q391" s="192">
        <f>ROUND(I391*H391,2)</f>
        <v>0</v>
      </c>
      <c r="R391" s="192">
        <f>ROUND(J391*H391,2)</f>
        <v>0</v>
      </c>
      <c r="S391" s="61"/>
      <c r="T391" s="193">
        <f>S391*H391</f>
        <v>0</v>
      </c>
      <c r="U391" s="193">
        <v>0.125</v>
      </c>
      <c r="V391" s="193">
        <f>U391*H391</f>
        <v>1.125</v>
      </c>
      <c r="W391" s="193">
        <v>0</v>
      </c>
      <c r="X391" s="194">
        <f>W391*H391</f>
        <v>0</v>
      </c>
      <c r="AR391" s="195" t="s">
        <v>201</v>
      </c>
      <c r="AT391" s="195" t="s">
        <v>339</v>
      </c>
      <c r="AU391" s="195" t="s">
        <v>85</v>
      </c>
      <c r="AY391" s="17" t="s">
        <v>130</v>
      </c>
      <c r="BE391" s="196">
        <f>IF(O391="základní",K391,0)</f>
        <v>0</v>
      </c>
      <c r="BF391" s="196">
        <f>IF(O391="snížená",K391,0)</f>
        <v>0</v>
      </c>
      <c r="BG391" s="196">
        <f>IF(O391="zákl. přenesená",K391,0)</f>
        <v>0</v>
      </c>
      <c r="BH391" s="196">
        <f>IF(O391="sníž. přenesená",K391,0)</f>
        <v>0</v>
      </c>
      <c r="BI391" s="196">
        <f>IF(O391="nulová",K391,0)</f>
        <v>0</v>
      </c>
      <c r="BJ391" s="17" t="s">
        <v>83</v>
      </c>
      <c r="BK391" s="196">
        <f>ROUND(P391*H391,2)</f>
        <v>0</v>
      </c>
      <c r="BL391" s="17" t="s">
        <v>137</v>
      </c>
      <c r="BM391" s="195" t="s">
        <v>536</v>
      </c>
    </row>
    <row r="392" spans="2:65" s="1" customFormat="1">
      <c r="B392" s="33"/>
      <c r="C392" s="34"/>
      <c r="D392" s="197" t="s">
        <v>139</v>
      </c>
      <c r="E392" s="34"/>
      <c r="F392" s="198" t="s">
        <v>537</v>
      </c>
      <c r="G392" s="34"/>
      <c r="H392" s="34"/>
      <c r="I392" s="106"/>
      <c r="J392" s="106"/>
      <c r="K392" s="34"/>
      <c r="L392" s="34"/>
      <c r="M392" s="37"/>
      <c r="N392" s="199"/>
      <c r="O392" s="61"/>
      <c r="P392" s="61"/>
      <c r="Q392" s="61"/>
      <c r="R392" s="61"/>
      <c r="S392" s="61"/>
      <c r="T392" s="61"/>
      <c r="U392" s="61"/>
      <c r="V392" s="61"/>
      <c r="W392" s="61"/>
      <c r="X392" s="62"/>
      <c r="AT392" s="17" t="s">
        <v>139</v>
      </c>
      <c r="AU392" s="17" t="s">
        <v>85</v>
      </c>
    </row>
    <row r="393" spans="2:65" s="1" customFormat="1" ht="107.25">
      <c r="B393" s="33"/>
      <c r="C393" s="34"/>
      <c r="D393" s="197" t="s">
        <v>143</v>
      </c>
      <c r="E393" s="34"/>
      <c r="F393" s="200" t="s">
        <v>538</v>
      </c>
      <c r="G393" s="34"/>
      <c r="H393" s="34"/>
      <c r="I393" s="106"/>
      <c r="J393" s="106"/>
      <c r="K393" s="34"/>
      <c r="L393" s="34"/>
      <c r="M393" s="37"/>
      <c r="N393" s="199"/>
      <c r="O393" s="61"/>
      <c r="P393" s="61"/>
      <c r="Q393" s="61"/>
      <c r="R393" s="61"/>
      <c r="S393" s="61"/>
      <c r="T393" s="61"/>
      <c r="U393" s="61"/>
      <c r="V393" s="61"/>
      <c r="W393" s="61"/>
      <c r="X393" s="62"/>
      <c r="AT393" s="17" t="s">
        <v>143</v>
      </c>
      <c r="AU393" s="17" t="s">
        <v>85</v>
      </c>
    </row>
    <row r="394" spans="2:65" s="12" customFormat="1">
      <c r="B394" s="201"/>
      <c r="C394" s="202"/>
      <c r="D394" s="197" t="s">
        <v>145</v>
      </c>
      <c r="E394" s="203" t="s">
        <v>19</v>
      </c>
      <c r="F394" s="204" t="s">
        <v>539</v>
      </c>
      <c r="G394" s="202"/>
      <c r="H394" s="205">
        <v>9</v>
      </c>
      <c r="I394" s="206"/>
      <c r="J394" s="206"/>
      <c r="K394" s="202"/>
      <c r="L394" s="202"/>
      <c r="M394" s="207"/>
      <c r="N394" s="208"/>
      <c r="O394" s="209"/>
      <c r="P394" s="209"/>
      <c r="Q394" s="209"/>
      <c r="R394" s="209"/>
      <c r="S394" s="209"/>
      <c r="T394" s="209"/>
      <c r="U394" s="209"/>
      <c r="V394" s="209"/>
      <c r="W394" s="209"/>
      <c r="X394" s="210"/>
      <c r="AT394" s="211" t="s">
        <v>145</v>
      </c>
      <c r="AU394" s="211" t="s">
        <v>85</v>
      </c>
      <c r="AV394" s="12" t="s">
        <v>85</v>
      </c>
      <c r="AW394" s="12" t="s">
        <v>5</v>
      </c>
      <c r="AX394" s="12" t="s">
        <v>83</v>
      </c>
      <c r="AY394" s="211" t="s">
        <v>130</v>
      </c>
    </row>
    <row r="395" spans="2:65" s="1" customFormat="1" ht="24" customHeight="1">
      <c r="B395" s="33"/>
      <c r="C395" s="184" t="s">
        <v>540</v>
      </c>
      <c r="D395" s="184" t="s">
        <v>132</v>
      </c>
      <c r="E395" s="185" t="s">
        <v>541</v>
      </c>
      <c r="F395" s="186" t="s">
        <v>542</v>
      </c>
      <c r="G395" s="187" t="s">
        <v>181</v>
      </c>
      <c r="H395" s="188">
        <v>25.3</v>
      </c>
      <c r="I395" s="189"/>
      <c r="J395" s="189"/>
      <c r="K395" s="188">
        <f>ROUND(P395*H395,2)</f>
        <v>0</v>
      </c>
      <c r="L395" s="186" t="s">
        <v>136</v>
      </c>
      <c r="M395" s="37"/>
      <c r="N395" s="190" t="s">
        <v>19</v>
      </c>
      <c r="O395" s="191" t="s">
        <v>44</v>
      </c>
      <c r="P395" s="192">
        <f>I395+J395</f>
        <v>0</v>
      </c>
      <c r="Q395" s="192">
        <f>ROUND(I395*H395,2)</f>
        <v>0</v>
      </c>
      <c r="R395" s="192">
        <f>ROUND(J395*H395,2)</f>
        <v>0</v>
      </c>
      <c r="S395" s="61"/>
      <c r="T395" s="193">
        <f>S395*H395</f>
        <v>0</v>
      </c>
      <c r="U395" s="193">
        <v>0</v>
      </c>
      <c r="V395" s="193">
        <f>U395*H395</f>
        <v>0</v>
      </c>
      <c r="W395" s="193">
        <v>2.5</v>
      </c>
      <c r="X395" s="194">
        <f>W395*H395</f>
        <v>63.25</v>
      </c>
      <c r="AR395" s="195" t="s">
        <v>137</v>
      </c>
      <c r="AT395" s="195" t="s">
        <v>132</v>
      </c>
      <c r="AU395" s="195" t="s">
        <v>85</v>
      </c>
      <c r="AY395" s="17" t="s">
        <v>130</v>
      </c>
      <c r="BE395" s="196">
        <f>IF(O395="základní",K395,0)</f>
        <v>0</v>
      </c>
      <c r="BF395" s="196">
        <f>IF(O395="snížená",K395,0)</f>
        <v>0</v>
      </c>
      <c r="BG395" s="196">
        <f>IF(O395="zákl. přenesená",K395,0)</f>
        <v>0</v>
      </c>
      <c r="BH395" s="196">
        <f>IF(O395="sníž. přenesená",K395,0)</f>
        <v>0</v>
      </c>
      <c r="BI395" s="196">
        <f>IF(O395="nulová",K395,0)</f>
        <v>0</v>
      </c>
      <c r="BJ395" s="17" t="s">
        <v>83</v>
      </c>
      <c r="BK395" s="196">
        <f>ROUND(P395*H395,2)</f>
        <v>0</v>
      </c>
      <c r="BL395" s="17" t="s">
        <v>137</v>
      </c>
      <c r="BM395" s="195" t="s">
        <v>543</v>
      </c>
    </row>
    <row r="396" spans="2:65" s="1" customFormat="1" ht="29.25">
      <c r="B396" s="33"/>
      <c r="C396" s="34"/>
      <c r="D396" s="197" t="s">
        <v>139</v>
      </c>
      <c r="E396" s="34"/>
      <c r="F396" s="198" t="s">
        <v>544</v>
      </c>
      <c r="G396" s="34"/>
      <c r="H396" s="34"/>
      <c r="I396" s="106"/>
      <c r="J396" s="106"/>
      <c r="K396" s="34"/>
      <c r="L396" s="34"/>
      <c r="M396" s="37"/>
      <c r="N396" s="199"/>
      <c r="O396" s="61"/>
      <c r="P396" s="61"/>
      <c r="Q396" s="61"/>
      <c r="R396" s="61"/>
      <c r="S396" s="61"/>
      <c r="T396" s="61"/>
      <c r="U396" s="61"/>
      <c r="V396" s="61"/>
      <c r="W396" s="61"/>
      <c r="X396" s="62"/>
      <c r="AT396" s="17" t="s">
        <v>139</v>
      </c>
      <c r="AU396" s="17" t="s">
        <v>85</v>
      </c>
    </row>
    <row r="397" spans="2:65" s="1" customFormat="1" ht="58.5">
      <c r="B397" s="33"/>
      <c r="C397" s="34"/>
      <c r="D397" s="197" t="s">
        <v>141</v>
      </c>
      <c r="E397" s="34"/>
      <c r="F397" s="200" t="s">
        <v>545</v>
      </c>
      <c r="G397" s="34"/>
      <c r="H397" s="34"/>
      <c r="I397" s="106"/>
      <c r="J397" s="106"/>
      <c r="K397" s="34"/>
      <c r="L397" s="34"/>
      <c r="M397" s="37"/>
      <c r="N397" s="199"/>
      <c r="O397" s="61"/>
      <c r="P397" s="61"/>
      <c r="Q397" s="61"/>
      <c r="R397" s="61"/>
      <c r="S397" s="61"/>
      <c r="T397" s="61"/>
      <c r="U397" s="61"/>
      <c r="V397" s="61"/>
      <c r="W397" s="61"/>
      <c r="X397" s="62"/>
      <c r="AT397" s="17" t="s">
        <v>141</v>
      </c>
      <c r="AU397" s="17" t="s">
        <v>85</v>
      </c>
    </row>
    <row r="398" spans="2:65" s="12" customFormat="1">
      <c r="B398" s="201"/>
      <c r="C398" s="202"/>
      <c r="D398" s="197" t="s">
        <v>145</v>
      </c>
      <c r="E398" s="203" t="s">
        <v>19</v>
      </c>
      <c r="F398" s="204" t="s">
        <v>546</v>
      </c>
      <c r="G398" s="202"/>
      <c r="H398" s="205">
        <v>23.8</v>
      </c>
      <c r="I398" s="206"/>
      <c r="J398" s="206"/>
      <c r="K398" s="202"/>
      <c r="L398" s="202"/>
      <c r="M398" s="207"/>
      <c r="N398" s="208"/>
      <c r="O398" s="209"/>
      <c r="P398" s="209"/>
      <c r="Q398" s="209"/>
      <c r="R398" s="209"/>
      <c r="S398" s="209"/>
      <c r="T398" s="209"/>
      <c r="U398" s="209"/>
      <c r="V398" s="209"/>
      <c r="W398" s="209"/>
      <c r="X398" s="210"/>
      <c r="AT398" s="211" t="s">
        <v>145</v>
      </c>
      <c r="AU398" s="211" t="s">
        <v>85</v>
      </c>
      <c r="AV398" s="12" t="s">
        <v>85</v>
      </c>
      <c r="AW398" s="12" t="s">
        <v>5</v>
      </c>
      <c r="AX398" s="12" t="s">
        <v>75</v>
      </c>
      <c r="AY398" s="211" t="s">
        <v>130</v>
      </c>
    </row>
    <row r="399" spans="2:65" s="12" customFormat="1">
      <c r="B399" s="201"/>
      <c r="C399" s="202"/>
      <c r="D399" s="197" t="s">
        <v>145</v>
      </c>
      <c r="E399" s="203" t="s">
        <v>19</v>
      </c>
      <c r="F399" s="204" t="s">
        <v>547</v>
      </c>
      <c r="G399" s="202"/>
      <c r="H399" s="205">
        <v>1.5</v>
      </c>
      <c r="I399" s="206"/>
      <c r="J399" s="206"/>
      <c r="K399" s="202"/>
      <c r="L399" s="202"/>
      <c r="M399" s="207"/>
      <c r="N399" s="208"/>
      <c r="O399" s="209"/>
      <c r="P399" s="209"/>
      <c r="Q399" s="209"/>
      <c r="R399" s="209"/>
      <c r="S399" s="209"/>
      <c r="T399" s="209"/>
      <c r="U399" s="209"/>
      <c r="V399" s="209"/>
      <c r="W399" s="209"/>
      <c r="X399" s="210"/>
      <c r="AT399" s="211" t="s">
        <v>145</v>
      </c>
      <c r="AU399" s="211" t="s">
        <v>85</v>
      </c>
      <c r="AV399" s="12" t="s">
        <v>85</v>
      </c>
      <c r="AW399" s="12" t="s">
        <v>5</v>
      </c>
      <c r="AX399" s="12" t="s">
        <v>75</v>
      </c>
      <c r="AY399" s="211" t="s">
        <v>130</v>
      </c>
    </row>
    <row r="400" spans="2:65" s="14" customFormat="1">
      <c r="B400" s="222"/>
      <c r="C400" s="223"/>
      <c r="D400" s="197" t="s">
        <v>145</v>
      </c>
      <c r="E400" s="224" t="s">
        <v>19</v>
      </c>
      <c r="F400" s="225" t="s">
        <v>173</v>
      </c>
      <c r="G400" s="223"/>
      <c r="H400" s="226">
        <v>25.3</v>
      </c>
      <c r="I400" s="227"/>
      <c r="J400" s="227"/>
      <c r="K400" s="223"/>
      <c r="L400" s="223"/>
      <c r="M400" s="228"/>
      <c r="N400" s="229"/>
      <c r="O400" s="230"/>
      <c r="P400" s="230"/>
      <c r="Q400" s="230"/>
      <c r="R400" s="230"/>
      <c r="S400" s="230"/>
      <c r="T400" s="230"/>
      <c r="U400" s="230"/>
      <c r="V400" s="230"/>
      <c r="W400" s="230"/>
      <c r="X400" s="231"/>
      <c r="AT400" s="232" t="s">
        <v>145</v>
      </c>
      <c r="AU400" s="232" t="s">
        <v>85</v>
      </c>
      <c r="AV400" s="14" t="s">
        <v>137</v>
      </c>
      <c r="AW400" s="14" t="s">
        <v>5</v>
      </c>
      <c r="AX400" s="14" t="s">
        <v>83</v>
      </c>
      <c r="AY400" s="232" t="s">
        <v>130</v>
      </c>
    </row>
    <row r="401" spans="2:65" s="11" customFormat="1" ht="22.9" customHeight="1">
      <c r="B401" s="167"/>
      <c r="C401" s="168"/>
      <c r="D401" s="169" t="s">
        <v>74</v>
      </c>
      <c r="E401" s="182" t="s">
        <v>548</v>
      </c>
      <c r="F401" s="182" t="s">
        <v>549</v>
      </c>
      <c r="G401" s="168"/>
      <c r="H401" s="168"/>
      <c r="I401" s="171"/>
      <c r="J401" s="171"/>
      <c r="K401" s="183">
        <f>BK401</f>
        <v>0</v>
      </c>
      <c r="L401" s="168"/>
      <c r="M401" s="173"/>
      <c r="N401" s="174"/>
      <c r="O401" s="175"/>
      <c r="P401" s="175"/>
      <c r="Q401" s="176">
        <f>SUM(Q402:Q404)</f>
        <v>0</v>
      </c>
      <c r="R401" s="176">
        <f>SUM(R402:R404)</f>
        <v>0</v>
      </c>
      <c r="S401" s="175"/>
      <c r="T401" s="177">
        <f>SUM(T402:T404)</f>
        <v>0</v>
      </c>
      <c r="U401" s="175"/>
      <c r="V401" s="177">
        <f>SUM(V402:V404)</f>
        <v>0</v>
      </c>
      <c r="W401" s="175"/>
      <c r="X401" s="178">
        <f>SUM(X402:X404)</f>
        <v>0</v>
      </c>
      <c r="AR401" s="179" t="s">
        <v>83</v>
      </c>
      <c r="AT401" s="180" t="s">
        <v>74</v>
      </c>
      <c r="AU401" s="180" t="s">
        <v>83</v>
      </c>
      <c r="AY401" s="179" t="s">
        <v>130</v>
      </c>
      <c r="BK401" s="181">
        <f>SUM(BK402:BK404)</f>
        <v>0</v>
      </c>
    </row>
    <row r="402" spans="2:65" s="1" customFormat="1" ht="24" customHeight="1">
      <c r="B402" s="33"/>
      <c r="C402" s="184" t="s">
        <v>550</v>
      </c>
      <c r="D402" s="184" t="s">
        <v>132</v>
      </c>
      <c r="E402" s="185" t="s">
        <v>551</v>
      </c>
      <c r="F402" s="186" t="s">
        <v>552</v>
      </c>
      <c r="G402" s="187" t="s">
        <v>391</v>
      </c>
      <c r="H402" s="188">
        <v>1518.53</v>
      </c>
      <c r="I402" s="189"/>
      <c r="J402" s="189"/>
      <c r="K402" s="188">
        <f>ROUND(P402*H402,2)</f>
        <v>0</v>
      </c>
      <c r="L402" s="186" t="s">
        <v>136</v>
      </c>
      <c r="M402" s="37"/>
      <c r="N402" s="190" t="s">
        <v>19</v>
      </c>
      <c r="O402" s="191" t="s">
        <v>44</v>
      </c>
      <c r="P402" s="192">
        <f>I402+J402</f>
        <v>0</v>
      </c>
      <c r="Q402" s="192">
        <f>ROUND(I402*H402,2)</f>
        <v>0</v>
      </c>
      <c r="R402" s="192">
        <f>ROUND(J402*H402,2)</f>
        <v>0</v>
      </c>
      <c r="S402" s="61"/>
      <c r="T402" s="193">
        <f>S402*H402</f>
        <v>0</v>
      </c>
      <c r="U402" s="193">
        <v>0</v>
      </c>
      <c r="V402" s="193">
        <f>U402*H402</f>
        <v>0</v>
      </c>
      <c r="W402" s="193">
        <v>0</v>
      </c>
      <c r="X402" s="194">
        <f>W402*H402</f>
        <v>0</v>
      </c>
      <c r="AR402" s="195" t="s">
        <v>137</v>
      </c>
      <c r="AT402" s="195" t="s">
        <v>132</v>
      </c>
      <c r="AU402" s="195" t="s">
        <v>85</v>
      </c>
      <c r="AY402" s="17" t="s">
        <v>130</v>
      </c>
      <c r="BE402" s="196">
        <f>IF(O402="základní",K402,0)</f>
        <v>0</v>
      </c>
      <c r="BF402" s="196">
        <f>IF(O402="snížená",K402,0)</f>
        <v>0</v>
      </c>
      <c r="BG402" s="196">
        <f>IF(O402="zákl. přenesená",K402,0)</f>
        <v>0</v>
      </c>
      <c r="BH402" s="196">
        <f>IF(O402="sníž. přenesená",K402,0)</f>
        <v>0</v>
      </c>
      <c r="BI402" s="196">
        <f>IF(O402="nulová",K402,0)</f>
        <v>0</v>
      </c>
      <c r="BJ402" s="17" t="s">
        <v>83</v>
      </c>
      <c r="BK402" s="196">
        <f>ROUND(P402*H402,2)</f>
        <v>0</v>
      </c>
      <c r="BL402" s="17" t="s">
        <v>137</v>
      </c>
      <c r="BM402" s="195" t="s">
        <v>553</v>
      </c>
    </row>
    <row r="403" spans="2:65" s="1" customFormat="1" ht="19.5">
      <c r="B403" s="33"/>
      <c r="C403" s="34"/>
      <c r="D403" s="197" t="s">
        <v>139</v>
      </c>
      <c r="E403" s="34"/>
      <c r="F403" s="198" t="s">
        <v>554</v>
      </c>
      <c r="G403" s="34"/>
      <c r="H403" s="34"/>
      <c r="I403" s="106"/>
      <c r="J403" s="106"/>
      <c r="K403" s="34"/>
      <c r="L403" s="34"/>
      <c r="M403" s="37"/>
      <c r="N403" s="199"/>
      <c r="O403" s="61"/>
      <c r="P403" s="61"/>
      <c r="Q403" s="61"/>
      <c r="R403" s="61"/>
      <c r="S403" s="61"/>
      <c r="T403" s="61"/>
      <c r="U403" s="61"/>
      <c r="V403" s="61"/>
      <c r="W403" s="61"/>
      <c r="X403" s="62"/>
      <c r="AT403" s="17" t="s">
        <v>139</v>
      </c>
      <c r="AU403" s="17" t="s">
        <v>85</v>
      </c>
    </row>
    <row r="404" spans="2:65" s="1" customFormat="1" ht="48.75">
      <c r="B404" s="33"/>
      <c r="C404" s="34"/>
      <c r="D404" s="197" t="s">
        <v>141</v>
      </c>
      <c r="E404" s="34"/>
      <c r="F404" s="200" t="s">
        <v>555</v>
      </c>
      <c r="G404" s="34"/>
      <c r="H404" s="34"/>
      <c r="I404" s="106"/>
      <c r="J404" s="106"/>
      <c r="K404" s="34"/>
      <c r="L404" s="34"/>
      <c r="M404" s="37"/>
      <c r="N404" s="243"/>
      <c r="O404" s="244"/>
      <c r="P404" s="244"/>
      <c r="Q404" s="244"/>
      <c r="R404" s="244"/>
      <c r="S404" s="244"/>
      <c r="T404" s="244"/>
      <c r="U404" s="244"/>
      <c r="V404" s="244"/>
      <c r="W404" s="244"/>
      <c r="X404" s="245"/>
      <c r="AT404" s="17" t="s">
        <v>141</v>
      </c>
      <c r="AU404" s="17" t="s">
        <v>85</v>
      </c>
    </row>
    <row r="405" spans="2:65" s="1" customFormat="1" ht="6.95" customHeight="1">
      <c r="B405" s="45"/>
      <c r="C405" s="46"/>
      <c r="D405" s="46"/>
      <c r="E405" s="46"/>
      <c r="F405" s="46"/>
      <c r="G405" s="46"/>
      <c r="H405" s="46"/>
      <c r="I405" s="131"/>
      <c r="J405" s="131"/>
      <c r="K405" s="46"/>
      <c r="L405" s="46"/>
      <c r="M405" s="37"/>
    </row>
  </sheetData>
  <sheetProtection algorithmName="SHA-512" hashValue="xbygwAuznkZ6noEWh+v0zQRdrtznMHOEt6cDR5kwEMkMrKBijcDCXxakU09hHGgx2hLdRzT5oaAlSNOSeungcQ==" saltValue="ORoCHNJJt88kVaCkWSEQJT6uvnBIHqmfyDacG2F4Jt4I4z1N3jRMCNrBYDA/1YoruGhY6So1RdbNwHMeELRt4g==" spinCount="100000" sheet="1" objects="1" scenarios="1" formatColumns="0" formatRows="0" autoFilter="0"/>
  <autoFilter ref="C88:L404" xr:uid="{00000000-0009-0000-0000-000001000000}"/>
  <mergeCells count="9">
    <mergeCell ref="E52:H52"/>
    <mergeCell ref="E79:H79"/>
    <mergeCell ref="E81:H81"/>
    <mergeCell ref="M2:Z2"/>
    <mergeCell ref="E7:H7"/>
    <mergeCell ref="E9:H9"/>
    <mergeCell ref="E18:H18"/>
    <mergeCell ref="E27:H27"/>
    <mergeCell ref="E50:H50"/>
  </mergeCells>
  <pageMargins left="0.39374999999999999" right="0.39374999999999999" top="0.39374999999999999" bottom="0.39374999999999999" header="0" footer="0"/>
  <pageSetup paperSize="9" scale="70"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64"/>
  <sheetViews>
    <sheetView showGridLines="0" workbookViewId="0">
      <selection activeCell="J12" sqref="J12"/>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10" width="20.1640625" style="99" customWidth="1"/>
    <col min="11" max="11" width="20.1640625" customWidth="1"/>
    <col min="12" max="12" width="15.5" customWidth="1"/>
    <col min="13" max="13" width="9.33203125" customWidth="1"/>
    <col min="14" max="14" width="10.83203125" hidden="1" customWidth="1"/>
    <col min="15" max="15" width="9.33203125" hidden="1"/>
    <col min="16" max="24" width="14.1640625" hidden="1" customWidth="1"/>
    <col min="25" max="25" width="12.33203125" hidden="1"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2" spans="2:46" ht="36.950000000000003" customHeight="1">
      <c r="M2" s="351"/>
      <c r="N2" s="351"/>
      <c r="O2" s="351"/>
      <c r="P2" s="351"/>
      <c r="Q2" s="351"/>
      <c r="R2" s="351"/>
      <c r="S2" s="351"/>
      <c r="T2" s="351"/>
      <c r="U2" s="351"/>
      <c r="V2" s="351"/>
      <c r="W2" s="351"/>
      <c r="X2" s="351"/>
      <c r="Y2" s="351"/>
      <c r="Z2" s="351"/>
      <c r="AT2" s="17" t="s">
        <v>88</v>
      </c>
    </row>
    <row r="3" spans="2:46" ht="6.95" customHeight="1">
      <c r="B3" s="100"/>
      <c r="C3" s="101"/>
      <c r="D3" s="101"/>
      <c r="E3" s="101"/>
      <c r="F3" s="101"/>
      <c r="G3" s="101"/>
      <c r="H3" s="101"/>
      <c r="I3" s="102"/>
      <c r="J3" s="102"/>
      <c r="K3" s="101"/>
      <c r="L3" s="101"/>
      <c r="M3" s="20"/>
      <c r="AT3" s="17" t="s">
        <v>85</v>
      </c>
    </row>
    <row r="4" spans="2:46" ht="24.95" customHeight="1">
      <c r="B4" s="20"/>
      <c r="D4" s="103" t="s">
        <v>92</v>
      </c>
      <c r="M4" s="20"/>
      <c r="N4" s="104" t="s">
        <v>11</v>
      </c>
      <c r="AT4" s="17" t="s">
        <v>4</v>
      </c>
    </row>
    <row r="5" spans="2:46" ht="6.95" customHeight="1">
      <c r="B5" s="20"/>
      <c r="M5" s="20"/>
    </row>
    <row r="6" spans="2:46" ht="12" customHeight="1">
      <c r="B6" s="20"/>
      <c r="D6" s="105" t="s">
        <v>16</v>
      </c>
      <c r="M6" s="20"/>
    </row>
    <row r="7" spans="2:46" ht="16.5" customHeight="1">
      <c r="B7" s="20"/>
      <c r="E7" s="367" t="str">
        <f>'Rekapitulace stavby'!K6</f>
        <v>Bezejmenný tok, Pouzdřany, ř. km 0,000 – 0,710 úprava koryta</v>
      </c>
      <c r="F7" s="368"/>
      <c r="G7" s="368"/>
      <c r="H7" s="368"/>
      <c r="M7" s="20"/>
    </row>
    <row r="8" spans="2:46" s="1" customFormat="1" ht="12" customHeight="1">
      <c r="B8" s="37"/>
      <c r="D8" s="105" t="s">
        <v>93</v>
      </c>
      <c r="I8" s="106"/>
      <c r="J8" s="106"/>
      <c r="M8" s="37"/>
    </row>
    <row r="9" spans="2:46" s="1" customFormat="1" ht="36.950000000000003" customHeight="1">
      <c r="B9" s="37"/>
      <c r="E9" s="369" t="s">
        <v>556</v>
      </c>
      <c r="F9" s="370"/>
      <c r="G9" s="370"/>
      <c r="H9" s="370"/>
      <c r="I9" s="106"/>
      <c r="J9" s="106"/>
      <c r="M9" s="37"/>
    </row>
    <row r="10" spans="2:46" s="1" customFormat="1">
      <c r="B10" s="37"/>
      <c r="I10" s="106"/>
      <c r="J10" s="106"/>
      <c r="M10" s="37"/>
    </row>
    <row r="11" spans="2:46" s="1" customFormat="1" ht="12" customHeight="1">
      <c r="B11" s="37"/>
      <c r="D11" s="105" t="s">
        <v>18</v>
      </c>
      <c r="F11" s="107" t="s">
        <v>19</v>
      </c>
      <c r="I11" s="108" t="s">
        <v>20</v>
      </c>
      <c r="J11" s="109" t="s">
        <v>19</v>
      </c>
      <c r="M11" s="37"/>
    </row>
    <row r="12" spans="2:46" s="1" customFormat="1" ht="12" customHeight="1">
      <c r="B12" s="37"/>
      <c r="D12" s="105" t="s">
        <v>21</v>
      </c>
      <c r="F12" s="107" t="s">
        <v>22</v>
      </c>
      <c r="I12" s="108" t="s">
        <v>23</v>
      </c>
      <c r="J12" s="110"/>
      <c r="M12" s="37"/>
    </row>
    <row r="13" spans="2:46" s="1" customFormat="1" ht="10.9" customHeight="1">
      <c r="B13" s="37"/>
      <c r="I13" s="106"/>
      <c r="J13" s="106"/>
      <c r="M13" s="37"/>
    </row>
    <row r="14" spans="2:46" s="1" customFormat="1" ht="12" customHeight="1">
      <c r="B14" s="37"/>
      <c r="D14" s="105" t="s">
        <v>24</v>
      </c>
      <c r="I14" s="108" t="s">
        <v>25</v>
      </c>
      <c r="J14" s="109" t="s">
        <v>26</v>
      </c>
      <c r="M14" s="37"/>
    </row>
    <row r="15" spans="2:46" s="1" customFormat="1" ht="18" customHeight="1">
      <c r="B15" s="37"/>
      <c r="E15" s="107" t="s">
        <v>27</v>
      </c>
      <c r="I15" s="108" t="s">
        <v>28</v>
      </c>
      <c r="J15" s="109" t="s">
        <v>19</v>
      </c>
      <c r="M15" s="37"/>
    </row>
    <row r="16" spans="2:46" s="1" customFormat="1" ht="6.95" customHeight="1">
      <c r="B16" s="37"/>
      <c r="I16" s="106"/>
      <c r="J16" s="106"/>
      <c r="M16" s="37"/>
    </row>
    <row r="17" spans="2:13" s="1" customFormat="1" ht="12" customHeight="1">
      <c r="B17" s="37"/>
      <c r="D17" s="105" t="s">
        <v>29</v>
      </c>
      <c r="I17" s="108" t="s">
        <v>25</v>
      </c>
      <c r="J17" s="30" t="str">
        <f>'Rekapitulace stavby'!AN13</f>
        <v>Vyplň údaj</v>
      </c>
      <c r="M17" s="37"/>
    </row>
    <row r="18" spans="2:13" s="1" customFormat="1" ht="18" customHeight="1">
      <c r="B18" s="37"/>
      <c r="E18" s="371" t="str">
        <f>'Rekapitulace stavby'!E14</f>
        <v>Vyplň údaj</v>
      </c>
      <c r="F18" s="372"/>
      <c r="G18" s="372"/>
      <c r="H18" s="372"/>
      <c r="I18" s="108" t="s">
        <v>28</v>
      </c>
      <c r="J18" s="30" t="str">
        <f>'Rekapitulace stavby'!AN14</f>
        <v>Vyplň údaj</v>
      </c>
      <c r="M18" s="37"/>
    </row>
    <row r="19" spans="2:13" s="1" customFormat="1" ht="6.95" customHeight="1">
      <c r="B19" s="37"/>
      <c r="I19" s="106"/>
      <c r="J19" s="106"/>
      <c r="M19" s="37"/>
    </row>
    <row r="20" spans="2:13" s="1" customFormat="1" ht="12" customHeight="1">
      <c r="B20" s="37"/>
      <c r="D20" s="105" t="s">
        <v>31</v>
      </c>
      <c r="I20" s="108" t="s">
        <v>25</v>
      </c>
      <c r="J20" s="109" t="s">
        <v>32</v>
      </c>
      <c r="M20" s="37"/>
    </row>
    <row r="21" spans="2:13" s="1" customFormat="1" ht="18" customHeight="1">
      <c r="B21" s="37"/>
      <c r="E21" s="107" t="s">
        <v>33</v>
      </c>
      <c r="I21" s="108" t="s">
        <v>28</v>
      </c>
      <c r="J21" s="109" t="s">
        <v>34</v>
      </c>
      <c r="M21" s="37"/>
    </row>
    <row r="22" spans="2:13" s="1" customFormat="1" ht="6.95" customHeight="1">
      <c r="B22" s="37"/>
      <c r="I22" s="106"/>
      <c r="J22" s="106"/>
      <c r="M22" s="37"/>
    </row>
    <row r="23" spans="2:13" s="1" customFormat="1" ht="12" customHeight="1">
      <c r="B23" s="37"/>
      <c r="D23" s="105" t="s">
        <v>35</v>
      </c>
      <c r="I23" s="108" t="s">
        <v>25</v>
      </c>
      <c r="J23" s="109" t="str">
        <f>IF('Rekapitulace stavby'!AN19="","",'Rekapitulace stavby'!AN19)</f>
        <v/>
      </c>
      <c r="M23" s="37"/>
    </row>
    <row r="24" spans="2:13" s="1" customFormat="1" ht="18" customHeight="1">
      <c r="B24" s="37"/>
      <c r="E24" s="107" t="str">
        <f>IF('Rekapitulace stavby'!E20="","",'Rekapitulace stavby'!E20)</f>
        <v xml:space="preserve"> </v>
      </c>
      <c r="I24" s="108" t="s">
        <v>28</v>
      </c>
      <c r="J24" s="109" t="str">
        <f>IF('Rekapitulace stavby'!AN20="","",'Rekapitulace stavby'!AN20)</f>
        <v/>
      </c>
      <c r="M24" s="37"/>
    </row>
    <row r="25" spans="2:13" s="1" customFormat="1" ht="6.95" customHeight="1">
      <c r="B25" s="37"/>
      <c r="I25" s="106"/>
      <c r="J25" s="106"/>
      <c r="M25" s="37"/>
    </row>
    <row r="26" spans="2:13" s="1" customFormat="1" ht="12" customHeight="1">
      <c r="B26" s="37"/>
      <c r="D26" s="105" t="s">
        <v>37</v>
      </c>
      <c r="I26" s="106"/>
      <c r="J26" s="106"/>
      <c r="M26" s="37"/>
    </row>
    <row r="27" spans="2:13" s="7" customFormat="1" ht="16.5" customHeight="1">
      <c r="B27" s="111"/>
      <c r="E27" s="373" t="s">
        <v>19</v>
      </c>
      <c r="F27" s="373"/>
      <c r="G27" s="373"/>
      <c r="H27" s="373"/>
      <c r="I27" s="112"/>
      <c r="J27" s="112"/>
      <c r="M27" s="111"/>
    </row>
    <row r="28" spans="2:13" s="1" customFormat="1" ht="6.95" customHeight="1">
      <c r="B28" s="37"/>
      <c r="I28" s="106"/>
      <c r="J28" s="106"/>
      <c r="M28" s="37"/>
    </row>
    <row r="29" spans="2:13" s="1" customFormat="1" ht="6.95" customHeight="1">
      <c r="B29" s="37"/>
      <c r="D29" s="57"/>
      <c r="E29" s="57"/>
      <c r="F29" s="57"/>
      <c r="G29" s="57"/>
      <c r="H29" s="57"/>
      <c r="I29" s="113"/>
      <c r="J29" s="113"/>
      <c r="K29" s="57"/>
      <c r="L29" s="57"/>
      <c r="M29" s="37"/>
    </row>
    <row r="30" spans="2:13" s="1" customFormat="1" ht="12.75">
      <c r="B30" s="37"/>
      <c r="E30" s="105" t="s">
        <v>95</v>
      </c>
      <c r="I30" s="106"/>
      <c r="J30" s="106"/>
      <c r="K30" s="114">
        <f>I61</f>
        <v>0</v>
      </c>
      <c r="M30" s="37"/>
    </row>
    <row r="31" spans="2:13" s="1" customFormat="1" ht="12.75">
      <c r="B31" s="37"/>
      <c r="E31" s="105" t="s">
        <v>96</v>
      </c>
      <c r="I31" s="106"/>
      <c r="J31" s="106"/>
      <c r="K31" s="114">
        <f>J61</f>
        <v>0</v>
      </c>
      <c r="M31" s="37"/>
    </row>
    <row r="32" spans="2:13" s="1" customFormat="1" ht="25.35" customHeight="1">
      <c r="B32" s="37"/>
      <c r="D32" s="115" t="s">
        <v>39</v>
      </c>
      <c r="I32" s="106"/>
      <c r="J32" s="106"/>
      <c r="K32" s="116">
        <f>ROUND(K84, 2)</f>
        <v>0</v>
      </c>
      <c r="M32" s="37"/>
    </row>
    <row r="33" spans="2:13" s="1" customFormat="1" ht="6.95" customHeight="1">
      <c r="B33" s="37"/>
      <c r="D33" s="57"/>
      <c r="E33" s="57"/>
      <c r="F33" s="57"/>
      <c r="G33" s="57"/>
      <c r="H33" s="57"/>
      <c r="I33" s="113"/>
      <c r="J33" s="113"/>
      <c r="K33" s="57"/>
      <c r="L33" s="57"/>
      <c r="M33" s="37"/>
    </row>
    <row r="34" spans="2:13" s="1" customFormat="1" ht="14.45" customHeight="1">
      <c r="B34" s="37"/>
      <c r="F34" s="117" t="s">
        <v>41</v>
      </c>
      <c r="I34" s="118" t="s">
        <v>40</v>
      </c>
      <c r="J34" s="106"/>
      <c r="K34" s="117" t="s">
        <v>42</v>
      </c>
      <c r="M34" s="37"/>
    </row>
    <row r="35" spans="2:13" s="1" customFormat="1" ht="14.45" customHeight="1">
      <c r="B35" s="37"/>
      <c r="D35" s="119" t="s">
        <v>43</v>
      </c>
      <c r="E35" s="105" t="s">
        <v>44</v>
      </c>
      <c r="F35" s="114">
        <f>ROUND((SUM(BE84:BE163)),  2)</f>
        <v>0</v>
      </c>
      <c r="I35" s="120">
        <v>0.21</v>
      </c>
      <c r="J35" s="106"/>
      <c r="K35" s="114">
        <f>ROUND(((SUM(BE84:BE163))*I35),  2)</f>
        <v>0</v>
      </c>
      <c r="M35" s="37"/>
    </row>
    <row r="36" spans="2:13" s="1" customFormat="1" ht="14.45" customHeight="1">
      <c r="B36" s="37"/>
      <c r="E36" s="105" t="s">
        <v>45</v>
      </c>
      <c r="F36" s="114">
        <f>ROUND((SUM(BF84:BF163)),  2)</f>
        <v>0</v>
      </c>
      <c r="I36" s="120">
        <v>0.15</v>
      </c>
      <c r="J36" s="106"/>
      <c r="K36" s="114">
        <f>ROUND(((SUM(BF84:BF163))*I36),  2)</f>
        <v>0</v>
      </c>
      <c r="M36" s="37"/>
    </row>
    <row r="37" spans="2:13" s="1" customFormat="1" ht="14.45" hidden="1" customHeight="1">
      <c r="B37" s="37"/>
      <c r="E37" s="105" t="s">
        <v>46</v>
      </c>
      <c r="F37" s="114">
        <f>ROUND((SUM(BG84:BG163)),  2)</f>
        <v>0</v>
      </c>
      <c r="I37" s="120">
        <v>0.21</v>
      </c>
      <c r="J37" s="106"/>
      <c r="K37" s="114">
        <f>0</f>
        <v>0</v>
      </c>
      <c r="M37" s="37"/>
    </row>
    <row r="38" spans="2:13" s="1" customFormat="1" ht="14.45" hidden="1" customHeight="1">
      <c r="B38" s="37"/>
      <c r="E38" s="105" t="s">
        <v>47</v>
      </c>
      <c r="F38" s="114">
        <f>ROUND((SUM(BH84:BH163)),  2)</f>
        <v>0</v>
      </c>
      <c r="I38" s="120">
        <v>0.15</v>
      </c>
      <c r="J38" s="106"/>
      <c r="K38" s="114">
        <f>0</f>
        <v>0</v>
      </c>
      <c r="M38" s="37"/>
    </row>
    <row r="39" spans="2:13" s="1" customFormat="1" ht="14.45" hidden="1" customHeight="1">
      <c r="B39" s="37"/>
      <c r="E39" s="105" t="s">
        <v>48</v>
      </c>
      <c r="F39" s="114">
        <f>ROUND((SUM(BI84:BI163)),  2)</f>
        <v>0</v>
      </c>
      <c r="I39" s="120">
        <v>0</v>
      </c>
      <c r="J39" s="106"/>
      <c r="K39" s="114">
        <f>0</f>
        <v>0</v>
      </c>
      <c r="M39" s="37"/>
    </row>
    <row r="40" spans="2:13" s="1" customFormat="1" ht="6.95" customHeight="1">
      <c r="B40" s="37"/>
      <c r="I40" s="106"/>
      <c r="J40" s="106"/>
      <c r="M40" s="37"/>
    </row>
    <row r="41" spans="2:13" s="1" customFormat="1" ht="25.35" customHeight="1">
      <c r="B41" s="37"/>
      <c r="C41" s="121"/>
      <c r="D41" s="122" t="s">
        <v>49</v>
      </c>
      <c r="E41" s="123"/>
      <c r="F41" s="123"/>
      <c r="G41" s="124" t="s">
        <v>50</v>
      </c>
      <c r="H41" s="125" t="s">
        <v>51</v>
      </c>
      <c r="I41" s="126"/>
      <c r="J41" s="126"/>
      <c r="K41" s="127">
        <f>SUM(K32:K39)</f>
        <v>0</v>
      </c>
      <c r="L41" s="128"/>
      <c r="M41" s="37"/>
    </row>
    <row r="42" spans="2:13" s="1" customFormat="1" ht="14.45" customHeight="1">
      <c r="B42" s="129"/>
      <c r="C42" s="130"/>
      <c r="D42" s="130"/>
      <c r="E42" s="130"/>
      <c r="F42" s="130"/>
      <c r="G42" s="130"/>
      <c r="H42" s="130"/>
      <c r="I42" s="131"/>
      <c r="J42" s="131"/>
      <c r="K42" s="130"/>
      <c r="L42" s="130"/>
      <c r="M42" s="37"/>
    </row>
    <row r="46" spans="2:13" s="1" customFormat="1" ht="6.95" customHeight="1">
      <c r="B46" s="132"/>
      <c r="C46" s="133"/>
      <c r="D46" s="133"/>
      <c r="E46" s="133"/>
      <c r="F46" s="133"/>
      <c r="G46" s="133"/>
      <c r="H46" s="133"/>
      <c r="I46" s="134"/>
      <c r="J46" s="134"/>
      <c r="K46" s="133"/>
      <c r="L46" s="133"/>
      <c r="M46" s="37"/>
    </row>
    <row r="47" spans="2:13" s="1" customFormat="1" ht="24.95" customHeight="1">
      <c r="B47" s="33"/>
      <c r="C47" s="23" t="s">
        <v>97</v>
      </c>
      <c r="D47" s="34"/>
      <c r="E47" s="34"/>
      <c r="F47" s="34"/>
      <c r="G47" s="34"/>
      <c r="H47" s="34"/>
      <c r="I47" s="106"/>
      <c r="J47" s="106"/>
      <c r="K47" s="34"/>
      <c r="L47" s="34"/>
      <c r="M47" s="37"/>
    </row>
    <row r="48" spans="2:13" s="1" customFormat="1" ht="6.95" customHeight="1">
      <c r="B48" s="33"/>
      <c r="C48" s="34"/>
      <c r="D48" s="34"/>
      <c r="E48" s="34"/>
      <c r="F48" s="34"/>
      <c r="G48" s="34"/>
      <c r="H48" s="34"/>
      <c r="I48" s="106"/>
      <c r="J48" s="106"/>
      <c r="K48" s="34"/>
      <c r="L48" s="34"/>
      <c r="M48" s="37"/>
    </row>
    <row r="49" spans="2:47" s="1" customFormat="1" ht="12" customHeight="1">
      <c r="B49" s="33"/>
      <c r="C49" s="29" t="s">
        <v>16</v>
      </c>
      <c r="D49" s="34"/>
      <c r="E49" s="34"/>
      <c r="F49" s="34"/>
      <c r="G49" s="34"/>
      <c r="H49" s="34"/>
      <c r="I49" s="106"/>
      <c r="J49" s="106"/>
      <c r="K49" s="34"/>
      <c r="L49" s="34"/>
      <c r="M49" s="37"/>
    </row>
    <row r="50" spans="2:47" s="1" customFormat="1" ht="16.5" customHeight="1">
      <c r="B50" s="33"/>
      <c r="C50" s="34"/>
      <c r="D50" s="34"/>
      <c r="E50" s="365" t="str">
        <f>E7</f>
        <v>Bezejmenný tok, Pouzdřany, ř. km 0,000 – 0,710 úprava koryta</v>
      </c>
      <c r="F50" s="366"/>
      <c r="G50" s="366"/>
      <c r="H50" s="366"/>
      <c r="I50" s="106"/>
      <c r="J50" s="106"/>
      <c r="K50" s="34"/>
      <c r="L50" s="34"/>
      <c r="M50" s="37"/>
    </row>
    <row r="51" spans="2:47" s="1" customFormat="1" ht="12" customHeight="1">
      <c r="B51" s="33"/>
      <c r="C51" s="29" t="s">
        <v>93</v>
      </c>
      <c r="D51" s="34"/>
      <c r="E51" s="34"/>
      <c r="F51" s="34"/>
      <c r="G51" s="34"/>
      <c r="H51" s="34"/>
      <c r="I51" s="106"/>
      <c r="J51" s="106"/>
      <c r="K51" s="34"/>
      <c r="L51" s="34"/>
      <c r="M51" s="37"/>
    </row>
    <row r="52" spans="2:47" s="1" customFormat="1" ht="16.5" customHeight="1">
      <c r="B52" s="33"/>
      <c r="C52" s="34"/>
      <c r="D52" s="34"/>
      <c r="E52" s="343" t="str">
        <f>E9</f>
        <v>197203-2 - SO02 Pěstební opatření</v>
      </c>
      <c r="F52" s="364"/>
      <c r="G52" s="364"/>
      <c r="H52" s="364"/>
      <c r="I52" s="106"/>
      <c r="J52" s="106"/>
      <c r="K52" s="34"/>
      <c r="L52" s="34"/>
      <c r="M52" s="37"/>
    </row>
    <row r="53" spans="2:47" s="1" customFormat="1" ht="6.95" customHeight="1">
      <c r="B53" s="33"/>
      <c r="C53" s="34"/>
      <c r="D53" s="34"/>
      <c r="E53" s="34"/>
      <c r="F53" s="34"/>
      <c r="G53" s="34"/>
      <c r="H53" s="34"/>
      <c r="I53" s="106"/>
      <c r="J53" s="106"/>
      <c r="K53" s="34"/>
      <c r="L53" s="34"/>
      <c r="M53" s="37"/>
    </row>
    <row r="54" spans="2:47" s="1" customFormat="1" ht="12" customHeight="1">
      <c r="B54" s="33"/>
      <c r="C54" s="29" t="s">
        <v>21</v>
      </c>
      <c r="D54" s="34"/>
      <c r="E54" s="34"/>
      <c r="F54" s="27" t="str">
        <f>F12</f>
        <v>Pouzdřany</v>
      </c>
      <c r="G54" s="34"/>
      <c r="H54" s="34"/>
      <c r="I54" s="108" t="s">
        <v>23</v>
      </c>
      <c r="J54" s="110" t="str">
        <f>IF(J12="","",J12)</f>
        <v/>
      </c>
      <c r="K54" s="34"/>
      <c r="L54" s="34"/>
      <c r="M54" s="37"/>
    </row>
    <row r="55" spans="2:47" s="1" customFormat="1" ht="6.95" customHeight="1">
      <c r="B55" s="33"/>
      <c r="C55" s="34"/>
      <c r="D55" s="34"/>
      <c r="E55" s="34"/>
      <c r="F55" s="34"/>
      <c r="G55" s="34"/>
      <c r="H55" s="34"/>
      <c r="I55" s="106"/>
      <c r="J55" s="106"/>
      <c r="K55" s="34"/>
      <c r="L55" s="34"/>
      <c r="M55" s="37"/>
    </row>
    <row r="56" spans="2:47" s="1" customFormat="1" ht="15.2" customHeight="1">
      <c r="B56" s="33"/>
      <c r="C56" s="29" t="s">
        <v>24</v>
      </c>
      <c r="D56" s="34"/>
      <c r="E56" s="34"/>
      <c r="F56" s="27" t="str">
        <f>E15</f>
        <v>Povodí Moravy, s. p.</v>
      </c>
      <c r="G56" s="34"/>
      <c r="H56" s="34"/>
      <c r="I56" s="108" t="s">
        <v>31</v>
      </c>
      <c r="J56" s="135" t="str">
        <f>E21</f>
        <v>GEOtest, a.s.</v>
      </c>
      <c r="K56" s="34"/>
      <c r="L56" s="34"/>
      <c r="M56" s="37"/>
    </row>
    <row r="57" spans="2:47" s="1" customFormat="1" ht="15.2" customHeight="1">
      <c r="B57" s="33"/>
      <c r="C57" s="29" t="s">
        <v>29</v>
      </c>
      <c r="D57" s="34"/>
      <c r="E57" s="34"/>
      <c r="F57" s="27" t="str">
        <f>IF(E18="","",E18)</f>
        <v>Vyplň údaj</v>
      </c>
      <c r="G57" s="34"/>
      <c r="H57" s="34"/>
      <c r="I57" s="108" t="s">
        <v>35</v>
      </c>
      <c r="J57" s="135" t="str">
        <f>E24</f>
        <v xml:space="preserve"> </v>
      </c>
      <c r="K57" s="34"/>
      <c r="L57" s="34"/>
      <c r="M57" s="37"/>
    </row>
    <row r="58" spans="2:47" s="1" customFormat="1" ht="10.35" customHeight="1">
      <c r="B58" s="33"/>
      <c r="C58" s="34"/>
      <c r="D58" s="34"/>
      <c r="E58" s="34"/>
      <c r="F58" s="34"/>
      <c r="G58" s="34"/>
      <c r="H58" s="34"/>
      <c r="I58" s="106"/>
      <c r="J58" s="106"/>
      <c r="K58" s="34"/>
      <c r="L58" s="34"/>
      <c r="M58" s="37"/>
    </row>
    <row r="59" spans="2:47" s="1" customFormat="1" ht="29.25" customHeight="1">
      <c r="B59" s="33"/>
      <c r="C59" s="136" t="s">
        <v>98</v>
      </c>
      <c r="D59" s="137"/>
      <c r="E59" s="137"/>
      <c r="F59" s="137"/>
      <c r="G59" s="137"/>
      <c r="H59" s="137"/>
      <c r="I59" s="138" t="s">
        <v>99</v>
      </c>
      <c r="J59" s="138" t="s">
        <v>100</v>
      </c>
      <c r="K59" s="139" t="s">
        <v>101</v>
      </c>
      <c r="L59" s="137"/>
      <c r="M59" s="37"/>
    </row>
    <row r="60" spans="2:47" s="1" customFormat="1" ht="10.35" customHeight="1">
      <c r="B60" s="33"/>
      <c r="C60" s="34"/>
      <c r="D60" s="34"/>
      <c r="E60" s="34"/>
      <c r="F60" s="34"/>
      <c r="G60" s="34"/>
      <c r="H60" s="34"/>
      <c r="I60" s="106"/>
      <c r="J60" s="106"/>
      <c r="K60" s="34"/>
      <c r="L60" s="34"/>
      <c r="M60" s="37"/>
    </row>
    <row r="61" spans="2:47" s="1" customFormat="1" ht="22.9" customHeight="1">
      <c r="B61" s="33"/>
      <c r="C61" s="140" t="s">
        <v>73</v>
      </c>
      <c r="D61" s="34"/>
      <c r="E61" s="34"/>
      <c r="F61" s="34"/>
      <c r="G61" s="34"/>
      <c r="H61" s="34"/>
      <c r="I61" s="141">
        <f t="shared" ref="I61:J63" si="0">Q84</f>
        <v>0</v>
      </c>
      <c r="J61" s="141">
        <f t="shared" si="0"/>
        <v>0</v>
      </c>
      <c r="K61" s="74">
        <f>K84</f>
        <v>0</v>
      </c>
      <c r="L61" s="34"/>
      <c r="M61" s="37"/>
      <c r="AU61" s="17" t="s">
        <v>102</v>
      </c>
    </row>
    <row r="62" spans="2:47" s="8" customFormat="1" ht="24.95" customHeight="1">
      <c r="B62" s="142"/>
      <c r="C62" s="143"/>
      <c r="D62" s="144" t="s">
        <v>103</v>
      </c>
      <c r="E62" s="145"/>
      <c r="F62" s="145"/>
      <c r="G62" s="145"/>
      <c r="H62" s="145"/>
      <c r="I62" s="146">
        <f t="shared" si="0"/>
        <v>0</v>
      </c>
      <c r="J62" s="146">
        <f t="shared" si="0"/>
        <v>0</v>
      </c>
      <c r="K62" s="147">
        <f>K85</f>
        <v>0</v>
      </c>
      <c r="L62" s="143"/>
      <c r="M62" s="148"/>
    </row>
    <row r="63" spans="2:47" s="9" customFormat="1" ht="19.899999999999999" customHeight="1">
      <c r="B63" s="149"/>
      <c r="C63" s="150"/>
      <c r="D63" s="151" t="s">
        <v>104</v>
      </c>
      <c r="E63" s="152"/>
      <c r="F63" s="152"/>
      <c r="G63" s="152"/>
      <c r="H63" s="152"/>
      <c r="I63" s="153">
        <f t="shared" si="0"/>
        <v>0</v>
      </c>
      <c r="J63" s="153">
        <f t="shared" si="0"/>
        <v>0</v>
      </c>
      <c r="K63" s="154">
        <f>K86</f>
        <v>0</v>
      </c>
      <c r="L63" s="150"/>
      <c r="M63" s="155"/>
    </row>
    <row r="64" spans="2:47" s="9" customFormat="1" ht="19.899999999999999" customHeight="1">
      <c r="B64" s="149"/>
      <c r="C64" s="150"/>
      <c r="D64" s="151" t="s">
        <v>110</v>
      </c>
      <c r="E64" s="152"/>
      <c r="F64" s="152"/>
      <c r="G64" s="152"/>
      <c r="H64" s="152"/>
      <c r="I64" s="153">
        <f>Q161</f>
        <v>0</v>
      </c>
      <c r="J64" s="153">
        <f>R161</f>
        <v>0</v>
      </c>
      <c r="K64" s="154">
        <f>K161</f>
        <v>0</v>
      </c>
      <c r="L64" s="150"/>
      <c r="M64" s="155"/>
    </row>
    <row r="65" spans="2:13" s="1" customFormat="1" ht="21.75" customHeight="1">
      <c r="B65" s="33"/>
      <c r="C65" s="34"/>
      <c r="D65" s="34"/>
      <c r="E65" s="34"/>
      <c r="F65" s="34"/>
      <c r="G65" s="34"/>
      <c r="H65" s="34"/>
      <c r="I65" s="106"/>
      <c r="J65" s="106"/>
      <c r="K65" s="34"/>
      <c r="L65" s="34"/>
      <c r="M65" s="37"/>
    </row>
    <row r="66" spans="2:13" s="1" customFormat="1" ht="6.95" customHeight="1">
      <c r="B66" s="45"/>
      <c r="C66" s="46"/>
      <c r="D66" s="46"/>
      <c r="E66" s="46"/>
      <c r="F66" s="46"/>
      <c r="G66" s="46"/>
      <c r="H66" s="46"/>
      <c r="I66" s="131"/>
      <c r="J66" s="131"/>
      <c r="K66" s="46"/>
      <c r="L66" s="46"/>
      <c r="M66" s="37"/>
    </row>
    <row r="70" spans="2:13" s="1" customFormat="1" ht="6.95" customHeight="1">
      <c r="B70" s="47"/>
      <c r="C70" s="48"/>
      <c r="D70" s="48"/>
      <c r="E70" s="48"/>
      <c r="F70" s="48"/>
      <c r="G70" s="48"/>
      <c r="H70" s="48"/>
      <c r="I70" s="134"/>
      <c r="J70" s="134"/>
      <c r="K70" s="48"/>
      <c r="L70" s="48"/>
      <c r="M70" s="37"/>
    </row>
    <row r="71" spans="2:13" s="1" customFormat="1" ht="24.95" customHeight="1">
      <c r="B71" s="33"/>
      <c r="C71" s="23" t="s">
        <v>111</v>
      </c>
      <c r="D71" s="34"/>
      <c r="E71" s="34"/>
      <c r="F71" s="34"/>
      <c r="G71" s="34"/>
      <c r="H71" s="34"/>
      <c r="I71" s="106"/>
      <c r="J71" s="106"/>
      <c r="K71" s="34"/>
      <c r="L71" s="34"/>
      <c r="M71" s="37"/>
    </row>
    <row r="72" spans="2:13" s="1" customFormat="1" ht="6.95" customHeight="1">
      <c r="B72" s="33"/>
      <c r="C72" s="34"/>
      <c r="D72" s="34"/>
      <c r="E72" s="34"/>
      <c r="F72" s="34"/>
      <c r="G72" s="34"/>
      <c r="H72" s="34"/>
      <c r="I72" s="106"/>
      <c r="J72" s="106"/>
      <c r="K72" s="34"/>
      <c r="L72" s="34"/>
      <c r="M72" s="37"/>
    </row>
    <row r="73" spans="2:13" s="1" customFormat="1" ht="12" customHeight="1">
      <c r="B73" s="33"/>
      <c r="C73" s="29" t="s">
        <v>16</v>
      </c>
      <c r="D73" s="34"/>
      <c r="E73" s="34"/>
      <c r="F73" s="34"/>
      <c r="G73" s="34"/>
      <c r="H73" s="34"/>
      <c r="I73" s="106"/>
      <c r="J73" s="106"/>
      <c r="K73" s="34"/>
      <c r="L73" s="34"/>
      <c r="M73" s="37"/>
    </row>
    <row r="74" spans="2:13" s="1" customFormat="1" ht="16.5" customHeight="1">
      <c r="B74" s="33"/>
      <c r="C74" s="34"/>
      <c r="D74" s="34"/>
      <c r="E74" s="365" t="str">
        <f>E7</f>
        <v>Bezejmenný tok, Pouzdřany, ř. km 0,000 – 0,710 úprava koryta</v>
      </c>
      <c r="F74" s="366"/>
      <c r="G74" s="366"/>
      <c r="H74" s="366"/>
      <c r="I74" s="106"/>
      <c r="J74" s="106"/>
      <c r="K74" s="34"/>
      <c r="L74" s="34"/>
      <c r="M74" s="37"/>
    </row>
    <row r="75" spans="2:13" s="1" customFormat="1" ht="12" customHeight="1">
      <c r="B75" s="33"/>
      <c r="C75" s="29" t="s">
        <v>93</v>
      </c>
      <c r="D75" s="34"/>
      <c r="E75" s="34"/>
      <c r="F75" s="34"/>
      <c r="G75" s="34"/>
      <c r="H75" s="34"/>
      <c r="I75" s="106"/>
      <c r="J75" s="106"/>
      <c r="K75" s="34"/>
      <c r="L75" s="34"/>
      <c r="M75" s="37"/>
    </row>
    <row r="76" spans="2:13" s="1" customFormat="1" ht="16.5" customHeight="1">
      <c r="B76" s="33"/>
      <c r="C76" s="34"/>
      <c r="D76" s="34"/>
      <c r="E76" s="343" t="str">
        <f>E9</f>
        <v>197203-2 - SO02 Pěstební opatření</v>
      </c>
      <c r="F76" s="364"/>
      <c r="G76" s="364"/>
      <c r="H76" s="364"/>
      <c r="I76" s="106"/>
      <c r="J76" s="106"/>
      <c r="K76" s="34"/>
      <c r="L76" s="34"/>
      <c r="M76" s="37"/>
    </row>
    <row r="77" spans="2:13" s="1" customFormat="1" ht="6.95" customHeight="1">
      <c r="B77" s="33"/>
      <c r="C77" s="34"/>
      <c r="D77" s="34"/>
      <c r="E77" s="34"/>
      <c r="F77" s="34"/>
      <c r="G77" s="34"/>
      <c r="H77" s="34"/>
      <c r="I77" s="106"/>
      <c r="J77" s="106"/>
      <c r="K77" s="34"/>
      <c r="L77" s="34"/>
      <c r="M77" s="37"/>
    </row>
    <row r="78" spans="2:13" s="1" customFormat="1" ht="12" customHeight="1">
      <c r="B78" s="33"/>
      <c r="C78" s="29" t="s">
        <v>21</v>
      </c>
      <c r="D78" s="34"/>
      <c r="E78" s="34"/>
      <c r="F78" s="27" t="str">
        <f>F12</f>
        <v>Pouzdřany</v>
      </c>
      <c r="G78" s="34"/>
      <c r="H78" s="34"/>
      <c r="I78" s="108" t="s">
        <v>23</v>
      </c>
      <c r="J78" s="110" t="str">
        <f>IF(J12="","",J12)</f>
        <v/>
      </c>
      <c r="K78" s="34"/>
      <c r="L78" s="34"/>
      <c r="M78" s="37"/>
    </row>
    <row r="79" spans="2:13" s="1" customFormat="1" ht="6.95" customHeight="1">
      <c r="B79" s="33"/>
      <c r="C79" s="34"/>
      <c r="D79" s="34"/>
      <c r="E79" s="34"/>
      <c r="F79" s="34"/>
      <c r="G79" s="34"/>
      <c r="H79" s="34"/>
      <c r="I79" s="106"/>
      <c r="J79" s="106"/>
      <c r="K79" s="34"/>
      <c r="L79" s="34"/>
      <c r="M79" s="37"/>
    </row>
    <row r="80" spans="2:13" s="1" customFormat="1" ht="15.2" customHeight="1">
      <c r="B80" s="33"/>
      <c r="C80" s="29" t="s">
        <v>24</v>
      </c>
      <c r="D80" s="34"/>
      <c r="E80" s="34"/>
      <c r="F80" s="27" t="str">
        <f>E15</f>
        <v>Povodí Moravy, s. p.</v>
      </c>
      <c r="G80" s="34"/>
      <c r="H80" s="34"/>
      <c r="I80" s="108" t="s">
        <v>31</v>
      </c>
      <c r="J80" s="135" t="str">
        <f>E21</f>
        <v>GEOtest, a.s.</v>
      </c>
      <c r="K80" s="34"/>
      <c r="L80" s="34"/>
      <c r="M80" s="37"/>
    </row>
    <row r="81" spans="2:65" s="1" customFormat="1" ht="15.2" customHeight="1">
      <c r="B81" s="33"/>
      <c r="C81" s="29" t="s">
        <v>29</v>
      </c>
      <c r="D81" s="34"/>
      <c r="E81" s="34"/>
      <c r="F81" s="27" t="str">
        <f>IF(E18="","",E18)</f>
        <v>Vyplň údaj</v>
      </c>
      <c r="G81" s="34"/>
      <c r="H81" s="34"/>
      <c r="I81" s="108" t="s">
        <v>35</v>
      </c>
      <c r="J81" s="135" t="str">
        <f>E24</f>
        <v xml:space="preserve"> </v>
      </c>
      <c r="K81" s="34"/>
      <c r="L81" s="34"/>
      <c r="M81" s="37"/>
    </row>
    <row r="82" spans="2:65" s="1" customFormat="1" ht="10.35" customHeight="1">
      <c r="B82" s="33"/>
      <c r="C82" s="34"/>
      <c r="D82" s="34"/>
      <c r="E82" s="34"/>
      <c r="F82" s="34"/>
      <c r="G82" s="34"/>
      <c r="H82" s="34"/>
      <c r="I82" s="106"/>
      <c r="J82" s="106"/>
      <c r="K82" s="34"/>
      <c r="L82" s="34"/>
      <c r="M82" s="37"/>
    </row>
    <row r="83" spans="2:65" s="10" customFormat="1" ht="29.25" customHeight="1">
      <c r="B83" s="156"/>
      <c r="C83" s="157" t="s">
        <v>112</v>
      </c>
      <c r="D83" s="158" t="s">
        <v>58</v>
      </c>
      <c r="E83" s="158" t="s">
        <v>54</v>
      </c>
      <c r="F83" s="158" t="s">
        <v>55</v>
      </c>
      <c r="G83" s="158" t="s">
        <v>113</v>
      </c>
      <c r="H83" s="158" t="s">
        <v>114</v>
      </c>
      <c r="I83" s="159" t="s">
        <v>115</v>
      </c>
      <c r="J83" s="159" t="s">
        <v>116</v>
      </c>
      <c r="K83" s="158" t="s">
        <v>101</v>
      </c>
      <c r="L83" s="160" t="s">
        <v>117</v>
      </c>
      <c r="M83" s="161"/>
      <c r="N83" s="65" t="s">
        <v>19</v>
      </c>
      <c r="O83" s="66" t="s">
        <v>43</v>
      </c>
      <c r="P83" s="66" t="s">
        <v>118</v>
      </c>
      <c r="Q83" s="66" t="s">
        <v>119</v>
      </c>
      <c r="R83" s="66" t="s">
        <v>120</v>
      </c>
      <c r="S83" s="66" t="s">
        <v>121</v>
      </c>
      <c r="T83" s="66" t="s">
        <v>122</v>
      </c>
      <c r="U83" s="66" t="s">
        <v>123</v>
      </c>
      <c r="V83" s="66" t="s">
        <v>124</v>
      </c>
      <c r="W83" s="66" t="s">
        <v>125</v>
      </c>
      <c r="X83" s="67" t="s">
        <v>126</v>
      </c>
    </row>
    <row r="84" spans="2:65" s="1" customFormat="1" ht="22.9" customHeight="1">
      <c r="B84" s="33"/>
      <c r="C84" s="72" t="s">
        <v>127</v>
      </c>
      <c r="D84" s="34"/>
      <c r="E84" s="34"/>
      <c r="F84" s="34"/>
      <c r="G84" s="34"/>
      <c r="H84" s="34"/>
      <c r="I84" s="106"/>
      <c r="J84" s="106"/>
      <c r="K84" s="162">
        <f>BK84</f>
        <v>0</v>
      </c>
      <c r="L84" s="34"/>
      <c r="M84" s="37"/>
      <c r="N84" s="68"/>
      <c r="O84" s="69"/>
      <c r="P84" s="69"/>
      <c r="Q84" s="163">
        <f>Q85</f>
        <v>0</v>
      </c>
      <c r="R84" s="163">
        <f>R85</f>
        <v>0</v>
      </c>
      <c r="S84" s="69"/>
      <c r="T84" s="164">
        <f>T85</f>
        <v>0</v>
      </c>
      <c r="U84" s="69"/>
      <c r="V84" s="164">
        <f>V85</f>
        <v>0.40200000000000008</v>
      </c>
      <c r="W84" s="69"/>
      <c r="X84" s="165">
        <f>X85</f>
        <v>0</v>
      </c>
      <c r="AT84" s="17" t="s">
        <v>74</v>
      </c>
      <c r="AU84" s="17" t="s">
        <v>102</v>
      </c>
      <c r="BK84" s="166">
        <f>BK85</f>
        <v>0</v>
      </c>
    </row>
    <row r="85" spans="2:65" s="11" customFormat="1" ht="25.9" customHeight="1">
      <c r="B85" s="167"/>
      <c r="C85" s="168"/>
      <c r="D85" s="169" t="s">
        <v>74</v>
      </c>
      <c r="E85" s="170" t="s">
        <v>128</v>
      </c>
      <c r="F85" s="170" t="s">
        <v>129</v>
      </c>
      <c r="G85" s="168"/>
      <c r="H85" s="168"/>
      <c r="I85" s="171"/>
      <c r="J85" s="171"/>
      <c r="K85" s="172">
        <f>BK85</f>
        <v>0</v>
      </c>
      <c r="L85" s="168"/>
      <c r="M85" s="173"/>
      <c r="N85" s="174"/>
      <c r="O85" s="175"/>
      <c r="P85" s="175"/>
      <c r="Q85" s="176">
        <f>Q86+Q161</f>
        <v>0</v>
      </c>
      <c r="R85" s="176">
        <f>R86+R161</f>
        <v>0</v>
      </c>
      <c r="S85" s="175"/>
      <c r="T85" s="177">
        <f>T86+T161</f>
        <v>0</v>
      </c>
      <c r="U85" s="175"/>
      <c r="V85" s="177">
        <f>V86+V161</f>
        <v>0.40200000000000008</v>
      </c>
      <c r="W85" s="175"/>
      <c r="X85" s="178">
        <f>X86+X161</f>
        <v>0</v>
      </c>
      <c r="AR85" s="179" t="s">
        <v>83</v>
      </c>
      <c r="AT85" s="180" t="s">
        <v>74</v>
      </c>
      <c r="AU85" s="180" t="s">
        <v>75</v>
      </c>
      <c r="AY85" s="179" t="s">
        <v>130</v>
      </c>
      <c r="BK85" s="181">
        <f>BK86+BK161</f>
        <v>0</v>
      </c>
    </row>
    <row r="86" spans="2:65" s="11" customFormat="1" ht="22.9" customHeight="1">
      <c r="B86" s="167"/>
      <c r="C86" s="168"/>
      <c r="D86" s="169" t="s">
        <v>74</v>
      </c>
      <c r="E86" s="182" t="s">
        <v>83</v>
      </c>
      <c r="F86" s="182" t="s">
        <v>131</v>
      </c>
      <c r="G86" s="168"/>
      <c r="H86" s="168"/>
      <c r="I86" s="171"/>
      <c r="J86" s="171"/>
      <c r="K86" s="183">
        <f>BK86</f>
        <v>0</v>
      </c>
      <c r="L86" s="168"/>
      <c r="M86" s="173"/>
      <c r="N86" s="174"/>
      <c r="O86" s="175"/>
      <c r="P86" s="175"/>
      <c r="Q86" s="176">
        <f>SUM(Q87:Q160)</f>
        <v>0</v>
      </c>
      <c r="R86" s="176">
        <f>SUM(R87:R160)</f>
        <v>0</v>
      </c>
      <c r="S86" s="175"/>
      <c r="T86" s="177">
        <f>SUM(T87:T160)</f>
        <v>0</v>
      </c>
      <c r="U86" s="175"/>
      <c r="V86" s="177">
        <f>SUM(V87:V160)</f>
        <v>0.40200000000000008</v>
      </c>
      <c r="W86" s="175"/>
      <c r="X86" s="178">
        <f>SUM(X87:X160)</f>
        <v>0</v>
      </c>
      <c r="AR86" s="179" t="s">
        <v>83</v>
      </c>
      <c r="AT86" s="180" t="s">
        <v>74</v>
      </c>
      <c r="AU86" s="180" t="s">
        <v>83</v>
      </c>
      <c r="AY86" s="179" t="s">
        <v>130</v>
      </c>
      <c r="BK86" s="181">
        <f>SUM(BK87:BK160)</f>
        <v>0</v>
      </c>
    </row>
    <row r="87" spans="2:65" s="1" customFormat="1" ht="16.5" customHeight="1">
      <c r="B87" s="33"/>
      <c r="C87" s="184" t="s">
        <v>83</v>
      </c>
      <c r="D87" s="184" t="s">
        <v>132</v>
      </c>
      <c r="E87" s="185" t="s">
        <v>557</v>
      </c>
      <c r="F87" s="186" t="s">
        <v>558</v>
      </c>
      <c r="G87" s="187" t="s">
        <v>559</v>
      </c>
      <c r="H87" s="188">
        <v>28.5</v>
      </c>
      <c r="I87" s="189"/>
      <c r="J87" s="189"/>
      <c r="K87" s="188">
        <f>ROUND(P87*H87,2)</f>
        <v>0</v>
      </c>
      <c r="L87" s="186" t="s">
        <v>19</v>
      </c>
      <c r="M87" s="37"/>
      <c r="N87" s="190" t="s">
        <v>19</v>
      </c>
      <c r="O87" s="191" t="s">
        <v>44</v>
      </c>
      <c r="P87" s="192">
        <f>I87+J87</f>
        <v>0</v>
      </c>
      <c r="Q87" s="192">
        <f>ROUND(I87*H87,2)</f>
        <v>0</v>
      </c>
      <c r="R87" s="192">
        <f>ROUND(J87*H87,2)</f>
        <v>0</v>
      </c>
      <c r="S87" s="61"/>
      <c r="T87" s="193">
        <f>S87*H87</f>
        <v>0</v>
      </c>
      <c r="U87" s="193">
        <v>0</v>
      </c>
      <c r="V87" s="193">
        <f>U87*H87</f>
        <v>0</v>
      </c>
      <c r="W87" s="193">
        <v>0</v>
      </c>
      <c r="X87" s="194">
        <f>W87*H87</f>
        <v>0</v>
      </c>
      <c r="AR87" s="195" t="s">
        <v>137</v>
      </c>
      <c r="AT87" s="195" t="s">
        <v>132</v>
      </c>
      <c r="AU87" s="195" t="s">
        <v>85</v>
      </c>
      <c r="AY87" s="17" t="s">
        <v>130</v>
      </c>
      <c r="BE87" s="196">
        <f>IF(O87="základní",K87,0)</f>
        <v>0</v>
      </c>
      <c r="BF87" s="196">
        <f>IF(O87="snížená",K87,0)</f>
        <v>0</v>
      </c>
      <c r="BG87" s="196">
        <f>IF(O87="zákl. přenesená",K87,0)</f>
        <v>0</v>
      </c>
      <c r="BH87" s="196">
        <f>IF(O87="sníž. přenesená",K87,0)</f>
        <v>0</v>
      </c>
      <c r="BI87" s="196">
        <f>IF(O87="nulová",K87,0)</f>
        <v>0</v>
      </c>
      <c r="BJ87" s="17" t="s">
        <v>83</v>
      </c>
      <c r="BK87" s="196">
        <f>ROUND(P87*H87,2)</f>
        <v>0</v>
      </c>
      <c r="BL87" s="17" t="s">
        <v>137</v>
      </c>
      <c r="BM87" s="195" t="s">
        <v>560</v>
      </c>
    </row>
    <row r="88" spans="2:65" s="1" customFormat="1">
      <c r="B88" s="33"/>
      <c r="C88" s="34"/>
      <c r="D88" s="197" t="s">
        <v>139</v>
      </c>
      <c r="E88" s="34"/>
      <c r="F88" s="198" t="s">
        <v>558</v>
      </c>
      <c r="G88" s="34"/>
      <c r="H88" s="34"/>
      <c r="I88" s="106"/>
      <c r="J88" s="106"/>
      <c r="K88" s="34"/>
      <c r="L88" s="34"/>
      <c r="M88" s="37"/>
      <c r="N88" s="199"/>
      <c r="O88" s="61"/>
      <c r="P88" s="61"/>
      <c r="Q88" s="61"/>
      <c r="R88" s="61"/>
      <c r="S88" s="61"/>
      <c r="T88" s="61"/>
      <c r="U88" s="61"/>
      <c r="V88" s="61"/>
      <c r="W88" s="61"/>
      <c r="X88" s="62"/>
      <c r="AT88" s="17" t="s">
        <v>139</v>
      </c>
      <c r="AU88" s="17" t="s">
        <v>85</v>
      </c>
    </row>
    <row r="89" spans="2:65" s="1" customFormat="1" ht="107.25">
      <c r="B89" s="33"/>
      <c r="C89" s="34"/>
      <c r="D89" s="197" t="s">
        <v>141</v>
      </c>
      <c r="E89" s="34"/>
      <c r="F89" s="200" t="s">
        <v>561</v>
      </c>
      <c r="G89" s="34"/>
      <c r="H89" s="34"/>
      <c r="I89" s="106"/>
      <c r="J89" s="106"/>
      <c r="K89" s="34"/>
      <c r="L89" s="34"/>
      <c r="M89" s="37"/>
      <c r="N89" s="199"/>
      <c r="O89" s="61"/>
      <c r="P89" s="61"/>
      <c r="Q89" s="61"/>
      <c r="R89" s="61"/>
      <c r="S89" s="61"/>
      <c r="T89" s="61"/>
      <c r="U89" s="61"/>
      <c r="V89" s="61"/>
      <c r="W89" s="61"/>
      <c r="X89" s="62"/>
      <c r="AT89" s="17" t="s">
        <v>141</v>
      </c>
      <c r="AU89" s="17" t="s">
        <v>85</v>
      </c>
    </row>
    <row r="90" spans="2:65" s="1" customFormat="1" ht="58.5">
      <c r="B90" s="33"/>
      <c r="C90" s="34"/>
      <c r="D90" s="197" t="s">
        <v>143</v>
      </c>
      <c r="E90" s="34"/>
      <c r="F90" s="200" t="s">
        <v>562</v>
      </c>
      <c r="G90" s="34"/>
      <c r="H90" s="34"/>
      <c r="I90" s="106"/>
      <c r="J90" s="106"/>
      <c r="K90" s="34"/>
      <c r="L90" s="34"/>
      <c r="M90" s="37"/>
      <c r="N90" s="199"/>
      <c r="O90" s="61"/>
      <c r="P90" s="61"/>
      <c r="Q90" s="61"/>
      <c r="R90" s="61"/>
      <c r="S90" s="61"/>
      <c r="T90" s="61"/>
      <c r="U90" s="61"/>
      <c r="V90" s="61"/>
      <c r="W90" s="61"/>
      <c r="X90" s="62"/>
      <c r="AT90" s="17" t="s">
        <v>143</v>
      </c>
      <c r="AU90" s="17" t="s">
        <v>85</v>
      </c>
    </row>
    <row r="91" spans="2:65" s="12" customFormat="1" ht="22.5">
      <c r="B91" s="201"/>
      <c r="C91" s="202"/>
      <c r="D91" s="197" t="s">
        <v>145</v>
      </c>
      <c r="E91" s="203" t="s">
        <v>19</v>
      </c>
      <c r="F91" s="204" t="s">
        <v>563</v>
      </c>
      <c r="G91" s="202"/>
      <c r="H91" s="205">
        <v>28.5</v>
      </c>
      <c r="I91" s="206"/>
      <c r="J91" s="206"/>
      <c r="K91" s="202"/>
      <c r="L91" s="202"/>
      <c r="M91" s="207"/>
      <c r="N91" s="208"/>
      <c r="O91" s="209"/>
      <c r="P91" s="209"/>
      <c r="Q91" s="209"/>
      <c r="R91" s="209"/>
      <c r="S91" s="209"/>
      <c r="T91" s="209"/>
      <c r="U91" s="209"/>
      <c r="V91" s="209"/>
      <c r="W91" s="209"/>
      <c r="X91" s="210"/>
      <c r="AT91" s="211" t="s">
        <v>145</v>
      </c>
      <c r="AU91" s="211" t="s">
        <v>85</v>
      </c>
      <c r="AV91" s="12" t="s">
        <v>85</v>
      </c>
      <c r="AW91" s="12" t="s">
        <v>5</v>
      </c>
      <c r="AX91" s="12" t="s">
        <v>83</v>
      </c>
      <c r="AY91" s="211" t="s">
        <v>130</v>
      </c>
    </row>
    <row r="92" spans="2:65" s="1" customFormat="1" ht="24" customHeight="1">
      <c r="B92" s="33"/>
      <c r="C92" s="184" t="s">
        <v>85</v>
      </c>
      <c r="D92" s="184" t="s">
        <v>132</v>
      </c>
      <c r="E92" s="185" t="s">
        <v>564</v>
      </c>
      <c r="F92" s="186" t="s">
        <v>565</v>
      </c>
      <c r="G92" s="187" t="s">
        <v>135</v>
      </c>
      <c r="H92" s="188">
        <v>632</v>
      </c>
      <c r="I92" s="189"/>
      <c r="J92" s="189"/>
      <c r="K92" s="188">
        <f>ROUND(P92*H92,2)</f>
        <v>0</v>
      </c>
      <c r="L92" s="186" t="s">
        <v>136</v>
      </c>
      <c r="M92" s="37"/>
      <c r="N92" s="190" t="s">
        <v>19</v>
      </c>
      <c r="O92" s="191" t="s">
        <v>44</v>
      </c>
      <c r="P92" s="192">
        <f>I92+J92</f>
        <v>0</v>
      </c>
      <c r="Q92" s="192">
        <f>ROUND(I92*H92,2)</f>
        <v>0</v>
      </c>
      <c r="R92" s="192">
        <f>ROUND(J92*H92,2)</f>
        <v>0</v>
      </c>
      <c r="S92" s="61"/>
      <c r="T92" s="193">
        <f>S92*H92</f>
        <v>0</v>
      </c>
      <c r="U92" s="193">
        <v>0</v>
      </c>
      <c r="V92" s="193">
        <f>U92*H92</f>
        <v>0</v>
      </c>
      <c r="W92" s="193">
        <v>0</v>
      </c>
      <c r="X92" s="194">
        <f>W92*H92</f>
        <v>0</v>
      </c>
      <c r="AR92" s="195" t="s">
        <v>137</v>
      </c>
      <c r="AT92" s="195" t="s">
        <v>132</v>
      </c>
      <c r="AU92" s="195" t="s">
        <v>85</v>
      </c>
      <c r="AY92" s="17" t="s">
        <v>130</v>
      </c>
      <c r="BE92" s="196">
        <f>IF(O92="základní",K92,0)</f>
        <v>0</v>
      </c>
      <c r="BF92" s="196">
        <f>IF(O92="snížená",K92,0)</f>
        <v>0</v>
      </c>
      <c r="BG92" s="196">
        <f>IF(O92="zákl. přenesená",K92,0)</f>
        <v>0</v>
      </c>
      <c r="BH92" s="196">
        <f>IF(O92="sníž. přenesená",K92,0)</f>
        <v>0</v>
      </c>
      <c r="BI92" s="196">
        <f>IF(O92="nulová",K92,0)</f>
        <v>0</v>
      </c>
      <c r="BJ92" s="17" t="s">
        <v>83</v>
      </c>
      <c r="BK92" s="196">
        <f>ROUND(P92*H92,2)</f>
        <v>0</v>
      </c>
      <c r="BL92" s="17" t="s">
        <v>137</v>
      </c>
      <c r="BM92" s="195" t="s">
        <v>566</v>
      </c>
    </row>
    <row r="93" spans="2:65" s="1" customFormat="1" ht="19.5">
      <c r="B93" s="33"/>
      <c r="C93" s="34"/>
      <c r="D93" s="197" t="s">
        <v>139</v>
      </c>
      <c r="E93" s="34"/>
      <c r="F93" s="198" t="s">
        <v>567</v>
      </c>
      <c r="G93" s="34"/>
      <c r="H93" s="34"/>
      <c r="I93" s="106"/>
      <c r="J93" s="106"/>
      <c r="K93" s="34"/>
      <c r="L93" s="34"/>
      <c r="M93" s="37"/>
      <c r="N93" s="199"/>
      <c r="O93" s="61"/>
      <c r="P93" s="61"/>
      <c r="Q93" s="61"/>
      <c r="R93" s="61"/>
      <c r="S93" s="61"/>
      <c r="T93" s="61"/>
      <c r="U93" s="61"/>
      <c r="V93" s="61"/>
      <c r="W93" s="61"/>
      <c r="X93" s="62"/>
      <c r="AT93" s="17" t="s">
        <v>139</v>
      </c>
      <c r="AU93" s="17" t="s">
        <v>85</v>
      </c>
    </row>
    <row r="94" spans="2:65" s="1" customFormat="1" ht="195">
      <c r="B94" s="33"/>
      <c r="C94" s="34"/>
      <c r="D94" s="197" t="s">
        <v>141</v>
      </c>
      <c r="E94" s="34"/>
      <c r="F94" s="200" t="s">
        <v>568</v>
      </c>
      <c r="G94" s="34"/>
      <c r="H94" s="34"/>
      <c r="I94" s="106"/>
      <c r="J94" s="106"/>
      <c r="K94" s="34"/>
      <c r="L94" s="34"/>
      <c r="M94" s="37"/>
      <c r="N94" s="199"/>
      <c r="O94" s="61"/>
      <c r="P94" s="61"/>
      <c r="Q94" s="61"/>
      <c r="R94" s="61"/>
      <c r="S94" s="61"/>
      <c r="T94" s="61"/>
      <c r="U94" s="61"/>
      <c r="V94" s="61"/>
      <c r="W94" s="61"/>
      <c r="X94" s="62"/>
      <c r="AT94" s="17" t="s">
        <v>141</v>
      </c>
      <c r="AU94" s="17" t="s">
        <v>85</v>
      </c>
    </row>
    <row r="95" spans="2:65" s="12" customFormat="1" ht="22.5">
      <c r="B95" s="201"/>
      <c r="C95" s="202"/>
      <c r="D95" s="197" t="s">
        <v>145</v>
      </c>
      <c r="E95" s="203" t="s">
        <v>19</v>
      </c>
      <c r="F95" s="204" t="s">
        <v>569</v>
      </c>
      <c r="G95" s="202"/>
      <c r="H95" s="205">
        <v>632</v>
      </c>
      <c r="I95" s="206"/>
      <c r="J95" s="206"/>
      <c r="K95" s="202"/>
      <c r="L95" s="202"/>
      <c r="M95" s="207"/>
      <c r="N95" s="208"/>
      <c r="O95" s="209"/>
      <c r="P95" s="209"/>
      <c r="Q95" s="209"/>
      <c r="R95" s="209"/>
      <c r="S95" s="209"/>
      <c r="T95" s="209"/>
      <c r="U95" s="209"/>
      <c r="V95" s="209"/>
      <c r="W95" s="209"/>
      <c r="X95" s="210"/>
      <c r="AT95" s="211" t="s">
        <v>145</v>
      </c>
      <c r="AU95" s="211" t="s">
        <v>85</v>
      </c>
      <c r="AV95" s="12" t="s">
        <v>85</v>
      </c>
      <c r="AW95" s="12" t="s">
        <v>5</v>
      </c>
      <c r="AX95" s="12" t="s">
        <v>83</v>
      </c>
      <c r="AY95" s="211" t="s">
        <v>130</v>
      </c>
    </row>
    <row r="96" spans="2:65" s="1" customFormat="1" ht="16.5" customHeight="1">
      <c r="B96" s="33"/>
      <c r="C96" s="184" t="s">
        <v>152</v>
      </c>
      <c r="D96" s="184" t="s">
        <v>132</v>
      </c>
      <c r="E96" s="185" t="s">
        <v>570</v>
      </c>
      <c r="F96" s="186" t="s">
        <v>571</v>
      </c>
      <c r="G96" s="187" t="s">
        <v>135</v>
      </c>
      <c r="H96" s="188">
        <v>632</v>
      </c>
      <c r="I96" s="189"/>
      <c r="J96" s="189"/>
      <c r="K96" s="188">
        <f>ROUND(P96*H96,2)</f>
        <v>0</v>
      </c>
      <c r="L96" s="186" t="s">
        <v>19</v>
      </c>
      <c r="M96" s="37"/>
      <c r="N96" s="190" t="s">
        <v>19</v>
      </c>
      <c r="O96" s="191" t="s">
        <v>44</v>
      </c>
      <c r="P96" s="192">
        <f>I96+J96</f>
        <v>0</v>
      </c>
      <c r="Q96" s="192">
        <f>ROUND(I96*H96,2)</f>
        <v>0</v>
      </c>
      <c r="R96" s="192">
        <f>ROUND(J96*H96,2)</f>
        <v>0</v>
      </c>
      <c r="S96" s="61"/>
      <c r="T96" s="193">
        <f>S96*H96</f>
        <v>0</v>
      </c>
      <c r="U96" s="193">
        <v>1.8000000000000001E-4</v>
      </c>
      <c r="V96" s="193">
        <f>U96*H96</f>
        <v>0.11376000000000001</v>
      </c>
      <c r="W96" s="193">
        <v>0</v>
      </c>
      <c r="X96" s="194">
        <f>W96*H96</f>
        <v>0</v>
      </c>
      <c r="AR96" s="195" t="s">
        <v>137</v>
      </c>
      <c r="AT96" s="195" t="s">
        <v>132</v>
      </c>
      <c r="AU96" s="195" t="s">
        <v>85</v>
      </c>
      <c r="AY96" s="17" t="s">
        <v>130</v>
      </c>
      <c r="BE96" s="196">
        <f>IF(O96="základní",K96,0)</f>
        <v>0</v>
      </c>
      <c r="BF96" s="196">
        <f>IF(O96="snížená",K96,0)</f>
        <v>0</v>
      </c>
      <c r="BG96" s="196">
        <f>IF(O96="zákl. přenesená",K96,0)</f>
        <v>0</v>
      </c>
      <c r="BH96" s="196">
        <f>IF(O96="sníž. přenesená",K96,0)</f>
        <v>0</v>
      </c>
      <c r="BI96" s="196">
        <f>IF(O96="nulová",K96,0)</f>
        <v>0</v>
      </c>
      <c r="BJ96" s="17" t="s">
        <v>83</v>
      </c>
      <c r="BK96" s="196">
        <f>ROUND(P96*H96,2)</f>
        <v>0</v>
      </c>
      <c r="BL96" s="17" t="s">
        <v>137</v>
      </c>
      <c r="BM96" s="195" t="s">
        <v>572</v>
      </c>
    </row>
    <row r="97" spans="2:65" s="1" customFormat="1">
      <c r="B97" s="33"/>
      <c r="C97" s="34"/>
      <c r="D97" s="197" t="s">
        <v>139</v>
      </c>
      <c r="E97" s="34"/>
      <c r="F97" s="198" t="s">
        <v>571</v>
      </c>
      <c r="G97" s="34"/>
      <c r="H97" s="34"/>
      <c r="I97" s="106"/>
      <c r="J97" s="106"/>
      <c r="K97" s="34"/>
      <c r="L97" s="34"/>
      <c r="M97" s="37"/>
      <c r="N97" s="199"/>
      <c r="O97" s="61"/>
      <c r="P97" s="61"/>
      <c r="Q97" s="61"/>
      <c r="R97" s="61"/>
      <c r="S97" s="61"/>
      <c r="T97" s="61"/>
      <c r="U97" s="61"/>
      <c r="V97" s="61"/>
      <c r="W97" s="61"/>
      <c r="X97" s="62"/>
      <c r="AT97" s="17" t="s">
        <v>139</v>
      </c>
      <c r="AU97" s="17" t="s">
        <v>85</v>
      </c>
    </row>
    <row r="98" spans="2:65" s="12" customFormat="1" ht="22.5">
      <c r="B98" s="201"/>
      <c r="C98" s="202"/>
      <c r="D98" s="197" t="s">
        <v>145</v>
      </c>
      <c r="E98" s="203" t="s">
        <v>19</v>
      </c>
      <c r="F98" s="204" t="s">
        <v>569</v>
      </c>
      <c r="G98" s="202"/>
      <c r="H98" s="205">
        <v>632</v>
      </c>
      <c r="I98" s="206"/>
      <c r="J98" s="206"/>
      <c r="K98" s="202"/>
      <c r="L98" s="202"/>
      <c r="M98" s="207"/>
      <c r="N98" s="208"/>
      <c r="O98" s="209"/>
      <c r="P98" s="209"/>
      <c r="Q98" s="209"/>
      <c r="R98" s="209"/>
      <c r="S98" s="209"/>
      <c r="T98" s="209"/>
      <c r="U98" s="209"/>
      <c r="V98" s="209"/>
      <c r="W98" s="209"/>
      <c r="X98" s="210"/>
      <c r="AT98" s="211" t="s">
        <v>145</v>
      </c>
      <c r="AU98" s="211" t="s">
        <v>85</v>
      </c>
      <c r="AV98" s="12" t="s">
        <v>85</v>
      </c>
      <c r="AW98" s="12" t="s">
        <v>5</v>
      </c>
      <c r="AX98" s="12" t="s">
        <v>83</v>
      </c>
      <c r="AY98" s="211" t="s">
        <v>130</v>
      </c>
    </row>
    <row r="99" spans="2:65" s="1" customFormat="1" ht="16.5" customHeight="1">
      <c r="B99" s="33"/>
      <c r="C99" s="184" t="s">
        <v>137</v>
      </c>
      <c r="D99" s="184" t="s">
        <v>132</v>
      </c>
      <c r="E99" s="185" t="s">
        <v>573</v>
      </c>
      <c r="F99" s="186" t="s">
        <v>574</v>
      </c>
      <c r="G99" s="187" t="s">
        <v>535</v>
      </c>
      <c r="H99" s="188">
        <v>7</v>
      </c>
      <c r="I99" s="189"/>
      <c r="J99" s="189"/>
      <c r="K99" s="188">
        <f>ROUND(P99*H99,2)</f>
        <v>0</v>
      </c>
      <c r="L99" s="186" t="s">
        <v>19</v>
      </c>
      <c r="M99" s="37"/>
      <c r="N99" s="190" t="s">
        <v>19</v>
      </c>
      <c r="O99" s="191" t="s">
        <v>44</v>
      </c>
      <c r="P99" s="192">
        <f>I99+J99</f>
        <v>0</v>
      </c>
      <c r="Q99" s="192">
        <f>ROUND(I99*H99,2)</f>
        <v>0</v>
      </c>
      <c r="R99" s="192">
        <f>ROUND(J99*H99,2)</f>
        <v>0</v>
      </c>
      <c r="S99" s="61"/>
      <c r="T99" s="193">
        <f>S99*H99</f>
        <v>0</v>
      </c>
      <c r="U99" s="193">
        <v>0</v>
      </c>
      <c r="V99" s="193">
        <f>U99*H99</f>
        <v>0</v>
      </c>
      <c r="W99" s="193">
        <v>0</v>
      </c>
      <c r="X99" s="194">
        <f>W99*H99</f>
        <v>0</v>
      </c>
      <c r="AR99" s="195" t="s">
        <v>137</v>
      </c>
      <c r="AT99" s="195" t="s">
        <v>132</v>
      </c>
      <c r="AU99" s="195" t="s">
        <v>85</v>
      </c>
      <c r="AY99" s="17" t="s">
        <v>130</v>
      </c>
      <c r="BE99" s="196">
        <f>IF(O99="základní",K99,0)</f>
        <v>0</v>
      </c>
      <c r="BF99" s="196">
        <f>IF(O99="snížená",K99,0)</f>
        <v>0</v>
      </c>
      <c r="BG99" s="196">
        <f>IF(O99="zákl. přenesená",K99,0)</f>
        <v>0</v>
      </c>
      <c r="BH99" s="196">
        <f>IF(O99="sníž. přenesená",K99,0)</f>
        <v>0</v>
      </c>
      <c r="BI99" s="196">
        <f>IF(O99="nulová",K99,0)</f>
        <v>0</v>
      </c>
      <c r="BJ99" s="17" t="s">
        <v>83</v>
      </c>
      <c r="BK99" s="196">
        <f>ROUND(P99*H99,2)</f>
        <v>0</v>
      </c>
      <c r="BL99" s="17" t="s">
        <v>137</v>
      </c>
      <c r="BM99" s="195" t="s">
        <v>575</v>
      </c>
    </row>
    <row r="100" spans="2:65" s="1" customFormat="1" ht="19.5">
      <c r="B100" s="33"/>
      <c r="C100" s="34"/>
      <c r="D100" s="197" t="s">
        <v>139</v>
      </c>
      <c r="E100" s="34"/>
      <c r="F100" s="198" t="s">
        <v>576</v>
      </c>
      <c r="G100" s="34"/>
      <c r="H100" s="34"/>
      <c r="I100" s="106"/>
      <c r="J100" s="106"/>
      <c r="K100" s="34"/>
      <c r="L100" s="34"/>
      <c r="M100" s="37"/>
      <c r="N100" s="199"/>
      <c r="O100" s="61"/>
      <c r="P100" s="61"/>
      <c r="Q100" s="61"/>
      <c r="R100" s="61"/>
      <c r="S100" s="61"/>
      <c r="T100" s="61"/>
      <c r="U100" s="61"/>
      <c r="V100" s="61"/>
      <c r="W100" s="61"/>
      <c r="X100" s="62"/>
      <c r="AT100" s="17" t="s">
        <v>139</v>
      </c>
      <c r="AU100" s="17" t="s">
        <v>85</v>
      </c>
    </row>
    <row r="101" spans="2:65" s="1" customFormat="1" ht="29.25">
      <c r="B101" s="33"/>
      <c r="C101" s="34"/>
      <c r="D101" s="197" t="s">
        <v>141</v>
      </c>
      <c r="E101" s="34"/>
      <c r="F101" s="200" t="s">
        <v>577</v>
      </c>
      <c r="G101" s="34"/>
      <c r="H101" s="34"/>
      <c r="I101" s="106"/>
      <c r="J101" s="106"/>
      <c r="K101" s="34"/>
      <c r="L101" s="34"/>
      <c r="M101" s="37"/>
      <c r="N101" s="199"/>
      <c r="O101" s="61"/>
      <c r="P101" s="61"/>
      <c r="Q101" s="61"/>
      <c r="R101" s="61"/>
      <c r="S101" s="61"/>
      <c r="T101" s="61"/>
      <c r="U101" s="61"/>
      <c r="V101" s="61"/>
      <c r="W101" s="61"/>
      <c r="X101" s="62"/>
      <c r="AT101" s="17" t="s">
        <v>141</v>
      </c>
      <c r="AU101" s="17" t="s">
        <v>85</v>
      </c>
    </row>
    <row r="102" spans="2:65" s="12" customFormat="1">
      <c r="B102" s="201"/>
      <c r="C102" s="202"/>
      <c r="D102" s="197" t="s">
        <v>145</v>
      </c>
      <c r="E102" s="203" t="s">
        <v>19</v>
      </c>
      <c r="F102" s="204" t="s">
        <v>578</v>
      </c>
      <c r="G102" s="202"/>
      <c r="H102" s="205">
        <v>7</v>
      </c>
      <c r="I102" s="206"/>
      <c r="J102" s="206"/>
      <c r="K102" s="202"/>
      <c r="L102" s="202"/>
      <c r="M102" s="207"/>
      <c r="N102" s="208"/>
      <c r="O102" s="209"/>
      <c r="P102" s="209"/>
      <c r="Q102" s="209"/>
      <c r="R102" s="209"/>
      <c r="S102" s="209"/>
      <c r="T102" s="209"/>
      <c r="U102" s="209"/>
      <c r="V102" s="209"/>
      <c r="W102" s="209"/>
      <c r="X102" s="210"/>
      <c r="AT102" s="211" t="s">
        <v>145</v>
      </c>
      <c r="AU102" s="211" t="s">
        <v>85</v>
      </c>
      <c r="AV102" s="12" t="s">
        <v>85</v>
      </c>
      <c r="AW102" s="12" t="s">
        <v>5</v>
      </c>
      <c r="AX102" s="12" t="s">
        <v>83</v>
      </c>
      <c r="AY102" s="211" t="s">
        <v>130</v>
      </c>
    </row>
    <row r="103" spans="2:65" s="1" customFormat="1" ht="24" customHeight="1">
      <c r="B103" s="33"/>
      <c r="C103" s="184" t="s">
        <v>178</v>
      </c>
      <c r="D103" s="184" t="s">
        <v>132</v>
      </c>
      <c r="E103" s="185" t="s">
        <v>579</v>
      </c>
      <c r="F103" s="186" t="s">
        <v>580</v>
      </c>
      <c r="G103" s="187" t="s">
        <v>535</v>
      </c>
      <c r="H103" s="188">
        <v>131</v>
      </c>
      <c r="I103" s="189"/>
      <c r="J103" s="189"/>
      <c r="K103" s="188">
        <f>ROUND(P103*H103,2)</f>
        <v>0</v>
      </c>
      <c r="L103" s="186" t="s">
        <v>136</v>
      </c>
      <c r="M103" s="37"/>
      <c r="N103" s="190" t="s">
        <v>19</v>
      </c>
      <c r="O103" s="191" t="s">
        <v>44</v>
      </c>
      <c r="P103" s="192">
        <f>I103+J103</f>
        <v>0</v>
      </c>
      <c r="Q103" s="192">
        <f>ROUND(I103*H103,2)</f>
        <v>0</v>
      </c>
      <c r="R103" s="192">
        <f>ROUND(J103*H103,2)</f>
        <v>0</v>
      </c>
      <c r="S103" s="61"/>
      <c r="T103" s="193">
        <f>S103*H103</f>
        <v>0</v>
      </c>
      <c r="U103" s="193">
        <v>0</v>
      </c>
      <c r="V103" s="193">
        <f>U103*H103</f>
        <v>0</v>
      </c>
      <c r="W103" s="193">
        <v>0</v>
      </c>
      <c r="X103" s="194">
        <f>W103*H103</f>
        <v>0</v>
      </c>
      <c r="AR103" s="195" t="s">
        <v>137</v>
      </c>
      <c r="AT103" s="195" t="s">
        <v>132</v>
      </c>
      <c r="AU103" s="195" t="s">
        <v>85</v>
      </c>
      <c r="AY103" s="17" t="s">
        <v>130</v>
      </c>
      <c r="BE103" s="196">
        <f>IF(O103="základní",K103,0)</f>
        <v>0</v>
      </c>
      <c r="BF103" s="196">
        <f>IF(O103="snížená",K103,0)</f>
        <v>0</v>
      </c>
      <c r="BG103" s="196">
        <f>IF(O103="zákl. přenesená",K103,0)</f>
        <v>0</v>
      </c>
      <c r="BH103" s="196">
        <f>IF(O103="sníž. přenesená",K103,0)</f>
        <v>0</v>
      </c>
      <c r="BI103" s="196">
        <f>IF(O103="nulová",K103,0)</f>
        <v>0</v>
      </c>
      <c r="BJ103" s="17" t="s">
        <v>83</v>
      </c>
      <c r="BK103" s="196">
        <f>ROUND(P103*H103,2)</f>
        <v>0</v>
      </c>
      <c r="BL103" s="17" t="s">
        <v>137</v>
      </c>
      <c r="BM103" s="195" t="s">
        <v>581</v>
      </c>
    </row>
    <row r="104" spans="2:65" s="1" customFormat="1" ht="19.5">
      <c r="B104" s="33"/>
      <c r="C104" s="34"/>
      <c r="D104" s="197" t="s">
        <v>139</v>
      </c>
      <c r="E104" s="34"/>
      <c r="F104" s="198" t="s">
        <v>582</v>
      </c>
      <c r="G104" s="34"/>
      <c r="H104" s="34"/>
      <c r="I104" s="106"/>
      <c r="J104" s="106"/>
      <c r="K104" s="34"/>
      <c r="L104" s="34"/>
      <c r="M104" s="37"/>
      <c r="N104" s="199"/>
      <c r="O104" s="61"/>
      <c r="P104" s="61"/>
      <c r="Q104" s="61"/>
      <c r="R104" s="61"/>
      <c r="S104" s="61"/>
      <c r="T104" s="61"/>
      <c r="U104" s="61"/>
      <c r="V104" s="61"/>
      <c r="W104" s="61"/>
      <c r="X104" s="62"/>
      <c r="AT104" s="17" t="s">
        <v>139</v>
      </c>
      <c r="AU104" s="17" t="s">
        <v>85</v>
      </c>
    </row>
    <row r="105" spans="2:65" s="1" customFormat="1" ht="185.25">
      <c r="B105" s="33"/>
      <c r="C105" s="34"/>
      <c r="D105" s="197" t="s">
        <v>141</v>
      </c>
      <c r="E105" s="34"/>
      <c r="F105" s="200" t="s">
        <v>583</v>
      </c>
      <c r="G105" s="34"/>
      <c r="H105" s="34"/>
      <c r="I105" s="106"/>
      <c r="J105" s="106"/>
      <c r="K105" s="34"/>
      <c r="L105" s="34"/>
      <c r="M105" s="37"/>
      <c r="N105" s="199"/>
      <c r="O105" s="61"/>
      <c r="P105" s="61"/>
      <c r="Q105" s="61"/>
      <c r="R105" s="61"/>
      <c r="S105" s="61"/>
      <c r="T105" s="61"/>
      <c r="U105" s="61"/>
      <c r="V105" s="61"/>
      <c r="W105" s="61"/>
      <c r="X105" s="62"/>
      <c r="AT105" s="17" t="s">
        <v>141</v>
      </c>
      <c r="AU105" s="17" t="s">
        <v>85</v>
      </c>
    </row>
    <row r="106" spans="2:65" s="12" customFormat="1">
      <c r="B106" s="201"/>
      <c r="C106" s="202"/>
      <c r="D106" s="197" t="s">
        <v>145</v>
      </c>
      <c r="E106" s="203" t="s">
        <v>19</v>
      </c>
      <c r="F106" s="204" t="s">
        <v>584</v>
      </c>
      <c r="G106" s="202"/>
      <c r="H106" s="205">
        <v>16</v>
      </c>
      <c r="I106" s="206"/>
      <c r="J106" s="206"/>
      <c r="K106" s="202"/>
      <c r="L106" s="202"/>
      <c r="M106" s="207"/>
      <c r="N106" s="208"/>
      <c r="O106" s="209"/>
      <c r="P106" s="209"/>
      <c r="Q106" s="209"/>
      <c r="R106" s="209"/>
      <c r="S106" s="209"/>
      <c r="T106" s="209"/>
      <c r="U106" s="209"/>
      <c r="V106" s="209"/>
      <c r="W106" s="209"/>
      <c r="X106" s="210"/>
      <c r="AT106" s="211" t="s">
        <v>145</v>
      </c>
      <c r="AU106" s="211" t="s">
        <v>85</v>
      </c>
      <c r="AV106" s="12" t="s">
        <v>85</v>
      </c>
      <c r="AW106" s="12" t="s">
        <v>5</v>
      </c>
      <c r="AX106" s="12" t="s">
        <v>75</v>
      </c>
      <c r="AY106" s="211" t="s">
        <v>130</v>
      </c>
    </row>
    <row r="107" spans="2:65" s="12" customFormat="1">
      <c r="B107" s="201"/>
      <c r="C107" s="202"/>
      <c r="D107" s="197" t="s">
        <v>145</v>
      </c>
      <c r="E107" s="203" t="s">
        <v>19</v>
      </c>
      <c r="F107" s="204" t="s">
        <v>585</v>
      </c>
      <c r="G107" s="202"/>
      <c r="H107" s="205">
        <v>115</v>
      </c>
      <c r="I107" s="206"/>
      <c r="J107" s="206"/>
      <c r="K107" s="202"/>
      <c r="L107" s="202"/>
      <c r="M107" s="207"/>
      <c r="N107" s="208"/>
      <c r="O107" s="209"/>
      <c r="P107" s="209"/>
      <c r="Q107" s="209"/>
      <c r="R107" s="209"/>
      <c r="S107" s="209"/>
      <c r="T107" s="209"/>
      <c r="U107" s="209"/>
      <c r="V107" s="209"/>
      <c r="W107" s="209"/>
      <c r="X107" s="210"/>
      <c r="AT107" s="211" t="s">
        <v>145</v>
      </c>
      <c r="AU107" s="211" t="s">
        <v>85</v>
      </c>
      <c r="AV107" s="12" t="s">
        <v>85</v>
      </c>
      <c r="AW107" s="12" t="s">
        <v>5</v>
      </c>
      <c r="AX107" s="12" t="s">
        <v>75</v>
      </c>
      <c r="AY107" s="211" t="s">
        <v>130</v>
      </c>
    </row>
    <row r="108" spans="2:65" s="14" customFormat="1">
      <c r="B108" s="222"/>
      <c r="C108" s="223"/>
      <c r="D108" s="197" t="s">
        <v>145</v>
      </c>
      <c r="E108" s="224" t="s">
        <v>19</v>
      </c>
      <c r="F108" s="225" t="s">
        <v>173</v>
      </c>
      <c r="G108" s="223"/>
      <c r="H108" s="226">
        <v>131</v>
      </c>
      <c r="I108" s="227"/>
      <c r="J108" s="227"/>
      <c r="K108" s="223"/>
      <c r="L108" s="223"/>
      <c r="M108" s="228"/>
      <c r="N108" s="229"/>
      <c r="O108" s="230"/>
      <c r="P108" s="230"/>
      <c r="Q108" s="230"/>
      <c r="R108" s="230"/>
      <c r="S108" s="230"/>
      <c r="T108" s="230"/>
      <c r="U108" s="230"/>
      <c r="V108" s="230"/>
      <c r="W108" s="230"/>
      <c r="X108" s="231"/>
      <c r="AT108" s="232" t="s">
        <v>145</v>
      </c>
      <c r="AU108" s="232" t="s">
        <v>85</v>
      </c>
      <c r="AV108" s="14" t="s">
        <v>137</v>
      </c>
      <c r="AW108" s="14" t="s">
        <v>5</v>
      </c>
      <c r="AX108" s="14" t="s">
        <v>83</v>
      </c>
      <c r="AY108" s="232" t="s">
        <v>130</v>
      </c>
    </row>
    <row r="109" spans="2:65" s="1" customFormat="1" ht="24" customHeight="1">
      <c r="B109" s="33"/>
      <c r="C109" s="184" t="s">
        <v>188</v>
      </c>
      <c r="D109" s="184" t="s">
        <v>132</v>
      </c>
      <c r="E109" s="185" t="s">
        <v>586</v>
      </c>
      <c r="F109" s="186" t="s">
        <v>587</v>
      </c>
      <c r="G109" s="187" t="s">
        <v>535</v>
      </c>
      <c r="H109" s="188">
        <v>118</v>
      </c>
      <c r="I109" s="189"/>
      <c r="J109" s="189"/>
      <c r="K109" s="188">
        <f>ROUND(P109*H109,2)</f>
        <v>0</v>
      </c>
      <c r="L109" s="186" t="s">
        <v>136</v>
      </c>
      <c r="M109" s="37"/>
      <c r="N109" s="190" t="s">
        <v>19</v>
      </c>
      <c r="O109" s="191" t="s">
        <v>44</v>
      </c>
      <c r="P109" s="192">
        <f>I109+J109</f>
        <v>0</v>
      </c>
      <c r="Q109" s="192">
        <f>ROUND(I109*H109,2)</f>
        <v>0</v>
      </c>
      <c r="R109" s="192">
        <f>ROUND(J109*H109,2)</f>
        <v>0</v>
      </c>
      <c r="S109" s="61"/>
      <c r="T109" s="193">
        <f>S109*H109</f>
        <v>0</v>
      </c>
      <c r="U109" s="193">
        <v>0</v>
      </c>
      <c r="V109" s="193">
        <f>U109*H109</f>
        <v>0</v>
      </c>
      <c r="W109" s="193">
        <v>0</v>
      </c>
      <c r="X109" s="194">
        <f>W109*H109</f>
        <v>0</v>
      </c>
      <c r="AR109" s="195" t="s">
        <v>137</v>
      </c>
      <c r="AT109" s="195" t="s">
        <v>132</v>
      </c>
      <c r="AU109" s="195" t="s">
        <v>85</v>
      </c>
      <c r="AY109" s="17" t="s">
        <v>130</v>
      </c>
      <c r="BE109" s="196">
        <f>IF(O109="základní",K109,0)</f>
        <v>0</v>
      </c>
      <c r="BF109" s="196">
        <f>IF(O109="snížená",K109,0)</f>
        <v>0</v>
      </c>
      <c r="BG109" s="196">
        <f>IF(O109="zákl. přenesená",K109,0)</f>
        <v>0</v>
      </c>
      <c r="BH109" s="196">
        <f>IF(O109="sníž. přenesená",K109,0)</f>
        <v>0</v>
      </c>
      <c r="BI109" s="196">
        <f>IF(O109="nulová",K109,0)</f>
        <v>0</v>
      </c>
      <c r="BJ109" s="17" t="s">
        <v>83</v>
      </c>
      <c r="BK109" s="196">
        <f>ROUND(P109*H109,2)</f>
        <v>0</v>
      </c>
      <c r="BL109" s="17" t="s">
        <v>137</v>
      </c>
      <c r="BM109" s="195" t="s">
        <v>588</v>
      </c>
    </row>
    <row r="110" spans="2:65" s="1" customFormat="1" ht="19.5">
      <c r="B110" s="33"/>
      <c r="C110" s="34"/>
      <c r="D110" s="197" t="s">
        <v>139</v>
      </c>
      <c r="E110" s="34"/>
      <c r="F110" s="198" t="s">
        <v>589</v>
      </c>
      <c r="G110" s="34"/>
      <c r="H110" s="34"/>
      <c r="I110" s="106"/>
      <c r="J110" s="106"/>
      <c r="K110" s="34"/>
      <c r="L110" s="34"/>
      <c r="M110" s="37"/>
      <c r="N110" s="199"/>
      <c r="O110" s="61"/>
      <c r="P110" s="61"/>
      <c r="Q110" s="61"/>
      <c r="R110" s="61"/>
      <c r="S110" s="61"/>
      <c r="T110" s="61"/>
      <c r="U110" s="61"/>
      <c r="V110" s="61"/>
      <c r="W110" s="61"/>
      <c r="X110" s="62"/>
      <c r="AT110" s="17" t="s">
        <v>139</v>
      </c>
      <c r="AU110" s="17" t="s">
        <v>85</v>
      </c>
    </row>
    <row r="111" spans="2:65" s="1" customFormat="1" ht="185.25">
      <c r="B111" s="33"/>
      <c r="C111" s="34"/>
      <c r="D111" s="197" t="s">
        <v>141</v>
      </c>
      <c r="E111" s="34"/>
      <c r="F111" s="200" t="s">
        <v>583</v>
      </c>
      <c r="G111" s="34"/>
      <c r="H111" s="34"/>
      <c r="I111" s="106"/>
      <c r="J111" s="106"/>
      <c r="K111" s="34"/>
      <c r="L111" s="34"/>
      <c r="M111" s="37"/>
      <c r="N111" s="199"/>
      <c r="O111" s="61"/>
      <c r="P111" s="61"/>
      <c r="Q111" s="61"/>
      <c r="R111" s="61"/>
      <c r="S111" s="61"/>
      <c r="T111" s="61"/>
      <c r="U111" s="61"/>
      <c r="V111" s="61"/>
      <c r="W111" s="61"/>
      <c r="X111" s="62"/>
      <c r="AT111" s="17" t="s">
        <v>141</v>
      </c>
      <c r="AU111" s="17" t="s">
        <v>85</v>
      </c>
    </row>
    <row r="112" spans="2:65" s="12" customFormat="1">
      <c r="B112" s="201"/>
      <c r="C112" s="202"/>
      <c r="D112" s="197" t="s">
        <v>145</v>
      </c>
      <c r="E112" s="203" t="s">
        <v>19</v>
      </c>
      <c r="F112" s="204" t="s">
        <v>590</v>
      </c>
      <c r="G112" s="202"/>
      <c r="H112" s="205">
        <v>80</v>
      </c>
      <c r="I112" s="206"/>
      <c r="J112" s="206"/>
      <c r="K112" s="202"/>
      <c r="L112" s="202"/>
      <c r="M112" s="207"/>
      <c r="N112" s="208"/>
      <c r="O112" s="209"/>
      <c r="P112" s="209"/>
      <c r="Q112" s="209"/>
      <c r="R112" s="209"/>
      <c r="S112" s="209"/>
      <c r="T112" s="209"/>
      <c r="U112" s="209"/>
      <c r="V112" s="209"/>
      <c r="W112" s="209"/>
      <c r="X112" s="210"/>
      <c r="AT112" s="211" t="s">
        <v>145</v>
      </c>
      <c r="AU112" s="211" t="s">
        <v>85</v>
      </c>
      <c r="AV112" s="12" t="s">
        <v>85</v>
      </c>
      <c r="AW112" s="12" t="s">
        <v>5</v>
      </c>
      <c r="AX112" s="12" t="s">
        <v>75</v>
      </c>
      <c r="AY112" s="211" t="s">
        <v>130</v>
      </c>
    </row>
    <row r="113" spans="2:65" s="12" customFormat="1">
      <c r="B113" s="201"/>
      <c r="C113" s="202"/>
      <c r="D113" s="197" t="s">
        <v>145</v>
      </c>
      <c r="E113" s="203" t="s">
        <v>19</v>
      </c>
      <c r="F113" s="204" t="s">
        <v>591</v>
      </c>
      <c r="G113" s="202"/>
      <c r="H113" s="205">
        <v>38</v>
      </c>
      <c r="I113" s="206"/>
      <c r="J113" s="206"/>
      <c r="K113" s="202"/>
      <c r="L113" s="202"/>
      <c r="M113" s="207"/>
      <c r="N113" s="208"/>
      <c r="O113" s="209"/>
      <c r="P113" s="209"/>
      <c r="Q113" s="209"/>
      <c r="R113" s="209"/>
      <c r="S113" s="209"/>
      <c r="T113" s="209"/>
      <c r="U113" s="209"/>
      <c r="V113" s="209"/>
      <c r="W113" s="209"/>
      <c r="X113" s="210"/>
      <c r="AT113" s="211" t="s">
        <v>145</v>
      </c>
      <c r="AU113" s="211" t="s">
        <v>85</v>
      </c>
      <c r="AV113" s="12" t="s">
        <v>85</v>
      </c>
      <c r="AW113" s="12" t="s">
        <v>5</v>
      </c>
      <c r="AX113" s="12" t="s">
        <v>75</v>
      </c>
      <c r="AY113" s="211" t="s">
        <v>130</v>
      </c>
    </row>
    <row r="114" spans="2:65" s="14" customFormat="1">
      <c r="B114" s="222"/>
      <c r="C114" s="223"/>
      <c r="D114" s="197" t="s">
        <v>145</v>
      </c>
      <c r="E114" s="224" t="s">
        <v>19</v>
      </c>
      <c r="F114" s="225" t="s">
        <v>173</v>
      </c>
      <c r="G114" s="223"/>
      <c r="H114" s="226">
        <v>118</v>
      </c>
      <c r="I114" s="227"/>
      <c r="J114" s="227"/>
      <c r="K114" s="223"/>
      <c r="L114" s="223"/>
      <c r="M114" s="228"/>
      <c r="N114" s="229"/>
      <c r="O114" s="230"/>
      <c r="P114" s="230"/>
      <c r="Q114" s="230"/>
      <c r="R114" s="230"/>
      <c r="S114" s="230"/>
      <c r="T114" s="230"/>
      <c r="U114" s="230"/>
      <c r="V114" s="230"/>
      <c r="W114" s="230"/>
      <c r="X114" s="231"/>
      <c r="AT114" s="232" t="s">
        <v>145</v>
      </c>
      <c r="AU114" s="232" t="s">
        <v>85</v>
      </c>
      <c r="AV114" s="14" t="s">
        <v>137</v>
      </c>
      <c r="AW114" s="14" t="s">
        <v>5</v>
      </c>
      <c r="AX114" s="14" t="s">
        <v>83</v>
      </c>
      <c r="AY114" s="232" t="s">
        <v>130</v>
      </c>
    </row>
    <row r="115" spans="2:65" s="1" customFormat="1" ht="24" customHeight="1">
      <c r="B115" s="33"/>
      <c r="C115" s="184" t="s">
        <v>192</v>
      </c>
      <c r="D115" s="184" t="s">
        <v>132</v>
      </c>
      <c r="E115" s="185" t="s">
        <v>592</v>
      </c>
      <c r="F115" s="186" t="s">
        <v>593</v>
      </c>
      <c r="G115" s="187" t="s">
        <v>535</v>
      </c>
      <c r="H115" s="188">
        <v>32</v>
      </c>
      <c r="I115" s="189"/>
      <c r="J115" s="189"/>
      <c r="K115" s="188">
        <f>ROUND(P115*H115,2)</f>
        <v>0</v>
      </c>
      <c r="L115" s="186" t="s">
        <v>136</v>
      </c>
      <c r="M115" s="37"/>
      <c r="N115" s="190" t="s">
        <v>19</v>
      </c>
      <c r="O115" s="191" t="s">
        <v>44</v>
      </c>
      <c r="P115" s="192">
        <f>I115+J115</f>
        <v>0</v>
      </c>
      <c r="Q115" s="192">
        <f>ROUND(I115*H115,2)</f>
        <v>0</v>
      </c>
      <c r="R115" s="192">
        <f>ROUND(J115*H115,2)</f>
        <v>0</v>
      </c>
      <c r="S115" s="61"/>
      <c r="T115" s="193">
        <f>S115*H115</f>
        <v>0</v>
      </c>
      <c r="U115" s="193">
        <v>0</v>
      </c>
      <c r="V115" s="193">
        <f>U115*H115</f>
        <v>0</v>
      </c>
      <c r="W115" s="193">
        <v>0</v>
      </c>
      <c r="X115" s="194">
        <f>W115*H115</f>
        <v>0</v>
      </c>
      <c r="AR115" s="195" t="s">
        <v>137</v>
      </c>
      <c r="AT115" s="195" t="s">
        <v>132</v>
      </c>
      <c r="AU115" s="195" t="s">
        <v>85</v>
      </c>
      <c r="AY115" s="17" t="s">
        <v>130</v>
      </c>
      <c r="BE115" s="196">
        <f>IF(O115="základní",K115,0)</f>
        <v>0</v>
      </c>
      <c r="BF115" s="196">
        <f>IF(O115="snížená",K115,0)</f>
        <v>0</v>
      </c>
      <c r="BG115" s="196">
        <f>IF(O115="zákl. přenesená",K115,0)</f>
        <v>0</v>
      </c>
      <c r="BH115" s="196">
        <f>IF(O115="sníž. přenesená",K115,0)</f>
        <v>0</v>
      </c>
      <c r="BI115" s="196">
        <f>IF(O115="nulová",K115,0)</f>
        <v>0</v>
      </c>
      <c r="BJ115" s="17" t="s">
        <v>83</v>
      </c>
      <c r="BK115" s="196">
        <f>ROUND(P115*H115,2)</f>
        <v>0</v>
      </c>
      <c r="BL115" s="17" t="s">
        <v>137</v>
      </c>
      <c r="BM115" s="195" t="s">
        <v>594</v>
      </c>
    </row>
    <row r="116" spans="2:65" s="1" customFormat="1" ht="19.5">
      <c r="B116" s="33"/>
      <c r="C116" s="34"/>
      <c r="D116" s="197" t="s">
        <v>139</v>
      </c>
      <c r="E116" s="34"/>
      <c r="F116" s="198" t="s">
        <v>595</v>
      </c>
      <c r="G116" s="34"/>
      <c r="H116" s="34"/>
      <c r="I116" s="106"/>
      <c r="J116" s="106"/>
      <c r="K116" s="34"/>
      <c r="L116" s="34"/>
      <c r="M116" s="37"/>
      <c r="N116" s="199"/>
      <c r="O116" s="61"/>
      <c r="P116" s="61"/>
      <c r="Q116" s="61"/>
      <c r="R116" s="61"/>
      <c r="S116" s="61"/>
      <c r="T116" s="61"/>
      <c r="U116" s="61"/>
      <c r="V116" s="61"/>
      <c r="W116" s="61"/>
      <c r="X116" s="62"/>
      <c r="AT116" s="17" t="s">
        <v>139</v>
      </c>
      <c r="AU116" s="17" t="s">
        <v>85</v>
      </c>
    </row>
    <row r="117" spans="2:65" s="1" customFormat="1" ht="185.25">
      <c r="B117" s="33"/>
      <c r="C117" s="34"/>
      <c r="D117" s="197" t="s">
        <v>141</v>
      </c>
      <c r="E117" s="34"/>
      <c r="F117" s="200" t="s">
        <v>583</v>
      </c>
      <c r="G117" s="34"/>
      <c r="H117" s="34"/>
      <c r="I117" s="106"/>
      <c r="J117" s="106"/>
      <c r="K117" s="34"/>
      <c r="L117" s="34"/>
      <c r="M117" s="37"/>
      <c r="N117" s="199"/>
      <c r="O117" s="61"/>
      <c r="P117" s="61"/>
      <c r="Q117" s="61"/>
      <c r="R117" s="61"/>
      <c r="S117" s="61"/>
      <c r="T117" s="61"/>
      <c r="U117" s="61"/>
      <c r="V117" s="61"/>
      <c r="W117" s="61"/>
      <c r="X117" s="62"/>
      <c r="AT117" s="17" t="s">
        <v>141</v>
      </c>
      <c r="AU117" s="17" t="s">
        <v>85</v>
      </c>
    </row>
    <row r="118" spans="2:65" s="12" customFormat="1">
      <c r="B118" s="201"/>
      <c r="C118" s="202"/>
      <c r="D118" s="197" t="s">
        <v>145</v>
      </c>
      <c r="E118" s="203" t="s">
        <v>19</v>
      </c>
      <c r="F118" s="204" t="s">
        <v>596</v>
      </c>
      <c r="G118" s="202"/>
      <c r="H118" s="205">
        <v>25</v>
      </c>
      <c r="I118" s="206"/>
      <c r="J118" s="206"/>
      <c r="K118" s="202"/>
      <c r="L118" s="202"/>
      <c r="M118" s="207"/>
      <c r="N118" s="208"/>
      <c r="O118" s="209"/>
      <c r="P118" s="209"/>
      <c r="Q118" s="209"/>
      <c r="R118" s="209"/>
      <c r="S118" s="209"/>
      <c r="T118" s="209"/>
      <c r="U118" s="209"/>
      <c r="V118" s="209"/>
      <c r="W118" s="209"/>
      <c r="X118" s="210"/>
      <c r="AT118" s="211" t="s">
        <v>145</v>
      </c>
      <c r="AU118" s="211" t="s">
        <v>85</v>
      </c>
      <c r="AV118" s="12" t="s">
        <v>85</v>
      </c>
      <c r="AW118" s="12" t="s">
        <v>5</v>
      </c>
      <c r="AX118" s="12" t="s">
        <v>75</v>
      </c>
      <c r="AY118" s="211" t="s">
        <v>130</v>
      </c>
    </row>
    <row r="119" spans="2:65" s="12" customFormat="1">
      <c r="B119" s="201"/>
      <c r="C119" s="202"/>
      <c r="D119" s="197" t="s">
        <v>145</v>
      </c>
      <c r="E119" s="203" t="s">
        <v>19</v>
      </c>
      <c r="F119" s="204" t="s">
        <v>597</v>
      </c>
      <c r="G119" s="202"/>
      <c r="H119" s="205">
        <v>7</v>
      </c>
      <c r="I119" s="206"/>
      <c r="J119" s="206"/>
      <c r="K119" s="202"/>
      <c r="L119" s="202"/>
      <c r="M119" s="207"/>
      <c r="N119" s="208"/>
      <c r="O119" s="209"/>
      <c r="P119" s="209"/>
      <c r="Q119" s="209"/>
      <c r="R119" s="209"/>
      <c r="S119" s="209"/>
      <c r="T119" s="209"/>
      <c r="U119" s="209"/>
      <c r="V119" s="209"/>
      <c r="W119" s="209"/>
      <c r="X119" s="210"/>
      <c r="AT119" s="211" t="s">
        <v>145</v>
      </c>
      <c r="AU119" s="211" t="s">
        <v>85</v>
      </c>
      <c r="AV119" s="12" t="s">
        <v>85</v>
      </c>
      <c r="AW119" s="12" t="s">
        <v>5</v>
      </c>
      <c r="AX119" s="12" t="s">
        <v>75</v>
      </c>
      <c r="AY119" s="211" t="s">
        <v>130</v>
      </c>
    </row>
    <row r="120" spans="2:65" s="14" customFormat="1">
      <c r="B120" s="222"/>
      <c r="C120" s="223"/>
      <c r="D120" s="197" t="s">
        <v>145</v>
      </c>
      <c r="E120" s="224" t="s">
        <v>19</v>
      </c>
      <c r="F120" s="225" t="s">
        <v>173</v>
      </c>
      <c r="G120" s="223"/>
      <c r="H120" s="226">
        <v>32</v>
      </c>
      <c r="I120" s="227"/>
      <c r="J120" s="227"/>
      <c r="K120" s="223"/>
      <c r="L120" s="223"/>
      <c r="M120" s="228"/>
      <c r="N120" s="229"/>
      <c r="O120" s="230"/>
      <c r="P120" s="230"/>
      <c r="Q120" s="230"/>
      <c r="R120" s="230"/>
      <c r="S120" s="230"/>
      <c r="T120" s="230"/>
      <c r="U120" s="230"/>
      <c r="V120" s="230"/>
      <c r="W120" s="230"/>
      <c r="X120" s="231"/>
      <c r="AT120" s="232" t="s">
        <v>145</v>
      </c>
      <c r="AU120" s="232" t="s">
        <v>85</v>
      </c>
      <c r="AV120" s="14" t="s">
        <v>137</v>
      </c>
      <c r="AW120" s="14" t="s">
        <v>5</v>
      </c>
      <c r="AX120" s="14" t="s">
        <v>83</v>
      </c>
      <c r="AY120" s="232" t="s">
        <v>130</v>
      </c>
    </row>
    <row r="121" spans="2:65" s="1" customFormat="1" ht="24" customHeight="1">
      <c r="B121" s="33"/>
      <c r="C121" s="184" t="s">
        <v>201</v>
      </c>
      <c r="D121" s="184" t="s">
        <v>132</v>
      </c>
      <c r="E121" s="185" t="s">
        <v>598</v>
      </c>
      <c r="F121" s="186" t="s">
        <v>599</v>
      </c>
      <c r="G121" s="187" t="s">
        <v>535</v>
      </c>
      <c r="H121" s="188">
        <v>4</v>
      </c>
      <c r="I121" s="189"/>
      <c r="J121" s="189"/>
      <c r="K121" s="188">
        <f>ROUND(P121*H121,2)</f>
        <v>0</v>
      </c>
      <c r="L121" s="186" t="s">
        <v>136</v>
      </c>
      <c r="M121" s="37"/>
      <c r="N121" s="190" t="s">
        <v>19</v>
      </c>
      <c r="O121" s="191" t="s">
        <v>44</v>
      </c>
      <c r="P121" s="192">
        <f>I121+J121</f>
        <v>0</v>
      </c>
      <c r="Q121" s="192">
        <f>ROUND(I121*H121,2)</f>
        <v>0</v>
      </c>
      <c r="R121" s="192">
        <f>ROUND(J121*H121,2)</f>
        <v>0</v>
      </c>
      <c r="S121" s="61"/>
      <c r="T121" s="193">
        <f>S121*H121</f>
        <v>0</v>
      </c>
      <c r="U121" s="193">
        <v>0</v>
      </c>
      <c r="V121" s="193">
        <f>U121*H121</f>
        <v>0</v>
      </c>
      <c r="W121" s="193">
        <v>0</v>
      </c>
      <c r="X121" s="194">
        <f>W121*H121</f>
        <v>0</v>
      </c>
      <c r="AR121" s="195" t="s">
        <v>137</v>
      </c>
      <c r="AT121" s="195" t="s">
        <v>132</v>
      </c>
      <c r="AU121" s="195" t="s">
        <v>85</v>
      </c>
      <c r="AY121" s="17" t="s">
        <v>130</v>
      </c>
      <c r="BE121" s="196">
        <f>IF(O121="základní",K121,0)</f>
        <v>0</v>
      </c>
      <c r="BF121" s="196">
        <f>IF(O121="snížená",K121,0)</f>
        <v>0</v>
      </c>
      <c r="BG121" s="196">
        <f>IF(O121="zákl. přenesená",K121,0)</f>
        <v>0</v>
      </c>
      <c r="BH121" s="196">
        <f>IF(O121="sníž. přenesená",K121,0)</f>
        <v>0</v>
      </c>
      <c r="BI121" s="196">
        <f>IF(O121="nulová",K121,0)</f>
        <v>0</v>
      </c>
      <c r="BJ121" s="17" t="s">
        <v>83</v>
      </c>
      <c r="BK121" s="196">
        <f>ROUND(P121*H121,2)</f>
        <v>0</v>
      </c>
      <c r="BL121" s="17" t="s">
        <v>137</v>
      </c>
      <c r="BM121" s="195" t="s">
        <v>600</v>
      </c>
    </row>
    <row r="122" spans="2:65" s="1" customFormat="1" ht="19.5">
      <c r="B122" s="33"/>
      <c r="C122" s="34"/>
      <c r="D122" s="197" t="s">
        <v>139</v>
      </c>
      <c r="E122" s="34"/>
      <c r="F122" s="198" t="s">
        <v>601</v>
      </c>
      <c r="G122" s="34"/>
      <c r="H122" s="34"/>
      <c r="I122" s="106"/>
      <c r="J122" s="106"/>
      <c r="K122" s="34"/>
      <c r="L122" s="34"/>
      <c r="M122" s="37"/>
      <c r="N122" s="199"/>
      <c r="O122" s="61"/>
      <c r="P122" s="61"/>
      <c r="Q122" s="61"/>
      <c r="R122" s="61"/>
      <c r="S122" s="61"/>
      <c r="T122" s="61"/>
      <c r="U122" s="61"/>
      <c r="V122" s="61"/>
      <c r="W122" s="61"/>
      <c r="X122" s="62"/>
      <c r="AT122" s="17" t="s">
        <v>139</v>
      </c>
      <c r="AU122" s="17" t="s">
        <v>85</v>
      </c>
    </row>
    <row r="123" spans="2:65" s="1" customFormat="1" ht="185.25">
      <c r="B123" s="33"/>
      <c r="C123" s="34"/>
      <c r="D123" s="197" t="s">
        <v>141</v>
      </c>
      <c r="E123" s="34"/>
      <c r="F123" s="200" t="s">
        <v>583</v>
      </c>
      <c r="G123" s="34"/>
      <c r="H123" s="34"/>
      <c r="I123" s="106"/>
      <c r="J123" s="106"/>
      <c r="K123" s="34"/>
      <c r="L123" s="34"/>
      <c r="M123" s="37"/>
      <c r="N123" s="199"/>
      <c r="O123" s="61"/>
      <c r="P123" s="61"/>
      <c r="Q123" s="61"/>
      <c r="R123" s="61"/>
      <c r="S123" s="61"/>
      <c r="T123" s="61"/>
      <c r="U123" s="61"/>
      <c r="V123" s="61"/>
      <c r="W123" s="61"/>
      <c r="X123" s="62"/>
      <c r="AT123" s="17" t="s">
        <v>141</v>
      </c>
      <c r="AU123" s="17" t="s">
        <v>85</v>
      </c>
    </row>
    <row r="124" spans="2:65" s="12" customFormat="1">
      <c r="B124" s="201"/>
      <c r="C124" s="202"/>
      <c r="D124" s="197" t="s">
        <v>145</v>
      </c>
      <c r="E124" s="203" t="s">
        <v>19</v>
      </c>
      <c r="F124" s="204" t="s">
        <v>602</v>
      </c>
      <c r="G124" s="202"/>
      <c r="H124" s="205">
        <v>3</v>
      </c>
      <c r="I124" s="206"/>
      <c r="J124" s="206"/>
      <c r="K124" s="202"/>
      <c r="L124" s="202"/>
      <c r="M124" s="207"/>
      <c r="N124" s="208"/>
      <c r="O124" s="209"/>
      <c r="P124" s="209"/>
      <c r="Q124" s="209"/>
      <c r="R124" s="209"/>
      <c r="S124" s="209"/>
      <c r="T124" s="209"/>
      <c r="U124" s="209"/>
      <c r="V124" s="209"/>
      <c r="W124" s="209"/>
      <c r="X124" s="210"/>
      <c r="AT124" s="211" t="s">
        <v>145</v>
      </c>
      <c r="AU124" s="211" t="s">
        <v>85</v>
      </c>
      <c r="AV124" s="12" t="s">
        <v>85</v>
      </c>
      <c r="AW124" s="12" t="s">
        <v>5</v>
      </c>
      <c r="AX124" s="12" t="s">
        <v>75</v>
      </c>
      <c r="AY124" s="211" t="s">
        <v>130</v>
      </c>
    </row>
    <row r="125" spans="2:65" s="12" customFormat="1">
      <c r="B125" s="201"/>
      <c r="C125" s="202"/>
      <c r="D125" s="197" t="s">
        <v>145</v>
      </c>
      <c r="E125" s="203" t="s">
        <v>19</v>
      </c>
      <c r="F125" s="204" t="s">
        <v>603</v>
      </c>
      <c r="G125" s="202"/>
      <c r="H125" s="205">
        <v>1</v>
      </c>
      <c r="I125" s="206"/>
      <c r="J125" s="206"/>
      <c r="K125" s="202"/>
      <c r="L125" s="202"/>
      <c r="M125" s="207"/>
      <c r="N125" s="208"/>
      <c r="O125" s="209"/>
      <c r="P125" s="209"/>
      <c r="Q125" s="209"/>
      <c r="R125" s="209"/>
      <c r="S125" s="209"/>
      <c r="T125" s="209"/>
      <c r="U125" s="209"/>
      <c r="V125" s="209"/>
      <c r="W125" s="209"/>
      <c r="X125" s="210"/>
      <c r="AT125" s="211" t="s">
        <v>145</v>
      </c>
      <c r="AU125" s="211" t="s">
        <v>85</v>
      </c>
      <c r="AV125" s="12" t="s">
        <v>85</v>
      </c>
      <c r="AW125" s="12" t="s">
        <v>5</v>
      </c>
      <c r="AX125" s="12" t="s">
        <v>75</v>
      </c>
      <c r="AY125" s="211" t="s">
        <v>130</v>
      </c>
    </row>
    <row r="126" spans="2:65" s="14" customFormat="1">
      <c r="B126" s="222"/>
      <c r="C126" s="223"/>
      <c r="D126" s="197" t="s">
        <v>145</v>
      </c>
      <c r="E126" s="224" t="s">
        <v>19</v>
      </c>
      <c r="F126" s="225" t="s">
        <v>173</v>
      </c>
      <c r="G126" s="223"/>
      <c r="H126" s="226">
        <v>4</v>
      </c>
      <c r="I126" s="227"/>
      <c r="J126" s="227"/>
      <c r="K126" s="223"/>
      <c r="L126" s="223"/>
      <c r="M126" s="228"/>
      <c r="N126" s="229"/>
      <c r="O126" s="230"/>
      <c r="P126" s="230"/>
      <c r="Q126" s="230"/>
      <c r="R126" s="230"/>
      <c r="S126" s="230"/>
      <c r="T126" s="230"/>
      <c r="U126" s="230"/>
      <c r="V126" s="230"/>
      <c r="W126" s="230"/>
      <c r="X126" s="231"/>
      <c r="AT126" s="232" t="s">
        <v>145</v>
      </c>
      <c r="AU126" s="232" t="s">
        <v>85</v>
      </c>
      <c r="AV126" s="14" t="s">
        <v>137</v>
      </c>
      <c r="AW126" s="14" t="s">
        <v>5</v>
      </c>
      <c r="AX126" s="14" t="s">
        <v>83</v>
      </c>
      <c r="AY126" s="232" t="s">
        <v>130</v>
      </c>
    </row>
    <row r="127" spans="2:65" s="1" customFormat="1" ht="16.5" customHeight="1">
      <c r="B127" s="33"/>
      <c r="C127" s="184" t="s">
        <v>207</v>
      </c>
      <c r="D127" s="184" t="s">
        <v>132</v>
      </c>
      <c r="E127" s="185" t="s">
        <v>604</v>
      </c>
      <c r="F127" s="186" t="s">
        <v>605</v>
      </c>
      <c r="G127" s="187" t="s">
        <v>535</v>
      </c>
      <c r="H127" s="188">
        <v>285</v>
      </c>
      <c r="I127" s="189"/>
      <c r="J127" s="189"/>
      <c r="K127" s="188">
        <f>ROUND(P127*H127,2)</f>
        <v>0</v>
      </c>
      <c r="L127" s="186" t="s">
        <v>19</v>
      </c>
      <c r="M127" s="37"/>
      <c r="N127" s="190" t="s">
        <v>19</v>
      </c>
      <c r="O127" s="191" t="s">
        <v>44</v>
      </c>
      <c r="P127" s="192">
        <f>I127+J127</f>
        <v>0</v>
      </c>
      <c r="Q127" s="192">
        <f>ROUND(I127*H127,2)</f>
        <v>0</v>
      </c>
      <c r="R127" s="192">
        <f>ROUND(J127*H127,2)</f>
        <v>0</v>
      </c>
      <c r="S127" s="61"/>
      <c r="T127" s="193">
        <f>S127*H127</f>
        <v>0</v>
      </c>
      <c r="U127" s="193">
        <v>1E-3</v>
      </c>
      <c r="V127" s="193">
        <f>U127*H127</f>
        <v>0.28500000000000003</v>
      </c>
      <c r="W127" s="193">
        <v>0</v>
      </c>
      <c r="X127" s="194">
        <f>W127*H127</f>
        <v>0</v>
      </c>
      <c r="AR127" s="195" t="s">
        <v>137</v>
      </c>
      <c r="AT127" s="195" t="s">
        <v>132</v>
      </c>
      <c r="AU127" s="195" t="s">
        <v>85</v>
      </c>
      <c r="AY127" s="17" t="s">
        <v>130</v>
      </c>
      <c r="BE127" s="196">
        <f>IF(O127="základní",K127,0)</f>
        <v>0</v>
      </c>
      <c r="BF127" s="196">
        <f>IF(O127="snížená",K127,0)</f>
        <v>0</v>
      </c>
      <c r="BG127" s="196">
        <f>IF(O127="zákl. přenesená",K127,0)</f>
        <v>0</v>
      </c>
      <c r="BH127" s="196">
        <f>IF(O127="sníž. přenesená",K127,0)</f>
        <v>0</v>
      </c>
      <c r="BI127" s="196">
        <f>IF(O127="nulová",K127,0)</f>
        <v>0</v>
      </c>
      <c r="BJ127" s="17" t="s">
        <v>83</v>
      </c>
      <c r="BK127" s="196">
        <f>ROUND(P127*H127,2)</f>
        <v>0</v>
      </c>
      <c r="BL127" s="17" t="s">
        <v>137</v>
      </c>
      <c r="BM127" s="195" t="s">
        <v>606</v>
      </c>
    </row>
    <row r="128" spans="2:65" s="1" customFormat="1">
      <c r="B128" s="33"/>
      <c r="C128" s="34"/>
      <c r="D128" s="197" t="s">
        <v>139</v>
      </c>
      <c r="E128" s="34"/>
      <c r="F128" s="198" t="s">
        <v>605</v>
      </c>
      <c r="G128" s="34"/>
      <c r="H128" s="34"/>
      <c r="I128" s="106"/>
      <c r="J128" s="106"/>
      <c r="K128" s="34"/>
      <c r="L128" s="34"/>
      <c r="M128" s="37"/>
      <c r="N128" s="199"/>
      <c r="O128" s="61"/>
      <c r="P128" s="61"/>
      <c r="Q128" s="61"/>
      <c r="R128" s="61"/>
      <c r="S128" s="61"/>
      <c r="T128" s="61"/>
      <c r="U128" s="61"/>
      <c r="V128" s="61"/>
      <c r="W128" s="61"/>
      <c r="X128" s="62"/>
      <c r="AT128" s="17" t="s">
        <v>139</v>
      </c>
      <c r="AU128" s="17" t="s">
        <v>85</v>
      </c>
    </row>
    <row r="129" spans="2:65" s="12" customFormat="1">
      <c r="B129" s="201"/>
      <c r="C129" s="202"/>
      <c r="D129" s="197" t="s">
        <v>145</v>
      </c>
      <c r="E129" s="203" t="s">
        <v>19</v>
      </c>
      <c r="F129" s="204" t="s">
        <v>607</v>
      </c>
      <c r="G129" s="202"/>
      <c r="H129" s="205">
        <v>285</v>
      </c>
      <c r="I129" s="206"/>
      <c r="J129" s="206"/>
      <c r="K129" s="202"/>
      <c r="L129" s="202"/>
      <c r="M129" s="207"/>
      <c r="N129" s="208"/>
      <c r="O129" s="209"/>
      <c r="P129" s="209"/>
      <c r="Q129" s="209"/>
      <c r="R129" s="209"/>
      <c r="S129" s="209"/>
      <c r="T129" s="209"/>
      <c r="U129" s="209"/>
      <c r="V129" s="209"/>
      <c r="W129" s="209"/>
      <c r="X129" s="210"/>
      <c r="AT129" s="211" t="s">
        <v>145</v>
      </c>
      <c r="AU129" s="211" t="s">
        <v>85</v>
      </c>
      <c r="AV129" s="12" t="s">
        <v>85</v>
      </c>
      <c r="AW129" s="12" t="s">
        <v>5</v>
      </c>
      <c r="AX129" s="12" t="s">
        <v>83</v>
      </c>
      <c r="AY129" s="211" t="s">
        <v>130</v>
      </c>
    </row>
    <row r="130" spans="2:65" s="1" customFormat="1" ht="16.5" customHeight="1">
      <c r="B130" s="33"/>
      <c r="C130" s="184" t="s">
        <v>213</v>
      </c>
      <c r="D130" s="184" t="s">
        <v>132</v>
      </c>
      <c r="E130" s="185" t="s">
        <v>608</v>
      </c>
      <c r="F130" s="186" t="s">
        <v>609</v>
      </c>
      <c r="G130" s="187" t="s">
        <v>535</v>
      </c>
      <c r="H130" s="188">
        <v>32</v>
      </c>
      <c r="I130" s="189"/>
      <c r="J130" s="189"/>
      <c r="K130" s="188">
        <f>ROUND(P130*H130,2)</f>
        <v>0</v>
      </c>
      <c r="L130" s="186" t="s">
        <v>19</v>
      </c>
      <c r="M130" s="37"/>
      <c r="N130" s="190" t="s">
        <v>19</v>
      </c>
      <c r="O130" s="191" t="s">
        <v>44</v>
      </c>
      <c r="P130" s="192">
        <f>I130+J130</f>
        <v>0</v>
      </c>
      <c r="Q130" s="192">
        <f>ROUND(I130*H130,2)</f>
        <v>0</v>
      </c>
      <c r="R130" s="192">
        <f>ROUND(J130*H130,2)</f>
        <v>0</v>
      </c>
      <c r="S130" s="61"/>
      <c r="T130" s="193">
        <f>S130*H130</f>
        <v>0</v>
      </c>
      <c r="U130" s="193">
        <v>9.0000000000000006E-5</v>
      </c>
      <c r="V130" s="193">
        <f>U130*H130</f>
        <v>2.8800000000000002E-3</v>
      </c>
      <c r="W130" s="193">
        <v>0</v>
      </c>
      <c r="X130" s="194">
        <f>W130*H130</f>
        <v>0</v>
      </c>
      <c r="AR130" s="195" t="s">
        <v>137</v>
      </c>
      <c r="AT130" s="195" t="s">
        <v>132</v>
      </c>
      <c r="AU130" s="195" t="s">
        <v>85</v>
      </c>
      <c r="AY130" s="17" t="s">
        <v>130</v>
      </c>
      <c r="BE130" s="196">
        <f>IF(O130="základní",K130,0)</f>
        <v>0</v>
      </c>
      <c r="BF130" s="196">
        <f>IF(O130="snížená",K130,0)</f>
        <v>0</v>
      </c>
      <c r="BG130" s="196">
        <f>IF(O130="zákl. přenesená",K130,0)</f>
        <v>0</v>
      </c>
      <c r="BH130" s="196">
        <f>IF(O130="sníž. přenesená",K130,0)</f>
        <v>0</v>
      </c>
      <c r="BI130" s="196">
        <f>IF(O130="nulová",K130,0)</f>
        <v>0</v>
      </c>
      <c r="BJ130" s="17" t="s">
        <v>83</v>
      </c>
      <c r="BK130" s="196">
        <f>ROUND(P130*H130,2)</f>
        <v>0</v>
      </c>
      <c r="BL130" s="17" t="s">
        <v>137</v>
      </c>
      <c r="BM130" s="195" t="s">
        <v>610</v>
      </c>
    </row>
    <row r="131" spans="2:65" s="1" customFormat="1">
      <c r="B131" s="33"/>
      <c r="C131" s="34"/>
      <c r="D131" s="197" t="s">
        <v>139</v>
      </c>
      <c r="E131" s="34"/>
      <c r="F131" s="198" t="s">
        <v>611</v>
      </c>
      <c r="G131" s="34"/>
      <c r="H131" s="34"/>
      <c r="I131" s="106"/>
      <c r="J131" s="106"/>
      <c r="K131" s="34"/>
      <c r="L131" s="34"/>
      <c r="M131" s="37"/>
      <c r="N131" s="199"/>
      <c r="O131" s="61"/>
      <c r="P131" s="61"/>
      <c r="Q131" s="61"/>
      <c r="R131" s="61"/>
      <c r="S131" s="61"/>
      <c r="T131" s="61"/>
      <c r="U131" s="61"/>
      <c r="V131" s="61"/>
      <c r="W131" s="61"/>
      <c r="X131" s="62"/>
      <c r="AT131" s="17" t="s">
        <v>139</v>
      </c>
      <c r="AU131" s="17" t="s">
        <v>85</v>
      </c>
    </row>
    <row r="132" spans="2:65" s="1" customFormat="1" ht="146.25">
      <c r="B132" s="33"/>
      <c r="C132" s="34"/>
      <c r="D132" s="197" t="s">
        <v>141</v>
      </c>
      <c r="E132" s="34"/>
      <c r="F132" s="200" t="s">
        <v>612</v>
      </c>
      <c r="G132" s="34"/>
      <c r="H132" s="34"/>
      <c r="I132" s="106"/>
      <c r="J132" s="106"/>
      <c r="K132" s="34"/>
      <c r="L132" s="34"/>
      <c r="M132" s="37"/>
      <c r="N132" s="199"/>
      <c r="O132" s="61"/>
      <c r="P132" s="61"/>
      <c r="Q132" s="61"/>
      <c r="R132" s="61"/>
      <c r="S132" s="61"/>
      <c r="T132" s="61"/>
      <c r="U132" s="61"/>
      <c r="V132" s="61"/>
      <c r="W132" s="61"/>
      <c r="X132" s="62"/>
      <c r="AT132" s="17" t="s">
        <v>141</v>
      </c>
      <c r="AU132" s="17" t="s">
        <v>85</v>
      </c>
    </row>
    <row r="133" spans="2:65" s="1" customFormat="1" ht="39">
      <c r="B133" s="33"/>
      <c r="C133" s="34"/>
      <c r="D133" s="197" t="s">
        <v>143</v>
      </c>
      <c r="E133" s="34"/>
      <c r="F133" s="200" t="s">
        <v>613</v>
      </c>
      <c r="G133" s="34"/>
      <c r="H133" s="34"/>
      <c r="I133" s="106"/>
      <c r="J133" s="106"/>
      <c r="K133" s="34"/>
      <c r="L133" s="34"/>
      <c r="M133" s="37"/>
      <c r="N133" s="199"/>
      <c r="O133" s="61"/>
      <c r="P133" s="61"/>
      <c r="Q133" s="61"/>
      <c r="R133" s="61"/>
      <c r="S133" s="61"/>
      <c r="T133" s="61"/>
      <c r="U133" s="61"/>
      <c r="V133" s="61"/>
      <c r="W133" s="61"/>
      <c r="X133" s="62"/>
      <c r="AT133" s="17" t="s">
        <v>143</v>
      </c>
      <c r="AU133" s="17" t="s">
        <v>85</v>
      </c>
    </row>
    <row r="134" spans="2:65" s="12" customFormat="1">
      <c r="B134" s="201"/>
      <c r="C134" s="202"/>
      <c r="D134" s="197" t="s">
        <v>145</v>
      </c>
      <c r="E134" s="203" t="s">
        <v>19</v>
      </c>
      <c r="F134" s="204" t="s">
        <v>596</v>
      </c>
      <c r="G134" s="202"/>
      <c r="H134" s="205">
        <v>25</v>
      </c>
      <c r="I134" s="206"/>
      <c r="J134" s="206"/>
      <c r="K134" s="202"/>
      <c r="L134" s="202"/>
      <c r="M134" s="207"/>
      <c r="N134" s="208"/>
      <c r="O134" s="209"/>
      <c r="P134" s="209"/>
      <c r="Q134" s="209"/>
      <c r="R134" s="209"/>
      <c r="S134" s="209"/>
      <c r="T134" s="209"/>
      <c r="U134" s="209"/>
      <c r="V134" s="209"/>
      <c r="W134" s="209"/>
      <c r="X134" s="210"/>
      <c r="AT134" s="211" t="s">
        <v>145</v>
      </c>
      <c r="AU134" s="211" t="s">
        <v>85</v>
      </c>
      <c r="AV134" s="12" t="s">
        <v>85</v>
      </c>
      <c r="AW134" s="12" t="s">
        <v>5</v>
      </c>
      <c r="AX134" s="12" t="s">
        <v>75</v>
      </c>
      <c r="AY134" s="211" t="s">
        <v>130</v>
      </c>
    </row>
    <row r="135" spans="2:65" s="12" customFormat="1">
      <c r="B135" s="201"/>
      <c r="C135" s="202"/>
      <c r="D135" s="197" t="s">
        <v>145</v>
      </c>
      <c r="E135" s="203" t="s">
        <v>19</v>
      </c>
      <c r="F135" s="204" t="s">
        <v>597</v>
      </c>
      <c r="G135" s="202"/>
      <c r="H135" s="205">
        <v>7</v>
      </c>
      <c r="I135" s="206"/>
      <c r="J135" s="206"/>
      <c r="K135" s="202"/>
      <c r="L135" s="202"/>
      <c r="M135" s="207"/>
      <c r="N135" s="208"/>
      <c r="O135" s="209"/>
      <c r="P135" s="209"/>
      <c r="Q135" s="209"/>
      <c r="R135" s="209"/>
      <c r="S135" s="209"/>
      <c r="T135" s="209"/>
      <c r="U135" s="209"/>
      <c r="V135" s="209"/>
      <c r="W135" s="209"/>
      <c r="X135" s="210"/>
      <c r="AT135" s="211" t="s">
        <v>145</v>
      </c>
      <c r="AU135" s="211" t="s">
        <v>85</v>
      </c>
      <c r="AV135" s="12" t="s">
        <v>85</v>
      </c>
      <c r="AW135" s="12" t="s">
        <v>5</v>
      </c>
      <c r="AX135" s="12" t="s">
        <v>75</v>
      </c>
      <c r="AY135" s="211" t="s">
        <v>130</v>
      </c>
    </row>
    <row r="136" spans="2:65" s="14" customFormat="1">
      <c r="B136" s="222"/>
      <c r="C136" s="223"/>
      <c r="D136" s="197" t="s">
        <v>145</v>
      </c>
      <c r="E136" s="224" t="s">
        <v>19</v>
      </c>
      <c r="F136" s="225" t="s">
        <v>173</v>
      </c>
      <c r="G136" s="223"/>
      <c r="H136" s="226">
        <v>32</v>
      </c>
      <c r="I136" s="227"/>
      <c r="J136" s="227"/>
      <c r="K136" s="223"/>
      <c r="L136" s="223"/>
      <c r="M136" s="228"/>
      <c r="N136" s="229"/>
      <c r="O136" s="230"/>
      <c r="P136" s="230"/>
      <c r="Q136" s="230"/>
      <c r="R136" s="230"/>
      <c r="S136" s="230"/>
      <c r="T136" s="230"/>
      <c r="U136" s="230"/>
      <c r="V136" s="230"/>
      <c r="W136" s="230"/>
      <c r="X136" s="231"/>
      <c r="AT136" s="232" t="s">
        <v>145</v>
      </c>
      <c r="AU136" s="232" t="s">
        <v>85</v>
      </c>
      <c r="AV136" s="14" t="s">
        <v>137</v>
      </c>
      <c r="AW136" s="14" t="s">
        <v>5</v>
      </c>
      <c r="AX136" s="14" t="s">
        <v>83</v>
      </c>
      <c r="AY136" s="232" t="s">
        <v>130</v>
      </c>
    </row>
    <row r="137" spans="2:65" s="1" customFormat="1" ht="16.5" customHeight="1">
      <c r="B137" s="33"/>
      <c r="C137" s="184" t="s">
        <v>224</v>
      </c>
      <c r="D137" s="184" t="s">
        <v>132</v>
      </c>
      <c r="E137" s="185" t="s">
        <v>614</v>
      </c>
      <c r="F137" s="186" t="s">
        <v>615</v>
      </c>
      <c r="G137" s="187" t="s">
        <v>535</v>
      </c>
      <c r="H137" s="188">
        <v>4</v>
      </c>
      <c r="I137" s="189"/>
      <c r="J137" s="189"/>
      <c r="K137" s="188">
        <f>ROUND(P137*H137,2)</f>
        <v>0</v>
      </c>
      <c r="L137" s="186" t="s">
        <v>19</v>
      </c>
      <c r="M137" s="37"/>
      <c r="N137" s="190" t="s">
        <v>19</v>
      </c>
      <c r="O137" s="191" t="s">
        <v>44</v>
      </c>
      <c r="P137" s="192">
        <f>I137+J137</f>
        <v>0</v>
      </c>
      <c r="Q137" s="192">
        <f>ROUND(I137*H137,2)</f>
        <v>0</v>
      </c>
      <c r="R137" s="192">
        <f>ROUND(J137*H137,2)</f>
        <v>0</v>
      </c>
      <c r="S137" s="61"/>
      <c r="T137" s="193">
        <f>S137*H137</f>
        <v>0</v>
      </c>
      <c r="U137" s="193">
        <v>9.0000000000000006E-5</v>
      </c>
      <c r="V137" s="193">
        <f>U137*H137</f>
        <v>3.6000000000000002E-4</v>
      </c>
      <c r="W137" s="193">
        <v>0</v>
      </c>
      <c r="X137" s="194">
        <f>W137*H137</f>
        <v>0</v>
      </c>
      <c r="AR137" s="195" t="s">
        <v>137</v>
      </c>
      <c r="AT137" s="195" t="s">
        <v>132</v>
      </c>
      <c r="AU137" s="195" t="s">
        <v>85</v>
      </c>
      <c r="AY137" s="17" t="s">
        <v>130</v>
      </c>
      <c r="BE137" s="196">
        <f>IF(O137="základní",K137,0)</f>
        <v>0</v>
      </c>
      <c r="BF137" s="196">
        <f>IF(O137="snížená",K137,0)</f>
        <v>0</v>
      </c>
      <c r="BG137" s="196">
        <f>IF(O137="zákl. přenesená",K137,0)</f>
        <v>0</v>
      </c>
      <c r="BH137" s="196">
        <f>IF(O137="sníž. přenesená",K137,0)</f>
        <v>0</v>
      </c>
      <c r="BI137" s="196">
        <f>IF(O137="nulová",K137,0)</f>
        <v>0</v>
      </c>
      <c r="BJ137" s="17" t="s">
        <v>83</v>
      </c>
      <c r="BK137" s="196">
        <f>ROUND(P137*H137,2)</f>
        <v>0</v>
      </c>
      <c r="BL137" s="17" t="s">
        <v>137</v>
      </c>
      <c r="BM137" s="195" t="s">
        <v>616</v>
      </c>
    </row>
    <row r="138" spans="2:65" s="1" customFormat="1">
      <c r="B138" s="33"/>
      <c r="C138" s="34"/>
      <c r="D138" s="197" t="s">
        <v>139</v>
      </c>
      <c r="E138" s="34"/>
      <c r="F138" s="198" t="s">
        <v>617</v>
      </c>
      <c r="G138" s="34"/>
      <c r="H138" s="34"/>
      <c r="I138" s="106"/>
      <c r="J138" s="106"/>
      <c r="K138" s="34"/>
      <c r="L138" s="34"/>
      <c r="M138" s="37"/>
      <c r="N138" s="199"/>
      <c r="O138" s="61"/>
      <c r="P138" s="61"/>
      <c r="Q138" s="61"/>
      <c r="R138" s="61"/>
      <c r="S138" s="61"/>
      <c r="T138" s="61"/>
      <c r="U138" s="61"/>
      <c r="V138" s="61"/>
      <c r="W138" s="61"/>
      <c r="X138" s="62"/>
      <c r="AT138" s="17" t="s">
        <v>139</v>
      </c>
      <c r="AU138" s="17" t="s">
        <v>85</v>
      </c>
    </row>
    <row r="139" spans="2:65" s="1" customFormat="1" ht="146.25">
      <c r="B139" s="33"/>
      <c r="C139" s="34"/>
      <c r="D139" s="197" t="s">
        <v>141</v>
      </c>
      <c r="E139" s="34"/>
      <c r="F139" s="200" t="s">
        <v>612</v>
      </c>
      <c r="G139" s="34"/>
      <c r="H139" s="34"/>
      <c r="I139" s="106"/>
      <c r="J139" s="106"/>
      <c r="K139" s="34"/>
      <c r="L139" s="34"/>
      <c r="M139" s="37"/>
      <c r="N139" s="199"/>
      <c r="O139" s="61"/>
      <c r="P139" s="61"/>
      <c r="Q139" s="61"/>
      <c r="R139" s="61"/>
      <c r="S139" s="61"/>
      <c r="T139" s="61"/>
      <c r="U139" s="61"/>
      <c r="V139" s="61"/>
      <c r="W139" s="61"/>
      <c r="X139" s="62"/>
      <c r="AT139" s="17" t="s">
        <v>141</v>
      </c>
      <c r="AU139" s="17" t="s">
        <v>85</v>
      </c>
    </row>
    <row r="140" spans="2:65" s="1" customFormat="1" ht="39">
      <c r="B140" s="33"/>
      <c r="C140" s="34"/>
      <c r="D140" s="197" t="s">
        <v>143</v>
      </c>
      <c r="E140" s="34"/>
      <c r="F140" s="200" t="s">
        <v>613</v>
      </c>
      <c r="G140" s="34"/>
      <c r="H140" s="34"/>
      <c r="I140" s="106"/>
      <c r="J140" s="106"/>
      <c r="K140" s="34"/>
      <c r="L140" s="34"/>
      <c r="M140" s="37"/>
      <c r="N140" s="199"/>
      <c r="O140" s="61"/>
      <c r="P140" s="61"/>
      <c r="Q140" s="61"/>
      <c r="R140" s="61"/>
      <c r="S140" s="61"/>
      <c r="T140" s="61"/>
      <c r="U140" s="61"/>
      <c r="V140" s="61"/>
      <c r="W140" s="61"/>
      <c r="X140" s="62"/>
      <c r="AT140" s="17" t="s">
        <v>143</v>
      </c>
      <c r="AU140" s="17" t="s">
        <v>85</v>
      </c>
    </row>
    <row r="141" spans="2:65" s="12" customFormat="1">
      <c r="B141" s="201"/>
      <c r="C141" s="202"/>
      <c r="D141" s="197" t="s">
        <v>145</v>
      </c>
      <c r="E141" s="203" t="s">
        <v>19</v>
      </c>
      <c r="F141" s="204" t="s">
        <v>602</v>
      </c>
      <c r="G141" s="202"/>
      <c r="H141" s="205">
        <v>3</v>
      </c>
      <c r="I141" s="206"/>
      <c r="J141" s="206"/>
      <c r="K141" s="202"/>
      <c r="L141" s="202"/>
      <c r="M141" s="207"/>
      <c r="N141" s="208"/>
      <c r="O141" s="209"/>
      <c r="P141" s="209"/>
      <c r="Q141" s="209"/>
      <c r="R141" s="209"/>
      <c r="S141" s="209"/>
      <c r="T141" s="209"/>
      <c r="U141" s="209"/>
      <c r="V141" s="209"/>
      <c r="W141" s="209"/>
      <c r="X141" s="210"/>
      <c r="AT141" s="211" t="s">
        <v>145</v>
      </c>
      <c r="AU141" s="211" t="s">
        <v>85</v>
      </c>
      <c r="AV141" s="12" t="s">
        <v>85</v>
      </c>
      <c r="AW141" s="12" t="s">
        <v>5</v>
      </c>
      <c r="AX141" s="12" t="s">
        <v>75</v>
      </c>
      <c r="AY141" s="211" t="s">
        <v>130</v>
      </c>
    </row>
    <row r="142" spans="2:65" s="12" customFormat="1">
      <c r="B142" s="201"/>
      <c r="C142" s="202"/>
      <c r="D142" s="197" t="s">
        <v>145</v>
      </c>
      <c r="E142" s="203" t="s">
        <v>19</v>
      </c>
      <c r="F142" s="204" t="s">
        <v>603</v>
      </c>
      <c r="G142" s="202"/>
      <c r="H142" s="205">
        <v>1</v>
      </c>
      <c r="I142" s="206"/>
      <c r="J142" s="206"/>
      <c r="K142" s="202"/>
      <c r="L142" s="202"/>
      <c r="M142" s="207"/>
      <c r="N142" s="208"/>
      <c r="O142" s="209"/>
      <c r="P142" s="209"/>
      <c r="Q142" s="209"/>
      <c r="R142" s="209"/>
      <c r="S142" s="209"/>
      <c r="T142" s="209"/>
      <c r="U142" s="209"/>
      <c r="V142" s="209"/>
      <c r="W142" s="209"/>
      <c r="X142" s="210"/>
      <c r="AT142" s="211" t="s">
        <v>145</v>
      </c>
      <c r="AU142" s="211" t="s">
        <v>85</v>
      </c>
      <c r="AV142" s="12" t="s">
        <v>85</v>
      </c>
      <c r="AW142" s="12" t="s">
        <v>5</v>
      </c>
      <c r="AX142" s="12" t="s">
        <v>75</v>
      </c>
      <c r="AY142" s="211" t="s">
        <v>130</v>
      </c>
    </row>
    <row r="143" spans="2:65" s="14" customFormat="1">
      <c r="B143" s="222"/>
      <c r="C143" s="223"/>
      <c r="D143" s="197" t="s">
        <v>145</v>
      </c>
      <c r="E143" s="224" t="s">
        <v>19</v>
      </c>
      <c r="F143" s="225" t="s">
        <v>173</v>
      </c>
      <c r="G143" s="223"/>
      <c r="H143" s="226">
        <v>4</v>
      </c>
      <c r="I143" s="227"/>
      <c r="J143" s="227"/>
      <c r="K143" s="223"/>
      <c r="L143" s="223"/>
      <c r="M143" s="228"/>
      <c r="N143" s="229"/>
      <c r="O143" s="230"/>
      <c r="P143" s="230"/>
      <c r="Q143" s="230"/>
      <c r="R143" s="230"/>
      <c r="S143" s="230"/>
      <c r="T143" s="230"/>
      <c r="U143" s="230"/>
      <c r="V143" s="230"/>
      <c r="W143" s="230"/>
      <c r="X143" s="231"/>
      <c r="AT143" s="232" t="s">
        <v>145</v>
      </c>
      <c r="AU143" s="232" t="s">
        <v>85</v>
      </c>
      <c r="AV143" s="14" t="s">
        <v>137</v>
      </c>
      <c r="AW143" s="14" t="s">
        <v>5</v>
      </c>
      <c r="AX143" s="14" t="s">
        <v>83</v>
      </c>
      <c r="AY143" s="232" t="s">
        <v>130</v>
      </c>
    </row>
    <row r="144" spans="2:65" s="1" customFormat="1" ht="24" customHeight="1">
      <c r="B144" s="33"/>
      <c r="C144" s="184" t="s">
        <v>236</v>
      </c>
      <c r="D144" s="184" t="s">
        <v>132</v>
      </c>
      <c r="E144" s="185" t="s">
        <v>618</v>
      </c>
      <c r="F144" s="186" t="s">
        <v>619</v>
      </c>
      <c r="G144" s="187" t="s">
        <v>535</v>
      </c>
      <c r="H144" s="188">
        <v>131</v>
      </c>
      <c r="I144" s="189"/>
      <c r="J144" s="189"/>
      <c r="K144" s="188">
        <f>ROUND(P144*H144,2)</f>
        <v>0</v>
      </c>
      <c r="L144" s="186" t="s">
        <v>136</v>
      </c>
      <c r="M144" s="37"/>
      <c r="N144" s="190" t="s">
        <v>19</v>
      </c>
      <c r="O144" s="191" t="s">
        <v>44</v>
      </c>
      <c r="P144" s="192">
        <f>I144+J144</f>
        <v>0</v>
      </c>
      <c r="Q144" s="192">
        <f>ROUND(I144*H144,2)</f>
        <v>0</v>
      </c>
      <c r="R144" s="192">
        <f>ROUND(J144*H144,2)</f>
        <v>0</v>
      </c>
      <c r="S144" s="61"/>
      <c r="T144" s="193">
        <f>S144*H144</f>
        <v>0</v>
      </c>
      <c r="U144" s="193">
        <v>0</v>
      </c>
      <c r="V144" s="193">
        <f>U144*H144</f>
        <v>0</v>
      </c>
      <c r="W144" s="193">
        <v>0</v>
      </c>
      <c r="X144" s="194">
        <f>W144*H144</f>
        <v>0</v>
      </c>
      <c r="AR144" s="195" t="s">
        <v>137</v>
      </c>
      <c r="AT144" s="195" t="s">
        <v>132</v>
      </c>
      <c r="AU144" s="195" t="s">
        <v>85</v>
      </c>
      <c r="AY144" s="17" t="s">
        <v>130</v>
      </c>
      <c r="BE144" s="196">
        <f>IF(O144="základní",K144,0)</f>
        <v>0</v>
      </c>
      <c r="BF144" s="196">
        <f>IF(O144="snížená",K144,0)</f>
        <v>0</v>
      </c>
      <c r="BG144" s="196">
        <f>IF(O144="zákl. přenesená",K144,0)</f>
        <v>0</v>
      </c>
      <c r="BH144" s="196">
        <f>IF(O144="sníž. přenesená",K144,0)</f>
        <v>0</v>
      </c>
      <c r="BI144" s="196">
        <f>IF(O144="nulová",K144,0)</f>
        <v>0</v>
      </c>
      <c r="BJ144" s="17" t="s">
        <v>83</v>
      </c>
      <c r="BK144" s="196">
        <f>ROUND(P144*H144,2)</f>
        <v>0</v>
      </c>
      <c r="BL144" s="17" t="s">
        <v>137</v>
      </c>
      <c r="BM144" s="195" t="s">
        <v>620</v>
      </c>
    </row>
    <row r="145" spans="2:65" s="1" customFormat="1" ht="29.25">
      <c r="B145" s="33"/>
      <c r="C145" s="34"/>
      <c r="D145" s="197" t="s">
        <v>139</v>
      </c>
      <c r="E145" s="34"/>
      <c r="F145" s="198" t="s">
        <v>621</v>
      </c>
      <c r="G145" s="34"/>
      <c r="H145" s="34"/>
      <c r="I145" s="106"/>
      <c r="J145" s="106"/>
      <c r="K145" s="34"/>
      <c r="L145" s="34"/>
      <c r="M145" s="37"/>
      <c r="N145" s="199"/>
      <c r="O145" s="61"/>
      <c r="P145" s="61"/>
      <c r="Q145" s="61"/>
      <c r="R145" s="61"/>
      <c r="S145" s="61"/>
      <c r="T145" s="61"/>
      <c r="U145" s="61"/>
      <c r="V145" s="61"/>
      <c r="W145" s="61"/>
      <c r="X145" s="62"/>
      <c r="AT145" s="17" t="s">
        <v>139</v>
      </c>
      <c r="AU145" s="17" t="s">
        <v>85</v>
      </c>
    </row>
    <row r="146" spans="2:65" s="1" customFormat="1" ht="107.25">
      <c r="B146" s="33"/>
      <c r="C146" s="34"/>
      <c r="D146" s="197" t="s">
        <v>141</v>
      </c>
      <c r="E146" s="34"/>
      <c r="F146" s="200" t="s">
        <v>622</v>
      </c>
      <c r="G146" s="34"/>
      <c r="H146" s="34"/>
      <c r="I146" s="106"/>
      <c r="J146" s="106"/>
      <c r="K146" s="34"/>
      <c r="L146" s="34"/>
      <c r="M146" s="37"/>
      <c r="N146" s="199"/>
      <c r="O146" s="61"/>
      <c r="P146" s="61"/>
      <c r="Q146" s="61"/>
      <c r="R146" s="61"/>
      <c r="S146" s="61"/>
      <c r="T146" s="61"/>
      <c r="U146" s="61"/>
      <c r="V146" s="61"/>
      <c r="W146" s="61"/>
      <c r="X146" s="62"/>
      <c r="AT146" s="17" t="s">
        <v>141</v>
      </c>
      <c r="AU146" s="17" t="s">
        <v>85</v>
      </c>
    </row>
    <row r="147" spans="2:65" s="12" customFormat="1">
      <c r="B147" s="201"/>
      <c r="C147" s="202"/>
      <c r="D147" s="197" t="s">
        <v>145</v>
      </c>
      <c r="E147" s="203" t="s">
        <v>19</v>
      </c>
      <c r="F147" s="204" t="s">
        <v>584</v>
      </c>
      <c r="G147" s="202"/>
      <c r="H147" s="205">
        <v>16</v>
      </c>
      <c r="I147" s="206"/>
      <c r="J147" s="206"/>
      <c r="K147" s="202"/>
      <c r="L147" s="202"/>
      <c r="M147" s="207"/>
      <c r="N147" s="208"/>
      <c r="O147" s="209"/>
      <c r="P147" s="209"/>
      <c r="Q147" s="209"/>
      <c r="R147" s="209"/>
      <c r="S147" s="209"/>
      <c r="T147" s="209"/>
      <c r="U147" s="209"/>
      <c r="V147" s="209"/>
      <c r="W147" s="209"/>
      <c r="X147" s="210"/>
      <c r="AT147" s="211" t="s">
        <v>145</v>
      </c>
      <c r="AU147" s="211" t="s">
        <v>85</v>
      </c>
      <c r="AV147" s="12" t="s">
        <v>85</v>
      </c>
      <c r="AW147" s="12" t="s">
        <v>5</v>
      </c>
      <c r="AX147" s="12" t="s">
        <v>75</v>
      </c>
      <c r="AY147" s="211" t="s">
        <v>130</v>
      </c>
    </row>
    <row r="148" spans="2:65" s="12" customFormat="1">
      <c r="B148" s="201"/>
      <c r="C148" s="202"/>
      <c r="D148" s="197" t="s">
        <v>145</v>
      </c>
      <c r="E148" s="203" t="s">
        <v>19</v>
      </c>
      <c r="F148" s="204" t="s">
        <v>585</v>
      </c>
      <c r="G148" s="202"/>
      <c r="H148" s="205">
        <v>115</v>
      </c>
      <c r="I148" s="206"/>
      <c r="J148" s="206"/>
      <c r="K148" s="202"/>
      <c r="L148" s="202"/>
      <c r="M148" s="207"/>
      <c r="N148" s="208"/>
      <c r="O148" s="209"/>
      <c r="P148" s="209"/>
      <c r="Q148" s="209"/>
      <c r="R148" s="209"/>
      <c r="S148" s="209"/>
      <c r="T148" s="209"/>
      <c r="U148" s="209"/>
      <c r="V148" s="209"/>
      <c r="W148" s="209"/>
      <c r="X148" s="210"/>
      <c r="AT148" s="211" t="s">
        <v>145</v>
      </c>
      <c r="AU148" s="211" t="s">
        <v>85</v>
      </c>
      <c r="AV148" s="12" t="s">
        <v>85</v>
      </c>
      <c r="AW148" s="12" t="s">
        <v>5</v>
      </c>
      <c r="AX148" s="12" t="s">
        <v>75</v>
      </c>
      <c r="AY148" s="211" t="s">
        <v>130</v>
      </c>
    </row>
    <row r="149" spans="2:65" s="14" customFormat="1">
      <c r="B149" s="222"/>
      <c r="C149" s="223"/>
      <c r="D149" s="197" t="s">
        <v>145</v>
      </c>
      <c r="E149" s="224" t="s">
        <v>19</v>
      </c>
      <c r="F149" s="225" t="s">
        <v>173</v>
      </c>
      <c r="G149" s="223"/>
      <c r="H149" s="226">
        <v>131</v>
      </c>
      <c r="I149" s="227"/>
      <c r="J149" s="227"/>
      <c r="K149" s="223"/>
      <c r="L149" s="223"/>
      <c r="M149" s="228"/>
      <c r="N149" s="229"/>
      <c r="O149" s="230"/>
      <c r="P149" s="230"/>
      <c r="Q149" s="230"/>
      <c r="R149" s="230"/>
      <c r="S149" s="230"/>
      <c r="T149" s="230"/>
      <c r="U149" s="230"/>
      <c r="V149" s="230"/>
      <c r="W149" s="230"/>
      <c r="X149" s="231"/>
      <c r="AT149" s="232" t="s">
        <v>145</v>
      </c>
      <c r="AU149" s="232" t="s">
        <v>85</v>
      </c>
      <c r="AV149" s="14" t="s">
        <v>137</v>
      </c>
      <c r="AW149" s="14" t="s">
        <v>5</v>
      </c>
      <c r="AX149" s="14" t="s">
        <v>83</v>
      </c>
      <c r="AY149" s="232" t="s">
        <v>130</v>
      </c>
    </row>
    <row r="150" spans="2:65" s="1" customFormat="1" ht="24" customHeight="1">
      <c r="B150" s="33"/>
      <c r="C150" s="184" t="s">
        <v>247</v>
      </c>
      <c r="D150" s="184" t="s">
        <v>132</v>
      </c>
      <c r="E150" s="185" t="s">
        <v>623</v>
      </c>
      <c r="F150" s="186" t="s">
        <v>624</v>
      </c>
      <c r="G150" s="187" t="s">
        <v>535</v>
      </c>
      <c r="H150" s="188">
        <v>118</v>
      </c>
      <c r="I150" s="189"/>
      <c r="J150" s="189"/>
      <c r="K150" s="188">
        <f>ROUND(P150*H150,2)</f>
        <v>0</v>
      </c>
      <c r="L150" s="186" t="s">
        <v>136</v>
      </c>
      <c r="M150" s="37"/>
      <c r="N150" s="190" t="s">
        <v>19</v>
      </c>
      <c r="O150" s="191" t="s">
        <v>44</v>
      </c>
      <c r="P150" s="192">
        <f>I150+J150</f>
        <v>0</v>
      </c>
      <c r="Q150" s="192">
        <f>ROUND(I150*H150,2)</f>
        <v>0</v>
      </c>
      <c r="R150" s="192">
        <f>ROUND(J150*H150,2)</f>
        <v>0</v>
      </c>
      <c r="S150" s="61"/>
      <c r="T150" s="193">
        <f>S150*H150</f>
        <v>0</v>
      </c>
      <c r="U150" s="193">
        <v>0</v>
      </c>
      <c r="V150" s="193">
        <f>U150*H150</f>
        <v>0</v>
      </c>
      <c r="W150" s="193">
        <v>0</v>
      </c>
      <c r="X150" s="194">
        <f>W150*H150</f>
        <v>0</v>
      </c>
      <c r="AR150" s="195" t="s">
        <v>137</v>
      </c>
      <c r="AT150" s="195" t="s">
        <v>132</v>
      </c>
      <c r="AU150" s="195" t="s">
        <v>85</v>
      </c>
      <c r="AY150" s="17" t="s">
        <v>130</v>
      </c>
      <c r="BE150" s="196">
        <f>IF(O150="základní",K150,0)</f>
        <v>0</v>
      </c>
      <c r="BF150" s="196">
        <f>IF(O150="snížená",K150,0)</f>
        <v>0</v>
      </c>
      <c r="BG150" s="196">
        <f>IF(O150="zákl. přenesená",K150,0)</f>
        <v>0</v>
      </c>
      <c r="BH150" s="196">
        <f>IF(O150="sníž. přenesená",K150,0)</f>
        <v>0</v>
      </c>
      <c r="BI150" s="196">
        <f>IF(O150="nulová",K150,0)</f>
        <v>0</v>
      </c>
      <c r="BJ150" s="17" t="s">
        <v>83</v>
      </c>
      <c r="BK150" s="196">
        <f>ROUND(P150*H150,2)</f>
        <v>0</v>
      </c>
      <c r="BL150" s="17" t="s">
        <v>137</v>
      </c>
      <c r="BM150" s="195" t="s">
        <v>625</v>
      </c>
    </row>
    <row r="151" spans="2:65" s="1" customFormat="1" ht="29.25">
      <c r="B151" s="33"/>
      <c r="C151" s="34"/>
      <c r="D151" s="197" t="s">
        <v>139</v>
      </c>
      <c r="E151" s="34"/>
      <c r="F151" s="198" t="s">
        <v>626</v>
      </c>
      <c r="G151" s="34"/>
      <c r="H151" s="34"/>
      <c r="I151" s="106"/>
      <c r="J151" s="106"/>
      <c r="K151" s="34"/>
      <c r="L151" s="34"/>
      <c r="M151" s="37"/>
      <c r="N151" s="199"/>
      <c r="O151" s="61"/>
      <c r="P151" s="61"/>
      <c r="Q151" s="61"/>
      <c r="R151" s="61"/>
      <c r="S151" s="61"/>
      <c r="T151" s="61"/>
      <c r="U151" s="61"/>
      <c r="V151" s="61"/>
      <c r="W151" s="61"/>
      <c r="X151" s="62"/>
      <c r="AT151" s="17" t="s">
        <v>139</v>
      </c>
      <c r="AU151" s="17" t="s">
        <v>85</v>
      </c>
    </row>
    <row r="152" spans="2:65" s="1" customFormat="1" ht="107.25">
      <c r="B152" s="33"/>
      <c r="C152" s="34"/>
      <c r="D152" s="197" t="s">
        <v>141</v>
      </c>
      <c r="E152" s="34"/>
      <c r="F152" s="200" t="s">
        <v>622</v>
      </c>
      <c r="G152" s="34"/>
      <c r="H152" s="34"/>
      <c r="I152" s="106"/>
      <c r="J152" s="106"/>
      <c r="K152" s="34"/>
      <c r="L152" s="34"/>
      <c r="M152" s="37"/>
      <c r="N152" s="199"/>
      <c r="O152" s="61"/>
      <c r="P152" s="61"/>
      <c r="Q152" s="61"/>
      <c r="R152" s="61"/>
      <c r="S152" s="61"/>
      <c r="T152" s="61"/>
      <c r="U152" s="61"/>
      <c r="V152" s="61"/>
      <c r="W152" s="61"/>
      <c r="X152" s="62"/>
      <c r="AT152" s="17" t="s">
        <v>141</v>
      </c>
      <c r="AU152" s="17" t="s">
        <v>85</v>
      </c>
    </row>
    <row r="153" spans="2:65" s="12" customFormat="1">
      <c r="B153" s="201"/>
      <c r="C153" s="202"/>
      <c r="D153" s="197" t="s">
        <v>145</v>
      </c>
      <c r="E153" s="203" t="s">
        <v>19</v>
      </c>
      <c r="F153" s="204" t="s">
        <v>590</v>
      </c>
      <c r="G153" s="202"/>
      <c r="H153" s="205">
        <v>80</v>
      </c>
      <c r="I153" s="206"/>
      <c r="J153" s="206"/>
      <c r="K153" s="202"/>
      <c r="L153" s="202"/>
      <c r="M153" s="207"/>
      <c r="N153" s="208"/>
      <c r="O153" s="209"/>
      <c r="P153" s="209"/>
      <c r="Q153" s="209"/>
      <c r="R153" s="209"/>
      <c r="S153" s="209"/>
      <c r="T153" s="209"/>
      <c r="U153" s="209"/>
      <c r="V153" s="209"/>
      <c r="W153" s="209"/>
      <c r="X153" s="210"/>
      <c r="AT153" s="211" t="s">
        <v>145</v>
      </c>
      <c r="AU153" s="211" t="s">
        <v>85</v>
      </c>
      <c r="AV153" s="12" t="s">
        <v>85</v>
      </c>
      <c r="AW153" s="12" t="s">
        <v>5</v>
      </c>
      <c r="AX153" s="12" t="s">
        <v>75</v>
      </c>
      <c r="AY153" s="211" t="s">
        <v>130</v>
      </c>
    </row>
    <row r="154" spans="2:65" s="12" customFormat="1">
      <c r="B154" s="201"/>
      <c r="C154" s="202"/>
      <c r="D154" s="197" t="s">
        <v>145</v>
      </c>
      <c r="E154" s="203" t="s">
        <v>19</v>
      </c>
      <c r="F154" s="204" t="s">
        <v>591</v>
      </c>
      <c r="G154" s="202"/>
      <c r="H154" s="205">
        <v>38</v>
      </c>
      <c r="I154" s="206"/>
      <c r="J154" s="206"/>
      <c r="K154" s="202"/>
      <c r="L154" s="202"/>
      <c r="M154" s="207"/>
      <c r="N154" s="208"/>
      <c r="O154" s="209"/>
      <c r="P154" s="209"/>
      <c r="Q154" s="209"/>
      <c r="R154" s="209"/>
      <c r="S154" s="209"/>
      <c r="T154" s="209"/>
      <c r="U154" s="209"/>
      <c r="V154" s="209"/>
      <c r="W154" s="209"/>
      <c r="X154" s="210"/>
      <c r="AT154" s="211" t="s">
        <v>145</v>
      </c>
      <c r="AU154" s="211" t="s">
        <v>85</v>
      </c>
      <c r="AV154" s="12" t="s">
        <v>85</v>
      </c>
      <c r="AW154" s="12" t="s">
        <v>5</v>
      </c>
      <c r="AX154" s="12" t="s">
        <v>75</v>
      </c>
      <c r="AY154" s="211" t="s">
        <v>130</v>
      </c>
    </row>
    <row r="155" spans="2:65" s="14" customFormat="1">
      <c r="B155" s="222"/>
      <c r="C155" s="223"/>
      <c r="D155" s="197" t="s">
        <v>145</v>
      </c>
      <c r="E155" s="224" t="s">
        <v>19</v>
      </c>
      <c r="F155" s="225" t="s">
        <v>173</v>
      </c>
      <c r="G155" s="223"/>
      <c r="H155" s="226">
        <v>118</v>
      </c>
      <c r="I155" s="227"/>
      <c r="J155" s="227"/>
      <c r="K155" s="223"/>
      <c r="L155" s="223"/>
      <c r="M155" s="228"/>
      <c r="N155" s="229"/>
      <c r="O155" s="230"/>
      <c r="P155" s="230"/>
      <c r="Q155" s="230"/>
      <c r="R155" s="230"/>
      <c r="S155" s="230"/>
      <c r="T155" s="230"/>
      <c r="U155" s="230"/>
      <c r="V155" s="230"/>
      <c r="W155" s="230"/>
      <c r="X155" s="231"/>
      <c r="AT155" s="232" t="s">
        <v>145</v>
      </c>
      <c r="AU155" s="232" t="s">
        <v>85</v>
      </c>
      <c r="AV155" s="14" t="s">
        <v>137</v>
      </c>
      <c r="AW155" s="14" t="s">
        <v>5</v>
      </c>
      <c r="AX155" s="14" t="s">
        <v>83</v>
      </c>
      <c r="AY155" s="232" t="s">
        <v>130</v>
      </c>
    </row>
    <row r="156" spans="2:65" s="1" customFormat="1" ht="36" customHeight="1">
      <c r="B156" s="33"/>
      <c r="C156" s="184" t="s">
        <v>258</v>
      </c>
      <c r="D156" s="184" t="s">
        <v>132</v>
      </c>
      <c r="E156" s="185" t="s">
        <v>627</v>
      </c>
      <c r="F156" s="186" t="s">
        <v>628</v>
      </c>
      <c r="G156" s="187" t="s">
        <v>181</v>
      </c>
      <c r="H156" s="188">
        <v>615</v>
      </c>
      <c r="I156" s="189"/>
      <c r="J156" s="189"/>
      <c r="K156" s="188">
        <f>ROUND(P156*H156,2)</f>
        <v>0</v>
      </c>
      <c r="L156" s="186" t="s">
        <v>19</v>
      </c>
      <c r="M156" s="37"/>
      <c r="N156" s="190" t="s">
        <v>19</v>
      </c>
      <c r="O156" s="191" t="s">
        <v>44</v>
      </c>
      <c r="P156" s="192">
        <f>I156+J156</f>
        <v>0</v>
      </c>
      <c r="Q156" s="192">
        <f>ROUND(I156*H156,2)</f>
        <v>0</v>
      </c>
      <c r="R156" s="192">
        <f>ROUND(J156*H156,2)</f>
        <v>0</v>
      </c>
      <c r="S156" s="61"/>
      <c r="T156" s="193">
        <f>S156*H156</f>
        <v>0</v>
      </c>
      <c r="U156" s="193">
        <v>0</v>
      </c>
      <c r="V156" s="193">
        <f>U156*H156</f>
        <v>0</v>
      </c>
      <c r="W156" s="193">
        <v>0</v>
      </c>
      <c r="X156" s="194">
        <f>W156*H156</f>
        <v>0</v>
      </c>
      <c r="AR156" s="195" t="s">
        <v>137</v>
      </c>
      <c r="AT156" s="195" t="s">
        <v>132</v>
      </c>
      <c r="AU156" s="195" t="s">
        <v>85</v>
      </c>
      <c r="AY156" s="17" t="s">
        <v>130</v>
      </c>
      <c r="BE156" s="196">
        <f>IF(O156="základní",K156,0)</f>
        <v>0</v>
      </c>
      <c r="BF156" s="196">
        <f>IF(O156="snížená",K156,0)</f>
        <v>0</v>
      </c>
      <c r="BG156" s="196">
        <f>IF(O156="zákl. přenesená",K156,0)</f>
        <v>0</v>
      </c>
      <c r="BH156" s="196">
        <f>IF(O156="sníž. přenesená",K156,0)</f>
        <v>0</v>
      </c>
      <c r="BI156" s="196">
        <f>IF(O156="nulová",K156,0)</f>
        <v>0</v>
      </c>
      <c r="BJ156" s="17" t="s">
        <v>83</v>
      </c>
      <c r="BK156" s="196">
        <f>ROUND(P156*H156,2)</f>
        <v>0</v>
      </c>
      <c r="BL156" s="17" t="s">
        <v>137</v>
      </c>
      <c r="BM156" s="195" t="s">
        <v>629</v>
      </c>
    </row>
    <row r="157" spans="2:65" s="1" customFormat="1" ht="19.5">
      <c r="B157" s="33"/>
      <c r="C157" s="34"/>
      <c r="D157" s="197" t="s">
        <v>139</v>
      </c>
      <c r="E157" s="34"/>
      <c r="F157" s="198" t="s">
        <v>628</v>
      </c>
      <c r="G157" s="34"/>
      <c r="H157" s="34"/>
      <c r="I157" s="106"/>
      <c r="J157" s="106"/>
      <c r="K157" s="34"/>
      <c r="L157" s="34"/>
      <c r="M157" s="37"/>
      <c r="N157" s="199"/>
      <c r="O157" s="61"/>
      <c r="P157" s="61"/>
      <c r="Q157" s="61"/>
      <c r="R157" s="61"/>
      <c r="S157" s="61"/>
      <c r="T157" s="61"/>
      <c r="U157" s="61"/>
      <c r="V157" s="61"/>
      <c r="W157" s="61"/>
      <c r="X157" s="62"/>
      <c r="AT157" s="17" t="s">
        <v>139</v>
      </c>
      <c r="AU157" s="17" t="s">
        <v>85</v>
      </c>
    </row>
    <row r="158" spans="2:65" s="1" customFormat="1" ht="58.5">
      <c r="B158" s="33"/>
      <c r="C158" s="34"/>
      <c r="D158" s="197" t="s">
        <v>143</v>
      </c>
      <c r="E158" s="34"/>
      <c r="F158" s="200" t="s">
        <v>630</v>
      </c>
      <c r="G158" s="34"/>
      <c r="H158" s="34"/>
      <c r="I158" s="106"/>
      <c r="J158" s="106"/>
      <c r="K158" s="34"/>
      <c r="L158" s="34"/>
      <c r="M158" s="37"/>
      <c r="N158" s="199"/>
      <c r="O158" s="61"/>
      <c r="P158" s="61"/>
      <c r="Q158" s="61"/>
      <c r="R158" s="61"/>
      <c r="S158" s="61"/>
      <c r="T158" s="61"/>
      <c r="U158" s="61"/>
      <c r="V158" s="61"/>
      <c r="W158" s="61"/>
      <c r="X158" s="62"/>
      <c r="AT158" s="17" t="s">
        <v>143</v>
      </c>
      <c r="AU158" s="17" t="s">
        <v>85</v>
      </c>
    </row>
    <row r="159" spans="2:65" s="12" customFormat="1" ht="22.5">
      <c r="B159" s="201"/>
      <c r="C159" s="202"/>
      <c r="D159" s="197" t="s">
        <v>145</v>
      </c>
      <c r="E159" s="203" t="s">
        <v>19</v>
      </c>
      <c r="F159" s="204" t="s">
        <v>631</v>
      </c>
      <c r="G159" s="202"/>
      <c r="H159" s="205">
        <v>615</v>
      </c>
      <c r="I159" s="206"/>
      <c r="J159" s="206"/>
      <c r="K159" s="202"/>
      <c r="L159" s="202"/>
      <c r="M159" s="207"/>
      <c r="N159" s="208"/>
      <c r="O159" s="209"/>
      <c r="P159" s="209"/>
      <c r="Q159" s="209"/>
      <c r="R159" s="209"/>
      <c r="S159" s="209"/>
      <c r="T159" s="209"/>
      <c r="U159" s="209"/>
      <c r="V159" s="209"/>
      <c r="W159" s="209"/>
      <c r="X159" s="210"/>
      <c r="AT159" s="211" t="s">
        <v>145</v>
      </c>
      <c r="AU159" s="211" t="s">
        <v>85</v>
      </c>
      <c r="AV159" s="12" t="s">
        <v>85</v>
      </c>
      <c r="AW159" s="12" t="s">
        <v>5</v>
      </c>
      <c r="AX159" s="12" t="s">
        <v>75</v>
      </c>
      <c r="AY159" s="211" t="s">
        <v>130</v>
      </c>
    </row>
    <row r="160" spans="2:65" s="14" customFormat="1">
      <c r="B160" s="222"/>
      <c r="C160" s="223"/>
      <c r="D160" s="197" t="s">
        <v>145</v>
      </c>
      <c r="E160" s="224" t="s">
        <v>19</v>
      </c>
      <c r="F160" s="225" t="s">
        <v>173</v>
      </c>
      <c r="G160" s="223"/>
      <c r="H160" s="226">
        <v>615</v>
      </c>
      <c r="I160" s="227"/>
      <c r="J160" s="227"/>
      <c r="K160" s="223"/>
      <c r="L160" s="223"/>
      <c r="M160" s="228"/>
      <c r="N160" s="229"/>
      <c r="O160" s="230"/>
      <c r="P160" s="230"/>
      <c r="Q160" s="230"/>
      <c r="R160" s="230"/>
      <c r="S160" s="230"/>
      <c r="T160" s="230"/>
      <c r="U160" s="230"/>
      <c r="V160" s="230"/>
      <c r="W160" s="230"/>
      <c r="X160" s="231"/>
      <c r="AT160" s="232" t="s">
        <v>145</v>
      </c>
      <c r="AU160" s="232" t="s">
        <v>85</v>
      </c>
      <c r="AV160" s="14" t="s">
        <v>137</v>
      </c>
      <c r="AW160" s="14" t="s">
        <v>5</v>
      </c>
      <c r="AX160" s="14" t="s">
        <v>83</v>
      </c>
      <c r="AY160" s="232" t="s">
        <v>130</v>
      </c>
    </row>
    <row r="161" spans="2:65" s="11" customFormat="1" ht="22.9" customHeight="1">
      <c r="B161" s="167"/>
      <c r="C161" s="168"/>
      <c r="D161" s="169" t="s">
        <v>74</v>
      </c>
      <c r="E161" s="182" t="s">
        <v>548</v>
      </c>
      <c r="F161" s="182" t="s">
        <v>549</v>
      </c>
      <c r="G161" s="168"/>
      <c r="H161" s="168"/>
      <c r="I161" s="171"/>
      <c r="J161" s="171"/>
      <c r="K161" s="183">
        <f>BK161</f>
        <v>0</v>
      </c>
      <c r="L161" s="168"/>
      <c r="M161" s="173"/>
      <c r="N161" s="174"/>
      <c r="O161" s="175"/>
      <c r="P161" s="175"/>
      <c r="Q161" s="176">
        <f>SUM(Q162:Q163)</f>
        <v>0</v>
      </c>
      <c r="R161" s="176">
        <f>SUM(R162:R163)</f>
        <v>0</v>
      </c>
      <c r="S161" s="175"/>
      <c r="T161" s="177">
        <f>SUM(T162:T163)</f>
        <v>0</v>
      </c>
      <c r="U161" s="175"/>
      <c r="V161" s="177">
        <f>SUM(V162:V163)</f>
        <v>0</v>
      </c>
      <c r="W161" s="175"/>
      <c r="X161" s="178">
        <f>SUM(X162:X163)</f>
        <v>0</v>
      </c>
      <c r="AR161" s="179" t="s">
        <v>83</v>
      </c>
      <c r="AT161" s="180" t="s">
        <v>74</v>
      </c>
      <c r="AU161" s="180" t="s">
        <v>83</v>
      </c>
      <c r="AY161" s="179" t="s">
        <v>130</v>
      </c>
      <c r="BK161" s="181">
        <f>SUM(BK162:BK163)</f>
        <v>0</v>
      </c>
    </row>
    <row r="162" spans="2:65" s="1" customFormat="1" ht="24" customHeight="1">
      <c r="B162" s="33"/>
      <c r="C162" s="184" t="s">
        <v>9</v>
      </c>
      <c r="D162" s="184" t="s">
        <v>132</v>
      </c>
      <c r="E162" s="185" t="s">
        <v>632</v>
      </c>
      <c r="F162" s="186" t="s">
        <v>633</v>
      </c>
      <c r="G162" s="187" t="s">
        <v>391</v>
      </c>
      <c r="H162" s="188">
        <v>0.4</v>
      </c>
      <c r="I162" s="189"/>
      <c r="J162" s="189"/>
      <c r="K162" s="188">
        <f>ROUND(P162*H162,2)</f>
        <v>0</v>
      </c>
      <c r="L162" s="186" t="s">
        <v>136</v>
      </c>
      <c r="M162" s="37"/>
      <c r="N162" s="190" t="s">
        <v>19</v>
      </c>
      <c r="O162" s="191" t="s">
        <v>44</v>
      </c>
      <c r="P162" s="192">
        <f>I162+J162</f>
        <v>0</v>
      </c>
      <c r="Q162" s="192">
        <f>ROUND(I162*H162,2)</f>
        <v>0</v>
      </c>
      <c r="R162" s="192">
        <f>ROUND(J162*H162,2)</f>
        <v>0</v>
      </c>
      <c r="S162" s="61"/>
      <c r="T162" s="193">
        <f>S162*H162</f>
        <v>0</v>
      </c>
      <c r="U162" s="193">
        <v>0</v>
      </c>
      <c r="V162" s="193">
        <f>U162*H162</f>
        <v>0</v>
      </c>
      <c r="W162" s="193">
        <v>0</v>
      </c>
      <c r="X162" s="194">
        <f>W162*H162</f>
        <v>0</v>
      </c>
      <c r="AR162" s="195" t="s">
        <v>137</v>
      </c>
      <c r="AT162" s="195" t="s">
        <v>132</v>
      </c>
      <c r="AU162" s="195" t="s">
        <v>85</v>
      </c>
      <c r="AY162" s="17" t="s">
        <v>130</v>
      </c>
      <c r="BE162" s="196">
        <f>IF(O162="základní",K162,0)</f>
        <v>0</v>
      </c>
      <c r="BF162" s="196">
        <f>IF(O162="snížená",K162,0)</f>
        <v>0</v>
      </c>
      <c r="BG162" s="196">
        <f>IF(O162="zákl. přenesená",K162,0)</f>
        <v>0</v>
      </c>
      <c r="BH162" s="196">
        <f>IF(O162="sníž. přenesená",K162,0)</f>
        <v>0</v>
      </c>
      <c r="BI162" s="196">
        <f>IF(O162="nulová",K162,0)</f>
        <v>0</v>
      </c>
      <c r="BJ162" s="17" t="s">
        <v>83</v>
      </c>
      <c r="BK162" s="196">
        <f>ROUND(P162*H162,2)</f>
        <v>0</v>
      </c>
      <c r="BL162" s="17" t="s">
        <v>137</v>
      </c>
      <c r="BM162" s="195" t="s">
        <v>634</v>
      </c>
    </row>
    <row r="163" spans="2:65" s="1" customFormat="1" ht="19.5">
      <c r="B163" s="33"/>
      <c r="C163" s="34"/>
      <c r="D163" s="197" t="s">
        <v>139</v>
      </c>
      <c r="E163" s="34"/>
      <c r="F163" s="198" t="s">
        <v>635</v>
      </c>
      <c r="G163" s="34"/>
      <c r="H163" s="34"/>
      <c r="I163" s="106"/>
      <c r="J163" s="106"/>
      <c r="K163" s="34"/>
      <c r="L163" s="34"/>
      <c r="M163" s="37"/>
      <c r="N163" s="243"/>
      <c r="O163" s="244"/>
      <c r="P163" s="244"/>
      <c r="Q163" s="244"/>
      <c r="R163" s="244"/>
      <c r="S163" s="244"/>
      <c r="T163" s="244"/>
      <c r="U163" s="244"/>
      <c r="V163" s="244"/>
      <c r="W163" s="244"/>
      <c r="X163" s="245"/>
      <c r="AT163" s="17" t="s">
        <v>139</v>
      </c>
      <c r="AU163" s="17" t="s">
        <v>85</v>
      </c>
    </row>
    <row r="164" spans="2:65" s="1" customFormat="1" ht="6.95" customHeight="1">
      <c r="B164" s="45"/>
      <c r="C164" s="46"/>
      <c r="D164" s="46"/>
      <c r="E164" s="46"/>
      <c r="F164" s="46"/>
      <c r="G164" s="46"/>
      <c r="H164" s="46"/>
      <c r="I164" s="131"/>
      <c r="J164" s="131"/>
      <c r="K164" s="46"/>
      <c r="L164" s="46"/>
      <c r="M164" s="37"/>
    </row>
  </sheetData>
  <sheetProtection algorithmName="SHA-512" hashValue="z2srw45cvf8EDFdREkfBW8stlvnDHsmpe7DXpeDeORIzsNv1arL+pCDNmAz1VR7fXlpxMOr3d2QmFrXGtEcN5w==" saltValue="F+cV/cUx5jpTrdjuR/XyA8Hpcg6GtZG0QlONqJkvayWnoeEzzLlgNouIWVK6B9Mbnb5p4v9JzRcMCQppWErN8w==" spinCount="100000" sheet="1" objects="1" scenarios="1" formatColumns="0" formatRows="0" autoFilter="0"/>
  <autoFilter ref="C83:L163" xr:uid="{00000000-0009-0000-0000-000002000000}"/>
  <mergeCells count="9">
    <mergeCell ref="E52:H52"/>
    <mergeCell ref="E74:H74"/>
    <mergeCell ref="E76:H76"/>
    <mergeCell ref="M2:Z2"/>
    <mergeCell ref="E7:H7"/>
    <mergeCell ref="E9:H9"/>
    <mergeCell ref="E18:H18"/>
    <mergeCell ref="E27:H27"/>
    <mergeCell ref="E50:H50"/>
  </mergeCells>
  <pageMargins left="0.39374999999999999" right="0.39374999999999999" top="0.39374999999999999" bottom="0.39374999999999999" header="0" footer="0"/>
  <pageSetup paperSize="9" scale="70"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27"/>
  <sheetViews>
    <sheetView showGridLines="0" workbookViewId="0">
      <selection activeCell="J12" sqref="J12"/>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10" width="20.1640625" style="99" customWidth="1"/>
    <col min="11" max="11" width="20.1640625" customWidth="1"/>
    <col min="12" max="12" width="15.5" customWidth="1"/>
    <col min="13" max="13" width="9.33203125" customWidth="1"/>
    <col min="14" max="14" width="10.83203125" hidden="1" customWidth="1"/>
    <col min="15" max="15" width="9.33203125" hidden="1"/>
    <col min="16" max="24" width="14.1640625" hidden="1" customWidth="1"/>
    <col min="25" max="25" width="12.33203125" hidden="1"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2" spans="2:46" ht="36.950000000000003" customHeight="1">
      <c r="M2" s="351"/>
      <c r="N2" s="351"/>
      <c r="O2" s="351"/>
      <c r="P2" s="351"/>
      <c r="Q2" s="351"/>
      <c r="R2" s="351"/>
      <c r="S2" s="351"/>
      <c r="T2" s="351"/>
      <c r="U2" s="351"/>
      <c r="V2" s="351"/>
      <c r="W2" s="351"/>
      <c r="X2" s="351"/>
      <c r="Y2" s="351"/>
      <c r="Z2" s="351"/>
      <c r="AT2" s="17" t="s">
        <v>91</v>
      </c>
    </row>
    <row r="3" spans="2:46" ht="6.95" customHeight="1">
      <c r="B3" s="100"/>
      <c r="C3" s="101"/>
      <c r="D3" s="101"/>
      <c r="E3" s="101"/>
      <c r="F3" s="101"/>
      <c r="G3" s="101"/>
      <c r="H3" s="101"/>
      <c r="I3" s="102"/>
      <c r="J3" s="102"/>
      <c r="K3" s="101"/>
      <c r="L3" s="101"/>
      <c r="M3" s="20"/>
      <c r="AT3" s="17" t="s">
        <v>85</v>
      </c>
    </row>
    <row r="4" spans="2:46" ht="24.95" customHeight="1">
      <c r="B4" s="20"/>
      <c r="D4" s="103" t="s">
        <v>92</v>
      </c>
      <c r="M4" s="20"/>
      <c r="N4" s="104" t="s">
        <v>11</v>
      </c>
      <c r="AT4" s="17" t="s">
        <v>4</v>
      </c>
    </row>
    <row r="5" spans="2:46" ht="6.95" customHeight="1">
      <c r="B5" s="20"/>
      <c r="M5" s="20"/>
    </row>
    <row r="6" spans="2:46" ht="12" customHeight="1">
      <c r="B6" s="20"/>
      <c r="D6" s="105" t="s">
        <v>16</v>
      </c>
      <c r="M6" s="20"/>
    </row>
    <row r="7" spans="2:46" ht="16.5" customHeight="1">
      <c r="B7" s="20"/>
      <c r="E7" s="367" t="str">
        <f>'Rekapitulace stavby'!K6</f>
        <v>Bezejmenný tok, Pouzdřany, ř. km 0,000 – 0,710 úprava koryta</v>
      </c>
      <c r="F7" s="368"/>
      <c r="G7" s="368"/>
      <c r="H7" s="368"/>
      <c r="M7" s="20"/>
    </row>
    <row r="8" spans="2:46" s="1" customFormat="1" ht="12" customHeight="1">
      <c r="B8" s="37"/>
      <c r="D8" s="105" t="s">
        <v>93</v>
      </c>
      <c r="I8" s="106"/>
      <c r="J8" s="106"/>
      <c r="M8" s="37"/>
    </row>
    <row r="9" spans="2:46" s="1" customFormat="1" ht="36.950000000000003" customHeight="1">
      <c r="B9" s="37"/>
      <c r="E9" s="369" t="s">
        <v>636</v>
      </c>
      <c r="F9" s="370"/>
      <c r="G9" s="370"/>
      <c r="H9" s="370"/>
      <c r="I9" s="106"/>
      <c r="J9" s="106"/>
      <c r="M9" s="37"/>
    </row>
    <row r="10" spans="2:46" s="1" customFormat="1">
      <c r="B10" s="37"/>
      <c r="I10" s="106"/>
      <c r="J10" s="106"/>
      <c r="M10" s="37"/>
    </row>
    <row r="11" spans="2:46" s="1" customFormat="1" ht="12" customHeight="1">
      <c r="B11" s="37"/>
      <c r="D11" s="105" t="s">
        <v>18</v>
      </c>
      <c r="F11" s="107" t="s">
        <v>19</v>
      </c>
      <c r="I11" s="108" t="s">
        <v>20</v>
      </c>
      <c r="J11" s="109" t="s">
        <v>19</v>
      </c>
      <c r="M11" s="37"/>
    </row>
    <row r="12" spans="2:46" s="1" customFormat="1" ht="12" customHeight="1">
      <c r="B12" s="37"/>
      <c r="D12" s="105" t="s">
        <v>21</v>
      </c>
      <c r="F12" s="107" t="s">
        <v>22</v>
      </c>
      <c r="I12" s="108" t="s">
        <v>23</v>
      </c>
      <c r="J12" s="110"/>
      <c r="M12" s="37"/>
    </row>
    <row r="13" spans="2:46" s="1" customFormat="1" ht="10.9" customHeight="1">
      <c r="B13" s="37"/>
      <c r="I13" s="106"/>
      <c r="J13" s="106"/>
      <c r="M13" s="37"/>
    </row>
    <row r="14" spans="2:46" s="1" customFormat="1" ht="12" customHeight="1">
      <c r="B14" s="37"/>
      <c r="D14" s="105" t="s">
        <v>24</v>
      </c>
      <c r="I14" s="108" t="s">
        <v>25</v>
      </c>
      <c r="J14" s="109" t="s">
        <v>26</v>
      </c>
      <c r="M14" s="37"/>
    </row>
    <row r="15" spans="2:46" s="1" customFormat="1" ht="18" customHeight="1">
      <c r="B15" s="37"/>
      <c r="E15" s="107" t="s">
        <v>27</v>
      </c>
      <c r="I15" s="108" t="s">
        <v>28</v>
      </c>
      <c r="J15" s="109" t="s">
        <v>19</v>
      </c>
      <c r="M15" s="37"/>
    </row>
    <row r="16" spans="2:46" s="1" customFormat="1" ht="6.95" customHeight="1">
      <c r="B16" s="37"/>
      <c r="I16" s="106"/>
      <c r="J16" s="106"/>
      <c r="M16" s="37"/>
    </row>
    <row r="17" spans="2:13" s="1" customFormat="1" ht="12" customHeight="1">
      <c r="B17" s="37"/>
      <c r="D17" s="105" t="s">
        <v>29</v>
      </c>
      <c r="I17" s="108" t="s">
        <v>25</v>
      </c>
      <c r="J17" s="30" t="str">
        <f>'Rekapitulace stavby'!AN13</f>
        <v>Vyplň údaj</v>
      </c>
      <c r="M17" s="37"/>
    </row>
    <row r="18" spans="2:13" s="1" customFormat="1" ht="18" customHeight="1">
      <c r="B18" s="37"/>
      <c r="E18" s="371" t="str">
        <f>'Rekapitulace stavby'!E14</f>
        <v>Vyplň údaj</v>
      </c>
      <c r="F18" s="372"/>
      <c r="G18" s="372"/>
      <c r="H18" s="372"/>
      <c r="I18" s="108" t="s">
        <v>28</v>
      </c>
      <c r="J18" s="30" t="str">
        <f>'Rekapitulace stavby'!AN14</f>
        <v>Vyplň údaj</v>
      </c>
      <c r="M18" s="37"/>
    </row>
    <row r="19" spans="2:13" s="1" customFormat="1" ht="6.95" customHeight="1">
      <c r="B19" s="37"/>
      <c r="I19" s="106"/>
      <c r="J19" s="106"/>
      <c r="M19" s="37"/>
    </row>
    <row r="20" spans="2:13" s="1" customFormat="1" ht="12" customHeight="1">
      <c r="B20" s="37"/>
      <c r="D20" s="105" t="s">
        <v>31</v>
      </c>
      <c r="I20" s="108" t="s">
        <v>25</v>
      </c>
      <c r="J20" s="109" t="s">
        <v>32</v>
      </c>
      <c r="M20" s="37"/>
    </row>
    <row r="21" spans="2:13" s="1" customFormat="1" ht="18" customHeight="1">
      <c r="B21" s="37"/>
      <c r="E21" s="107" t="s">
        <v>33</v>
      </c>
      <c r="I21" s="108" t="s">
        <v>28</v>
      </c>
      <c r="J21" s="109" t="s">
        <v>34</v>
      </c>
      <c r="M21" s="37"/>
    </row>
    <row r="22" spans="2:13" s="1" customFormat="1" ht="6.95" customHeight="1">
      <c r="B22" s="37"/>
      <c r="I22" s="106"/>
      <c r="J22" s="106"/>
      <c r="M22" s="37"/>
    </row>
    <row r="23" spans="2:13" s="1" customFormat="1" ht="12" customHeight="1">
      <c r="B23" s="37"/>
      <c r="D23" s="105" t="s">
        <v>35</v>
      </c>
      <c r="I23" s="108" t="s">
        <v>25</v>
      </c>
      <c r="J23" s="109" t="str">
        <f>IF('Rekapitulace stavby'!AN19="","",'Rekapitulace stavby'!AN19)</f>
        <v/>
      </c>
      <c r="M23" s="37"/>
    </row>
    <row r="24" spans="2:13" s="1" customFormat="1" ht="18" customHeight="1">
      <c r="B24" s="37"/>
      <c r="E24" s="107" t="str">
        <f>IF('Rekapitulace stavby'!E20="","",'Rekapitulace stavby'!E20)</f>
        <v xml:space="preserve"> </v>
      </c>
      <c r="I24" s="108" t="s">
        <v>28</v>
      </c>
      <c r="J24" s="109" t="str">
        <f>IF('Rekapitulace stavby'!AN20="","",'Rekapitulace stavby'!AN20)</f>
        <v/>
      </c>
      <c r="M24" s="37"/>
    </row>
    <row r="25" spans="2:13" s="1" customFormat="1" ht="6.95" customHeight="1">
      <c r="B25" s="37"/>
      <c r="I25" s="106"/>
      <c r="J25" s="106"/>
      <c r="M25" s="37"/>
    </row>
    <row r="26" spans="2:13" s="1" customFormat="1" ht="12" customHeight="1">
      <c r="B26" s="37"/>
      <c r="D26" s="105" t="s">
        <v>37</v>
      </c>
      <c r="I26" s="106"/>
      <c r="J26" s="106"/>
      <c r="M26" s="37"/>
    </row>
    <row r="27" spans="2:13" s="7" customFormat="1" ht="16.5" customHeight="1">
      <c r="B27" s="111"/>
      <c r="E27" s="373" t="s">
        <v>19</v>
      </c>
      <c r="F27" s="373"/>
      <c r="G27" s="373"/>
      <c r="H27" s="373"/>
      <c r="I27" s="112"/>
      <c r="J27" s="112"/>
      <c r="M27" s="111"/>
    </row>
    <row r="28" spans="2:13" s="1" customFormat="1" ht="6.95" customHeight="1">
      <c r="B28" s="37"/>
      <c r="I28" s="106"/>
      <c r="J28" s="106"/>
      <c r="M28" s="37"/>
    </row>
    <row r="29" spans="2:13" s="1" customFormat="1" ht="6.95" customHeight="1">
      <c r="B29" s="37"/>
      <c r="D29" s="57"/>
      <c r="E29" s="57"/>
      <c r="F29" s="57"/>
      <c r="G29" s="57"/>
      <c r="H29" s="57"/>
      <c r="I29" s="113"/>
      <c r="J29" s="113"/>
      <c r="K29" s="57"/>
      <c r="L29" s="57"/>
      <c r="M29" s="37"/>
    </row>
    <row r="30" spans="2:13" s="1" customFormat="1" ht="12.75">
      <c r="B30" s="37"/>
      <c r="E30" s="105" t="s">
        <v>95</v>
      </c>
      <c r="I30" s="106"/>
      <c r="J30" s="106"/>
      <c r="K30" s="114">
        <f>I61</f>
        <v>0</v>
      </c>
      <c r="M30" s="37"/>
    </row>
    <row r="31" spans="2:13" s="1" customFormat="1" ht="12.75">
      <c r="B31" s="37"/>
      <c r="E31" s="105" t="s">
        <v>96</v>
      </c>
      <c r="I31" s="106"/>
      <c r="J31" s="106"/>
      <c r="K31" s="114">
        <f>J61</f>
        <v>0</v>
      </c>
      <c r="M31" s="37"/>
    </row>
    <row r="32" spans="2:13" s="1" customFormat="1" ht="25.35" customHeight="1">
      <c r="B32" s="37"/>
      <c r="D32" s="115" t="s">
        <v>39</v>
      </c>
      <c r="I32" s="106"/>
      <c r="J32" s="106"/>
      <c r="K32" s="116">
        <f>ROUND(K84, 2)</f>
        <v>0</v>
      </c>
      <c r="M32" s="37"/>
    </row>
    <row r="33" spans="2:13" s="1" customFormat="1" ht="6.95" customHeight="1">
      <c r="B33" s="37"/>
      <c r="D33" s="57"/>
      <c r="E33" s="57"/>
      <c r="F33" s="57"/>
      <c r="G33" s="57"/>
      <c r="H33" s="57"/>
      <c r="I33" s="113"/>
      <c r="J33" s="113"/>
      <c r="K33" s="57"/>
      <c r="L33" s="57"/>
      <c r="M33" s="37"/>
    </row>
    <row r="34" spans="2:13" s="1" customFormat="1" ht="14.45" customHeight="1">
      <c r="B34" s="37"/>
      <c r="F34" s="117" t="s">
        <v>41</v>
      </c>
      <c r="I34" s="118" t="s">
        <v>40</v>
      </c>
      <c r="J34" s="106"/>
      <c r="K34" s="117" t="s">
        <v>42</v>
      </c>
      <c r="M34" s="37"/>
    </row>
    <row r="35" spans="2:13" s="1" customFormat="1" ht="14.45" customHeight="1">
      <c r="B35" s="37"/>
      <c r="D35" s="119" t="s">
        <v>43</v>
      </c>
      <c r="E35" s="105" t="s">
        <v>44</v>
      </c>
      <c r="F35" s="114">
        <f>ROUND((SUM(BE84:BE126)),  2)</f>
        <v>0</v>
      </c>
      <c r="I35" s="120">
        <v>0.21</v>
      </c>
      <c r="J35" s="106"/>
      <c r="K35" s="114">
        <f>ROUND(((SUM(BE84:BE126))*I35),  2)</f>
        <v>0</v>
      </c>
      <c r="M35" s="37"/>
    </row>
    <row r="36" spans="2:13" s="1" customFormat="1" ht="14.45" customHeight="1">
      <c r="B36" s="37"/>
      <c r="E36" s="105" t="s">
        <v>45</v>
      </c>
      <c r="F36" s="114">
        <f>ROUND((SUM(BF84:BF126)),  2)</f>
        <v>0</v>
      </c>
      <c r="I36" s="120">
        <v>0.15</v>
      </c>
      <c r="J36" s="106"/>
      <c r="K36" s="114">
        <f>ROUND(((SUM(BF84:BF126))*I36),  2)</f>
        <v>0</v>
      </c>
      <c r="M36" s="37"/>
    </row>
    <row r="37" spans="2:13" s="1" customFormat="1" ht="14.45" hidden="1" customHeight="1">
      <c r="B37" s="37"/>
      <c r="E37" s="105" t="s">
        <v>46</v>
      </c>
      <c r="F37" s="114">
        <f>ROUND((SUM(BG84:BG126)),  2)</f>
        <v>0</v>
      </c>
      <c r="I37" s="120">
        <v>0.21</v>
      </c>
      <c r="J37" s="106"/>
      <c r="K37" s="114">
        <f>0</f>
        <v>0</v>
      </c>
      <c r="M37" s="37"/>
    </row>
    <row r="38" spans="2:13" s="1" customFormat="1" ht="14.45" hidden="1" customHeight="1">
      <c r="B38" s="37"/>
      <c r="E38" s="105" t="s">
        <v>47</v>
      </c>
      <c r="F38" s="114">
        <f>ROUND((SUM(BH84:BH126)),  2)</f>
        <v>0</v>
      </c>
      <c r="I38" s="120">
        <v>0.15</v>
      </c>
      <c r="J38" s="106"/>
      <c r="K38" s="114">
        <f>0</f>
        <v>0</v>
      </c>
      <c r="M38" s="37"/>
    </row>
    <row r="39" spans="2:13" s="1" customFormat="1" ht="14.45" hidden="1" customHeight="1">
      <c r="B39" s="37"/>
      <c r="E39" s="105" t="s">
        <v>48</v>
      </c>
      <c r="F39" s="114">
        <f>ROUND((SUM(BI84:BI126)),  2)</f>
        <v>0</v>
      </c>
      <c r="I39" s="120">
        <v>0</v>
      </c>
      <c r="J39" s="106"/>
      <c r="K39" s="114">
        <f>0</f>
        <v>0</v>
      </c>
      <c r="M39" s="37"/>
    </row>
    <row r="40" spans="2:13" s="1" customFormat="1" ht="6.95" customHeight="1">
      <c r="B40" s="37"/>
      <c r="I40" s="106"/>
      <c r="J40" s="106"/>
      <c r="M40" s="37"/>
    </row>
    <row r="41" spans="2:13" s="1" customFormat="1" ht="25.35" customHeight="1">
      <c r="B41" s="37"/>
      <c r="C41" s="121"/>
      <c r="D41" s="122" t="s">
        <v>49</v>
      </c>
      <c r="E41" s="123"/>
      <c r="F41" s="123"/>
      <c r="G41" s="124" t="s">
        <v>50</v>
      </c>
      <c r="H41" s="125" t="s">
        <v>51</v>
      </c>
      <c r="I41" s="126"/>
      <c r="J41" s="126"/>
      <c r="K41" s="127">
        <f>SUM(K32:K39)</f>
        <v>0</v>
      </c>
      <c r="L41" s="128"/>
      <c r="M41" s="37"/>
    </row>
    <row r="42" spans="2:13" s="1" customFormat="1" ht="14.45" customHeight="1">
      <c r="B42" s="129"/>
      <c r="C42" s="130"/>
      <c r="D42" s="130"/>
      <c r="E42" s="130"/>
      <c r="F42" s="130"/>
      <c r="G42" s="130"/>
      <c r="H42" s="130"/>
      <c r="I42" s="131"/>
      <c r="J42" s="131"/>
      <c r="K42" s="130"/>
      <c r="L42" s="130"/>
      <c r="M42" s="37"/>
    </row>
    <row r="46" spans="2:13" s="1" customFormat="1" ht="6.95" customHeight="1">
      <c r="B46" s="132"/>
      <c r="C46" s="133"/>
      <c r="D46" s="133"/>
      <c r="E46" s="133"/>
      <c r="F46" s="133"/>
      <c r="G46" s="133"/>
      <c r="H46" s="133"/>
      <c r="I46" s="134"/>
      <c r="J46" s="134"/>
      <c r="K46" s="133"/>
      <c r="L46" s="133"/>
      <c r="M46" s="37"/>
    </row>
    <row r="47" spans="2:13" s="1" customFormat="1" ht="24.95" customHeight="1">
      <c r="B47" s="33"/>
      <c r="C47" s="23" t="s">
        <v>97</v>
      </c>
      <c r="D47" s="34"/>
      <c r="E47" s="34"/>
      <c r="F47" s="34"/>
      <c r="G47" s="34"/>
      <c r="H47" s="34"/>
      <c r="I47" s="106"/>
      <c r="J47" s="106"/>
      <c r="K47" s="34"/>
      <c r="L47" s="34"/>
      <c r="M47" s="37"/>
    </row>
    <row r="48" spans="2:13" s="1" customFormat="1" ht="6.95" customHeight="1">
      <c r="B48" s="33"/>
      <c r="C48" s="34"/>
      <c r="D48" s="34"/>
      <c r="E48" s="34"/>
      <c r="F48" s="34"/>
      <c r="G48" s="34"/>
      <c r="H48" s="34"/>
      <c r="I48" s="106"/>
      <c r="J48" s="106"/>
      <c r="K48" s="34"/>
      <c r="L48" s="34"/>
      <c r="M48" s="37"/>
    </row>
    <row r="49" spans="2:47" s="1" customFormat="1" ht="12" customHeight="1">
      <c r="B49" s="33"/>
      <c r="C49" s="29" t="s">
        <v>16</v>
      </c>
      <c r="D49" s="34"/>
      <c r="E49" s="34"/>
      <c r="F49" s="34"/>
      <c r="G49" s="34"/>
      <c r="H49" s="34"/>
      <c r="I49" s="106"/>
      <c r="J49" s="106"/>
      <c r="K49" s="34"/>
      <c r="L49" s="34"/>
      <c r="M49" s="37"/>
    </row>
    <row r="50" spans="2:47" s="1" customFormat="1" ht="16.5" customHeight="1">
      <c r="B50" s="33"/>
      <c r="C50" s="34"/>
      <c r="D50" s="34"/>
      <c r="E50" s="365" t="str">
        <f>E7</f>
        <v>Bezejmenný tok, Pouzdřany, ř. km 0,000 – 0,710 úprava koryta</v>
      </c>
      <c r="F50" s="366"/>
      <c r="G50" s="366"/>
      <c r="H50" s="366"/>
      <c r="I50" s="106"/>
      <c r="J50" s="106"/>
      <c r="K50" s="34"/>
      <c r="L50" s="34"/>
      <c r="M50" s="37"/>
    </row>
    <row r="51" spans="2:47" s="1" customFormat="1" ht="12" customHeight="1">
      <c r="B51" s="33"/>
      <c r="C51" s="29" t="s">
        <v>93</v>
      </c>
      <c r="D51" s="34"/>
      <c r="E51" s="34"/>
      <c r="F51" s="34"/>
      <c r="G51" s="34"/>
      <c r="H51" s="34"/>
      <c r="I51" s="106"/>
      <c r="J51" s="106"/>
      <c r="K51" s="34"/>
      <c r="L51" s="34"/>
      <c r="M51" s="37"/>
    </row>
    <row r="52" spans="2:47" s="1" customFormat="1" ht="16.5" customHeight="1">
      <c r="B52" s="33"/>
      <c r="C52" s="34"/>
      <c r="D52" s="34"/>
      <c r="E52" s="343" t="str">
        <f>E9</f>
        <v>197203-3 - Vedlejší a ostatní náklady</v>
      </c>
      <c r="F52" s="364"/>
      <c r="G52" s="364"/>
      <c r="H52" s="364"/>
      <c r="I52" s="106"/>
      <c r="J52" s="106"/>
      <c r="K52" s="34"/>
      <c r="L52" s="34"/>
      <c r="M52" s="37"/>
    </row>
    <row r="53" spans="2:47" s="1" customFormat="1" ht="6.95" customHeight="1">
      <c r="B53" s="33"/>
      <c r="C53" s="34"/>
      <c r="D53" s="34"/>
      <c r="E53" s="34"/>
      <c r="F53" s="34"/>
      <c r="G53" s="34"/>
      <c r="H53" s="34"/>
      <c r="I53" s="106"/>
      <c r="J53" s="106"/>
      <c r="K53" s="34"/>
      <c r="L53" s="34"/>
      <c r="M53" s="37"/>
    </row>
    <row r="54" spans="2:47" s="1" customFormat="1" ht="12" customHeight="1">
      <c r="B54" s="33"/>
      <c r="C54" s="29" t="s">
        <v>21</v>
      </c>
      <c r="D54" s="34"/>
      <c r="E54" s="34"/>
      <c r="F54" s="27" t="str">
        <f>F12</f>
        <v>Pouzdřany</v>
      </c>
      <c r="G54" s="34"/>
      <c r="H54" s="34"/>
      <c r="I54" s="108" t="s">
        <v>23</v>
      </c>
      <c r="J54" s="110" t="str">
        <f>IF(J12="","",J12)</f>
        <v/>
      </c>
      <c r="K54" s="34"/>
      <c r="L54" s="34"/>
      <c r="M54" s="37"/>
    </row>
    <row r="55" spans="2:47" s="1" customFormat="1" ht="6.95" customHeight="1">
      <c r="B55" s="33"/>
      <c r="C55" s="34"/>
      <c r="D55" s="34"/>
      <c r="E55" s="34"/>
      <c r="F55" s="34"/>
      <c r="G55" s="34"/>
      <c r="H55" s="34"/>
      <c r="I55" s="106"/>
      <c r="J55" s="106"/>
      <c r="K55" s="34"/>
      <c r="L55" s="34"/>
      <c r="M55" s="37"/>
    </row>
    <row r="56" spans="2:47" s="1" customFormat="1" ht="15.2" customHeight="1">
      <c r="B56" s="33"/>
      <c r="C56" s="29" t="s">
        <v>24</v>
      </c>
      <c r="D56" s="34"/>
      <c r="E56" s="34"/>
      <c r="F56" s="27" t="str">
        <f>E15</f>
        <v>Povodí Moravy, s. p.</v>
      </c>
      <c r="G56" s="34"/>
      <c r="H56" s="34"/>
      <c r="I56" s="108" t="s">
        <v>31</v>
      </c>
      <c r="J56" s="135" t="str">
        <f>E21</f>
        <v>GEOtest, a.s.</v>
      </c>
      <c r="K56" s="34"/>
      <c r="L56" s="34"/>
      <c r="M56" s="37"/>
    </row>
    <row r="57" spans="2:47" s="1" customFormat="1" ht="15.2" customHeight="1">
      <c r="B57" s="33"/>
      <c r="C57" s="29" t="s">
        <v>29</v>
      </c>
      <c r="D57" s="34"/>
      <c r="E57" s="34"/>
      <c r="F57" s="27" t="str">
        <f>IF(E18="","",E18)</f>
        <v>Vyplň údaj</v>
      </c>
      <c r="G57" s="34"/>
      <c r="H57" s="34"/>
      <c r="I57" s="108" t="s">
        <v>35</v>
      </c>
      <c r="J57" s="135" t="str">
        <f>E24</f>
        <v xml:space="preserve"> </v>
      </c>
      <c r="K57" s="34"/>
      <c r="L57" s="34"/>
      <c r="M57" s="37"/>
    </row>
    <row r="58" spans="2:47" s="1" customFormat="1" ht="10.35" customHeight="1">
      <c r="B58" s="33"/>
      <c r="C58" s="34"/>
      <c r="D58" s="34"/>
      <c r="E58" s="34"/>
      <c r="F58" s="34"/>
      <c r="G58" s="34"/>
      <c r="H58" s="34"/>
      <c r="I58" s="106"/>
      <c r="J58" s="106"/>
      <c r="K58" s="34"/>
      <c r="L58" s="34"/>
      <c r="M58" s="37"/>
    </row>
    <row r="59" spans="2:47" s="1" customFormat="1" ht="29.25" customHeight="1">
      <c r="B59" s="33"/>
      <c r="C59" s="136" t="s">
        <v>98</v>
      </c>
      <c r="D59" s="137"/>
      <c r="E59" s="137"/>
      <c r="F59" s="137"/>
      <c r="G59" s="137"/>
      <c r="H59" s="137"/>
      <c r="I59" s="138" t="s">
        <v>99</v>
      </c>
      <c r="J59" s="138" t="s">
        <v>100</v>
      </c>
      <c r="K59" s="139" t="s">
        <v>101</v>
      </c>
      <c r="L59" s="137"/>
      <c r="M59" s="37"/>
    </row>
    <row r="60" spans="2:47" s="1" customFormat="1" ht="10.35" customHeight="1">
      <c r="B60" s="33"/>
      <c r="C60" s="34"/>
      <c r="D60" s="34"/>
      <c r="E60" s="34"/>
      <c r="F60" s="34"/>
      <c r="G60" s="34"/>
      <c r="H60" s="34"/>
      <c r="I60" s="106"/>
      <c r="J60" s="106"/>
      <c r="K60" s="34"/>
      <c r="L60" s="34"/>
      <c r="M60" s="37"/>
    </row>
    <row r="61" spans="2:47" s="1" customFormat="1" ht="22.9" customHeight="1">
      <c r="B61" s="33"/>
      <c r="C61" s="140" t="s">
        <v>73</v>
      </c>
      <c r="D61" s="34"/>
      <c r="E61" s="34"/>
      <c r="F61" s="34"/>
      <c r="G61" s="34"/>
      <c r="H61" s="34"/>
      <c r="I61" s="141">
        <f>Q84</f>
        <v>0</v>
      </c>
      <c r="J61" s="141">
        <f>R84</f>
        <v>0</v>
      </c>
      <c r="K61" s="74">
        <f>K84</f>
        <v>0</v>
      </c>
      <c r="L61" s="34"/>
      <c r="M61" s="37"/>
      <c r="AU61" s="17" t="s">
        <v>102</v>
      </c>
    </row>
    <row r="62" spans="2:47" s="8" customFormat="1" ht="24.95" customHeight="1">
      <c r="B62" s="142"/>
      <c r="C62" s="143"/>
      <c r="D62" s="144" t="s">
        <v>637</v>
      </c>
      <c r="E62" s="145"/>
      <c r="F62" s="145"/>
      <c r="G62" s="145"/>
      <c r="H62" s="145"/>
      <c r="I62" s="146">
        <f>Q85</f>
        <v>0</v>
      </c>
      <c r="J62" s="146">
        <f>R85</f>
        <v>0</v>
      </c>
      <c r="K62" s="147">
        <f>K85</f>
        <v>0</v>
      </c>
      <c r="L62" s="143"/>
      <c r="M62" s="148"/>
    </row>
    <row r="63" spans="2:47" s="8" customFormat="1" ht="24.95" customHeight="1">
      <c r="B63" s="142"/>
      <c r="C63" s="143"/>
      <c r="D63" s="144" t="s">
        <v>638</v>
      </c>
      <c r="E63" s="145"/>
      <c r="F63" s="145"/>
      <c r="G63" s="145"/>
      <c r="H63" s="145"/>
      <c r="I63" s="146">
        <f>Q95</f>
        <v>0</v>
      </c>
      <c r="J63" s="146">
        <f>R95</f>
        <v>0</v>
      </c>
      <c r="K63" s="147">
        <f>K95</f>
        <v>0</v>
      </c>
      <c r="L63" s="143"/>
      <c r="M63" s="148"/>
    </row>
    <row r="64" spans="2:47" s="9" customFormat="1" ht="19.899999999999999" customHeight="1">
      <c r="B64" s="149"/>
      <c r="C64" s="150"/>
      <c r="D64" s="151" t="s">
        <v>639</v>
      </c>
      <c r="E64" s="152"/>
      <c r="F64" s="152"/>
      <c r="G64" s="152"/>
      <c r="H64" s="152"/>
      <c r="I64" s="153">
        <f>Q122</f>
        <v>0</v>
      </c>
      <c r="J64" s="153">
        <f>R122</f>
        <v>0</v>
      </c>
      <c r="K64" s="154">
        <f>K122</f>
        <v>0</v>
      </c>
      <c r="L64" s="150"/>
      <c r="M64" s="155"/>
    </row>
    <row r="65" spans="2:13" s="1" customFormat="1" ht="21.75" customHeight="1">
      <c r="B65" s="33"/>
      <c r="C65" s="34"/>
      <c r="D65" s="34"/>
      <c r="E65" s="34"/>
      <c r="F65" s="34"/>
      <c r="G65" s="34"/>
      <c r="H65" s="34"/>
      <c r="I65" s="106"/>
      <c r="J65" s="106"/>
      <c r="K65" s="34"/>
      <c r="L65" s="34"/>
      <c r="M65" s="37"/>
    </row>
    <row r="66" spans="2:13" s="1" customFormat="1" ht="6.95" customHeight="1">
      <c r="B66" s="45"/>
      <c r="C66" s="46"/>
      <c r="D66" s="46"/>
      <c r="E66" s="46"/>
      <c r="F66" s="46"/>
      <c r="G66" s="46"/>
      <c r="H66" s="46"/>
      <c r="I66" s="131"/>
      <c r="J66" s="131"/>
      <c r="K66" s="46"/>
      <c r="L66" s="46"/>
      <c r="M66" s="37"/>
    </row>
    <row r="70" spans="2:13" s="1" customFormat="1" ht="6.95" customHeight="1">
      <c r="B70" s="47"/>
      <c r="C70" s="48"/>
      <c r="D70" s="48"/>
      <c r="E70" s="48"/>
      <c r="F70" s="48"/>
      <c r="G70" s="48"/>
      <c r="H70" s="48"/>
      <c r="I70" s="134"/>
      <c r="J70" s="134"/>
      <c r="K70" s="48"/>
      <c r="L70" s="48"/>
      <c r="M70" s="37"/>
    </row>
    <row r="71" spans="2:13" s="1" customFormat="1" ht="24.95" customHeight="1">
      <c r="B71" s="33"/>
      <c r="C71" s="23" t="s">
        <v>111</v>
      </c>
      <c r="D71" s="34"/>
      <c r="E71" s="34"/>
      <c r="F71" s="34"/>
      <c r="G71" s="34"/>
      <c r="H71" s="34"/>
      <c r="I71" s="106"/>
      <c r="J71" s="106"/>
      <c r="K71" s="34"/>
      <c r="L71" s="34"/>
      <c r="M71" s="37"/>
    </row>
    <row r="72" spans="2:13" s="1" customFormat="1" ht="6.95" customHeight="1">
      <c r="B72" s="33"/>
      <c r="C72" s="34"/>
      <c r="D72" s="34"/>
      <c r="E72" s="34"/>
      <c r="F72" s="34"/>
      <c r="G72" s="34"/>
      <c r="H72" s="34"/>
      <c r="I72" s="106"/>
      <c r="J72" s="106"/>
      <c r="K72" s="34"/>
      <c r="L72" s="34"/>
      <c r="M72" s="37"/>
    </row>
    <row r="73" spans="2:13" s="1" customFormat="1" ht="12" customHeight="1">
      <c r="B73" s="33"/>
      <c r="C73" s="29" t="s">
        <v>16</v>
      </c>
      <c r="D73" s="34"/>
      <c r="E73" s="34"/>
      <c r="F73" s="34"/>
      <c r="G73" s="34"/>
      <c r="H73" s="34"/>
      <c r="I73" s="106"/>
      <c r="J73" s="106"/>
      <c r="K73" s="34"/>
      <c r="L73" s="34"/>
      <c r="M73" s="37"/>
    </row>
    <row r="74" spans="2:13" s="1" customFormat="1" ht="16.5" customHeight="1">
      <c r="B74" s="33"/>
      <c r="C74" s="34"/>
      <c r="D74" s="34"/>
      <c r="E74" s="365" t="str">
        <f>E7</f>
        <v>Bezejmenný tok, Pouzdřany, ř. km 0,000 – 0,710 úprava koryta</v>
      </c>
      <c r="F74" s="366"/>
      <c r="G74" s="366"/>
      <c r="H74" s="366"/>
      <c r="I74" s="106"/>
      <c r="J74" s="106"/>
      <c r="K74" s="34"/>
      <c r="L74" s="34"/>
      <c r="M74" s="37"/>
    </row>
    <row r="75" spans="2:13" s="1" customFormat="1" ht="12" customHeight="1">
      <c r="B75" s="33"/>
      <c r="C75" s="29" t="s">
        <v>93</v>
      </c>
      <c r="D75" s="34"/>
      <c r="E75" s="34"/>
      <c r="F75" s="34"/>
      <c r="G75" s="34"/>
      <c r="H75" s="34"/>
      <c r="I75" s="106"/>
      <c r="J75" s="106"/>
      <c r="K75" s="34"/>
      <c r="L75" s="34"/>
      <c r="M75" s="37"/>
    </row>
    <row r="76" spans="2:13" s="1" customFormat="1" ht="16.5" customHeight="1">
      <c r="B76" s="33"/>
      <c r="C76" s="34"/>
      <c r="D76" s="34"/>
      <c r="E76" s="343" t="str">
        <f>E9</f>
        <v>197203-3 - Vedlejší a ostatní náklady</v>
      </c>
      <c r="F76" s="364"/>
      <c r="G76" s="364"/>
      <c r="H76" s="364"/>
      <c r="I76" s="106"/>
      <c r="J76" s="106"/>
      <c r="K76" s="34"/>
      <c r="L76" s="34"/>
      <c r="M76" s="37"/>
    </row>
    <row r="77" spans="2:13" s="1" customFormat="1" ht="6.95" customHeight="1">
      <c r="B77" s="33"/>
      <c r="C77" s="34"/>
      <c r="D77" s="34"/>
      <c r="E77" s="34"/>
      <c r="F77" s="34"/>
      <c r="G77" s="34"/>
      <c r="H77" s="34"/>
      <c r="I77" s="106"/>
      <c r="J77" s="106"/>
      <c r="K77" s="34"/>
      <c r="L77" s="34"/>
      <c r="M77" s="37"/>
    </row>
    <row r="78" spans="2:13" s="1" customFormat="1" ht="12" customHeight="1">
      <c r="B78" s="33"/>
      <c r="C78" s="29" t="s">
        <v>21</v>
      </c>
      <c r="D78" s="34"/>
      <c r="E78" s="34"/>
      <c r="F78" s="27" t="str">
        <f>F12</f>
        <v>Pouzdřany</v>
      </c>
      <c r="G78" s="34"/>
      <c r="H78" s="34"/>
      <c r="I78" s="108" t="s">
        <v>23</v>
      </c>
      <c r="J78" s="110" t="str">
        <f>IF(J12="","",J12)</f>
        <v/>
      </c>
      <c r="K78" s="34"/>
      <c r="L78" s="34"/>
      <c r="M78" s="37"/>
    </row>
    <row r="79" spans="2:13" s="1" customFormat="1" ht="6.95" customHeight="1">
      <c r="B79" s="33"/>
      <c r="C79" s="34"/>
      <c r="D79" s="34"/>
      <c r="E79" s="34"/>
      <c r="F79" s="34"/>
      <c r="G79" s="34"/>
      <c r="H79" s="34"/>
      <c r="I79" s="106"/>
      <c r="J79" s="106"/>
      <c r="K79" s="34"/>
      <c r="L79" s="34"/>
      <c r="M79" s="37"/>
    </row>
    <row r="80" spans="2:13" s="1" customFormat="1" ht="15.2" customHeight="1">
      <c r="B80" s="33"/>
      <c r="C80" s="29" t="s">
        <v>24</v>
      </c>
      <c r="D80" s="34"/>
      <c r="E80" s="34"/>
      <c r="F80" s="27" t="str">
        <f>E15</f>
        <v>Povodí Moravy, s. p.</v>
      </c>
      <c r="G80" s="34"/>
      <c r="H80" s="34"/>
      <c r="I80" s="108" t="s">
        <v>31</v>
      </c>
      <c r="J80" s="135" t="str">
        <f>E21</f>
        <v>GEOtest, a.s.</v>
      </c>
      <c r="K80" s="34"/>
      <c r="L80" s="34"/>
      <c r="M80" s="37"/>
    </row>
    <row r="81" spans="2:65" s="1" customFormat="1" ht="15.2" customHeight="1">
      <c r="B81" s="33"/>
      <c r="C81" s="29" t="s">
        <v>29</v>
      </c>
      <c r="D81" s="34"/>
      <c r="E81" s="34"/>
      <c r="F81" s="27" t="str">
        <f>IF(E18="","",E18)</f>
        <v>Vyplň údaj</v>
      </c>
      <c r="G81" s="34"/>
      <c r="H81" s="34"/>
      <c r="I81" s="108" t="s">
        <v>35</v>
      </c>
      <c r="J81" s="135" t="str">
        <f>E24</f>
        <v xml:space="preserve"> </v>
      </c>
      <c r="K81" s="34"/>
      <c r="L81" s="34"/>
      <c r="M81" s="37"/>
    </row>
    <row r="82" spans="2:65" s="1" customFormat="1" ht="10.35" customHeight="1">
      <c r="B82" s="33"/>
      <c r="C82" s="34"/>
      <c r="D82" s="34"/>
      <c r="E82" s="34"/>
      <c r="F82" s="34"/>
      <c r="G82" s="34"/>
      <c r="H82" s="34"/>
      <c r="I82" s="106"/>
      <c r="J82" s="106"/>
      <c r="K82" s="34"/>
      <c r="L82" s="34"/>
      <c r="M82" s="37"/>
    </row>
    <row r="83" spans="2:65" s="10" customFormat="1" ht="29.25" customHeight="1">
      <c r="B83" s="156"/>
      <c r="C83" s="157" t="s">
        <v>112</v>
      </c>
      <c r="D83" s="158" t="s">
        <v>58</v>
      </c>
      <c r="E83" s="158" t="s">
        <v>54</v>
      </c>
      <c r="F83" s="158" t="s">
        <v>55</v>
      </c>
      <c r="G83" s="158" t="s">
        <v>113</v>
      </c>
      <c r="H83" s="158" t="s">
        <v>114</v>
      </c>
      <c r="I83" s="159" t="s">
        <v>115</v>
      </c>
      <c r="J83" s="159" t="s">
        <v>116</v>
      </c>
      <c r="K83" s="158" t="s">
        <v>101</v>
      </c>
      <c r="L83" s="160" t="s">
        <v>117</v>
      </c>
      <c r="M83" s="161"/>
      <c r="N83" s="65" t="s">
        <v>19</v>
      </c>
      <c r="O83" s="66" t="s">
        <v>43</v>
      </c>
      <c r="P83" s="66" t="s">
        <v>118</v>
      </c>
      <c r="Q83" s="66" t="s">
        <v>119</v>
      </c>
      <c r="R83" s="66" t="s">
        <v>120</v>
      </c>
      <c r="S83" s="66" t="s">
        <v>121</v>
      </c>
      <c r="T83" s="66" t="s">
        <v>122</v>
      </c>
      <c r="U83" s="66" t="s">
        <v>123</v>
      </c>
      <c r="V83" s="66" t="s">
        <v>124</v>
      </c>
      <c r="W83" s="66" t="s">
        <v>125</v>
      </c>
      <c r="X83" s="67" t="s">
        <v>126</v>
      </c>
    </row>
    <row r="84" spans="2:65" s="1" customFormat="1" ht="22.9" customHeight="1">
      <c r="B84" s="33"/>
      <c r="C84" s="72" t="s">
        <v>127</v>
      </c>
      <c r="D84" s="34"/>
      <c r="E84" s="34"/>
      <c r="F84" s="34"/>
      <c r="G84" s="34"/>
      <c r="H84" s="34"/>
      <c r="I84" s="106"/>
      <c r="J84" s="106"/>
      <c r="K84" s="162">
        <f>BK84</f>
        <v>0</v>
      </c>
      <c r="L84" s="34"/>
      <c r="M84" s="37"/>
      <c r="N84" s="68"/>
      <c r="O84" s="69"/>
      <c r="P84" s="69"/>
      <c r="Q84" s="163">
        <f>Q85+Q95</f>
        <v>0</v>
      </c>
      <c r="R84" s="163">
        <f>R85+R95</f>
        <v>0</v>
      </c>
      <c r="S84" s="69"/>
      <c r="T84" s="164">
        <f>T85+T95</f>
        <v>0</v>
      </c>
      <c r="U84" s="69"/>
      <c r="V84" s="164">
        <f>V85+V95</f>
        <v>0</v>
      </c>
      <c r="W84" s="69"/>
      <c r="X84" s="165">
        <f>X85+X95</f>
        <v>0</v>
      </c>
      <c r="AT84" s="17" t="s">
        <v>74</v>
      </c>
      <c r="AU84" s="17" t="s">
        <v>102</v>
      </c>
      <c r="BK84" s="166">
        <f>BK85+BK95</f>
        <v>0</v>
      </c>
    </row>
    <row r="85" spans="2:65" s="11" customFormat="1" ht="25.9" customHeight="1">
      <c r="B85" s="167"/>
      <c r="C85" s="168"/>
      <c r="D85" s="169" t="s">
        <v>74</v>
      </c>
      <c r="E85" s="170" t="s">
        <v>640</v>
      </c>
      <c r="F85" s="170" t="s">
        <v>641</v>
      </c>
      <c r="G85" s="168"/>
      <c r="H85" s="168"/>
      <c r="I85" s="171"/>
      <c r="J85" s="171"/>
      <c r="K85" s="172">
        <f>BK85</f>
        <v>0</v>
      </c>
      <c r="L85" s="168"/>
      <c r="M85" s="173"/>
      <c r="N85" s="174"/>
      <c r="O85" s="175"/>
      <c r="P85" s="175"/>
      <c r="Q85" s="176">
        <f>SUM(Q86:Q94)</f>
        <v>0</v>
      </c>
      <c r="R85" s="176">
        <f>SUM(R86:R94)</f>
        <v>0</v>
      </c>
      <c r="S85" s="175"/>
      <c r="T85" s="177">
        <f>SUM(T86:T94)</f>
        <v>0</v>
      </c>
      <c r="U85" s="175"/>
      <c r="V85" s="177">
        <f>SUM(V86:V94)</f>
        <v>0</v>
      </c>
      <c r="W85" s="175"/>
      <c r="X85" s="178">
        <f>SUM(X86:X94)</f>
        <v>0</v>
      </c>
      <c r="AR85" s="179" t="s">
        <v>137</v>
      </c>
      <c r="AT85" s="180" t="s">
        <v>74</v>
      </c>
      <c r="AU85" s="180" t="s">
        <v>75</v>
      </c>
      <c r="AY85" s="179" t="s">
        <v>130</v>
      </c>
      <c r="BK85" s="181">
        <f>SUM(BK86:BK94)</f>
        <v>0</v>
      </c>
    </row>
    <row r="86" spans="2:65" s="1" customFormat="1" ht="16.5" customHeight="1">
      <c r="B86" s="33"/>
      <c r="C86" s="184" t="s">
        <v>83</v>
      </c>
      <c r="D86" s="184" t="s">
        <v>132</v>
      </c>
      <c r="E86" s="185" t="s">
        <v>642</v>
      </c>
      <c r="F86" s="186" t="s">
        <v>643</v>
      </c>
      <c r="G86" s="187" t="s">
        <v>149</v>
      </c>
      <c r="H86" s="188">
        <v>1</v>
      </c>
      <c r="I86" s="189"/>
      <c r="J86" s="189"/>
      <c r="K86" s="188">
        <f>ROUND(P86*H86,2)</f>
        <v>0</v>
      </c>
      <c r="L86" s="186" t="s">
        <v>19</v>
      </c>
      <c r="M86" s="37"/>
      <c r="N86" s="190" t="s">
        <v>19</v>
      </c>
      <c r="O86" s="191" t="s">
        <v>44</v>
      </c>
      <c r="P86" s="192">
        <f>I86+J86</f>
        <v>0</v>
      </c>
      <c r="Q86" s="192">
        <f>ROUND(I86*H86,2)</f>
        <v>0</v>
      </c>
      <c r="R86" s="192">
        <f>ROUND(J86*H86,2)</f>
        <v>0</v>
      </c>
      <c r="S86" s="61"/>
      <c r="T86" s="193">
        <f>S86*H86</f>
        <v>0</v>
      </c>
      <c r="U86" s="193">
        <v>0</v>
      </c>
      <c r="V86" s="193">
        <f>U86*H86</f>
        <v>0</v>
      </c>
      <c r="W86" s="193">
        <v>0</v>
      </c>
      <c r="X86" s="194">
        <f>W86*H86</f>
        <v>0</v>
      </c>
      <c r="AR86" s="195" t="s">
        <v>644</v>
      </c>
      <c r="AT86" s="195" t="s">
        <v>132</v>
      </c>
      <c r="AU86" s="195" t="s">
        <v>83</v>
      </c>
      <c r="AY86" s="17" t="s">
        <v>130</v>
      </c>
      <c r="BE86" s="196">
        <f>IF(O86="základní",K86,0)</f>
        <v>0</v>
      </c>
      <c r="BF86" s="196">
        <f>IF(O86="snížená",K86,0)</f>
        <v>0</v>
      </c>
      <c r="BG86" s="196">
        <f>IF(O86="zákl. přenesená",K86,0)</f>
        <v>0</v>
      </c>
      <c r="BH86" s="196">
        <f>IF(O86="sníž. přenesená",K86,0)</f>
        <v>0</v>
      </c>
      <c r="BI86" s="196">
        <f>IF(O86="nulová",K86,0)</f>
        <v>0</v>
      </c>
      <c r="BJ86" s="17" t="s">
        <v>83</v>
      </c>
      <c r="BK86" s="196">
        <f>ROUND(P86*H86,2)</f>
        <v>0</v>
      </c>
      <c r="BL86" s="17" t="s">
        <v>644</v>
      </c>
      <c r="BM86" s="195" t="s">
        <v>645</v>
      </c>
    </row>
    <row r="87" spans="2:65" s="1" customFormat="1">
      <c r="B87" s="33"/>
      <c r="C87" s="34"/>
      <c r="D87" s="197" t="s">
        <v>139</v>
      </c>
      <c r="E87" s="34"/>
      <c r="F87" s="198" t="s">
        <v>643</v>
      </c>
      <c r="G87" s="34"/>
      <c r="H87" s="34"/>
      <c r="I87" s="106"/>
      <c r="J87" s="106"/>
      <c r="K87" s="34"/>
      <c r="L87" s="34"/>
      <c r="M87" s="37"/>
      <c r="N87" s="199"/>
      <c r="O87" s="61"/>
      <c r="P87" s="61"/>
      <c r="Q87" s="61"/>
      <c r="R87" s="61"/>
      <c r="S87" s="61"/>
      <c r="T87" s="61"/>
      <c r="U87" s="61"/>
      <c r="V87" s="61"/>
      <c r="W87" s="61"/>
      <c r="X87" s="62"/>
      <c r="AT87" s="17" t="s">
        <v>139</v>
      </c>
      <c r="AU87" s="17" t="s">
        <v>83</v>
      </c>
    </row>
    <row r="88" spans="2:65" s="1" customFormat="1" ht="29.25">
      <c r="B88" s="33"/>
      <c r="C88" s="34"/>
      <c r="D88" s="197" t="s">
        <v>143</v>
      </c>
      <c r="E88" s="34"/>
      <c r="F88" s="200" t="s">
        <v>646</v>
      </c>
      <c r="G88" s="34"/>
      <c r="H88" s="34"/>
      <c r="I88" s="106"/>
      <c r="J88" s="106"/>
      <c r="K88" s="34"/>
      <c r="L88" s="34"/>
      <c r="M88" s="37"/>
      <c r="N88" s="199"/>
      <c r="O88" s="61"/>
      <c r="P88" s="61"/>
      <c r="Q88" s="61"/>
      <c r="R88" s="61"/>
      <c r="S88" s="61"/>
      <c r="T88" s="61"/>
      <c r="U88" s="61"/>
      <c r="V88" s="61"/>
      <c r="W88" s="61"/>
      <c r="X88" s="62"/>
      <c r="AT88" s="17" t="s">
        <v>143</v>
      </c>
      <c r="AU88" s="17" t="s">
        <v>83</v>
      </c>
    </row>
    <row r="89" spans="2:65" s="1" customFormat="1" ht="36" customHeight="1">
      <c r="B89" s="33"/>
      <c r="C89" s="184" t="s">
        <v>85</v>
      </c>
      <c r="D89" s="184" t="s">
        <v>132</v>
      </c>
      <c r="E89" s="185" t="s">
        <v>647</v>
      </c>
      <c r="F89" s="186" t="s">
        <v>648</v>
      </c>
      <c r="G89" s="187" t="s">
        <v>149</v>
      </c>
      <c r="H89" s="188">
        <v>1</v>
      </c>
      <c r="I89" s="189"/>
      <c r="J89" s="189"/>
      <c r="K89" s="188">
        <f>ROUND(P89*H89,2)</f>
        <v>0</v>
      </c>
      <c r="L89" s="186" t="s">
        <v>19</v>
      </c>
      <c r="M89" s="37"/>
      <c r="N89" s="190" t="s">
        <v>19</v>
      </c>
      <c r="O89" s="191" t="s">
        <v>44</v>
      </c>
      <c r="P89" s="192">
        <f>I89+J89</f>
        <v>0</v>
      </c>
      <c r="Q89" s="192">
        <f>ROUND(I89*H89,2)</f>
        <v>0</v>
      </c>
      <c r="R89" s="192">
        <f>ROUND(J89*H89,2)</f>
        <v>0</v>
      </c>
      <c r="S89" s="61"/>
      <c r="T89" s="193">
        <f>S89*H89</f>
        <v>0</v>
      </c>
      <c r="U89" s="193">
        <v>0</v>
      </c>
      <c r="V89" s="193">
        <f>U89*H89</f>
        <v>0</v>
      </c>
      <c r="W89" s="193">
        <v>0</v>
      </c>
      <c r="X89" s="194">
        <f>W89*H89</f>
        <v>0</v>
      </c>
      <c r="AR89" s="195" t="s">
        <v>644</v>
      </c>
      <c r="AT89" s="195" t="s">
        <v>132</v>
      </c>
      <c r="AU89" s="195" t="s">
        <v>83</v>
      </c>
      <c r="AY89" s="17" t="s">
        <v>130</v>
      </c>
      <c r="BE89" s="196">
        <f>IF(O89="základní",K89,0)</f>
        <v>0</v>
      </c>
      <c r="BF89" s="196">
        <f>IF(O89="snížená",K89,0)</f>
        <v>0</v>
      </c>
      <c r="BG89" s="196">
        <f>IF(O89="zákl. přenesená",K89,0)</f>
        <v>0</v>
      </c>
      <c r="BH89" s="196">
        <f>IF(O89="sníž. přenesená",K89,0)</f>
        <v>0</v>
      </c>
      <c r="BI89" s="196">
        <f>IF(O89="nulová",K89,0)</f>
        <v>0</v>
      </c>
      <c r="BJ89" s="17" t="s">
        <v>83</v>
      </c>
      <c r="BK89" s="196">
        <f>ROUND(P89*H89,2)</f>
        <v>0</v>
      </c>
      <c r="BL89" s="17" t="s">
        <v>644</v>
      </c>
      <c r="BM89" s="195" t="s">
        <v>649</v>
      </c>
    </row>
    <row r="90" spans="2:65" s="1" customFormat="1" ht="29.25">
      <c r="B90" s="33"/>
      <c r="C90" s="34"/>
      <c r="D90" s="197" t="s">
        <v>139</v>
      </c>
      <c r="E90" s="34"/>
      <c r="F90" s="198" t="s">
        <v>650</v>
      </c>
      <c r="G90" s="34"/>
      <c r="H90" s="34"/>
      <c r="I90" s="106"/>
      <c r="J90" s="106"/>
      <c r="K90" s="34"/>
      <c r="L90" s="34"/>
      <c r="M90" s="37"/>
      <c r="N90" s="199"/>
      <c r="O90" s="61"/>
      <c r="P90" s="61"/>
      <c r="Q90" s="61"/>
      <c r="R90" s="61"/>
      <c r="S90" s="61"/>
      <c r="T90" s="61"/>
      <c r="U90" s="61"/>
      <c r="V90" s="61"/>
      <c r="W90" s="61"/>
      <c r="X90" s="62"/>
      <c r="AT90" s="17" t="s">
        <v>139</v>
      </c>
      <c r="AU90" s="17" t="s">
        <v>83</v>
      </c>
    </row>
    <row r="91" spans="2:65" s="1" customFormat="1" ht="24" customHeight="1">
      <c r="B91" s="33"/>
      <c r="C91" s="184" t="s">
        <v>152</v>
      </c>
      <c r="D91" s="184" t="s">
        <v>132</v>
      </c>
      <c r="E91" s="185" t="s">
        <v>651</v>
      </c>
      <c r="F91" s="186" t="s">
        <v>652</v>
      </c>
      <c r="G91" s="187" t="s">
        <v>149</v>
      </c>
      <c r="H91" s="188">
        <v>1</v>
      </c>
      <c r="I91" s="189"/>
      <c r="J91" s="189"/>
      <c r="K91" s="188">
        <f>ROUND(P91*H91,2)</f>
        <v>0</v>
      </c>
      <c r="L91" s="186" t="s">
        <v>19</v>
      </c>
      <c r="M91" s="37"/>
      <c r="N91" s="190" t="s">
        <v>19</v>
      </c>
      <c r="O91" s="191" t="s">
        <v>44</v>
      </c>
      <c r="P91" s="192">
        <f>I91+J91</f>
        <v>0</v>
      </c>
      <c r="Q91" s="192">
        <f>ROUND(I91*H91,2)</f>
        <v>0</v>
      </c>
      <c r="R91" s="192">
        <f>ROUND(J91*H91,2)</f>
        <v>0</v>
      </c>
      <c r="S91" s="61"/>
      <c r="T91" s="193">
        <f>S91*H91</f>
        <v>0</v>
      </c>
      <c r="U91" s="193">
        <v>0</v>
      </c>
      <c r="V91" s="193">
        <f>U91*H91</f>
        <v>0</v>
      </c>
      <c r="W91" s="193">
        <v>0</v>
      </c>
      <c r="X91" s="194">
        <f>W91*H91</f>
        <v>0</v>
      </c>
      <c r="AR91" s="195" t="s">
        <v>644</v>
      </c>
      <c r="AT91" s="195" t="s">
        <v>132</v>
      </c>
      <c r="AU91" s="195" t="s">
        <v>83</v>
      </c>
      <c r="AY91" s="17" t="s">
        <v>130</v>
      </c>
      <c r="BE91" s="196">
        <f>IF(O91="základní",K91,0)</f>
        <v>0</v>
      </c>
      <c r="BF91" s="196">
        <f>IF(O91="snížená",K91,0)</f>
        <v>0</v>
      </c>
      <c r="BG91" s="196">
        <f>IF(O91="zákl. přenesená",K91,0)</f>
        <v>0</v>
      </c>
      <c r="BH91" s="196">
        <f>IF(O91="sníž. přenesená",K91,0)</f>
        <v>0</v>
      </c>
      <c r="BI91" s="196">
        <f>IF(O91="nulová",K91,0)</f>
        <v>0</v>
      </c>
      <c r="BJ91" s="17" t="s">
        <v>83</v>
      </c>
      <c r="BK91" s="196">
        <f>ROUND(P91*H91,2)</f>
        <v>0</v>
      </c>
      <c r="BL91" s="17" t="s">
        <v>644</v>
      </c>
      <c r="BM91" s="195" t="s">
        <v>653</v>
      </c>
    </row>
    <row r="92" spans="2:65" s="1" customFormat="1" ht="19.5">
      <c r="B92" s="33"/>
      <c r="C92" s="34"/>
      <c r="D92" s="197" t="s">
        <v>139</v>
      </c>
      <c r="E92" s="34"/>
      <c r="F92" s="198" t="s">
        <v>652</v>
      </c>
      <c r="G92" s="34"/>
      <c r="H92" s="34"/>
      <c r="I92" s="106"/>
      <c r="J92" s="106"/>
      <c r="K92" s="34"/>
      <c r="L92" s="34"/>
      <c r="M92" s="37"/>
      <c r="N92" s="199"/>
      <c r="O92" s="61"/>
      <c r="P92" s="61"/>
      <c r="Q92" s="61"/>
      <c r="R92" s="61"/>
      <c r="S92" s="61"/>
      <c r="T92" s="61"/>
      <c r="U92" s="61"/>
      <c r="V92" s="61"/>
      <c r="W92" s="61"/>
      <c r="X92" s="62"/>
      <c r="AT92" s="17" t="s">
        <v>139</v>
      </c>
      <c r="AU92" s="17" t="s">
        <v>83</v>
      </c>
    </row>
    <row r="93" spans="2:65" s="1" customFormat="1" ht="48" customHeight="1">
      <c r="B93" s="33"/>
      <c r="C93" s="184" t="s">
        <v>137</v>
      </c>
      <c r="D93" s="184" t="s">
        <v>132</v>
      </c>
      <c r="E93" s="185" t="s">
        <v>654</v>
      </c>
      <c r="F93" s="186" t="s">
        <v>655</v>
      </c>
      <c r="G93" s="187" t="s">
        <v>149</v>
      </c>
      <c r="H93" s="188">
        <v>1</v>
      </c>
      <c r="I93" s="189"/>
      <c r="J93" s="189"/>
      <c r="K93" s="188">
        <f>ROUND(P93*H93,2)</f>
        <v>0</v>
      </c>
      <c r="L93" s="186" t="s">
        <v>19</v>
      </c>
      <c r="M93" s="37"/>
      <c r="N93" s="190" t="s">
        <v>19</v>
      </c>
      <c r="O93" s="191" t="s">
        <v>44</v>
      </c>
      <c r="P93" s="192">
        <f>I93+J93</f>
        <v>0</v>
      </c>
      <c r="Q93" s="192">
        <f>ROUND(I93*H93,2)</f>
        <v>0</v>
      </c>
      <c r="R93" s="192">
        <f>ROUND(J93*H93,2)</f>
        <v>0</v>
      </c>
      <c r="S93" s="61"/>
      <c r="T93" s="193">
        <f>S93*H93</f>
        <v>0</v>
      </c>
      <c r="U93" s="193">
        <v>0</v>
      </c>
      <c r="V93" s="193">
        <f>U93*H93</f>
        <v>0</v>
      </c>
      <c r="W93" s="193">
        <v>0</v>
      </c>
      <c r="X93" s="194">
        <f>W93*H93</f>
        <v>0</v>
      </c>
      <c r="AR93" s="195" t="s">
        <v>644</v>
      </c>
      <c r="AT93" s="195" t="s">
        <v>132</v>
      </c>
      <c r="AU93" s="195" t="s">
        <v>83</v>
      </c>
      <c r="AY93" s="17" t="s">
        <v>130</v>
      </c>
      <c r="BE93" s="196">
        <f>IF(O93="základní",K93,0)</f>
        <v>0</v>
      </c>
      <c r="BF93" s="196">
        <f>IF(O93="snížená",K93,0)</f>
        <v>0</v>
      </c>
      <c r="BG93" s="196">
        <f>IF(O93="zákl. přenesená",K93,0)</f>
        <v>0</v>
      </c>
      <c r="BH93" s="196">
        <f>IF(O93="sníž. přenesená",K93,0)</f>
        <v>0</v>
      </c>
      <c r="BI93" s="196">
        <f>IF(O93="nulová",K93,0)</f>
        <v>0</v>
      </c>
      <c r="BJ93" s="17" t="s">
        <v>83</v>
      </c>
      <c r="BK93" s="196">
        <f>ROUND(P93*H93,2)</f>
        <v>0</v>
      </c>
      <c r="BL93" s="17" t="s">
        <v>644</v>
      </c>
      <c r="BM93" s="195" t="s">
        <v>656</v>
      </c>
    </row>
    <row r="94" spans="2:65" s="1" customFormat="1" ht="29.25">
      <c r="B94" s="33"/>
      <c r="C94" s="34"/>
      <c r="D94" s="197" t="s">
        <v>139</v>
      </c>
      <c r="E94" s="34"/>
      <c r="F94" s="198" t="s">
        <v>657</v>
      </c>
      <c r="G94" s="34"/>
      <c r="H94" s="34"/>
      <c r="I94" s="106"/>
      <c r="J94" s="106"/>
      <c r="K94" s="34"/>
      <c r="L94" s="34"/>
      <c r="M94" s="37"/>
      <c r="N94" s="199"/>
      <c r="O94" s="61"/>
      <c r="P94" s="61"/>
      <c r="Q94" s="61"/>
      <c r="R94" s="61"/>
      <c r="S94" s="61"/>
      <c r="T94" s="61"/>
      <c r="U94" s="61"/>
      <c r="V94" s="61"/>
      <c r="W94" s="61"/>
      <c r="X94" s="62"/>
      <c r="AT94" s="17" t="s">
        <v>139</v>
      </c>
      <c r="AU94" s="17" t="s">
        <v>83</v>
      </c>
    </row>
    <row r="95" spans="2:65" s="11" customFormat="1" ht="25.9" customHeight="1">
      <c r="B95" s="167"/>
      <c r="C95" s="168"/>
      <c r="D95" s="169" t="s">
        <v>74</v>
      </c>
      <c r="E95" s="170" t="s">
        <v>658</v>
      </c>
      <c r="F95" s="170" t="s">
        <v>659</v>
      </c>
      <c r="G95" s="168"/>
      <c r="H95" s="168"/>
      <c r="I95" s="171"/>
      <c r="J95" s="171"/>
      <c r="K95" s="172">
        <f>BK95</f>
        <v>0</v>
      </c>
      <c r="L95" s="168"/>
      <c r="M95" s="173"/>
      <c r="N95" s="174"/>
      <c r="O95" s="175"/>
      <c r="P95" s="175"/>
      <c r="Q95" s="176">
        <f>Q96+SUM(Q97:Q122)</f>
        <v>0</v>
      </c>
      <c r="R95" s="176">
        <f>R96+SUM(R97:R122)</f>
        <v>0</v>
      </c>
      <c r="S95" s="175"/>
      <c r="T95" s="177">
        <f>T96+SUM(T97:T122)</f>
        <v>0</v>
      </c>
      <c r="U95" s="175"/>
      <c r="V95" s="177">
        <f>V96+SUM(V97:V122)</f>
        <v>0</v>
      </c>
      <c r="W95" s="175"/>
      <c r="X95" s="178">
        <f>X96+SUM(X97:X122)</f>
        <v>0</v>
      </c>
      <c r="AR95" s="179" t="s">
        <v>178</v>
      </c>
      <c r="AT95" s="180" t="s">
        <v>74</v>
      </c>
      <c r="AU95" s="180" t="s">
        <v>75</v>
      </c>
      <c r="AY95" s="179" t="s">
        <v>130</v>
      </c>
      <c r="BK95" s="181">
        <f>BK96+SUM(BK97:BK122)</f>
        <v>0</v>
      </c>
    </row>
    <row r="96" spans="2:65" s="1" customFormat="1" ht="48" customHeight="1">
      <c r="B96" s="33"/>
      <c r="C96" s="184" t="s">
        <v>178</v>
      </c>
      <c r="D96" s="184" t="s">
        <v>132</v>
      </c>
      <c r="E96" s="185" t="s">
        <v>660</v>
      </c>
      <c r="F96" s="186" t="s">
        <v>661</v>
      </c>
      <c r="G96" s="187" t="s">
        <v>149</v>
      </c>
      <c r="H96" s="188">
        <v>1</v>
      </c>
      <c r="I96" s="189"/>
      <c r="J96" s="189"/>
      <c r="K96" s="188">
        <f>ROUND(P96*H96,2)</f>
        <v>0</v>
      </c>
      <c r="L96" s="186" t="s">
        <v>19</v>
      </c>
      <c r="M96" s="37"/>
      <c r="N96" s="190" t="s">
        <v>19</v>
      </c>
      <c r="O96" s="191" t="s">
        <v>44</v>
      </c>
      <c r="P96" s="192">
        <f>I96+J96</f>
        <v>0</v>
      </c>
      <c r="Q96" s="192">
        <f>ROUND(I96*H96,2)</f>
        <v>0</v>
      </c>
      <c r="R96" s="192">
        <f>ROUND(J96*H96,2)</f>
        <v>0</v>
      </c>
      <c r="S96" s="61"/>
      <c r="T96" s="193">
        <f>S96*H96</f>
        <v>0</v>
      </c>
      <c r="U96" s="193">
        <v>0</v>
      </c>
      <c r="V96" s="193">
        <f>U96*H96</f>
        <v>0</v>
      </c>
      <c r="W96" s="193">
        <v>0</v>
      </c>
      <c r="X96" s="194">
        <f>W96*H96</f>
        <v>0</v>
      </c>
      <c r="AR96" s="195" t="s">
        <v>137</v>
      </c>
      <c r="AT96" s="195" t="s">
        <v>132</v>
      </c>
      <c r="AU96" s="195" t="s">
        <v>83</v>
      </c>
      <c r="AY96" s="17" t="s">
        <v>130</v>
      </c>
      <c r="BE96" s="196">
        <f>IF(O96="základní",K96,0)</f>
        <v>0</v>
      </c>
      <c r="BF96" s="196">
        <f>IF(O96="snížená",K96,0)</f>
        <v>0</v>
      </c>
      <c r="BG96" s="196">
        <f>IF(O96="zákl. přenesená",K96,0)</f>
        <v>0</v>
      </c>
      <c r="BH96" s="196">
        <f>IF(O96="sníž. přenesená",K96,0)</f>
        <v>0</v>
      </c>
      <c r="BI96" s="196">
        <f>IF(O96="nulová",K96,0)</f>
        <v>0</v>
      </c>
      <c r="BJ96" s="17" t="s">
        <v>83</v>
      </c>
      <c r="BK96" s="196">
        <f>ROUND(P96*H96,2)</f>
        <v>0</v>
      </c>
      <c r="BL96" s="17" t="s">
        <v>137</v>
      </c>
      <c r="BM96" s="195" t="s">
        <v>662</v>
      </c>
    </row>
    <row r="97" spans="2:65" s="1" customFormat="1" ht="29.25">
      <c r="B97" s="33"/>
      <c r="C97" s="34"/>
      <c r="D97" s="197" t="s">
        <v>139</v>
      </c>
      <c r="E97" s="34"/>
      <c r="F97" s="198" t="s">
        <v>661</v>
      </c>
      <c r="G97" s="34"/>
      <c r="H97" s="34"/>
      <c r="I97" s="106"/>
      <c r="J97" s="106"/>
      <c r="K97" s="34"/>
      <c r="L97" s="34"/>
      <c r="M97" s="37"/>
      <c r="N97" s="199"/>
      <c r="O97" s="61"/>
      <c r="P97" s="61"/>
      <c r="Q97" s="61"/>
      <c r="R97" s="61"/>
      <c r="S97" s="61"/>
      <c r="T97" s="61"/>
      <c r="U97" s="61"/>
      <c r="V97" s="61"/>
      <c r="W97" s="61"/>
      <c r="X97" s="62"/>
      <c r="AT97" s="17" t="s">
        <v>139</v>
      </c>
      <c r="AU97" s="17" t="s">
        <v>83</v>
      </c>
    </row>
    <row r="98" spans="2:65" s="1" customFormat="1" ht="146.25">
      <c r="B98" s="33"/>
      <c r="C98" s="34"/>
      <c r="D98" s="197" t="s">
        <v>143</v>
      </c>
      <c r="E98" s="34"/>
      <c r="F98" s="200" t="s">
        <v>663</v>
      </c>
      <c r="G98" s="34"/>
      <c r="H98" s="34"/>
      <c r="I98" s="106"/>
      <c r="J98" s="106"/>
      <c r="K98" s="34"/>
      <c r="L98" s="34"/>
      <c r="M98" s="37"/>
      <c r="N98" s="199"/>
      <c r="O98" s="61"/>
      <c r="P98" s="61"/>
      <c r="Q98" s="61"/>
      <c r="R98" s="61"/>
      <c r="S98" s="61"/>
      <c r="T98" s="61"/>
      <c r="U98" s="61"/>
      <c r="V98" s="61"/>
      <c r="W98" s="61"/>
      <c r="X98" s="62"/>
      <c r="AT98" s="17" t="s">
        <v>143</v>
      </c>
      <c r="AU98" s="17" t="s">
        <v>83</v>
      </c>
    </row>
    <row r="99" spans="2:65" s="1" customFormat="1" ht="60" customHeight="1">
      <c r="B99" s="33"/>
      <c r="C99" s="184" t="s">
        <v>188</v>
      </c>
      <c r="D99" s="184" t="s">
        <v>132</v>
      </c>
      <c r="E99" s="185" t="s">
        <v>664</v>
      </c>
      <c r="F99" s="186" t="s">
        <v>665</v>
      </c>
      <c r="G99" s="187" t="s">
        <v>149</v>
      </c>
      <c r="H99" s="188">
        <v>1</v>
      </c>
      <c r="I99" s="189"/>
      <c r="J99" s="189"/>
      <c r="K99" s="188">
        <f>ROUND(P99*H99,2)</f>
        <v>0</v>
      </c>
      <c r="L99" s="186" t="s">
        <v>19</v>
      </c>
      <c r="M99" s="37"/>
      <c r="N99" s="190" t="s">
        <v>19</v>
      </c>
      <c r="O99" s="191" t="s">
        <v>44</v>
      </c>
      <c r="P99" s="192">
        <f>I99+J99</f>
        <v>0</v>
      </c>
      <c r="Q99" s="192">
        <f>ROUND(I99*H99,2)</f>
        <v>0</v>
      </c>
      <c r="R99" s="192">
        <f>ROUND(J99*H99,2)</f>
        <v>0</v>
      </c>
      <c r="S99" s="61"/>
      <c r="T99" s="193">
        <f>S99*H99</f>
        <v>0</v>
      </c>
      <c r="U99" s="193">
        <v>0</v>
      </c>
      <c r="V99" s="193">
        <f>U99*H99</f>
        <v>0</v>
      </c>
      <c r="W99" s="193">
        <v>0</v>
      </c>
      <c r="X99" s="194">
        <f>W99*H99</f>
        <v>0</v>
      </c>
      <c r="AR99" s="195" t="s">
        <v>137</v>
      </c>
      <c r="AT99" s="195" t="s">
        <v>132</v>
      </c>
      <c r="AU99" s="195" t="s">
        <v>83</v>
      </c>
      <c r="AY99" s="17" t="s">
        <v>130</v>
      </c>
      <c r="BE99" s="196">
        <f>IF(O99="základní",K99,0)</f>
        <v>0</v>
      </c>
      <c r="BF99" s="196">
        <f>IF(O99="snížená",K99,0)</f>
        <v>0</v>
      </c>
      <c r="BG99" s="196">
        <f>IF(O99="zákl. přenesená",K99,0)</f>
        <v>0</v>
      </c>
      <c r="BH99" s="196">
        <f>IF(O99="sníž. přenesená",K99,0)</f>
        <v>0</v>
      </c>
      <c r="BI99" s="196">
        <f>IF(O99="nulová",K99,0)</f>
        <v>0</v>
      </c>
      <c r="BJ99" s="17" t="s">
        <v>83</v>
      </c>
      <c r="BK99" s="196">
        <f>ROUND(P99*H99,2)</f>
        <v>0</v>
      </c>
      <c r="BL99" s="17" t="s">
        <v>137</v>
      </c>
      <c r="BM99" s="195" t="s">
        <v>666</v>
      </c>
    </row>
    <row r="100" spans="2:65" s="1" customFormat="1" ht="39">
      <c r="B100" s="33"/>
      <c r="C100" s="34"/>
      <c r="D100" s="197" t="s">
        <v>139</v>
      </c>
      <c r="E100" s="34"/>
      <c r="F100" s="198" t="s">
        <v>665</v>
      </c>
      <c r="G100" s="34"/>
      <c r="H100" s="34"/>
      <c r="I100" s="106"/>
      <c r="J100" s="106"/>
      <c r="K100" s="34"/>
      <c r="L100" s="34"/>
      <c r="M100" s="37"/>
      <c r="N100" s="199"/>
      <c r="O100" s="61"/>
      <c r="P100" s="61"/>
      <c r="Q100" s="61"/>
      <c r="R100" s="61"/>
      <c r="S100" s="61"/>
      <c r="T100" s="61"/>
      <c r="U100" s="61"/>
      <c r="V100" s="61"/>
      <c r="W100" s="61"/>
      <c r="X100" s="62"/>
      <c r="AT100" s="17" t="s">
        <v>139</v>
      </c>
      <c r="AU100" s="17" t="s">
        <v>83</v>
      </c>
    </row>
    <row r="101" spans="2:65" s="1" customFormat="1" ht="87.75">
      <c r="B101" s="33"/>
      <c r="C101" s="34"/>
      <c r="D101" s="197" t="s">
        <v>143</v>
      </c>
      <c r="E101" s="34"/>
      <c r="F101" s="200" t="s">
        <v>667</v>
      </c>
      <c r="G101" s="34"/>
      <c r="H101" s="34"/>
      <c r="I101" s="106"/>
      <c r="J101" s="106"/>
      <c r="K101" s="34"/>
      <c r="L101" s="34"/>
      <c r="M101" s="37"/>
      <c r="N101" s="199"/>
      <c r="O101" s="61"/>
      <c r="P101" s="61"/>
      <c r="Q101" s="61"/>
      <c r="R101" s="61"/>
      <c r="S101" s="61"/>
      <c r="T101" s="61"/>
      <c r="U101" s="61"/>
      <c r="V101" s="61"/>
      <c r="W101" s="61"/>
      <c r="X101" s="62"/>
      <c r="AT101" s="17" t="s">
        <v>143</v>
      </c>
      <c r="AU101" s="17" t="s">
        <v>83</v>
      </c>
    </row>
    <row r="102" spans="2:65" s="1" customFormat="1" ht="36" customHeight="1">
      <c r="B102" s="33"/>
      <c r="C102" s="184" t="s">
        <v>192</v>
      </c>
      <c r="D102" s="184" t="s">
        <v>132</v>
      </c>
      <c r="E102" s="185" t="s">
        <v>668</v>
      </c>
      <c r="F102" s="186" t="s">
        <v>669</v>
      </c>
      <c r="G102" s="187" t="s">
        <v>149</v>
      </c>
      <c r="H102" s="188">
        <v>1</v>
      </c>
      <c r="I102" s="189"/>
      <c r="J102" s="189"/>
      <c r="K102" s="188">
        <f>ROUND(P102*H102,2)</f>
        <v>0</v>
      </c>
      <c r="L102" s="186" t="s">
        <v>19</v>
      </c>
      <c r="M102" s="37"/>
      <c r="N102" s="190" t="s">
        <v>19</v>
      </c>
      <c r="O102" s="191" t="s">
        <v>44</v>
      </c>
      <c r="P102" s="192">
        <f>I102+J102</f>
        <v>0</v>
      </c>
      <c r="Q102" s="192">
        <f>ROUND(I102*H102,2)</f>
        <v>0</v>
      </c>
      <c r="R102" s="192">
        <f>ROUND(J102*H102,2)</f>
        <v>0</v>
      </c>
      <c r="S102" s="61"/>
      <c r="T102" s="193">
        <f>S102*H102</f>
        <v>0</v>
      </c>
      <c r="U102" s="193">
        <v>0</v>
      </c>
      <c r="V102" s="193">
        <f>U102*H102</f>
        <v>0</v>
      </c>
      <c r="W102" s="193">
        <v>0</v>
      </c>
      <c r="X102" s="194">
        <f>W102*H102</f>
        <v>0</v>
      </c>
      <c r="AR102" s="195" t="s">
        <v>137</v>
      </c>
      <c r="AT102" s="195" t="s">
        <v>132</v>
      </c>
      <c r="AU102" s="195" t="s">
        <v>83</v>
      </c>
      <c r="AY102" s="17" t="s">
        <v>130</v>
      </c>
      <c r="BE102" s="196">
        <f>IF(O102="základní",K102,0)</f>
        <v>0</v>
      </c>
      <c r="BF102" s="196">
        <f>IF(O102="snížená",K102,0)</f>
        <v>0</v>
      </c>
      <c r="BG102" s="196">
        <f>IF(O102="zákl. přenesená",K102,0)</f>
        <v>0</v>
      </c>
      <c r="BH102" s="196">
        <f>IF(O102="sníž. přenesená",K102,0)</f>
        <v>0</v>
      </c>
      <c r="BI102" s="196">
        <f>IF(O102="nulová",K102,0)</f>
        <v>0</v>
      </c>
      <c r="BJ102" s="17" t="s">
        <v>83</v>
      </c>
      <c r="BK102" s="196">
        <f>ROUND(P102*H102,2)</f>
        <v>0</v>
      </c>
      <c r="BL102" s="17" t="s">
        <v>137</v>
      </c>
      <c r="BM102" s="195" t="s">
        <v>670</v>
      </c>
    </row>
    <row r="103" spans="2:65" s="1" customFormat="1" ht="29.25">
      <c r="B103" s="33"/>
      <c r="C103" s="34"/>
      <c r="D103" s="197" t="s">
        <v>139</v>
      </c>
      <c r="E103" s="34"/>
      <c r="F103" s="198" t="s">
        <v>669</v>
      </c>
      <c r="G103" s="34"/>
      <c r="H103" s="34"/>
      <c r="I103" s="106"/>
      <c r="J103" s="106"/>
      <c r="K103" s="34"/>
      <c r="L103" s="34"/>
      <c r="M103" s="37"/>
      <c r="N103" s="199"/>
      <c r="O103" s="61"/>
      <c r="P103" s="61"/>
      <c r="Q103" s="61"/>
      <c r="R103" s="61"/>
      <c r="S103" s="61"/>
      <c r="T103" s="61"/>
      <c r="U103" s="61"/>
      <c r="V103" s="61"/>
      <c r="W103" s="61"/>
      <c r="X103" s="62"/>
      <c r="AT103" s="17" t="s">
        <v>139</v>
      </c>
      <c r="AU103" s="17" t="s">
        <v>83</v>
      </c>
    </row>
    <row r="104" spans="2:65" s="1" customFormat="1" ht="36" customHeight="1">
      <c r="B104" s="33"/>
      <c r="C104" s="184" t="s">
        <v>201</v>
      </c>
      <c r="D104" s="184" t="s">
        <v>132</v>
      </c>
      <c r="E104" s="185" t="s">
        <v>671</v>
      </c>
      <c r="F104" s="186" t="s">
        <v>672</v>
      </c>
      <c r="G104" s="187" t="s">
        <v>149</v>
      </c>
      <c r="H104" s="188">
        <v>1</v>
      </c>
      <c r="I104" s="189"/>
      <c r="J104" s="189"/>
      <c r="K104" s="188">
        <f>ROUND(P104*H104,2)</f>
        <v>0</v>
      </c>
      <c r="L104" s="186" t="s">
        <v>19</v>
      </c>
      <c r="M104" s="37"/>
      <c r="N104" s="190" t="s">
        <v>19</v>
      </c>
      <c r="O104" s="191" t="s">
        <v>44</v>
      </c>
      <c r="P104" s="192">
        <f>I104+J104</f>
        <v>0</v>
      </c>
      <c r="Q104" s="192">
        <f>ROUND(I104*H104,2)</f>
        <v>0</v>
      </c>
      <c r="R104" s="192">
        <f>ROUND(J104*H104,2)</f>
        <v>0</v>
      </c>
      <c r="S104" s="61"/>
      <c r="T104" s="193">
        <f>S104*H104</f>
        <v>0</v>
      </c>
      <c r="U104" s="193">
        <v>0</v>
      </c>
      <c r="V104" s="193">
        <f>U104*H104</f>
        <v>0</v>
      </c>
      <c r="W104" s="193">
        <v>0</v>
      </c>
      <c r="X104" s="194">
        <f>W104*H104</f>
        <v>0</v>
      </c>
      <c r="AR104" s="195" t="s">
        <v>137</v>
      </c>
      <c r="AT104" s="195" t="s">
        <v>132</v>
      </c>
      <c r="AU104" s="195" t="s">
        <v>83</v>
      </c>
      <c r="AY104" s="17" t="s">
        <v>130</v>
      </c>
      <c r="BE104" s="196">
        <f>IF(O104="základní",K104,0)</f>
        <v>0</v>
      </c>
      <c r="BF104" s="196">
        <f>IF(O104="snížená",K104,0)</f>
        <v>0</v>
      </c>
      <c r="BG104" s="196">
        <f>IF(O104="zákl. přenesená",K104,0)</f>
        <v>0</v>
      </c>
      <c r="BH104" s="196">
        <f>IF(O104="sníž. přenesená",K104,0)</f>
        <v>0</v>
      </c>
      <c r="BI104" s="196">
        <f>IF(O104="nulová",K104,0)</f>
        <v>0</v>
      </c>
      <c r="BJ104" s="17" t="s">
        <v>83</v>
      </c>
      <c r="BK104" s="196">
        <f>ROUND(P104*H104,2)</f>
        <v>0</v>
      </c>
      <c r="BL104" s="17" t="s">
        <v>137</v>
      </c>
      <c r="BM104" s="195" t="s">
        <v>673</v>
      </c>
    </row>
    <row r="105" spans="2:65" s="1" customFormat="1" ht="29.25">
      <c r="B105" s="33"/>
      <c r="C105" s="34"/>
      <c r="D105" s="197" t="s">
        <v>139</v>
      </c>
      <c r="E105" s="34"/>
      <c r="F105" s="198" t="s">
        <v>672</v>
      </c>
      <c r="G105" s="34"/>
      <c r="H105" s="34"/>
      <c r="I105" s="106"/>
      <c r="J105" s="106"/>
      <c r="K105" s="34"/>
      <c r="L105" s="34"/>
      <c r="M105" s="37"/>
      <c r="N105" s="199"/>
      <c r="O105" s="61"/>
      <c r="P105" s="61"/>
      <c r="Q105" s="61"/>
      <c r="R105" s="61"/>
      <c r="S105" s="61"/>
      <c r="T105" s="61"/>
      <c r="U105" s="61"/>
      <c r="V105" s="61"/>
      <c r="W105" s="61"/>
      <c r="X105" s="62"/>
      <c r="AT105" s="17" t="s">
        <v>139</v>
      </c>
      <c r="AU105" s="17" t="s">
        <v>83</v>
      </c>
    </row>
    <row r="106" spans="2:65" s="1" customFormat="1" ht="60" customHeight="1">
      <c r="B106" s="33"/>
      <c r="C106" s="184" t="s">
        <v>207</v>
      </c>
      <c r="D106" s="184" t="s">
        <v>132</v>
      </c>
      <c r="E106" s="185" t="s">
        <v>674</v>
      </c>
      <c r="F106" s="186" t="s">
        <v>675</v>
      </c>
      <c r="G106" s="187" t="s">
        <v>149</v>
      </c>
      <c r="H106" s="188">
        <v>1</v>
      </c>
      <c r="I106" s="189"/>
      <c r="J106" s="189"/>
      <c r="K106" s="188">
        <f>ROUND(P106*H106,2)</f>
        <v>0</v>
      </c>
      <c r="L106" s="186" t="s">
        <v>19</v>
      </c>
      <c r="M106" s="37"/>
      <c r="N106" s="190" t="s">
        <v>19</v>
      </c>
      <c r="O106" s="191" t="s">
        <v>44</v>
      </c>
      <c r="P106" s="192">
        <f>I106+J106</f>
        <v>0</v>
      </c>
      <c r="Q106" s="192">
        <f>ROUND(I106*H106,2)</f>
        <v>0</v>
      </c>
      <c r="R106" s="192">
        <f>ROUND(J106*H106,2)</f>
        <v>0</v>
      </c>
      <c r="S106" s="61"/>
      <c r="T106" s="193">
        <f>S106*H106</f>
        <v>0</v>
      </c>
      <c r="U106" s="193">
        <v>0</v>
      </c>
      <c r="V106" s="193">
        <f>U106*H106</f>
        <v>0</v>
      </c>
      <c r="W106" s="193">
        <v>0</v>
      </c>
      <c r="X106" s="194">
        <f>W106*H106</f>
        <v>0</v>
      </c>
      <c r="AR106" s="195" t="s">
        <v>137</v>
      </c>
      <c r="AT106" s="195" t="s">
        <v>132</v>
      </c>
      <c r="AU106" s="195" t="s">
        <v>83</v>
      </c>
      <c r="AY106" s="17" t="s">
        <v>130</v>
      </c>
      <c r="BE106" s="196">
        <f>IF(O106="základní",K106,0)</f>
        <v>0</v>
      </c>
      <c r="BF106" s="196">
        <f>IF(O106="snížená",K106,0)</f>
        <v>0</v>
      </c>
      <c r="BG106" s="196">
        <f>IF(O106="zákl. přenesená",K106,0)</f>
        <v>0</v>
      </c>
      <c r="BH106" s="196">
        <f>IF(O106="sníž. přenesená",K106,0)</f>
        <v>0</v>
      </c>
      <c r="BI106" s="196">
        <f>IF(O106="nulová",K106,0)</f>
        <v>0</v>
      </c>
      <c r="BJ106" s="17" t="s">
        <v>83</v>
      </c>
      <c r="BK106" s="196">
        <f>ROUND(P106*H106,2)</f>
        <v>0</v>
      </c>
      <c r="BL106" s="17" t="s">
        <v>137</v>
      </c>
      <c r="BM106" s="195" t="s">
        <v>676</v>
      </c>
    </row>
    <row r="107" spans="2:65" s="1" customFormat="1" ht="39">
      <c r="B107" s="33"/>
      <c r="C107" s="34"/>
      <c r="D107" s="197" t="s">
        <v>139</v>
      </c>
      <c r="E107" s="34"/>
      <c r="F107" s="198" t="s">
        <v>675</v>
      </c>
      <c r="G107" s="34"/>
      <c r="H107" s="34"/>
      <c r="I107" s="106"/>
      <c r="J107" s="106"/>
      <c r="K107" s="34"/>
      <c r="L107" s="34"/>
      <c r="M107" s="37"/>
      <c r="N107" s="199"/>
      <c r="O107" s="61"/>
      <c r="P107" s="61"/>
      <c r="Q107" s="61"/>
      <c r="R107" s="61"/>
      <c r="S107" s="61"/>
      <c r="T107" s="61"/>
      <c r="U107" s="61"/>
      <c r="V107" s="61"/>
      <c r="W107" s="61"/>
      <c r="X107" s="62"/>
      <c r="AT107" s="17" t="s">
        <v>139</v>
      </c>
      <c r="AU107" s="17" t="s">
        <v>83</v>
      </c>
    </row>
    <row r="108" spans="2:65" s="1" customFormat="1" ht="87.75">
      <c r="B108" s="33"/>
      <c r="C108" s="34"/>
      <c r="D108" s="197" t="s">
        <v>143</v>
      </c>
      <c r="E108" s="34"/>
      <c r="F108" s="200" t="s">
        <v>677</v>
      </c>
      <c r="G108" s="34"/>
      <c r="H108" s="34"/>
      <c r="I108" s="106"/>
      <c r="J108" s="106"/>
      <c r="K108" s="34"/>
      <c r="L108" s="34"/>
      <c r="M108" s="37"/>
      <c r="N108" s="199"/>
      <c r="O108" s="61"/>
      <c r="P108" s="61"/>
      <c r="Q108" s="61"/>
      <c r="R108" s="61"/>
      <c r="S108" s="61"/>
      <c r="T108" s="61"/>
      <c r="U108" s="61"/>
      <c r="V108" s="61"/>
      <c r="W108" s="61"/>
      <c r="X108" s="62"/>
      <c r="AT108" s="17" t="s">
        <v>143</v>
      </c>
      <c r="AU108" s="17" t="s">
        <v>83</v>
      </c>
    </row>
    <row r="109" spans="2:65" s="1" customFormat="1" ht="24" customHeight="1">
      <c r="B109" s="33"/>
      <c r="C109" s="184" t="s">
        <v>213</v>
      </c>
      <c r="D109" s="184" t="s">
        <v>132</v>
      </c>
      <c r="E109" s="185" t="s">
        <v>678</v>
      </c>
      <c r="F109" s="186" t="s">
        <v>679</v>
      </c>
      <c r="G109" s="187" t="s">
        <v>149</v>
      </c>
      <c r="H109" s="188">
        <v>1</v>
      </c>
      <c r="I109" s="189"/>
      <c r="J109" s="189"/>
      <c r="K109" s="188">
        <f>ROUND(P109*H109,2)</f>
        <v>0</v>
      </c>
      <c r="L109" s="186" t="s">
        <v>19</v>
      </c>
      <c r="M109" s="37"/>
      <c r="N109" s="190" t="s">
        <v>19</v>
      </c>
      <c r="O109" s="191" t="s">
        <v>44</v>
      </c>
      <c r="P109" s="192">
        <f>I109+J109</f>
        <v>0</v>
      </c>
      <c r="Q109" s="192">
        <f>ROUND(I109*H109,2)</f>
        <v>0</v>
      </c>
      <c r="R109" s="192">
        <f>ROUND(J109*H109,2)</f>
        <v>0</v>
      </c>
      <c r="S109" s="61"/>
      <c r="T109" s="193">
        <f>S109*H109</f>
        <v>0</v>
      </c>
      <c r="U109" s="193">
        <v>0</v>
      </c>
      <c r="V109" s="193">
        <f>U109*H109</f>
        <v>0</v>
      </c>
      <c r="W109" s="193">
        <v>0</v>
      </c>
      <c r="X109" s="194">
        <f>W109*H109</f>
        <v>0</v>
      </c>
      <c r="AR109" s="195" t="s">
        <v>137</v>
      </c>
      <c r="AT109" s="195" t="s">
        <v>132</v>
      </c>
      <c r="AU109" s="195" t="s">
        <v>83</v>
      </c>
      <c r="AY109" s="17" t="s">
        <v>130</v>
      </c>
      <c r="BE109" s="196">
        <f>IF(O109="základní",K109,0)</f>
        <v>0</v>
      </c>
      <c r="BF109" s="196">
        <f>IF(O109="snížená",K109,0)</f>
        <v>0</v>
      </c>
      <c r="BG109" s="196">
        <f>IF(O109="zákl. přenesená",K109,0)</f>
        <v>0</v>
      </c>
      <c r="BH109" s="196">
        <f>IF(O109="sníž. přenesená",K109,0)</f>
        <v>0</v>
      </c>
      <c r="BI109" s="196">
        <f>IF(O109="nulová",K109,0)</f>
        <v>0</v>
      </c>
      <c r="BJ109" s="17" t="s">
        <v>83</v>
      </c>
      <c r="BK109" s="196">
        <f>ROUND(P109*H109,2)</f>
        <v>0</v>
      </c>
      <c r="BL109" s="17" t="s">
        <v>137</v>
      </c>
      <c r="BM109" s="195" t="s">
        <v>680</v>
      </c>
    </row>
    <row r="110" spans="2:65" s="1" customFormat="1" ht="19.5">
      <c r="B110" s="33"/>
      <c r="C110" s="34"/>
      <c r="D110" s="197" t="s">
        <v>139</v>
      </c>
      <c r="E110" s="34"/>
      <c r="F110" s="198" t="s">
        <v>679</v>
      </c>
      <c r="G110" s="34"/>
      <c r="H110" s="34"/>
      <c r="I110" s="106"/>
      <c r="J110" s="106"/>
      <c r="K110" s="34"/>
      <c r="L110" s="34"/>
      <c r="M110" s="37"/>
      <c r="N110" s="199"/>
      <c r="O110" s="61"/>
      <c r="P110" s="61"/>
      <c r="Q110" s="61"/>
      <c r="R110" s="61"/>
      <c r="S110" s="61"/>
      <c r="T110" s="61"/>
      <c r="U110" s="61"/>
      <c r="V110" s="61"/>
      <c r="W110" s="61"/>
      <c r="X110" s="62"/>
      <c r="AT110" s="17" t="s">
        <v>139</v>
      </c>
      <c r="AU110" s="17" t="s">
        <v>83</v>
      </c>
    </row>
    <row r="111" spans="2:65" s="1" customFormat="1" ht="58.5">
      <c r="B111" s="33"/>
      <c r="C111" s="34"/>
      <c r="D111" s="197" t="s">
        <v>143</v>
      </c>
      <c r="E111" s="34"/>
      <c r="F111" s="200" t="s">
        <v>681</v>
      </c>
      <c r="G111" s="34"/>
      <c r="H111" s="34"/>
      <c r="I111" s="106"/>
      <c r="J111" s="106"/>
      <c r="K111" s="34"/>
      <c r="L111" s="34"/>
      <c r="M111" s="37"/>
      <c r="N111" s="199"/>
      <c r="O111" s="61"/>
      <c r="P111" s="61"/>
      <c r="Q111" s="61"/>
      <c r="R111" s="61"/>
      <c r="S111" s="61"/>
      <c r="T111" s="61"/>
      <c r="U111" s="61"/>
      <c r="V111" s="61"/>
      <c r="W111" s="61"/>
      <c r="X111" s="62"/>
      <c r="AT111" s="17" t="s">
        <v>143</v>
      </c>
      <c r="AU111" s="17" t="s">
        <v>83</v>
      </c>
    </row>
    <row r="112" spans="2:65" s="1" customFormat="1" ht="24" customHeight="1">
      <c r="B112" s="33"/>
      <c r="C112" s="184" t="s">
        <v>224</v>
      </c>
      <c r="D112" s="184" t="s">
        <v>132</v>
      </c>
      <c r="E112" s="185" t="s">
        <v>682</v>
      </c>
      <c r="F112" s="186" t="s">
        <v>683</v>
      </c>
      <c r="G112" s="187" t="s">
        <v>149</v>
      </c>
      <c r="H112" s="188">
        <v>1</v>
      </c>
      <c r="I112" s="189"/>
      <c r="J112" s="189"/>
      <c r="K112" s="188">
        <f>ROUND(P112*H112,2)</f>
        <v>0</v>
      </c>
      <c r="L112" s="186" t="s">
        <v>19</v>
      </c>
      <c r="M112" s="37"/>
      <c r="N112" s="190" t="s">
        <v>19</v>
      </c>
      <c r="O112" s="191" t="s">
        <v>44</v>
      </c>
      <c r="P112" s="192">
        <f>I112+J112</f>
        <v>0</v>
      </c>
      <c r="Q112" s="192">
        <f>ROUND(I112*H112,2)</f>
        <v>0</v>
      </c>
      <c r="R112" s="192">
        <f>ROUND(J112*H112,2)</f>
        <v>0</v>
      </c>
      <c r="S112" s="61"/>
      <c r="T112" s="193">
        <f>S112*H112</f>
        <v>0</v>
      </c>
      <c r="U112" s="193">
        <v>0</v>
      </c>
      <c r="V112" s="193">
        <f>U112*H112</f>
        <v>0</v>
      </c>
      <c r="W112" s="193">
        <v>0</v>
      </c>
      <c r="X112" s="194">
        <f>W112*H112</f>
        <v>0</v>
      </c>
      <c r="AR112" s="195" t="s">
        <v>137</v>
      </c>
      <c r="AT112" s="195" t="s">
        <v>132</v>
      </c>
      <c r="AU112" s="195" t="s">
        <v>83</v>
      </c>
      <c r="AY112" s="17" t="s">
        <v>130</v>
      </c>
      <c r="BE112" s="196">
        <f>IF(O112="základní",K112,0)</f>
        <v>0</v>
      </c>
      <c r="BF112" s="196">
        <f>IF(O112="snížená",K112,0)</f>
        <v>0</v>
      </c>
      <c r="BG112" s="196">
        <f>IF(O112="zákl. přenesená",K112,0)</f>
        <v>0</v>
      </c>
      <c r="BH112" s="196">
        <f>IF(O112="sníž. přenesená",K112,0)</f>
        <v>0</v>
      </c>
      <c r="BI112" s="196">
        <f>IF(O112="nulová",K112,0)</f>
        <v>0</v>
      </c>
      <c r="BJ112" s="17" t="s">
        <v>83</v>
      </c>
      <c r="BK112" s="196">
        <f>ROUND(P112*H112,2)</f>
        <v>0</v>
      </c>
      <c r="BL112" s="17" t="s">
        <v>137</v>
      </c>
      <c r="BM112" s="195" t="s">
        <v>684</v>
      </c>
    </row>
    <row r="113" spans="2:65" s="1" customFormat="1" ht="19.5">
      <c r="B113" s="33"/>
      <c r="C113" s="34"/>
      <c r="D113" s="197" t="s">
        <v>139</v>
      </c>
      <c r="E113" s="34"/>
      <c r="F113" s="198" t="s">
        <v>683</v>
      </c>
      <c r="G113" s="34"/>
      <c r="H113" s="34"/>
      <c r="I113" s="106"/>
      <c r="J113" s="106"/>
      <c r="K113" s="34"/>
      <c r="L113" s="34"/>
      <c r="M113" s="37"/>
      <c r="N113" s="199"/>
      <c r="O113" s="61"/>
      <c r="P113" s="61"/>
      <c r="Q113" s="61"/>
      <c r="R113" s="61"/>
      <c r="S113" s="61"/>
      <c r="T113" s="61"/>
      <c r="U113" s="61"/>
      <c r="V113" s="61"/>
      <c r="W113" s="61"/>
      <c r="X113" s="62"/>
      <c r="AT113" s="17" t="s">
        <v>139</v>
      </c>
      <c r="AU113" s="17" t="s">
        <v>83</v>
      </c>
    </row>
    <row r="114" spans="2:65" s="1" customFormat="1" ht="58.5">
      <c r="B114" s="33"/>
      <c r="C114" s="34"/>
      <c r="D114" s="197" t="s">
        <v>143</v>
      </c>
      <c r="E114" s="34"/>
      <c r="F114" s="200" t="s">
        <v>685</v>
      </c>
      <c r="G114" s="34"/>
      <c r="H114" s="34"/>
      <c r="I114" s="106"/>
      <c r="J114" s="106"/>
      <c r="K114" s="34"/>
      <c r="L114" s="34"/>
      <c r="M114" s="37"/>
      <c r="N114" s="199"/>
      <c r="O114" s="61"/>
      <c r="P114" s="61"/>
      <c r="Q114" s="61"/>
      <c r="R114" s="61"/>
      <c r="S114" s="61"/>
      <c r="T114" s="61"/>
      <c r="U114" s="61"/>
      <c r="V114" s="61"/>
      <c r="W114" s="61"/>
      <c r="X114" s="62"/>
      <c r="AT114" s="17" t="s">
        <v>143</v>
      </c>
      <c r="AU114" s="17" t="s">
        <v>83</v>
      </c>
    </row>
    <row r="115" spans="2:65" s="1" customFormat="1" ht="24" customHeight="1">
      <c r="B115" s="33"/>
      <c r="C115" s="184" t="s">
        <v>236</v>
      </c>
      <c r="D115" s="184" t="s">
        <v>132</v>
      </c>
      <c r="E115" s="185" t="s">
        <v>686</v>
      </c>
      <c r="F115" s="186" t="s">
        <v>687</v>
      </c>
      <c r="G115" s="187" t="s">
        <v>535</v>
      </c>
      <c r="H115" s="188">
        <v>1</v>
      </c>
      <c r="I115" s="189"/>
      <c r="J115" s="189"/>
      <c r="K115" s="188">
        <f>ROUND(P115*H115,2)</f>
        <v>0</v>
      </c>
      <c r="L115" s="186" t="s">
        <v>19</v>
      </c>
      <c r="M115" s="37"/>
      <c r="N115" s="190" t="s">
        <v>19</v>
      </c>
      <c r="O115" s="191" t="s">
        <v>44</v>
      </c>
      <c r="P115" s="192">
        <f>I115+J115</f>
        <v>0</v>
      </c>
      <c r="Q115" s="192">
        <f>ROUND(I115*H115,2)</f>
        <v>0</v>
      </c>
      <c r="R115" s="192">
        <f>ROUND(J115*H115,2)</f>
        <v>0</v>
      </c>
      <c r="S115" s="61"/>
      <c r="T115" s="193">
        <f>S115*H115</f>
        <v>0</v>
      </c>
      <c r="U115" s="193">
        <v>0</v>
      </c>
      <c r="V115" s="193">
        <f>U115*H115</f>
        <v>0</v>
      </c>
      <c r="W115" s="193">
        <v>0</v>
      </c>
      <c r="X115" s="194">
        <f>W115*H115</f>
        <v>0</v>
      </c>
      <c r="AR115" s="195" t="s">
        <v>137</v>
      </c>
      <c r="AT115" s="195" t="s">
        <v>132</v>
      </c>
      <c r="AU115" s="195" t="s">
        <v>83</v>
      </c>
      <c r="AY115" s="17" t="s">
        <v>130</v>
      </c>
      <c r="BE115" s="196">
        <f>IF(O115="základní",K115,0)</f>
        <v>0</v>
      </c>
      <c r="BF115" s="196">
        <f>IF(O115="snížená",K115,0)</f>
        <v>0</v>
      </c>
      <c r="BG115" s="196">
        <f>IF(O115="zákl. přenesená",K115,0)</f>
        <v>0</v>
      </c>
      <c r="BH115" s="196">
        <f>IF(O115="sníž. přenesená",K115,0)</f>
        <v>0</v>
      </c>
      <c r="BI115" s="196">
        <f>IF(O115="nulová",K115,0)</f>
        <v>0</v>
      </c>
      <c r="BJ115" s="17" t="s">
        <v>83</v>
      </c>
      <c r="BK115" s="196">
        <f>ROUND(P115*H115,2)</f>
        <v>0</v>
      </c>
      <c r="BL115" s="17" t="s">
        <v>137</v>
      </c>
      <c r="BM115" s="195" t="s">
        <v>688</v>
      </c>
    </row>
    <row r="116" spans="2:65" s="1" customFormat="1" ht="19.5">
      <c r="B116" s="33"/>
      <c r="C116" s="34"/>
      <c r="D116" s="197" t="s">
        <v>139</v>
      </c>
      <c r="E116" s="34"/>
      <c r="F116" s="198" t="s">
        <v>687</v>
      </c>
      <c r="G116" s="34"/>
      <c r="H116" s="34"/>
      <c r="I116" s="106"/>
      <c r="J116" s="106"/>
      <c r="K116" s="34"/>
      <c r="L116" s="34"/>
      <c r="M116" s="37"/>
      <c r="N116" s="199"/>
      <c r="O116" s="61"/>
      <c r="P116" s="61"/>
      <c r="Q116" s="61"/>
      <c r="R116" s="61"/>
      <c r="S116" s="61"/>
      <c r="T116" s="61"/>
      <c r="U116" s="61"/>
      <c r="V116" s="61"/>
      <c r="W116" s="61"/>
      <c r="X116" s="62"/>
      <c r="AT116" s="17" t="s">
        <v>139</v>
      </c>
      <c r="AU116" s="17" t="s">
        <v>83</v>
      </c>
    </row>
    <row r="117" spans="2:65" s="1" customFormat="1" ht="16.5" customHeight="1">
      <c r="B117" s="33"/>
      <c r="C117" s="184" t="s">
        <v>247</v>
      </c>
      <c r="D117" s="184" t="s">
        <v>132</v>
      </c>
      <c r="E117" s="185" t="s">
        <v>689</v>
      </c>
      <c r="F117" s="186" t="s">
        <v>690</v>
      </c>
      <c r="G117" s="187" t="s">
        <v>149</v>
      </c>
      <c r="H117" s="188">
        <v>1</v>
      </c>
      <c r="I117" s="189"/>
      <c r="J117" s="189"/>
      <c r="K117" s="188">
        <f>ROUND(P117*H117,2)</f>
        <v>0</v>
      </c>
      <c r="L117" s="186" t="s">
        <v>19</v>
      </c>
      <c r="M117" s="37"/>
      <c r="N117" s="190" t="s">
        <v>19</v>
      </c>
      <c r="O117" s="191" t="s">
        <v>44</v>
      </c>
      <c r="P117" s="192">
        <f>I117+J117</f>
        <v>0</v>
      </c>
      <c r="Q117" s="192">
        <f>ROUND(I117*H117,2)</f>
        <v>0</v>
      </c>
      <c r="R117" s="192">
        <f>ROUND(J117*H117,2)</f>
        <v>0</v>
      </c>
      <c r="S117" s="61"/>
      <c r="T117" s="193">
        <f>S117*H117</f>
        <v>0</v>
      </c>
      <c r="U117" s="193">
        <v>0</v>
      </c>
      <c r="V117" s="193">
        <f>U117*H117</f>
        <v>0</v>
      </c>
      <c r="W117" s="193">
        <v>0</v>
      </c>
      <c r="X117" s="194">
        <f>W117*H117</f>
        <v>0</v>
      </c>
      <c r="AR117" s="195" t="s">
        <v>137</v>
      </c>
      <c r="AT117" s="195" t="s">
        <v>132</v>
      </c>
      <c r="AU117" s="195" t="s">
        <v>83</v>
      </c>
      <c r="AY117" s="17" t="s">
        <v>130</v>
      </c>
      <c r="BE117" s="196">
        <f>IF(O117="základní",K117,0)</f>
        <v>0</v>
      </c>
      <c r="BF117" s="196">
        <f>IF(O117="snížená",K117,0)</f>
        <v>0</v>
      </c>
      <c r="BG117" s="196">
        <f>IF(O117="zákl. přenesená",K117,0)</f>
        <v>0</v>
      </c>
      <c r="BH117" s="196">
        <f>IF(O117="sníž. přenesená",K117,0)</f>
        <v>0</v>
      </c>
      <c r="BI117" s="196">
        <f>IF(O117="nulová",K117,0)</f>
        <v>0</v>
      </c>
      <c r="BJ117" s="17" t="s">
        <v>83</v>
      </c>
      <c r="BK117" s="196">
        <f>ROUND(P117*H117,2)</f>
        <v>0</v>
      </c>
      <c r="BL117" s="17" t="s">
        <v>137</v>
      </c>
      <c r="BM117" s="195" t="s">
        <v>691</v>
      </c>
    </row>
    <row r="118" spans="2:65" s="1" customFormat="1">
      <c r="B118" s="33"/>
      <c r="C118" s="34"/>
      <c r="D118" s="197" t="s">
        <v>139</v>
      </c>
      <c r="E118" s="34"/>
      <c r="F118" s="198" t="s">
        <v>690</v>
      </c>
      <c r="G118" s="34"/>
      <c r="H118" s="34"/>
      <c r="I118" s="106"/>
      <c r="J118" s="106"/>
      <c r="K118" s="34"/>
      <c r="L118" s="34"/>
      <c r="M118" s="37"/>
      <c r="N118" s="199"/>
      <c r="O118" s="61"/>
      <c r="P118" s="61"/>
      <c r="Q118" s="61"/>
      <c r="R118" s="61"/>
      <c r="S118" s="61"/>
      <c r="T118" s="61"/>
      <c r="U118" s="61"/>
      <c r="V118" s="61"/>
      <c r="W118" s="61"/>
      <c r="X118" s="62"/>
      <c r="AT118" s="17" t="s">
        <v>139</v>
      </c>
      <c r="AU118" s="17" t="s">
        <v>83</v>
      </c>
    </row>
    <row r="119" spans="2:65" s="1" customFormat="1" ht="24" customHeight="1">
      <c r="B119" s="33"/>
      <c r="C119" s="184" t="s">
        <v>258</v>
      </c>
      <c r="D119" s="184" t="s">
        <v>132</v>
      </c>
      <c r="E119" s="185" t="s">
        <v>692</v>
      </c>
      <c r="F119" s="186" t="s">
        <v>693</v>
      </c>
      <c r="G119" s="187" t="s">
        <v>149</v>
      </c>
      <c r="H119" s="188">
        <v>16000</v>
      </c>
      <c r="I119" s="189"/>
      <c r="J119" s="189"/>
      <c r="K119" s="188">
        <f>ROUND(P119*H119,2)</f>
        <v>0</v>
      </c>
      <c r="L119" s="186" t="s">
        <v>19</v>
      </c>
      <c r="M119" s="37"/>
      <c r="N119" s="190" t="s">
        <v>19</v>
      </c>
      <c r="O119" s="191" t="s">
        <v>44</v>
      </c>
      <c r="P119" s="192">
        <f>I119+J119</f>
        <v>0</v>
      </c>
      <c r="Q119" s="192">
        <f>ROUND(I119*H119,2)</f>
        <v>0</v>
      </c>
      <c r="R119" s="192">
        <f>ROUND(J119*H119,2)</f>
        <v>0</v>
      </c>
      <c r="S119" s="61"/>
      <c r="T119" s="193">
        <f>S119*H119</f>
        <v>0</v>
      </c>
      <c r="U119" s="193">
        <v>0</v>
      </c>
      <c r="V119" s="193">
        <f>U119*H119</f>
        <v>0</v>
      </c>
      <c r="W119" s="193">
        <v>0</v>
      </c>
      <c r="X119" s="194">
        <f>W119*H119</f>
        <v>0</v>
      </c>
      <c r="AR119" s="195" t="s">
        <v>694</v>
      </c>
      <c r="AT119" s="195" t="s">
        <v>132</v>
      </c>
      <c r="AU119" s="195" t="s">
        <v>83</v>
      </c>
      <c r="AY119" s="17" t="s">
        <v>130</v>
      </c>
      <c r="BE119" s="196">
        <f>IF(O119="základní",K119,0)</f>
        <v>0</v>
      </c>
      <c r="BF119" s="196">
        <f>IF(O119="snížená",K119,0)</f>
        <v>0</v>
      </c>
      <c r="BG119" s="196">
        <f>IF(O119="zákl. přenesená",K119,0)</f>
        <v>0</v>
      </c>
      <c r="BH119" s="196">
        <f>IF(O119="sníž. přenesená",K119,0)</f>
        <v>0</v>
      </c>
      <c r="BI119" s="196">
        <f>IF(O119="nulová",K119,0)</f>
        <v>0</v>
      </c>
      <c r="BJ119" s="17" t="s">
        <v>83</v>
      </c>
      <c r="BK119" s="196">
        <f>ROUND(P119*H119,2)</f>
        <v>0</v>
      </c>
      <c r="BL119" s="17" t="s">
        <v>694</v>
      </c>
      <c r="BM119" s="195" t="s">
        <v>695</v>
      </c>
    </row>
    <row r="120" spans="2:65" s="1" customFormat="1" ht="19.5">
      <c r="B120" s="33"/>
      <c r="C120" s="34"/>
      <c r="D120" s="197" t="s">
        <v>139</v>
      </c>
      <c r="E120" s="34"/>
      <c r="F120" s="198" t="s">
        <v>693</v>
      </c>
      <c r="G120" s="34"/>
      <c r="H120" s="34"/>
      <c r="I120" s="106"/>
      <c r="J120" s="106"/>
      <c r="K120" s="34"/>
      <c r="L120" s="34"/>
      <c r="M120" s="37"/>
      <c r="N120" s="199"/>
      <c r="O120" s="61"/>
      <c r="P120" s="61"/>
      <c r="Q120" s="61"/>
      <c r="R120" s="61"/>
      <c r="S120" s="61"/>
      <c r="T120" s="61"/>
      <c r="U120" s="61"/>
      <c r="V120" s="61"/>
      <c r="W120" s="61"/>
      <c r="X120" s="62"/>
      <c r="AT120" s="17" t="s">
        <v>139</v>
      </c>
      <c r="AU120" s="17" t="s">
        <v>83</v>
      </c>
    </row>
    <row r="121" spans="2:65" s="12" customFormat="1" ht="22.5">
      <c r="B121" s="201"/>
      <c r="C121" s="202"/>
      <c r="D121" s="197" t="s">
        <v>145</v>
      </c>
      <c r="E121" s="203" t="s">
        <v>19</v>
      </c>
      <c r="F121" s="204" t="s">
        <v>696</v>
      </c>
      <c r="G121" s="202"/>
      <c r="H121" s="205">
        <v>16000</v>
      </c>
      <c r="I121" s="206"/>
      <c r="J121" s="206"/>
      <c r="K121" s="202"/>
      <c r="L121" s="202"/>
      <c r="M121" s="207"/>
      <c r="N121" s="208"/>
      <c r="O121" s="209"/>
      <c r="P121" s="209"/>
      <c r="Q121" s="209"/>
      <c r="R121" s="209"/>
      <c r="S121" s="209"/>
      <c r="T121" s="209"/>
      <c r="U121" s="209"/>
      <c r="V121" s="209"/>
      <c r="W121" s="209"/>
      <c r="X121" s="210"/>
      <c r="AT121" s="211" t="s">
        <v>145</v>
      </c>
      <c r="AU121" s="211" t="s">
        <v>83</v>
      </c>
      <c r="AV121" s="12" t="s">
        <v>85</v>
      </c>
      <c r="AW121" s="12" t="s">
        <v>5</v>
      </c>
      <c r="AX121" s="12" t="s">
        <v>83</v>
      </c>
      <c r="AY121" s="211" t="s">
        <v>130</v>
      </c>
    </row>
    <row r="122" spans="2:65" s="11" customFormat="1" ht="22.9" customHeight="1">
      <c r="B122" s="167"/>
      <c r="C122" s="168"/>
      <c r="D122" s="169" t="s">
        <v>74</v>
      </c>
      <c r="E122" s="182" t="s">
        <v>697</v>
      </c>
      <c r="F122" s="182" t="s">
        <v>698</v>
      </c>
      <c r="G122" s="168"/>
      <c r="H122" s="168"/>
      <c r="I122" s="171"/>
      <c r="J122" s="171"/>
      <c r="K122" s="183">
        <f>BK122</f>
        <v>0</v>
      </c>
      <c r="L122" s="168"/>
      <c r="M122" s="173"/>
      <c r="N122" s="174"/>
      <c r="O122" s="175"/>
      <c r="P122" s="175"/>
      <c r="Q122" s="176">
        <f>SUM(Q123:Q126)</f>
        <v>0</v>
      </c>
      <c r="R122" s="176">
        <f>SUM(R123:R126)</f>
        <v>0</v>
      </c>
      <c r="S122" s="175"/>
      <c r="T122" s="177">
        <f>SUM(T123:T126)</f>
        <v>0</v>
      </c>
      <c r="U122" s="175"/>
      <c r="V122" s="177">
        <f>SUM(V123:V126)</f>
        <v>0</v>
      </c>
      <c r="W122" s="175"/>
      <c r="X122" s="178">
        <f>SUM(X123:X126)</f>
        <v>0</v>
      </c>
      <c r="AR122" s="179" t="s">
        <v>178</v>
      </c>
      <c r="AT122" s="180" t="s">
        <v>74</v>
      </c>
      <c r="AU122" s="180" t="s">
        <v>83</v>
      </c>
      <c r="AY122" s="179" t="s">
        <v>130</v>
      </c>
      <c r="BK122" s="181">
        <f>SUM(BK123:BK126)</f>
        <v>0</v>
      </c>
    </row>
    <row r="123" spans="2:65" s="1" customFormat="1" ht="24" customHeight="1">
      <c r="B123" s="33"/>
      <c r="C123" s="184" t="s">
        <v>9</v>
      </c>
      <c r="D123" s="184" t="s">
        <v>132</v>
      </c>
      <c r="E123" s="185" t="s">
        <v>699</v>
      </c>
      <c r="F123" s="186" t="s">
        <v>700</v>
      </c>
      <c r="G123" s="187" t="s">
        <v>701</v>
      </c>
      <c r="H123" s="188">
        <v>1</v>
      </c>
      <c r="I123" s="189"/>
      <c r="J123" s="189"/>
      <c r="K123" s="188">
        <f>ROUND(P123*H123,2)</f>
        <v>0</v>
      </c>
      <c r="L123" s="186" t="s">
        <v>136</v>
      </c>
      <c r="M123" s="37"/>
      <c r="N123" s="190" t="s">
        <v>19</v>
      </c>
      <c r="O123" s="191" t="s">
        <v>44</v>
      </c>
      <c r="P123" s="192">
        <f>I123+J123</f>
        <v>0</v>
      </c>
      <c r="Q123" s="192">
        <f>ROUND(I123*H123,2)</f>
        <v>0</v>
      </c>
      <c r="R123" s="192">
        <f>ROUND(J123*H123,2)</f>
        <v>0</v>
      </c>
      <c r="S123" s="61"/>
      <c r="T123" s="193">
        <f>S123*H123</f>
        <v>0</v>
      </c>
      <c r="U123" s="193">
        <v>0</v>
      </c>
      <c r="V123" s="193">
        <f>U123*H123</f>
        <v>0</v>
      </c>
      <c r="W123" s="193">
        <v>0</v>
      </c>
      <c r="X123" s="194">
        <f>W123*H123</f>
        <v>0</v>
      </c>
      <c r="AR123" s="195" t="s">
        <v>694</v>
      </c>
      <c r="AT123" s="195" t="s">
        <v>132</v>
      </c>
      <c r="AU123" s="195" t="s">
        <v>85</v>
      </c>
      <c r="AY123" s="17" t="s">
        <v>130</v>
      </c>
      <c r="BE123" s="196">
        <f>IF(O123="základní",K123,0)</f>
        <v>0</v>
      </c>
      <c r="BF123" s="196">
        <f>IF(O123="snížená",K123,0)</f>
        <v>0</v>
      </c>
      <c r="BG123" s="196">
        <f>IF(O123="zákl. přenesená",K123,0)</f>
        <v>0</v>
      </c>
      <c r="BH123" s="196">
        <f>IF(O123="sníž. přenesená",K123,0)</f>
        <v>0</v>
      </c>
      <c r="BI123" s="196">
        <f>IF(O123="nulová",K123,0)</f>
        <v>0</v>
      </c>
      <c r="BJ123" s="17" t="s">
        <v>83</v>
      </c>
      <c r="BK123" s="196">
        <f>ROUND(P123*H123,2)</f>
        <v>0</v>
      </c>
      <c r="BL123" s="17" t="s">
        <v>694</v>
      </c>
      <c r="BM123" s="195" t="s">
        <v>702</v>
      </c>
    </row>
    <row r="124" spans="2:65" s="1" customFormat="1">
      <c r="B124" s="33"/>
      <c r="C124" s="34"/>
      <c r="D124" s="197" t="s">
        <v>139</v>
      </c>
      <c r="E124" s="34"/>
      <c r="F124" s="198" t="s">
        <v>700</v>
      </c>
      <c r="G124" s="34"/>
      <c r="H124" s="34"/>
      <c r="I124" s="106"/>
      <c r="J124" s="106"/>
      <c r="K124" s="34"/>
      <c r="L124" s="34"/>
      <c r="M124" s="37"/>
      <c r="N124" s="199"/>
      <c r="O124" s="61"/>
      <c r="P124" s="61"/>
      <c r="Q124" s="61"/>
      <c r="R124" s="61"/>
      <c r="S124" s="61"/>
      <c r="T124" s="61"/>
      <c r="U124" s="61"/>
      <c r="V124" s="61"/>
      <c r="W124" s="61"/>
      <c r="X124" s="62"/>
      <c r="AT124" s="17" t="s">
        <v>139</v>
      </c>
      <c r="AU124" s="17" t="s">
        <v>85</v>
      </c>
    </row>
    <row r="125" spans="2:65" s="1" customFormat="1" ht="24" customHeight="1">
      <c r="B125" s="33"/>
      <c r="C125" s="184" t="s">
        <v>266</v>
      </c>
      <c r="D125" s="184" t="s">
        <v>132</v>
      </c>
      <c r="E125" s="185" t="s">
        <v>703</v>
      </c>
      <c r="F125" s="186" t="s">
        <v>704</v>
      </c>
      <c r="G125" s="187" t="s">
        <v>701</v>
      </c>
      <c r="H125" s="188">
        <v>1</v>
      </c>
      <c r="I125" s="189"/>
      <c r="J125" s="189"/>
      <c r="K125" s="188">
        <f>ROUND(P125*H125,2)</f>
        <v>0</v>
      </c>
      <c r="L125" s="186" t="s">
        <v>19</v>
      </c>
      <c r="M125" s="37"/>
      <c r="N125" s="190" t="s">
        <v>19</v>
      </c>
      <c r="O125" s="191" t="s">
        <v>44</v>
      </c>
      <c r="P125" s="192">
        <f>I125+J125</f>
        <v>0</v>
      </c>
      <c r="Q125" s="192">
        <f>ROUND(I125*H125,2)</f>
        <v>0</v>
      </c>
      <c r="R125" s="192">
        <f>ROUND(J125*H125,2)</f>
        <v>0</v>
      </c>
      <c r="S125" s="61"/>
      <c r="T125" s="193">
        <f>S125*H125</f>
        <v>0</v>
      </c>
      <c r="U125" s="193">
        <v>0</v>
      </c>
      <c r="V125" s="193">
        <f>U125*H125</f>
        <v>0</v>
      </c>
      <c r="W125" s="193">
        <v>0</v>
      </c>
      <c r="X125" s="194">
        <f>W125*H125</f>
        <v>0</v>
      </c>
      <c r="AR125" s="195" t="s">
        <v>694</v>
      </c>
      <c r="AT125" s="195" t="s">
        <v>132</v>
      </c>
      <c r="AU125" s="195" t="s">
        <v>85</v>
      </c>
      <c r="AY125" s="17" t="s">
        <v>130</v>
      </c>
      <c r="BE125" s="196">
        <f>IF(O125="základní",K125,0)</f>
        <v>0</v>
      </c>
      <c r="BF125" s="196">
        <f>IF(O125="snížená",K125,0)</f>
        <v>0</v>
      </c>
      <c r="BG125" s="196">
        <f>IF(O125="zákl. přenesená",K125,0)</f>
        <v>0</v>
      </c>
      <c r="BH125" s="196">
        <f>IF(O125="sníž. přenesená",K125,0)</f>
        <v>0</v>
      </c>
      <c r="BI125" s="196">
        <f>IF(O125="nulová",K125,0)</f>
        <v>0</v>
      </c>
      <c r="BJ125" s="17" t="s">
        <v>83</v>
      </c>
      <c r="BK125" s="196">
        <f>ROUND(P125*H125,2)</f>
        <v>0</v>
      </c>
      <c r="BL125" s="17" t="s">
        <v>694</v>
      </c>
      <c r="BM125" s="195" t="s">
        <v>705</v>
      </c>
    </row>
    <row r="126" spans="2:65" s="1" customFormat="1">
      <c r="B126" s="33"/>
      <c r="C126" s="34"/>
      <c r="D126" s="197" t="s">
        <v>139</v>
      </c>
      <c r="E126" s="34"/>
      <c r="F126" s="198" t="s">
        <v>706</v>
      </c>
      <c r="G126" s="34"/>
      <c r="H126" s="34"/>
      <c r="I126" s="106"/>
      <c r="J126" s="106"/>
      <c r="K126" s="34"/>
      <c r="L126" s="34"/>
      <c r="M126" s="37"/>
      <c r="N126" s="243"/>
      <c r="O126" s="244"/>
      <c r="P126" s="244"/>
      <c r="Q126" s="244"/>
      <c r="R126" s="244"/>
      <c r="S126" s="244"/>
      <c r="T126" s="244"/>
      <c r="U126" s="244"/>
      <c r="V126" s="244"/>
      <c r="W126" s="244"/>
      <c r="X126" s="245"/>
      <c r="AT126" s="17" t="s">
        <v>139</v>
      </c>
      <c r="AU126" s="17" t="s">
        <v>85</v>
      </c>
    </row>
    <row r="127" spans="2:65" s="1" customFormat="1" ht="6.95" customHeight="1">
      <c r="B127" s="45"/>
      <c r="C127" s="46"/>
      <c r="D127" s="46"/>
      <c r="E127" s="46"/>
      <c r="F127" s="46"/>
      <c r="G127" s="46"/>
      <c r="H127" s="46"/>
      <c r="I127" s="131"/>
      <c r="J127" s="131"/>
      <c r="K127" s="46"/>
      <c r="L127" s="46"/>
      <c r="M127" s="37"/>
    </row>
  </sheetData>
  <sheetProtection algorithmName="SHA-512" hashValue="G1guFFqW4hPzM3jA0YDlLesQVNKko+j+C74cxQUR+vVbUjOWLn4/brEu+NHEPXvNhoEXej4xcnzReIRnG+LrGA==" saltValue="LFoTgj+mQuBhHhqkCDVYrqpQPLwfIMzPoEDTHhhIsRovdalPAm5oRigoUr60Tj7KeVJ0Sq+tqDHgMUAZ+UPCcw==" spinCount="100000" sheet="1" objects="1" scenarios="1" formatColumns="0" formatRows="0" autoFilter="0"/>
  <autoFilter ref="C83:L126" xr:uid="{00000000-0009-0000-0000-000003000000}"/>
  <mergeCells count="9">
    <mergeCell ref="E52:H52"/>
    <mergeCell ref="E74:H74"/>
    <mergeCell ref="E76:H76"/>
    <mergeCell ref="M2:Z2"/>
    <mergeCell ref="E7:H7"/>
    <mergeCell ref="E9:H9"/>
    <mergeCell ref="E18:H18"/>
    <mergeCell ref="E27:H27"/>
    <mergeCell ref="E50:H50"/>
  </mergeCells>
  <pageMargins left="0.39374999999999999" right="0.39374999999999999" top="0.39374999999999999" bottom="0.39374999999999999" header="0" footer="0"/>
  <pageSetup paperSize="9" scale="70"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218"/>
  <sheetViews>
    <sheetView showGridLines="0" zoomScale="110" zoomScaleNormal="110" workbookViewId="0"/>
  </sheetViews>
  <sheetFormatPr defaultRowHeight="11.25"/>
  <cols>
    <col min="1" max="1" width="8.33203125" style="246" customWidth="1"/>
    <col min="2" max="2" width="1.6640625" style="246" customWidth="1"/>
    <col min="3" max="4" width="5" style="246" customWidth="1"/>
    <col min="5" max="5" width="11.6640625" style="246" customWidth="1"/>
    <col min="6" max="6" width="9.1640625" style="246" customWidth="1"/>
    <col min="7" max="7" width="5" style="246" customWidth="1"/>
    <col min="8" max="8" width="77.83203125" style="246" customWidth="1"/>
    <col min="9" max="10" width="20" style="246" customWidth="1"/>
    <col min="11" max="11" width="1.6640625" style="246" customWidth="1"/>
  </cols>
  <sheetData>
    <row r="1" spans="2:11" ht="37.5" customHeight="1"/>
    <row r="2" spans="2:11" ht="7.5" customHeight="1">
      <c r="B2" s="247"/>
      <c r="C2" s="248"/>
      <c r="D2" s="248"/>
      <c r="E2" s="248"/>
      <c r="F2" s="248"/>
      <c r="G2" s="248"/>
      <c r="H2" s="248"/>
      <c r="I2" s="248"/>
      <c r="J2" s="248"/>
      <c r="K2" s="249"/>
    </row>
    <row r="3" spans="2:11" s="15" customFormat="1" ht="45" customHeight="1">
      <c r="B3" s="250"/>
      <c r="C3" s="374" t="s">
        <v>707</v>
      </c>
      <c r="D3" s="374"/>
      <c r="E3" s="374"/>
      <c r="F3" s="374"/>
      <c r="G3" s="374"/>
      <c r="H3" s="374"/>
      <c r="I3" s="374"/>
      <c r="J3" s="374"/>
      <c r="K3" s="251"/>
    </row>
    <row r="4" spans="2:11" ht="25.5" customHeight="1">
      <c r="B4" s="252"/>
      <c r="C4" s="376" t="s">
        <v>708</v>
      </c>
      <c r="D4" s="376"/>
      <c r="E4" s="376"/>
      <c r="F4" s="376"/>
      <c r="G4" s="376"/>
      <c r="H4" s="376"/>
      <c r="I4" s="376"/>
      <c r="J4" s="376"/>
      <c r="K4" s="253"/>
    </row>
    <row r="5" spans="2:11" ht="5.25" customHeight="1">
      <c r="B5" s="252"/>
      <c r="C5" s="254"/>
      <c r="D5" s="254"/>
      <c r="E5" s="254"/>
      <c r="F5" s="254"/>
      <c r="G5" s="254"/>
      <c r="H5" s="254"/>
      <c r="I5" s="254"/>
      <c r="J5" s="254"/>
      <c r="K5" s="253"/>
    </row>
    <row r="6" spans="2:11" ht="15" customHeight="1">
      <c r="B6" s="252"/>
      <c r="C6" s="375" t="s">
        <v>709</v>
      </c>
      <c r="D6" s="375"/>
      <c r="E6" s="375"/>
      <c r="F6" s="375"/>
      <c r="G6" s="375"/>
      <c r="H6" s="375"/>
      <c r="I6" s="375"/>
      <c r="J6" s="375"/>
      <c r="K6" s="253"/>
    </row>
    <row r="7" spans="2:11" ht="15" customHeight="1">
      <c r="B7" s="256"/>
      <c r="C7" s="375" t="s">
        <v>710</v>
      </c>
      <c r="D7" s="375"/>
      <c r="E7" s="375"/>
      <c r="F7" s="375"/>
      <c r="G7" s="375"/>
      <c r="H7" s="375"/>
      <c r="I7" s="375"/>
      <c r="J7" s="375"/>
      <c r="K7" s="253"/>
    </row>
    <row r="8" spans="2:11" ht="12.75" customHeight="1">
      <c r="B8" s="256"/>
      <c r="C8" s="255"/>
      <c r="D8" s="255"/>
      <c r="E8" s="255"/>
      <c r="F8" s="255"/>
      <c r="G8" s="255"/>
      <c r="H8" s="255"/>
      <c r="I8" s="255"/>
      <c r="J8" s="255"/>
      <c r="K8" s="253"/>
    </row>
    <row r="9" spans="2:11" ht="15" customHeight="1">
      <c r="B9" s="256"/>
      <c r="C9" s="375" t="s">
        <v>711</v>
      </c>
      <c r="D9" s="375"/>
      <c r="E9" s="375"/>
      <c r="F9" s="375"/>
      <c r="G9" s="375"/>
      <c r="H9" s="375"/>
      <c r="I9" s="375"/>
      <c r="J9" s="375"/>
      <c r="K9" s="253"/>
    </row>
    <row r="10" spans="2:11" ht="15" customHeight="1">
      <c r="B10" s="256"/>
      <c r="C10" s="255"/>
      <c r="D10" s="375" t="s">
        <v>712</v>
      </c>
      <c r="E10" s="375"/>
      <c r="F10" s="375"/>
      <c r="G10" s="375"/>
      <c r="H10" s="375"/>
      <c r="I10" s="375"/>
      <c r="J10" s="375"/>
      <c r="K10" s="253"/>
    </row>
    <row r="11" spans="2:11" ht="15" customHeight="1">
      <c r="B11" s="256"/>
      <c r="C11" s="257"/>
      <c r="D11" s="375" t="s">
        <v>713</v>
      </c>
      <c r="E11" s="375"/>
      <c r="F11" s="375"/>
      <c r="G11" s="375"/>
      <c r="H11" s="375"/>
      <c r="I11" s="375"/>
      <c r="J11" s="375"/>
      <c r="K11" s="253"/>
    </row>
    <row r="12" spans="2:11" ht="15" customHeight="1">
      <c r="B12" s="256"/>
      <c r="C12" s="257"/>
      <c r="D12" s="255"/>
      <c r="E12" s="255"/>
      <c r="F12" s="255"/>
      <c r="G12" s="255"/>
      <c r="H12" s="255"/>
      <c r="I12" s="255"/>
      <c r="J12" s="255"/>
      <c r="K12" s="253"/>
    </row>
    <row r="13" spans="2:11" ht="15" customHeight="1">
      <c r="B13" s="256"/>
      <c r="C13" s="257"/>
      <c r="D13" s="258" t="s">
        <v>714</v>
      </c>
      <c r="E13" s="255"/>
      <c r="F13" s="255"/>
      <c r="G13" s="255"/>
      <c r="H13" s="255"/>
      <c r="I13" s="255"/>
      <c r="J13" s="255"/>
      <c r="K13" s="253"/>
    </row>
    <row r="14" spans="2:11" ht="12.75" customHeight="1">
      <c r="B14" s="256"/>
      <c r="C14" s="257"/>
      <c r="D14" s="257"/>
      <c r="E14" s="257"/>
      <c r="F14" s="257"/>
      <c r="G14" s="257"/>
      <c r="H14" s="257"/>
      <c r="I14" s="257"/>
      <c r="J14" s="257"/>
      <c r="K14" s="253"/>
    </row>
    <row r="15" spans="2:11" ht="15" customHeight="1">
      <c r="B15" s="256"/>
      <c r="C15" s="257"/>
      <c r="D15" s="375" t="s">
        <v>715</v>
      </c>
      <c r="E15" s="375"/>
      <c r="F15" s="375"/>
      <c r="G15" s="375"/>
      <c r="H15" s="375"/>
      <c r="I15" s="375"/>
      <c r="J15" s="375"/>
      <c r="K15" s="253"/>
    </row>
    <row r="16" spans="2:11" ht="15" customHeight="1">
      <c r="B16" s="256"/>
      <c r="C16" s="257"/>
      <c r="D16" s="375" t="s">
        <v>716</v>
      </c>
      <c r="E16" s="375"/>
      <c r="F16" s="375"/>
      <c r="G16" s="375"/>
      <c r="H16" s="375"/>
      <c r="I16" s="375"/>
      <c r="J16" s="375"/>
      <c r="K16" s="253"/>
    </row>
    <row r="17" spans="2:11" ht="15" customHeight="1">
      <c r="B17" s="256"/>
      <c r="C17" s="257"/>
      <c r="D17" s="375" t="s">
        <v>717</v>
      </c>
      <c r="E17" s="375"/>
      <c r="F17" s="375"/>
      <c r="G17" s="375"/>
      <c r="H17" s="375"/>
      <c r="I17" s="375"/>
      <c r="J17" s="375"/>
      <c r="K17" s="253"/>
    </row>
    <row r="18" spans="2:11" ht="15" customHeight="1">
      <c r="B18" s="256"/>
      <c r="C18" s="257"/>
      <c r="D18" s="257"/>
      <c r="E18" s="259" t="s">
        <v>82</v>
      </c>
      <c r="F18" s="375" t="s">
        <v>718</v>
      </c>
      <c r="G18" s="375"/>
      <c r="H18" s="375"/>
      <c r="I18" s="375"/>
      <c r="J18" s="375"/>
      <c r="K18" s="253"/>
    </row>
    <row r="19" spans="2:11" ht="15" customHeight="1">
      <c r="B19" s="256"/>
      <c r="C19" s="257"/>
      <c r="D19" s="257"/>
      <c r="E19" s="259" t="s">
        <v>719</v>
      </c>
      <c r="F19" s="375" t="s">
        <v>720</v>
      </c>
      <c r="G19" s="375"/>
      <c r="H19" s="375"/>
      <c r="I19" s="375"/>
      <c r="J19" s="375"/>
      <c r="K19" s="253"/>
    </row>
    <row r="20" spans="2:11" ht="15" customHeight="1">
      <c r="B20" s="256"/>
      <c r="C20" s="257"/>
      <c r="D20" s="257"/>
      <c r="E20" s="259" t="s">
        <v>721</v>
      </c>
      <c r="F20" s="375" t="s">
        <v>722</v>
      </c>
      <c r="G20" s="375"/>
      <c r="H20" s="375"/>
      <c r="I20" s="375"/>
      <c r="J20" s="375"/>
      <c r="K20" s="253"/>
    </row>
    <row r="21" spans="2:11" ht="15" customHeight="1">
      <c r="B21" s="256"/>
      <c r="C21" s="257"/>
      <c r="D21" s="257"/>
      <c r="E21" s="259" t="s">
        <v>723</v>
      </c>
      <c r="F21" s="375" t="s">
        <v>90</v>
      </c>
      <c r="G21" s="375"/>
      <c r="H21" s="375"/>
      <c r="I21" s="375"/>
      <c r="J21" s="375"/>
      <c r="K21" s="253"/>
    </row>
    <row r="22" spans="2:11" ht="15" customHeight="1">
      <c r="B22" s="256"/>
      <c r="C22" s="257"/>
      <c r="D22" s="257"/>
      <c r="E22" s="259" t="s">
        <v>640</v>
      </c>
      <c r="F22" s="375" t="s">
        <v>641</v>
      </c>
      <c r="G22" s="375"/>
      <c r="H22" s="375"/>
      <c r="I22" s="375"/>
      <c r="J22" s="375"/>
      <c r="K22" s="253"/>
    </row>
    <row r="23" spans="2:11" ht="15" customHeight="1">
      <c r="B23" s="256"/>
      <c r="C23" s="257"/>
      <c r="D23" s="257"/>
      <c r="E23" s="259" t="s">
        <v>724</v>
      </c>
      <c r="F23" s="375" t="s">
        <v>725</v>
      </c>
      <c r="G23" s="375"/>
      <c r="H23" s="375"/>
      <c r="I23" s="375"/>
      <c r="J23" s="375"/>
      <c r="K23" s="253"/>
    </row>
    <row r="24" spans="2:11" ht="12.75" customHeight="1">
      <c r="B24" s="256"/>
      <c r="C24" s="257"/>
      <c r="D24" s="257"/>
      <c r="E24" s="257"/>
      <c r="F24" s="257"/>
      <c r="G24" s="257"/>
      <c r="H24" s="257"/>
      <c r="I24" s="257"/>
      <c r="J24" s="257"/>
      <c r="K24" s="253"/>
    </row>
    <row r="25" spans="2:11" ht="15" customHeight="1">
      <c r="B25" s="256"/>
      <c r="C25" s="375" t="s">
        <v>726</v>
      </c>
      <c r="D25" s="375"/>
      <c r="E25" s="375"/>
      <c r="F25" s="375"/>
      <c r="G25" s="375"/>
      <c r="H25" s="375"/>
      <c r="I25" s="375"/>
      <c r="J25" s="375"/>
      <c r="K25" s="253"/>
    </row>
    <row r="26" spans="2:11" ht="15" customHeight="1">
      <c r="B26" s="256"/>
      <c r="C26" s="375" t="s">
        <v>727</v>
      </c>
      <c r="D26" s="375"/>
      <c r="E26" s="375"/>
      <c r="F26" s="375"/>
      <c r="G26" s="375"/>
      <c r="H26" s="375"/>
      <c r="I26" s="375"/>
      <c r="J26" s="375"/>
      <c r="K26" s="253"/>
    </row>
    <row r="27" spans="2:11" ht="15" customHeight="1">
      <c r="B27" s="256"/>
      <c r="C27" s="255"/>
      <c r="D27" s="375" t="s">
        <v>728</v>
      </c>
      <c r="E27" s="375"/>
      <c r="F27" s="375"/>
      <c r="G27" s="375"/>
      <c r="H27" s="375"/>
      <c r="I27" s="375"/>
      <c r="J27" s="375"/>
      <c r="K27" s="253"/>
    </row>
    <row r="28" spans="2:11" ht="15" customHeight="1">
      <c r="B28" s="256"/>
      <c r="C28" s="257"/>
      <c r="D28" s="375" t="s">
        <v>729</v>
      </c>
      <c r="E28" s="375"/>
      <c r="F28" s="375"/>
      <c r="G28" s="375"/>
      <c r="H28" s="375"/>
      <c r="I28" s="375"/>
      <c r="J28" s="375"/>
      <c r="K28" s="253"/>
    </row>
    <row r="29" spans="2:11" ht="12.75" customHeight="1">
      <c r="B29" s="256"/>
      <c r="C29" s="257"/>
      <c r="D29" s="257"/>
      <c r="E29" s="257"/>
      <c r="F29" s="257"/>
      <c r="G29" s="257"/>
      <c r="H29" s="257"/>
      <c r="I29" s="257"/>
      <c r="J29" s="257"/>
      <c r="K29" s="253"/>
    </row>
    <row r="30" spans="2:11" ht="15" customHeight="1">
      <c r="B30" s="256"/>
      <c r="C30" s="257"/>
      <c r="D30" s="375" t="s">
        <v>730</v>
      </c>
      <c r="E30" s="375"/>
      <c r="F30" s="375"/>
      <c r="G30" s="375"/>
      <c r="H30" s="375"/>
      <c r="I30" s="375"/>
      <c r="J30" s="375"/>
      <c r="K30" s="253"/>
    </row>
    <row r="31" spans="2:11" ht="15" customHeight="1">
      <c r="B31" s="256"/>
      <c r="C31" s="257"/>
      <c r="D31" s="375" t="s">
        <v>731</v>
      </c>
      <c r="E31" s="375"/>
      <c r="F31" s="375"/>
      <c r="G31" s="375"/>
      <c r="H31" s="375"/>
      <c r="I31" s="375"/>
      <c r="J31" s="375"/>
      <c r="K31" s="253"/>
    </row>
    <row r="32" spans="2:11" ht="12.75" customHeight="1">
      <c r="B32" s="256"/>
      <c r="C32" s="257"/>
      <c r="D32" s="257"/>
      <c r="E32" s="257"/>
      <c r="F32" s="257"/>
      <c r="G32" s="257"/>
      <c r="H32" s="257"/>
      <c r="I32" s="257"/>
      <c r="J32" s="257"/>
      <c r="K32" s="253"/>
    </row>
    <row r="33" spans="2:11" ht="15" customHeight="1">
      <c r="B33" s="256"/>
      <c r="C33" s="257"/>
      <c r="D33" s="375" t="s">
        <v>732</v>
      </c>
      <c r="E33" s="375"/>
      <c r="F33" s="375"/>
      <c r="G33" s="375"/>
      <c r="H33" s="375"/>
      <c r="I33" s="375"/>
      <c r="J33" s="375"/>
      <c r="K33" s="253"/>
    </row>
    <row r="34" spans="2:11" ht="15" customHeight="1">
      <c r="B34" s="256"/>
      <c r="C34" s="257"/>
      <c r="D34" s="375" t="s">
        <v>733</v>
      </c>
      <c r="E34" s="375"/>
      <c r="F34" s="375"/>
      <c r="G34" s="375"/>
      <c r="H34" s="375"/>
      <c r="I34" s="375"/>
      <c r="J34" s="375"/>
      <c r="K34" s="253"/>
    </row>
    <row r="35" spans="2:11" ht="15" customHeight="1">
      <c r="B35" s="256"/>
      <c r="C35" s="257"/>
      <c r="D35" s="375" t="s">
        <v>734</v>
      </c>
      <c r="E35" s="375"/>
      <c r="F35" s="375"/>
      <c r="G35" s="375"/>
      <c r="H35" s="375"/>
      <c r="I35" s="375"/>
      <c r="J35" s="375"/>
      <c r="K35" s="253"/>
    </row>
    <row r="36" spans="2:11" ht="15" customHeight="1">
      <c r="B36" s="256"/>
      <c r="C36" s="257"/>
      <c r="D36" s="255"/>
      <c r="E36" s="258" t="s">
        <v>112</v>
      </c>
      <c r="F36" s="255"/>
      <c r="G36" s="375" t="s">
        <v>735</v>
      </c>
      <c r="H36" s="375"/>
      <c r="I36" s="375"/>
      <c r="J36" s="375"/>
      <c r="K36" s="253"/>
    </row>
    <row r="37" spans="2:11" ht="30.75" customHeight="1">
      <c r="B37" s="256"/>
      <c r="C37" s="257"/>
      <c r="D37" s="255"/>
      <c r="E37" s="258" t="s">
        <v>736</v>
      </c>
      <c r="F37" s="255"/>
      <c r="G37" s="375" t="s">
        <v>737</v>
      </c>
      <c r="H37" s="375"/>
      <c r="I37" s="375"/>
      <c r="J37" s="375"/>
      <c r="K37" s="253"/>
    </row>
    <row r="38" spans="2:11" ht="15" customHeight="1">
      <c r="B38" s="256"/>
      <c r="C38" s="257"/>
      <c r="D38" s="255"/>
      <c r="E38" s="258" t="s">
        <v>54</v>
      </c>
      <c r="F38" s="255"/>
      <c r="G38" s="375" t="s">
        <v>738</v>
      </c>
      <c r="H38" s="375"/>
      <c r="I38" s="375"/>
      <c r="J38" s="375"/>
      <c r="K38" s="253"/>
    </row>
    <row r="39" spans="2:11" ht="15" customHeight="1">
      <c r="B39" s="256"/>
      <c r="C39" s="257"/>
      <c r="D39" s="255"/>
      <c r="E39" s="258" t="s">
        <v>55</v>
      </c>
      <c r="F39" s="255"/>
      <c r="G39" s="375" t="s">
        <v>739</v>
      </c>
      <c r="H39" s="375"/>
      <c r="I39" s="375"/>
      <c r="J39" s="375"/>
      <c r="K39" s="253"/>
    </row>
    <row r="40" spans="2:11" ht="15" customHeight="1">
      <c r="B40" s="256"/>
      <c r="C40" s="257"/>
      <c r="D40" s="255"/>
      <c r="E40" s="258" t="s">
        <v>113</v>
      </c>
      <c r="F40" s="255"/>
      <c r="G40" s="375" t="s">
        <v>740</v>
      </c>
      <c r="H40" s="375"/>
      <c r="I40" s="375"/>
      <c r="J40" s="375"/>
      <c r="K40" s="253"/>
    </row>
    <row r="41" spans="2:11" ht="15" customHeight="1">
      <c r="B41" s="256"/>
      <c r="C41" s="257"/>
      <c r="D41" s="255"/>
      <c r="E41" s="258" t="s">
        <v>114</v>
      </c>
      <c r="F41" s="255"/>
      <c r="G41" s="375" t="s">
        <v>741</v>
      </c>
      <c r="H41" s="375"/>
      <c r="I41" s="375"/>
      <c r="J41" s="375"/>
      <c r="K41" s="253"/>
    </row>
    <row r="42" spans="2:11" ht="15" customHeight="1">
      <c r="B42" s="256"/>
      <c r="C42" s="257"/>
      <c r="D42" s="255"/>
      <c r="E42" s="258" t="s">
        <v>742</v>
      </c>
      <c r="F42" s="255"/>
      <c r="G42" s="375" t="s">
        <v>743</v>
      </c>
      <c r="H42" s="375"/>
      <c r="I42" s="375"/>
      <c r="J42" s="375"/>
      <c r="K42" s="253"/>
    </row>
    <row r="43" spans="2:11" ht="15" customHeight="1">
      <c r="B43" s="256"/>
      <c r="C43" s="257"/>
      <c r="D43" s="255"/>
      <c r="E43" s="258"/>
      <c r="F43" s="255"/>
      <c r="G43" s="375" t="s">
        <v>744</v>
      </c>
      <c r="H43" s="375"/>
      <c r="I43" s="375"/>
      <c r="J43" s="375"/>
      <c r="K43" s="253"/>
    </row>
    <row r="44" spans="2:11" ht="15" customHeight="1">
      <c r="B44" s="256"/>
      <c r="C44" s="257"/>
      <c r="D44" s="255"/>
      <c r="E44" s="258" t="s">
        <v>745</v>
      </c>
      <c r="F44" s="255"/>
      <c r="G44" s="375" t="s">
        <v>746</v>
      </c>
      <c r="H44" s="375"/>
      <c r="I44" s="375"/>
      <c r="J44" s="375"/>
      <c r="K44" s="253"/>
    </row>
    <row r="45" spans="2:11" ht="15" customHeight="1">
      <c r="B45" s="256"/>
      <c r="C45" s="257"/>
      <c r="D45" s="255"/>
      <c r="E45" s="258" t="s">
        <v>117</v>
      </c>
      <c r="F45" s="255"/>
      <c r="G45" s="375" t="s">
        <v>747</v>
      </c>
      <c r="H45" s="375"/>
      <c r="I45" s="375"/>
      <c r="J45" s="375"/>
      <c r="K45" s="253"/>
    </row>
    <row r="46" spans="2:11" ht="12.75" customHeight="1">
      <c r="B46" s="256"/>
      <c r="C46" s="257"/>
      <c r="D46" s="255"/>
      <c r="E46" s="255"/>
      <c r="F46" s="255"/>
      <c r="G46" s="255"/>
      <c r="H46" s="255"/>
      <c r="I46" s="255"/>
      <c r="J46" s="255"/>
      <c r="K46" s="253"/>
    </row>
    <row r="47" spans="2:11" ht="15" customHeight="1">
      <c r="B47" s="256"/>
      <c r="C47" s="257"/>
      <c r="D47" s="375" t="s">
        <v>748</v>
      </c>
      <c r="E47" s="375"/>
      <c r="F47" s="375"/>
      <c r="G47" s="375"/>
      <c r="H47" s="375"/>
      <c r="I47" s="375"/>
      <c r="J47" s="375"/>
      <c r="K47" s="253"/>
    </row>
    <row r="48" spans="2:11" ht="15" customHeight="1">
      <c r="B48" s="256"/>
      <c r="C48" s="257"/>
      <c r="D48" s="257"/>
      <c r="E48" s="375" t="s">
        <v>749</v>
      </c>
      <c r="F48" s="375"/>
      <c r="G48" s="375"/>
      <c r="H48" s="375"/>
      <c r="I48" s="375"/>
      <c r="J48" s="375"/>
      <c r="K48" s="253"/>
    </row>
    <row r="49" spans="2:11" ht="15" customHeight="1">
      <c r="B49" s="256"/>
      <c r="C49" s="257"/>
      <c r="D49" s="257"/>
      <c r="E49" s="375" t="s">
        <v>750</v>
      </c>
      <c r="F49" s="375"/>
      <c r="G49" s="375"/>
      <c r="H49" s="375"/>
      <c r="I49" s="375"/>
      <c r="J49" s="375"/>
      <c r="K49" s="253"/>
    </row>
    <row r="50" spans="2:11" ht="15" customHeight="1">
      <c r="B50" s="256"/>
      <c r="C50" s="257"/>
      <c r="D50" s="257"/>
      <c r="E50" s="375" t="s">
        <v>751</v>
      </c>
      <c r="F50" s="375"/>
      <c r="G50" s="375"/>
      <c r="H50" s="375"/>
      <c r="I50" s="375"/>
      <c r="J50" s="375"/>
      <c r="K50" s="253"/>
    </row>
    <row r="51" spans="2:11" ht="15" customHeight="1">
      <c r="B51" s="256"/>
      <c r="C51" s="257"/>
      <c r="D51" s="375" t="s">
        <v>752</v>
      </c>
      <c r="E51" s="375"/>
      <c r="F51" s="375"/>
      <c r="G51" s="375"/>
      <c r="H51" s="375"/>
      <c r="I51" s="375"/>
      <c r="J51" s="375"/>
      <c r="K51" s="253"/>
    </row>
    <row r="52" spans="2:11" ht="25.5" customHeight="1">
      <c r="B52" s="252"/>
      <c r="C52" s="376" t="s">
        <v>753</v>
      </c>
      <c r="D52" s="376"/>
      <c r="E52" s="376"/>
      <c r="F52" s="376"/>
      <c r="G52" s="376"/>
      <c r="H52" s="376"/>
      <c r="I52" s="376"/>
      <c r="J52" s="376"/>
      <c r="K52" s="253"/>
    </row>
    <row r="53" spans="2:11" ht="5.25" customHeight="1">
      <c r="B53" s="252"/>
      <c r="C53" s="254"/>
      <c r="D53" s="254"/>
      <c r="E53" s="254"/>
      <c r="F53" s="254"/>
      <c r="G53" s="254"/>
      <c r="H53" s="254"/>
      <c r="I53" s="254"/>
      <c r="J53" s="254"/>
      <c r="K53" s="253"/>
    </row>
    <row r="54" spans="2:11" ht="15" customHeight="1">
      <c r="B54" s="252"/>
      <c r="C54" s="375" t="s">
        <v>754</v>
      </c>
      <c r="D54" s="375"/>
      <c r="E54" s="375"/>
      <c r="F54" s="375"/>
      <c r="G54" s="375"/>
      <c r="H54" s="375"/>
      <c r="I54" s="375"/>
      <c r="J54" s="375"/>
      <c r="K54" s="253"/>
    </row>
    <row r="55" spans="2:11" ht="15" customHeight="1">
      <c r="B55" s="252"/>
      <c r="C55" s="375" t="s">
        <v>755</v>
      </c>
      <c r="D55" s="375"/>
      <c r="E55" s="375"/>
      <c r="F55" s="375"/>
      <c r="G55" s="375"/>
      <c r="H55" s="375"/>
      <c r="I55" s="375"/>
      <c r="J55" s="375"/>
      <c r="K55" s="253"/>
    </row>
    <row r="56" spans="2:11" ht="12.75" customHeight="1">
      <c r="B56" s="252"/>
      <c r="C56" s="255"/>
      <c r="D56" s="255"/>
      <c r="E56" s="255"/>
      <c r="F56" s="255"/>
      <c r="G56" s="255"/>
      <c r="H56" s="255"/>
      <c r="I56" s="255"/>
      <c r="J56" s="255"/>
      <c r="K56" s="253"/>
    </row>
    <row r="57" spans="2:11" ht="15" customHeight="1">
      <c r="B57" s="252"/>
      <c r="C57" s="375" t="s">
        <v>756</v>
      </c>
      <c r="D57" s="375"/>
      <c r="E57" s="375"/>
      <c r="F57" s="375"/>
      <c r="G57" s="375"/>
      <c r="H57" s="375"/>
      <c r="I57" s="375"/>
      <c r="J57" s="375"/>
      <c r="K57" s="253"/>
    </row>
    <row r="58" spans="2:11" ht="15" customHeight="1">
      <c r="B58" s="252"/>
      <c r="C58" s="257"/>
      <c r="D58" s="375" t="s">
        <v>757</v>
      </c>
      <c r="E58" s="375"/>
      <c r="F58" s="375"/>
      <c r="G58" s="375"/>
      <c r="H58" s="375"/>
      <c r="I58" s="375"/>
      <c r="J58" s="375"/>
      <c r="K58" s="253"/>
    </row>
    <row r="59" spans="2:11" ht="15" customHeight="1">
      <c r="B59" s="252"/>
      <c r="C59" s="257"/>
      <c r="D59" s="375" t="s">
        <v>758</v>
      </c>
      <c r="E59" s="375"/>
      <c r="F59" s="375"/>
      <c r="G59" s="375"/>
      <c r="H59" s="375"/>
      <c r="I59" s="375"/>
      <c r="J59" s="375"/>
      <c r="K59" s="253"/>
    </row>
    <row r="60" spans="2:11" ht="15" customHeight="1">
      <c r="B60" s="252"/>
      <c r="C60" s="257"/>
      <c r="D60" s="375" t="s">
        <v>759</v>
      </c>
      <c r="E60" s="375"/>
      <c r="F60" s="375"/>
      <c r="G60" s="375"/>
      <c r="H60" s="375"/>
      <c r="I60" s="375"/>
      <c r="J60" s="375"/>
      <c r="K60" s="253"/>
    </row>
    <row r="61" spans="2:11" ht="15" customHeight="1">
      <c r="B61" s="252"/>
      <c r="C61" s="257"/>
      <c r="D61" s="375" t="s">
        <v>760</v>
      </c>
      <c r="E61" s="375"/>
      <c r="F61" s="375"/>
      <c r="G61" s="375"/>
      <c r="H61" s="375"/>
      <c r="I61" s="375"/>
      <c r="J61" s="375"/>
      <c r="K61" s="253"/>
    </row>
    <row r="62" spans="2:11" ht="15" customHeight="1">
      <c r="B62" s="252"/>
      <c r="C62" s="257"/>
      <c r="D62" s="377" t="s">
        <v>761</v>
      </c>
      <c r="E62" s="377"/>
      <c r="F62" s="377"/>
      <c r="G62" s="377"/>
      <c r="H62" s="377"/>
      <c r="I62" s="377"/>
      <c r="J62" s="377"/>
      <c r="K62" s="253"/>
    </row>
    <row r="63" spans="2:11" ht="15" customHeight="1">
      <c r="B63" s="252"/>
      <c r="C63" s="257"/>
      <c r="D63" s="375" t="s">
        <v>762</v>
      </c>
      <c r="E63" s="375"/>
      <c r="F63" s="375"/>
      <c r="G63" s="375"/>
      <c r="H63" s="375"/>
      <c r="I63" s="375"/>
      <c r="J63" s="375"/>
      <c r="K63" s="253"/>
    </row>
    <row r="64" spans="2:11" ht="12.75" customHeight="1">
      <c r="B64" s="252"/>
      <c r="C64" s="257"/>
      <c r="D64" s="257"/>
      <c r="E64" s="260"/>
      <c r="F64" s="257"/>
      <c r="G64" s="257"/>
      <c r="H64" s="257"/>
      <c r="I64" s="257"/>
      <c r="J64" s="257"/>
      <c r="K64" s="253"/>
    </row>
    <row r="65" spans="2:11" ht="15" customHeight="1">
      <c r="B65" s="252"/>
      <c r="C65" s="257"/>
      <c r="D65" s="375" t="s">
        <v>763</v>
      </c>
      <c r="E65" s="375"/>
      <c r="F65" s="375"/>
      <c r="G65" s="375"/>
      <c r="H65" s="375"/>
      <c r="I65" s="375"/>
      <c r="J65" s="375"/>
      <c r="K65" s="253"/>
    </row>
    <row r="66" spans="2:11" ht="15" customHeight="1">
      <c r="B66" s="252"/>
      <c r="C66" s="257"/>
      <c r="D66" s="377" t="s">
        <v>764</v>
      </c>
      <c r="E66" s="377"/>
      <c r="F66" s="377"/>
      <c r="G66" s="377"/>
      <c r="H66" s="377"/>
      <c r="I66" s="377"/>
      <c r="J66" s="377"/>
      <c r="K66" s="253"/>
    </row>
    <row r="67" spans="2:11" ht="15" customHeight="1">
      <c r="B67" s="252"/>
      <c r="C67" s="257"/>
      <c r="D67" s="375" t="s">
        <v>765</v>
      </c>
      <c r="E67" s="375"/>
      <c r="F67" s="375"/>
      <c r="G67" s="375"/>
      <c r="H67" s="375"/>
      <c r="I67" s="375"/>
      <c r="J67" s="375"/>
      <c r="K67" s="253"/>
    </row>
    <row r="68" spans="2:11" ht="15" customHeight="1">
      <c r="B68" s="252"/>
      <c r="C68" s="257"/>
      <c r="D68" s="375" t="s">
        <v>766</v>
      </c>
      <c r="E68" s="375"/>
      <c r="F68" s="375"/>
      <c r="G68" s="375"/>
      <c r="H68" s="375"/>
      <c r="I68" s="375"/>
      <c r="J68" s="375"/>
      <c r="K68" s="253"/>
    </row>
    <row r="69" spans="2:11" ht="15" customHeight="1">
      <c r="B69" s="252"/>
      <c r="C69" s="257"/>
      <c r="D69" s="375" t="s">
        <v>767</v>
      </c>
      <c r="E69" s="375"/>
      <c r="F69" s="375"/>
      <c r="G69" s="375"/>
      <c r="H69" s="375"/>
      <c r="I69" s="375"/>
      <c r="J69" s="375"/>
      <c r="K69" s="253"/>
    </row>
    <row r="70" spans="2:11" ht="15" customHeight="1">
      <c r="B70" s="252"/>
      <c r="C70" s="257"/>
      <c r="D70" s="375" t="s">
        <v>768</v>
      </c>
      <c r="E70" s="375"/>
      <c r="F70" s="375"/>
      <c r="G70" s="375"/>
      <c r="H70" s="375"/>
      <c r="I70" s="375"/>
      <c r="J70" s="375"/>
      <c r="K70" s="253"/>
    </row>
    <row r="71" spans="2:11" ht="12.75" customHeight="1">
      <c r="B71" s="261"/>
      <c r="C71" s="262"/>
      <c r="D71" s="262"/>
      <c r="E71" s="262"/>
      <c r="F71" s="262"/>
      <c r="G71" s="262"/>
      <c r="H71" s="262"/>
      <c r="I71" s="262"/>
      <c r="J71" s="262"/>
      <c r="K71" s="263"/>
    </row>
    <row r="72" spans="2:11" ht="18.75" customHeight="1">
      <c r="B72" s="264"/>
      <c r="C72" s="264"/>
      <c r="D72" s="264"/>
      <c r="E72" s="264"/>
      <c r="F72" s="264"/>
      <c r="G72" s="264"/>
      <c r="H72" s="264"/>
      <c r="I72" s="264"/>
      <c r="J72" s="264"/>
      <c r="K72" s="265"/>
    </row>
    <row r="73" spans="2:11" ht="18.75" customHeight="1">
      <c r="B73" s="265"/>
      <c r="C73" s="265"/>
      <c r="D73" s="265"/>
      <c r="E73" s="265"/>
      <c r="F73" s="265"/>
      <c r="G73" s="265"/>
      <c r="H73" s="265"/>
      <c r="I73" s="265"/>
      <c r="J73" s="265"/>
      <c r="K73" s="265"/>
    </row>
    <row r="74" spans="2:11" ht="7.5" customHeight="1">
      <c r="B74" s="266"/>
      <c r="C74" s="267"/>
      <c r="D74" s="267"/>
      <c r="E74" s="267"/>
      <c r="F74" s="267"/>
      <c r="G74" s="267"/>
      <c r="H74" s="267"/>
      <c r="I74" s="267"/>
      <c r="J74" s="267"/>
      <c r="K74" s="268"/>
    </row>
    <row r="75" spans="2:11" ht="45" customHeight="1">
      <c r="B75" s="269"/>
      <c r="C75" s="378" t="s">
        <v>769</v>
      </c>
      <c r="D75" s="378"/>
      <c r="E75" s="378"/>
      <c r="F75" s="378"/>
      <c r="G75" s="378"/>
      <c r="H75" s="378"/>
      <c r="I75" s="378"/>
      <c r="J75" s="378"/>
      <c r="K75" s="270"/>
    </row>
    <row r="76" spans="2:11" ht="17.25" customHeight="1">
      <c r="B76" s="269"/>
      <c r="C76" s="271" t="s">
        <v>770</v>
      </c>
      <c r="D76" s="271"/>
      <c r="E76" s="271"/>
      <c r="F76" s="271" t="s">
        <v>771</v>
      </c>
      <c r="G76" s="272"/>
      <c r="H76" s="271" t="s">
        <v>55</v>
      </c>
      <c r="I76" s="271" t="s">
        <v>58</v>
      </c>
      <c r="J76" s="271" t="s">
        <v>772</v>
      </c>
      <c r="K76" s="270"/>
    </row>
    <row r="77" spans="2:11" ht="17.25" customHeight="1">
      <c r="B77" s="269"/>
      <c r="C77" s="273" t="s">
        <v>773</v>
      </c>
      <c r="D77" s="273"/>
      <c r="E77" s="273"/>
      <c r="F77" s="274" t="s">
        <v>774</v>
      </c>
      <c r="G77" s="275"/>
      <c r="H77" s="273"/>
      <c r="I77" s="273"/>
      <c r="J77" s="273" t="s">
        <v>775</v>
      </c>
      <c r="K77" s="270"/>
    </row>
    <row r="78" spans="2:11" ht="5.25" customHeight="1">
      <c r="B78" s="269"/>
      <c r="C78" s="276"/>
      <c r="D78" s="276"/>
      <c r="E78" s="276"/>
      <c r="F78" s="276"/>
      <c r="G78" s="277"/>
      <c r="H78" s="276"/>
      <c r="I78" s="276"/>
      <c r="J78" s="276"/>
      <c r="K78" s="270"/>
    </row>
    <row r="79" spans="2:11" ht="15" customHeight="1">
      <c r="B79" s="269"/>
      <c r="C79" s="258" t="s">
        <v>54</v>
      </c>
      <c r="D79" s="276"/>
      <c r="E79" s="276"/>
      <c r="F79" s="278" t="s">
        <v>776</v>
      </c>
      <c r="G79" s="277"/>
      <c r="H79" s="258" t="s">
        <v>777</v>
      </c>
      <c r="I79" s="258" t="s">
        <v>778</v>
      </c>
      <c r="J79" s="258">
        <v>20</v>
      </c>
      <c r="K79" s="270"/>
    </row>
    <row r="80" spans="2:11" ht="15" customHeight="1">
      <c r="B80" s="269"/>
      <c r="C80" s="258" t="s">
        <v>779</v>
      </c>
      <c r="D80" s="258"/>
      <c r="E80" s="258"/>
      <c r="F80" s="278" t="s">
        <v>776</v>
      </c>
      <c r="G80" s="277"/>
      <c r="H80" s="258" t="s">
        <v>780</v>
      </c>
      <c r="I80" s="258" t="s">
        <v>778</v>
      </c>
      <c r="J80" s="258">
        <v>120</v>
      </c>
      <c r="K80" s="270"/>
    </row>
    <row r="81" spans="2:11" ht="15" customHeight="1">
      <c r="B81" s="279"/>
      <c r="C81" s="258" t="s">
        <v>781</v>
      </c>
      <c r="D81" s="258"/>
      <c r="E81" s="258"/>
      <c r="F81" s="278" t="s">
        <v>782</v>
      </c>
      <c r="G81" s="277"/>
      <c r="H81" s="258" t="s">
        <v>783</v>
      </c>
      <c r="I81" s="258" t="s">
        <v>778</v>
      </c>
      <c r="J81" s="258">
        <v>50</v>
      </c>
      <c r="K81" s="270"/>
    </row>
    <row r="82" spans="2:11" ht="15" customHeight="1">
      <c r="B82" s="279"/>
      <c r="C82" s="258" t="s">
        <v>784</v>
      </c>
      <c r="D82" s="258"/>
      <c r="E82" s="258"/>
      <c r="F82" s="278" t="s">
        <v>776</v>
      </c>
      <c r="G82" s="277"/>
      <c r="H82" s="258" t="s">
        <v>785</v>
      </c>
      <c r="I82" s="258" t="s">
        <v>786</v>
      </c>
      <c r="J82" s="258"/>
      <c r="K82" s="270"/>
    </row>
    <row r="83" spans="2:11" ht="15" customHeight="1">
      <c r="B83" s="279"/>
      <c r="C83" s="280" t="s">
        <v>787</v>
      </c>
      <c r="D83" s="280"/>
      <c r="E83" s="280"/>
      <c r="F83" s="281" t="s">
        <v>782</v>
      </c>
      <c r="G83" s="280"/>
      <c r="H83" s="280" t="s">
        <v>788</v>
      </c>
      <c r="I83" s="280" t="s">
        <v>778</v>
      </c>
      <c r="J83" s="280">
        <v>15</v>
      </c>
      <c r="K83" s="270"/>
    </row>
    <row r="84" spans="2:11" ht="15" customHeight="1">
      <c r="B84" s="279"/>
      <c r="C84" s="280" t="s">
        <v>789</v>
      </c>
      <c r="D84" s="280"/>
      <c r="E84" s="280"/>
      <c r="F84" s="281" t="s">
        <v>782</v>
      </c>
      <c r="G84" s="280"/>
      <c r="H84" s="280" t="s">
        <v>790</v>
      </c>
      <c r="I84" s="280" t="s">
        <v>778</v>
      </c>
      <c r="J84" s="280">
        <v>15</v>
      </c>
      <c r="K84" s="270"/>
    </row>
    <row r="85" spans="2:11" ht="15" customHeight="1">
      <c r="B85" s="279"/>
      <c r="C85" s="280" t="s">
        <v>791</v>
      </c>
      <c r="D85" s="280"/>
      <c r="E85" s="280"/>
      <c r="F85" s="281" t="s">
        <v>782</v>
      </c>
      <c r="G85" s="280"/>
      <c r="H85" s="280" t="s">
        <v>792</v>
      </c>
      <c r="I85" s="280" t="s">
        <v>778</v>
      </c>
      <c r="J85" s="280">
        <v>20</v>
      </c>
      <c r="K85" s="270"/>
    </row>
    <row r="86" spans="2:11" ht="15" customHeight="1">
      <c r="B86" s="279"/>
      <c r="C86" s="280" t="s">
        <v>793</v>
      </c>
      <c r="D86" s="280"/>
      <c r="E86" s="280"/>
      <c r="F86" s="281" t="s">
        <v>782</v>
      </c>
      <c r="G86" s="280"/>
      <c r="H86" s="280" t="s">
        <v>794</v>
      </c>
      <c r="I86" s="280" t="s">
        <v>778</v>
      </c>
      <c r="J86" s="280">
        <v>20</v>
      </c>
      <c r="K86" s="270"/>
    </row>
    <row r="87" spans="2:11" ht="15" customHeight="1">
      <c r="B87" s="279"/>
      <c r="C87" s="258" t="s">
        <v>795</v>
      </c>
      <c r="D87" s="258"/>
      <c r="E87" s="258"/>
      <c r="F87" s="278" t="s">
        <v>782</v>
      </c>
      <c r="G87" s="277"/>
      <c r="H87" s="258" t="s">
        <v>796</v>
      </c>
      <c r="I87" s="258" t="s">
        <v>778</v>
      </c>
      <c r="J87" s="258">
        <v>50</v>
      </c>
      <c r="K87" s="270"/>
    </row>
    <row r="88" spans="2:11" ht="15" customHeight="1">
      <c r="B88" s="279"/>
      <c r="C88" s="258" t="s">
        <v>797</v>
      </c>
      <c r="D88" s="258"/>
      <c r="E88" s="258"/>
      <c r="F88" s="278" t="s">
        <v>782</v>
      </c>
      <c r="G88" s="277"/>
      <c r="H88" s="258" t="s">
        <v>798</v>
      </c>
      <c r="I88" s="258" t="s">
        <v>778</v>
      </c>
      <c r="J88" s="258">
        <v>20</v>
      </c>
      <c r="K88" s="270"/>
    </row>
    <row r="89" spans="2:11" ht="15" customHeight="1">
      <c r="B89" s="279"/>
      <c r="C89" s="258" t="s">
        <v>799</v>
      </c>
      <c r="D89" s="258"/>
      <c r="E89" s="258"/>
      <c r="F89" s="278" t="s">
        <v>782</v>
      </c>
      <c r="G89" s="277"/>
      <c r="H89" s="258" t="s">
        <v>800</v>
      </c>
      <c r="I89" s="258" t="s">
        <v>778</v>
      </c>
      <c r="J89" s="258">
        <v>20</v>
      </c>
      <c r="K89" s="270"/>
    </row>
    <row r="90" spans="2:11" ht="15" customHeight="1">
      <c r="B90" s="279"/>
      <c r="C90" s="258" t="s">
        <v>801</v>
      </c>
      <c r="D90" s="258"/>
      <c r="E90" s="258"/>
      <c r="F90" s="278" t="s">
        <v>782</v>
      </c>
      <c r="G90" s="277"/>
      <c r="H90" s="258" t="s">
        <v>802</v>
      </c>
      <c r="I90" s="258" t="s">
        <v>778</v>
      </c>
      <c r="J90" s="258">
        <v>50</v>
      </c>
      <c r="K90" s="270"/>
    </row>
    <row r="91" spans="2:11" ht="15" customHeight="1">
      <c r="B91" s="279"/>
      <c r="C91" s="258" t="s">
        <v>803</v>
      </c>
      <c r="D91" s="258"/>
      <c r="E91" s="258"/>
      <c r="F91" s="278" t="s">
        <v>782</v>
      </c>
      <c r="G91" s="277"/>
      <c r="H91" s="258" t="s">
        <v>803</v>
      </c>
      <c r="I91" s="258" t="s">
        <v>778</v>
      </c>
      <c r="J91" s="258">
        <v>50</v>
      </c>
      <c r="K91" s="270"/>
    </row>
    <row r="92" spans="2:11" ht="15" customHeight="1">
      <c r="B92" s="279"/>
      <c r="C92" s="258" t="s">
        <v>804</v>
      </c>
      <c r="D92" s="258"/>
      <c r="E92" s="258"/>
      <c r="F92" s="278" t="s">
        <v>782</v>
      </c>
      <c r="G92" s="277"/>
      <c r="H92" s="258" t="s">
        <v>805</v>
      </c>
      <c r="I92" s="258" t="s">
        <v>778</v>
      </c>
      <c r="J92" s="258">
        <v>255</v>
      </c>
      <c r="K92" s="270"/>
    </row>
    <row r="93" spans="2:11" ht="15" customHeight="1">
      <c r="B93" s="279"/>
      <c r="C93" s="258" t="s">
        <v>806</v>
      </c>
      <c r="D93" s="258"/>
      <c r="E93" s="258"/>
      <c r="F93" s="278" t="s">
        <v>776</v>
      </c>
      <c r="G93" s="277"/>
      <c r="H93" s="258" t="s">
        <v>807</v>
      </c>
      <c r="I93" s="258" t="s">
        <v>808</v>
      </c>
      <c r="J93" s="258"/>
      <c r="K93" s="270"/>
    </row>
    <row r="94" spans="2:11" ht="15" customHeight="1">
      <c r="B94" s="279"/>
      <c r="C94" s="258" t="s">
        <v>809</v>
      </c>
      <c r="D94" s="258"/>
      <c r="E94" s="258"/>
      <c r="F94" s="278" t="s">
        <v>776</v>
      </c>
      <c r="G94" s="277"/>
      <c r="H94" s="258" t="s">
        <v>810</v>
      </c>
      <c r="I94" s="258" t="s">
        <v>811</v>
      </c>
      <c r="J94" s="258"/>
      <c r="K94" s="270"/>
    </row>
    <row r="95" spans="2:11" ht="15" customHeight="1">
      <c r="B95" s="279"/>
      <c r="C95" s="258" t="s">
        <v>812</v>
      </c>
      <c r="D95" s="258"/>
      <c r="E95" s="258"/>
      <c r="F95" s="278" t="s">
        <v>776</v>
      </c>
      <c r="G95" s="277"/>
      <c r="H95" s="258" t="s">
        <v>812</v>
      </c>
      <c r="I95" s="258" t="s">
        <v>811</v>
      </c>
      <c r="J95" s="258"/>
      <c r="K95" s="270"/>
    </row>
    <row r="96" spans="2:11" ht="15" customHeight="1">
      <c r="B96" s="279"/>
      <c r="C96" s="258" t="s">
        <v>39</v>
      </c>
      <c r="D96" s="258"/>
      <c r="E96" s="258"/>
      <c r="F96" s="278" t="s">
        <v>776</v>
      </c>
      <c r="G96" s="277"/>
      <c r="H96" s="258" t="s">
        <v>813</v>
      </c>
      <c r="I96" s="258" t="s">
        <v>811</v>
      </c>
      <c r="J96" s="258"/>
      <c r="K96" s="270"/>
    </row>
    <row r="97" spans="2:11" ht="15" customHeight="1">
      <c r="B97" s="279"/>
      <c r="C97" s="258" t="s">
        <v>49</v>
      </c>
      <c r="D97" s="258"/>
      <c r="E97" s="258"/>
      <c r="F97" s="278" t="s">
        <v>776</v>
      </c>
      <c r="G97" s="277"/>
      <c r="H97" s="258" t="s">
        <v>814</v>
      </c>
      <c r="I97" s="258" t="s">
        <v>811</v>
      </c>
      <c r="J97" s="258"/>
      <c r="K97" s="270"/>
    </row>
    <row r="98" spans="2:11" ht="15" customHeight="1">
      <c r="B98" s="282"/>
      <c r="C98" s="283"/>
      <c r="D98" s="283"/>
      <c r="E98" s="283"/>
      <c r="F98" s="283"/>
      <c r="G98" s="283"/>
      <c r="H98" s="283"/>
      <c r="I98" s="283"/>
      <c r="J98" s="283"/>
      <c r="K98" s="284"/>
    </row>
    <row r="99" spans="2:11" ht="18.75" customHeight="1">
      <c r="B99" s="285"/>
      <c r="C99" s="286"/>
      <c r="D99" s="286"/>
      <c r="E99" s="286"/>
      <c r="F99" s="286"/>
      <c r="G99" s="286"/>
      <c r="H99" s="286"/>
      <c r="I99" s="286"/>
      <c r="J99" s="286"/>
      <c r="K99" s="285"/>
    </row>
    <row r="100" spans="2:11" ht="18.75" customHeight="1">
      <c r="B100" s="265"/>
      <c r="C100" s="265"/>
      <c r="D100" s="265"/>
      <c r="E100" s="265"/>
      <c r="F100" s="265"/>
      <c r="G100" s="265"/>
      <c r="H100" s="265"/>
      <c r="I100" s="265"/>
      <c r="J100" s="265"/>
      <c r="K100" s="265"/>
    </row>
    <row r="101" spans="2:11" ht="7.5" customHeight="1">
      <c r="B101" s="266"/>
      <c r="C101" s="267"/>
      <c r="D101" s="267"/>
      <c r="E101" s="267"/>
      <c r="F101" s="267"/>
      <c r="G101" s="267"/>
      <c r="H101" s="267"/>
      <c r="I101" s="267"/>
      <c r="J101" s="267"/>
      <c r="K101" s="268"/>
    </row>
    <row r="102" spans="2:11" ht="45" customHeight="1">
      <c r="B102" s="269"/>
      <c r="C102" s="378" t="s">
        <v>815</v>
      </c>
      <c r="D102" s="378"/>
      <c r="E102" s="378"/>
      <c r="F102" s="378"/>
      <c r="G102" s="378"/>
      <c r="H102" s="378"/>
      <c r="I102" s="378"/>
      <c r="J102" s="378"/>
      <c r="K102" s="270"/>
    </row>
    <row r="103" spans="2:11" ht="17.25" customHeight="1">
      <c r="B103" s="269"/>
      <c r="C103" s="271" t="s">
        <v>770</v>
      </c>
      <c r="D103" s="271"/>
      <c r="E103" s="271"/>
      <c r="F103" s="271" t="s">
        <v>771</v>
      </c>
      <c r="G103" s="272"/>
      <c r="H103" s="271" t="s">
        <v>55</v>
      </c>
      <c r="I103" s="271" t="s">
        <v>58</v>
      </c>
      <c r="J103" s="271" t="s">
        <v>772</v>
      </c>
      <c r="K103" s="270"/>
    </row>
    <row r="104" spans="2:11" ht="17.25" customHeight="1">
      <c r="B104" s="269"/>
      <c r="C104" s="273" t="s">
        <v>773</v>
      </c>
      <c r="D104" s="273"/>
      <c r="E104" s="273"/>
      <c r="F104" s="274" t="s">
        <v>774</v>
      </c>
      <c r="G104" s="275"/>
      <c r="H104" s="273"/>
      <c r="I104" s="273"/>
      <c r="J104" s="273" t="s">
        <v>775</v>
      </c>
      <c r="K104" s="270"/>
    </row>
    <row r="105" spans="2:11" ht="5.25" customHeight="1">
      <c r="B105" s="269"/>
      <c r="C105" s="271"/>
      <c r="D105" s="271"/>
      <c r="E105" s="271"/>
      <c r="F105" s="271"/>
      <c r="G105" s="287"/>
      <c r="H105" s="271"/>
      <c r="I105" s="271"/>
      <c r="J105" s="271"/>
      <c r="K105" s="270"/>
    </row>
    <row r="106" spans="2:11" ht="15" customHeight="1">
      <c r="B106" s="269"/>
      <c r="C106" s="258" t="s">
        <v>54</v>
      </c>
      <c r="D106" s="276"/>
      <c r="E106" s="276"/>
      <c r="F106" s="278" t="s">
        <v>776</v>
      </c>
      <c r="G106" s="287"/>
      <c r="H106" s="258" t="s">
        <v>816</v>
      </c>
      <c r="I106" s="258" t="s">
        <v>778</v>
      </c>
      <c r="J106" s="258">
        <v>20</v>
      </c>
      <c r="K106" s="270"/>
    </row>
    <row r="107" spans="2:11" ht="15" customHeight="1">
      <c r="B107" s="269"/>
      <c r="C107" s="258" t="s">
        <v>779</v>
      </c>
      <c r="D107" s="258"/>
      <c r="E107" s="258"/>
      <c r="F107" s="278" t="s">
        <v>776</v>
      </c>
      <c r="G107" s="258"/>
      <c r="H107" s="258" t="s">
        <v>816</v>
      </c>
      <c r="I107" s="258" t="s">
        <v>778</v>
      </c>
      <c r="J107" s="258">
        <v>120</v>
      </c>
      <c r="K107" s="270"/>
    </row>
    <row r="108" spans="2:11" ht="15" customHeight="1">
      <c r="B108" s="279"/>
      <c r="C108" s="258" t="s">
        <v>781</v>
      </c>
      <c r="D108" s="258"/>
      <c r="E108" s="258"/>
      <c r="F108" s="278" t="s">
        <v>782</v>
      </c>
      <c r="G108" s="258"/>
      <c r="H108" s="258" t="s">
        <v>816</v>
      </c>
      <c r="I108" s="258" t="s">
        <v>778</v>
      </c>
      <c r="J108" s="258">
        <v>50</v>
      </c>
      <c r="K108" s="270"/>
    </row>
    <row r="109" spans="2:11" ht="15" customHeight="1">
      <c r="B109" s="279"/>
      <c r="C109" s="258" t="s">
        <v>784</v>
      </c>
      <c r="D109" s="258"/>
      <c r="E109" s="258"/>
      <c r="F109" s="278" t="s">
        <v>776</v>
      </c>
      <c r="G109" s="258"/>
      <c r="H109" s="258" t="s">
        <v>816</v>
      </c>
      <c r="I109" s="258" t="s">
        <v>786</v>
      </c>
      <c r="J109" s="258"/>
      <c r="K109" s="270"/>
    </row>
    <row r="110" spans="2:11" ht="15" customHeight="1">
      <c r="B110" s="279"/>
      <c r="C110" s="258" t="s">
        <v>795</v>
      </c>
      <c r="D110" s="258"/>
      <c r="E110" s="258"/>
      <c r="F110" s="278" t="s">
        <v>782</v>
      </c>
      <c r="G110" s="258"/>
      <c r="H110" s="258" t="s">
        <v>816</v>
      </c>
      <c r="I110" s="258" t="s">
        <v>778</v>
      </c>
      <c r="J110" s="258">
        <v>50</v>
      </c>
      <c r="K110" s="270"/>
    </row>
    <row r="111" spans="2:11" ht="15" customHeight="1">
      <c r="B111" s="279"/>
      <c r="C111" s="258" t="s">
        <v>803</v>
      </c>
      <c r="D111" s="258"/>
      <c r="E111" s="258"/>
      <c r="F111" s="278" t="s">
        <v>782</v>
      </c>
      <c r="G111" s="258"/>
      <c r="H111" s="258" t="s">
        <v>816</v>
      </c>
      <c r="I111" s="258" t="s">
        <v>778</v>
      </c>
      <c r="J111" s="258">
        <v>50</v>
      </c>
      <c r="K111" s="270"/>
    </row>
    <row r="112" spans="2:11" ht="15" customHeight="1">
      <c r="B112" s="279"/>
      <c r="C112" s="258" t="s">
        <v>801</v>
      </c>
      <c r="D112" s="258"/>
      <c r="E112" s="258"/>
      <c r="F112" s="278" t="s">
        <v>782</v>
      </c>
      <c r="G112" s="258"/>
      <c r="H112" s="258" t="s">
        <v>816</v>
      </c>
      <c r="I112" s="258" t="s">
        <v>778</v>
      </c>
      <c r="J112" s="258">
        <v>50</v>
      </c>
      <c r="K112" s="270"/>
    </row>
    <row r="113" spans="2:11" ht="15" customHeight="1">
      <c r="B113" s="279"/>
      <c r="C113" s="258" t="s">
        <v>54</v>
      </c>
      <c r="D113" s="258"/>
      <c r="E113" s="258"/>
      <c r="F113" s="278" t="s">
        <v>776</v>
      </c>
      <c r="G113" s="258"/>
      <c r="H113" s="258" t="s">
        <v>817</v>
      </c>
      <c r="I113" s="258" t="s">
        <v>778</v>
      </c>
      <c r="J113" s="258">
        <v>20</v>
      </c>
      <c r="K113" s="270"/>
    </row>
    <row r="114" spans="2:11" ht="15" customHeight="1">
      <c r="B114" s="279"/>
      <c r="C114" s="258" t="s">
        <v>818</v>
      </c>
      <c r="D114" s="258"/>
      <c r="E114" s="258"/>
      <c r="F114" s="278" t="s">
        <v>776</v>
      </c>
      <c r="G114" s="258"/>
      <c r="H114" s="258" t="s">
        <v>819</v>
      </c>
      <c r="I114" s="258" t="s">
        <v>778</v>
      </c>
      <c r="J114" s="258">
        <v>120</v>
      </c>
      <c r="K114" s="270"/>
    </row>
    <row r="115" spans="2:11" ht="15" customHeight="1">
      <c r="B115" s="279"/>
      <c r="C115" s="258" t="s">
        <v>39</v>
      </c>
      <c r="D115" s="258"/>
      <c r="E115" s="258"/>
      <c r="F115" s="278" t="s">
        <v>776</v>
      </c>
      <c r="G115" s="258"/>
      <c r="H115" s="258" t="s">
        <v>820</v>
      </c>
      <c r="I115" s="258" t="s">
        <v>811</v>
      </c>
      <c r="J115" s="258"/>
      <c r="K115" s="270"/>
    </row>
    <row r="116" spans="2:11" ht="15" customHeight="1">
      <c r="B116" s="279"/>
      <c r="C116" s="258" t="s">
        <v>49</v>
      </c>
      <c r="D116" s="258"/>
      <c r="E116" s="258"/>
      <c r="F116" s="278" t="s">
        <v>776</v>
      </c>
      <c r="G116" s="258"/>
      <c r="H116" s="258" t="s">
        <v>821</v>
      </c>
      <c r="I116" s="258" t="s">
        <v>811</v>
      </c>
      <c r="J116" s="258"/>
      <c r="K116" s="270"/>
    </row>
    <row r="117" spans="2:11" ht="15" customHeight="1">
      <c r="B117" s="279"/>
      <c r="C117" s="258" t="s">
        <v>58</v>
      </c>
      <c r="D117" s="258"/>
      <c r="E117" s="258"/>
      <c r="F117" s="278" t="s">
        <v>776</v>
      </c>
      <c r="G117" s="258"/>
      <c r="H117" s="258" t="s">
        <v>822</v>
      </c>
      <c r="I117" s="258" t="s">
        <v>823</v>
      </c>
      <c r="J117" s="258"/>
      <c r="K117" s="270"/>
    </row>
    <row r="118" spans="2:11" ht="15" customHeight="1">
      <c r="B118" s="282"/>
      <c r="C118" s="288"/>
      <c r="D118" s="288"/>
      <c r="E118" s="288"/>
      <c r="F118" s="288"/>
      <c r="G118" s="288"/>
      <c r="H118" s="288"/>
      <c r="I118" s="288"/>
      <c r="J118" s="288"/>
      <c r="K118" s="284"/>
    </row>
    <row r="119" spans="2:11" ht="18.75" customHeight="1">
      <c r="B119" s="289"/>
      <c r="C119" s="255"/>
      <c r="D119" s="255"/>
      <c r="E119" s="255"/>
      <c r="F119" s="290"/>
      <c r="G119" s="255"/>
      <c r="H119" s="255"/>
      <c r="I119" s="255"/>
      <c r="J119" s="255"/>
      <c r="K119" s="289"/>
    </row>
    <row r="120" spans="2:11" ht="18.75" customHeight="1">
      <c r="B120" s="265"/>
      <c r="C120" s="265"/>
      <c r="D120" s="265"/>
      <c r="E120" s="265"/>
      <c r="F120" s="265"/>
      <c r="G120" s="265"/>
      <c r="H120" s="265"/>
      <c r="I120" s="265"/>
      <c r="J120" s="265"/>
      <c r="K120" s="265"/>
    </row>
    <row r="121" spans="2:11" ht="7.5" customHeight="1">
      <c r="B121" s="291"/>
      <c r="C121" s="292"/>
      <c r="D121" s="292"/>
      <c r="E121" s="292"/>
      <c r="F121" s="292"/>
      <c r="G121" s="292"/>
      <c r="H121" s="292"/>
      <c r="I121" s="292"/>
      <c r="J121" s="292"/>
      <c r="K121" s="293"/>
    </row>
    <row r="122" spans="2:11" ht="45" customHeight="1">
      <c r="B122" s="294"/>
      <c r="C122" s="374" t="s">
        <v>824</v>
      </c>
      <c r="D122" s="374"/>
      <c r="E122" s="374"/>
      <c r="F122" s="374"/>
      <c r="G122" s="374"/>
      <c r="H122" s="374"/>
      <c r="I122" s="374"/>
      <c r="J122" s="374"/>
      <c r="K122" s="295"/>
    </row>
    <row r="123" spans="2:11" ht="17.25" customHeight="1">
      <c r="B123" s="296"/>
      <c r="C123" s="271" t="s">
        <v>770</v>
      </c>
      <c r="D123" s="271"/>
      <c r="E123" s="271"/>
      <c r="F123" s="271" t="s">
        <v>771</v>
      </c>
      <c r="G123" s="272"/>
      <c r="H123" s="271" t="s">
        <v>55</v>
      </c>
      <c r="I123" s="271" t="s">
        <v>58</v>
      </c>
      <c r="J123" s="271" t="s">
        <v>772</v>
      </c>
      <c r="K123" s="297"/>
    </row>
    <row r="124" spans="2:11" ht="17.25" customHeight="1">
      <c r="B124" s="296"/>
      <c r="C124" s="273" t="s">
        <v>773</v>
      </c>
      <c r="D124" s="273"/>
      <c r="E124" s="273"/>
      <c r="F124" s="274" t="s">
        <v>774</v>
      </c>
      <c r="G124" s="275"/>
      <c r="H124" s="273"/>
      <c r="I124" s="273"/>
      <c r="J124" s="273" t="s">
        <v>775</v>
      </c>
      <c r="K124" s="297"/>
    </row>
    <row r="125" spans="2:11" ht="5.25" customHeight="1">
      <c r="B125" s="298"/>
      <c r="C125" s="276"/>
      <c r="D125" s="276"/>
      <c r="E125" s="276"/>
      <c r="F125" s="276"/>
      <c r="G125" s="258"/>
      <c r="H125" s="276"/>
      <c r="I125" s="276"/>
      <c r="J125" s="276"/>
      <c r="K125" s="299"/>
    </row>
    <row r="126" spans="2:11" ht="15" customHeight="1">
      <c r="B126" s="298"/>
      <c r="C126" s="258" t="s">
        <v>779</v>
      </c>
      <c r="D126" s="276"/>
      <c r="E126" s="276"/>
      <c r="F126" s="278" t="s">
        <v>776</v>
      </c>
      <c r="G126" s="258"/>
      <c r="H126" s="258" t="s">
        <v>816</v>
      </c>
      <c r="I126" s="258" t="s">
        <v>778</v>
      </c>
      <c r="J126" s="258">
        <v>120</v>
      </c>
      <c r="K126" s="300"/>
    </row>
    <row r="127" spans="2:11" ht="15" customHeight="1">
      <c r="B127" s="298"/>
      <c r="C127" s="258" t="s">
        <v>825</v>
      </c>
      <c r="D127" s="258"/>
      <c r="E127" s="258"/>
      <c r="F127" s="278" t="s">
        <v>776</v>
      </c>
      <c r="G127" s="258"/>
      <c r="H127" s="258" t="s">
        <v>826</v>
      </c>
      <c r="I127" s="258" t="s">
        <v>778</v>
      </c>
      <c r="J127" s="258" t="s">
        <v>827</v>
      </c>
      <c r="K127" s="300"/>
    </row>
    <row r="128" spans="2:11" ht="15" customHeight="1">
      <c r="B128" s="298"/>
      <c r="C128" s="258" t="s">
        <v>724</v>
      </c>
      <c r="D128" s="258"/>
      <c r="E128" s="258"/>
      <c r="F128" s="278" t="s">
        <v>776</v>
      </c>
      <c r="G128" s="258"/>
      <c r="H128" s="258" t="s">
        <v>828</v>
      </c>
      <c r="I128" s="258" t="s">
        <v>778</v>
      </c>
      <c r="J128" s="258" t="s">
        <v>827</v>
      </c>
      <c r="K128" s="300"/>
    </row>
    <row r="129" spans="2:11" ht="15" customHeight="1">
      <c r="B129" s="298"/>
      <c r="C129" s="258" t="s">
        <v>787</v>
      </c>
      <c r="D129" s="258"/>
      <c r="E129" s="258"/>
      <c r="F129" s="278" t="s">
        <v>782</v>
      </c>
      <c r="G129" s="258"/>
      <c r="H129" s="258" t="s">
        <v>788</v>
      </c>
      <c r="I129" s="258" t="s">
        <v>778</v>
      </c>
      <c r="J129" s="258">
        <v>15</v>
      </c>
      <c r="K129" s="300"/>
    </row>
    <row r="130" spans="2:11" ht="15" customHeight="1">
      <c r="B130" s="298"/>
      <c r="C130" s="280" t="s">
        <v>789</v>
      </c>
      <c r="D130" s="280"/>
      <c r="E130" s="280"/>
      <c r="F130" s="281" t="s">
        <v>782</v>
      </c>
      <c r="G130" s="280"/>
      <c r="H130" s="280" t="s">
        <v>790</v>
      </c>
      <c r="I130" s="280" t="s">
        <v>778</v>
      </c>
      <c r="J130" s="280">
        <v>15</v>
      </c>
      <c r="K130" s="300"/>
    </row>
    <row r="131" spans="2:11" ht="15" customHeight="1">
      <c r="B131" s="298"/>
      <c r="C131" s="280" t="s">
        <v>791</v>
      </c>
      <c r="D131" s="280"/>
      <c r="E131" s="280"/>
      <c r="F131" s="281" t="s">
        <v>782</v>
      </c>
      <c r="G131" s="280"/>
      <c r="H131" s="280" t="s">
        <v>792</v>
      </c>
      <c r="I131" s="280" t="s">
        <v>778</v>
      </c>
      <c r="J131" s="280">
        <v>20</v>
      </c>
      <c r="K131" s="300"/>
    </row>
    <row r="132" spans="2:11" ht="15" customHeight="1">
      <c r="B132" s="298"/>
      <c r="C132" s="280" t="s">
        <v>793</v>
      </c>
      <c r="D132" s="280"/>
      <c r="E132" s="280"/>
      <c r="F132" s="281" t="s">
        <v>782</v>
      </c>
      <c r="G132" s="280"/>
      <c r="H132" s="280" t="s">
        <v>794</v>
      </c>
      <c r="I132" s="280" t="s">
        <v>778</v>
      </c>
      <c r="J132" s="280">
        <v>20</v>
      </c>
      <c r="K132" s="300"/>
    </row>
    <row r="133" spans="2:11" ht="15" customHeight="1">
      <c r="B133" s="298"/>
      <c r="C133" s="258" t="s">
        <v>781</v>
      </c>
      <c r="D133" s="258"/>
      <c r="E133" s="258"/>
      <c r="F133" s="278" t="s">
        <v>782</v>
      </c>
      <c r="G133" s="258"/>
      <c r="H133" s="258" t="s">
        <v>816</v>
      </c>
      <c r="I133" s="258" t="s">
        <v>778</v>
      </c>
      <c r="J133" s="258">
        <v>50</v>
      </c>
      <c r="K133" s="300"/>
    </row>
    <row r="134" spans="2:11" ht="15" customHeight="1">
      <c r="B134" s="298"/>
      <c r="C134" s="258" t="s">
        <v>795</v>
      </c>
      <c r="D134" s="258"/>
      <c r="E134" s="258"/>
      <c r="F134" s="278" t="s">
        <v>782</v>
      </c>
      <c r="G134" s="258"/>
      <c r="H134" s="258" t="s">
        <v>816</v>
      </c>
      <c r="I134" s="258" t="s">
        <v>778</v>
      </c>
      <c r="J134" s="258">
        <v>50</v>
      </c>
      <c r="K134" s="300"/>
    </row>
    <row r="135" spans="2:11" ht="15" customHeight="1">
      <c r="B135" s="298"/>
      <c r="C135" s="258" t="s">
        <v>801</v>
      </c>
      <c r="D135" s="258"/>
      <c r="E135" s="258"/>
      <c r="F135" s="278" t="s">
        <v>782</v>
      </c>
      <c r="G135" s="258"/>
      <c r="H135" s="258" t="s">
        <v>816</v>
      </c>
      <c r="I135" s="258" t="s">
        <v>778</v>
      </c>
      <c r="J135" s="258">
        <v>50</v>
      </c>
      <c r="K135" s="300"/>
    </row>
    <row r="136" spans="2:11" ht="15" customHeight="1">
      <c r="B136" s="298"/>
      <c r="C136" s="258" t="s">
        <v>803</v>
      </c>
      <c r="D136" s="258"/>
      <c r="E136" s="258"/>
      <c r="F136" s="278" t="s">
        <v>782</v>
      </c>
      <c r="G136" s="258"/>
      <c r="H136" s="258" t="s">
        <v>816</v>
      </c>
      <c r="I136" s="258" t="s">
        <v>778</v>
      </c>
      <c r="J136" s="258">
        <v>50</v>
      </c>
      <c r="K136" s="300"/>
    </row>
    <row r="137" spans="2:11" ht="15" customHeight="1">
      <c r="B137" s="298"/>
      <c r="C137" s="258" t="s">
        <v>804</v>
      </c>
      <c r="D137" s="258"/>
      <c r="E137" s="258"/>
      <c r="F137" s="278" t="s">
        <v>782</v>
      </c>
      <c r="G137" s="258"/>
      <c r="H137" s="258" t="s">
        <v>829</v>
      </c>
      <c r="I137" s="258" t="s">
        <v>778</v>
      </c>
      <c r="J137" s="258">
        <v>255</v>
      </c>
      <c r="K137" s="300"/>
    </row>
    <row r="138" spans="2:11" ht="15" customHeight="1">
      <c r="B138" s="298"/>
      <c r="C138" s="258" t="s">
        <v>806</v>
      </c>
      <c r="D138" s="258"/>
      <c r="E138" s="258"/>
      <c r="F138" s="278" t="s">
        <v>776</v>
      </c>
      <c r="G138" s="258"/>
      <c r="H138" s="258" t="s">
        <v>830</v>
      </c>
      <c r="I138" s="258" t="s">
        <v>808</v>
      </c>
      <c r="J138" s="258"/>
      <c r="K138" s="300"/>
    </row>
    <row r="139" spans="2:11" ht="15" customHeight="1">
      <c r="B139" s="298"/>
      <c r="C139" s="258" t="s">
        <v>809</v>
      </c>
      <c r="D139" s="258"/>
      <c r="E139" s="258"/>
      <c r="F139" s="278" t="s">
        <v>776</v>
      </c>
      <c r="G139" s="258"/>
      <c r="H139" s="258" t="s">
        <v>831</v>
      </c>
      <c r="I139" s="258" t="s">
        <v>811</v>
      </c>
      <c r="J139" s="258"/>
      <c r="K139" s="300"/>
    </row>
    <row r="140" spans="2:11" ht="15" customHeight="1">
      <c r="B140" s="298"/>
      <c r="C140" s="258" t="s">
        <v>812</v>
      </c>
      <c r="D140" s="258"/>
      <c r="E140" s="258"/>
      <c r="F140" s="278" t="s">
        <v>776</v>
      </c>
      <c r="G140" s="258"/>
      <c r="H140" s="258" t="s">
        <v>812</v>
      </c>
      <c r="I140" s="258" t="s">
        <v>811</v>
      </c>
      <c r="J140" s="258"/>
      <c r="K140" s="300"/>
    </row>
    <row r="141" spans="2:11" ht="15" customHeight="1">
      <c r="B141" s="298"/>
      <c r="C141" s="258" t="s">
        <v>39</v>
      </c>
      <c r="D141" s="258"/>
      <c r="E141" s="258"/>
      <c r="F141" s="278" t="s">
        <v>776</v>
      </c>
      <c r="G141" s="258"/>
      <c r="H141" s="258" t="s">
        <v>832</v>
      </c>
      <c r="I141" s="258" t="s">
        <v>811</v>
      </c>
      <c r="J141" s="258"/>
      <c r="K141" s="300"/>
    </row>
    <row r="142" spans="2:11" ht="15" customHeight="1">
      <c r="B142" s="298"/>
      <c r="C142" s="258" t="s">
        <v>833</v>
      </c>
      <c r="D142" s="258"/>
      <c r="E142" s="258"/>
      <c r="F142" s="278" t="s">
        <v>776</v>
      </c>
      <c r="G142" s="258"/>
      <c r="H142" s="258" t="s">
        <v>834</v>
      </c>
      <c r="I142" s="258" t="s">
        <v>811</v>
      </c>
      <c r="J142" s="258"/>
      <c r="K142" s="300"/>
    </row>
    <row r="143" spans="2:11" ht="15" customHeight="1">
      <c r="B143" s="301"/>
      <c r="C143" s="302"/>
      <c r="D143" s="302"/>
      <c r="E143" s="302"/>
      <c r="F143" s="302"/>
      <c r="G143" s="302"/>
      <c r="H143" s="302"/>
      <c r="I143" s="302"/>
      <c r="J143" s="302"/>
      <c r="K143" s="303"/>
    </row>
    <row r="144" spans="2:11" ht="18.75" customHeight="1">
      <c r="B144" s="255"/>
      <c r="C144" s="255"/>
      <c r="D144" s="255"/>
      <c r="E144" s="255"/>
      <c r="F144" s="290"/>
      <c r="G144" s="255"/>
      <c r="H144" s="255"/>
      <c r="I144" s="255"/>
      <c r="J144" s="255"/>
      <c r="K144" s="255"/>
    </row>
    <row r="145" spans="2:11" ht="18.75" customHeight="1">
      <c r="B145" s="265"/>
      <c r="C145" s="265"/>
      <c r="D145" s="265"/>
      <c r="E145" s="265"/>
      <c r="F145" s="265"/>
      <c r="G145" s="265"/>
      <c r="H145" s="265"/>
      <c r="I145" s="265"/>
      <c r="J145" s="265"/>
      <c r="K145" s="265"/>
    </row>
    <row r="146" spans="2:11" ht="7.5" customHeight="1">
      <c r="B146" s="266"/>
      <c r="C146" s="267"/>
      <c r="D146" s="267"/>
      <c r="E146" s="267"/>
      <c r="F146" s="267"/>
      <c r="G146" s="267"/>
      <c r="H146" s="267"/>
      <c r="I146" s="267"/>
      <c r="J146" s="267"/>
      <c r="K146" s="268"/>
    </row>
    <row r="147" spans="2:11" ht="45" customHeight="1">
      <c r="B147" s="269"/>
      <c r="C147" s="378" t="s">
        <v>835</v>
      </c>
      <c r="D147" s="378"/>
      <c r="E147" s="378"/>
      <c r="F147" s="378"/>
      <c r="G147" s="378"/>
      <c r="H147" s="378"/>
      <c r="I147" s="378"/>
      <c r="J147" s="378"/>
      <c r="K147" s="270"/>
    </row>
    <row r="148" spans="2:11" ht="17.25" customHeight="1">
      <c r="B148" s="269"/>
      <c r="C148" s="271" t="s">
        <v>770</v>
      </c>
      <c r="D148" s="271"/>
      <c r="E148" s="271"/>
      <c r="F148" s="271" t="s">
        <v>771</v>
      </c>
      <c r="G148" s="272"/>
      <c r="H148" s="271" t="s">
        <v>55</v>
      </c>
      <c r="I148" s="271" t="s">
        <v>58</v>
      </c>
      <c r="J148" s="271" t="s">
        <v>772</v>
      </c>
      <c r="K148" s="270"/>
    </row>
    <row r="149" spans="2:11" ht="17.25" customHeight="1">
      <c r="B149" s="269"/>
      <c r="C149" s="273" t="s">
        <v>773</v>
      </c>
      <c r="D149" s="273"/>
      <c r="E149" s="273"/>
      <c r="F149" s="274" t="s">
        <v>774</v>
      </c>
      <c r="G149" s="275"/>
      <c r="H149" s="273"/>
      <c r="I149" s="273"/>
      <c r="J149" s="273" t="s">
        <v>775</v>
      </c>
      <c r="K149" s="270"/>
    </row>
    <row r="150" spans="2:11" ht="5.25" customHeight="1">
      <c r="B150" s="279"/>
      <c r="C150" s="276"/>
      <c r="D150" s="276"/>
      <c r="E150" s="276"/>
      <c r="F150" s="276"/>
      <c r="G150" s="277"/>
      <c r="H150" s="276"/>
      <c r="I150" s="276"/>
      <c r="J150" s="276"/>
      <c r="K150" s="300"/>
    </row>
    <row r="151" spans="2:11" ht="15" customHeight="1">
      <c r="B151" s="279"/>
      <c r="C151" s="304" t="s">
        <v>779</v>
      </c>
      <c r="D151" s="258"/>
      <c r="E151" s="258"/>
      <c r="F151" s="305" t="s">
        <v>776</v>
      </c>
      <c r="G151" s="258"/>
      <c r="H151" s="304" t="s">
        <v>816</v>
      </c>
      <c r="I151" s="304" t="s">
        <v>778</v>
      </c>
      <c r="J151" s="304">
        <v>120</v>
      </c>
      <c r="K151" s="300"/>
    </row>
    <row r="152" spans="2:11" ht="15" customHeight="1">
      <c r="B152" s="279"/>
      <c r="C152" s="304" t="s">
        <v>825</v>
      </c>
      <c r="D152" s="258"/>
      <c r="E152" s="258"/>
      <c r="F152" s="305" t="s">
        <v>776</v>
      </c>
      <c r="G152" s="258"/>
      <c r="H152" s="304" t="s">
        <v>836</v>
      </c>
      <c r="I152" s="304" t="s">
        <v>778</v>
      </c>
      <c r="J152" s="304" t="s">
        <v>827</v>
      </c>
      <c r="K152" s="300"/>
    </row>
    <row r="153" spans="2:11" ht="15" customHeight="1">
      <c r="B153" s="279"/>
      <c r="C153" s="304" t="s">
        <v>724</v>
      </c>
      <c r="D153" s="258"/>
      <c r="E153" s="258"/>
      <c r="F153" s="305" t="s">
        <v>776</v>
      </c>
      <c r="G153" s="258"/>
      <c r="H153" s="304" t="s">
        <v>837</v>
      </c>
      <c r="I153" s="304" t="s">
        <v>778</v>
      </c>
      <c r="J153" s="304" t="s">
        <v>827</v>
      </c>
      <c r="K153" s="300"/>
    </row>
    <row r="154" spans="2:11" ht="15" customHeight="1">
      <c r="B154" s="279"/>
      <c r="C154" s="304" t="s">
        <v>781</v>
      </c>
      <c r="D154" s="258"/>
      <c r="E154" s="258"/>
      <c r="F154" s="305" t="s">
        <v>782</v>
      </c>
      <c r="G154" s="258"/>
      <c r="H154" s="304" t="s">
        <v>816</v>
      </c>
      <c r="I154" s="304" t="s">
        <v>778</v>
      </c>
      <c r="J154" s="304">
        <v>50</v>
      </c>
      <c r="K154" s="300"/>
    </row>
    <row r="155" spans="2:11" ht="15" customHeight="1">
      <c r="B155" s="279"/>
      <c r="C155" s="304" t="s">
        <v>784</v>
      </c>
      <c r="D155" s="258"/>
      <c r="E155" s="258"/>
      <c r="F155" s="305" t="s">
        <v>776</v>
      </c>
      <c r="G155" s="258"/>
      <c r="H155" s="304" t="s">
        <v>816</v>
      </c>
      <c r="I155" s="304" t="s">
        <v>786</v>
      </c>
      <c r="J155" s="304"/>
      <c r="K155" s="300"/>
    </row>
    <row r="156" spans="2:11" ht="15" customHeight="1">
      <c r="B156" s="279"/>
      <c r="C156" s="304" t="s">
        <v>795</v>
      </c>
      <c r="D156" s="258"/>
      <c r="E156" s="258"/>
      <c r="F156" s="305" t="s">
        <v>782</v>
      </c>
      <c r="G156" s="258"/>
      <c r="H156" s="304" t="s">
        <v>816</v>
      </c>
      <c r="I156" s="304" t="s">
        <v>778</v>
      </c>
      <c r="J156" s="304">
        <v>50</v>
      </c>
      <c r="K156" s="300"/>
    </row>
    <row r="157" spans="2:11" ht="15" customHeight="1">
      <c r="B157" s="279"/>
      <c r="C157" s="304" t="s">
        <v>803</v>
      </c>
      <c r="D157" s="258"/>
      <c r="E157" s="258"/>
      <c r="F157" s="305" t="s">
        <v>782</v>
      </c>
      <c r="G157" s="258"/>
      <c r="H157" s="304" t="s">
        <v>816</v>
      </c>
      <c r="I157" s="304" t="s">
        <v>778</v>
      </c>
      <c r="J157" s="304">
        <v>50</v>
      </c>
      <c r="K157" s="300"/>
    </row>
    <row r="158" spans="2:11" ht="15" customHeight="1">
      <c r="B158" s="279"/>
      <c r="C158" s="304" t="s">
        <v>801</v>
      </c>
      <c r="D158" s="258"/>
      <c r="E158" s="258"/>
      <c r="F158" s="305" t="s">
        <v>782</v>
      </c>
      <c r="G158" s="258"/>
      <c r="H158" s="304" t="s">
        <v>816</v>
      </c>
      <c r="I158" s="304" t="s">
        <v>778</v>
      </c>
      <c r="J158" s="304">
        <v>50</v>
      </c>
      <c r="K158" s="300"/>
    </row>
    <row r="159" spans="2:11" ht="15" customHeight="1">
      <c r="B159" s="279"/>
      <c r="C159" s="304" t="s">
        <v>98</v>
      </c>
      <c r="D159" s="258"/>
      <c r="E159" s="258"/>
      <c r="F159" s="305" t="s">
        <v>776</v>
      </c>
      <c r="G159" s="258"/>
      <c r="H159" s="304" t="s">
        <v>838</v>
      </c>
      <c r="I159" s="304" t="s">
        <v>778</v>
      </c>
      <c r="J159" s="304" t="s">
        <v>839</v>
      </c>
      <c r="K159" s="300"/>
    </row>
    <row r="160" spans="2:11" ht="15" customHeight="1">
      <c r="B160" s="279"/>
      <c r="C160" s="304" t="s">
        <v>840</v>
      </c>
      <c r="D160" s="258"/>
      <c r="E160" s="258"/>
      <c r="F160" s="305" t="s">
        <v>776</v>
      </c>
      <c r="G160" s="258"/>
      <c r="H160" s="304" t="s">
        <v>841</v>
      </c>
      <c r="I160" s="304" t="s">
        <v>811</v>
      </c>
      <c r="J160" s="304"/>
      <c r="K160" s="300"/>
    </row>
    <row r="161" spans="2:11" ht="15" customHeight="1">
      <c r="B161" s="306"/>
      <c r="C161" s="288"/>
      <c r="D161" s="288"/>
      <c r="E161" s="288"/>
      <c r="F161" s="288"/>
      <c r="G161" s="288"/>
      <c r="H161" s="288"/>
      <c r="I161" s="288"/>
      <c r="J161" s="288"/>
      <c r="K161" s="307"/>
    </row>
    <row r="162" spans="2:11" ht="18.75" customHeight="1">
      <c r="B162" s="255"/>
      <c r="C162" s="258"/>
      <c r="D162" s="258"/>
      <c r="E162" s="258"/>
      <c r="F162" s="278"/>
      <c r="G162" s="258"/>
      <c r="H162" s="258"/>
      <c r="I162" s="258"/>
      <c r="J162" s="258"/>
      <c r="K162" s="255"/>
    </row>
    <row r="163" spans="2:11" ht="18.75" customHeight="1">
      <c r="B163" s="265"/>
      <c r="C163" s="265"/>
      <c r="D163" s="265"/>
      <c r="E163" s="265"/>
      <c r="F163" s="265"/>
      <c r="G163" s="265"/>
      <c r="H163" s="265"/>
      <c r="I163" s="265"/>
      <c r="J163" s="265"/>
      <c r="K163" s="265"/>
    </row>
    <row r="164" spans="2:11" ht="7.5" customHeight="1">
      <c r="B164" s="247"/>
      <c r="C164" s="248"/>
      <c r="D164" s="248"/>
      <c r="E164" s="248"/>
      <c r="F164" s="248"/>
      <c r="G164" s="248"/>
      <c r="H164" s="248"/>
      <c r="I164" s="248"/>
      <c r="J164" s="248"/>
      <c r="K164" s="249"/>
    </row>
    <row r="165" spans="2:11" ht="45" customHeight="1">
      <c r="B165" s="250"/>
      <c r="C165" s="374" t="s">
        <v>842</v>
      </c>
      <c r="D165" s="374"/>
      <c r="E165" s="374"/>
      <c r="F165" s="374"/>
      <c r="G165" s="374"/>
      <c r="H165" s="374"/>
      <c r="I165" s="374"/>
      <c r="J165" s="374"/>
      <c r="K165" s="251"/>
    </row>
    <row r="166" spans="2:11" ht="17.25" customHeight="1">
      <c r="B166" s="250"/>
      <c r="C166" s="271" t="s">
        <v>770</v>
      </c>
      <c r="D166" s="271"/>
      <c r="E166" s="271"/>
      <c r="F166" s="271" t="s">
        <v>771</v>
      </c>
      <c r="G166" s="308"/>
      <c r="H166" s="309" t="s">
        <v>55</v>
      </c>
      <c r="I166" s="309" t="s">
        <v>58</v>
      </c>
      <c r="J166" s="271" t="s">
        <v>772</v>
      </c>
      <c r="K166" s="251"/>
    </row>
    <row r="167" spans="2:11" ht="17.25" customHeight="1">
      <c r="B167" s="252"/>
      <c r="C167" s="273" t="s">
        <v>773</v>
      </c>
      <c r="D167" s="273"/>
      <c r="E167" s="273"/>
      <c r="F167" s="274" t="s">
        <v>774</v>
      </c>
      <c r="G167" s="310"/>
      <c r="H167" s="311"/>
      <c r="I167" s="311"/>
      <c r="J167" s="273" t="s">
        <v>775</v>
      </c>
      <c r="K167" s="253"/>
    </row>
    <row r="168" spans="2:11" ht="5.25" customHeight="1">
      <c r="B168" s="279"/>
      <c r="C168" s="276"/>
      <c r="D168" s="276"/>
      <c r="E168" s="276"/>
      <c r="F168" s="276"/>
      <c r="G168" s="277"/>
      <c r="H168" s="276"/>
      <c r="I168" s="276"/>
      <c r="J168" s="276"/>
      <c r="K168" s="300"/>
    </row>
    <row r="169" spans="2:11" ht="15" customHeight="1">
      <c r="B169" s="279"/>
      <c r="C169" s="258" t="s">
        <v>779</v>
      </c>
      <c r="D169" s="258"/>
      <c r="E169" s="258"/>
      <c r="F169" s="278" t="s">
        <v>776</v>
      </c>
      <c r="G169" s="258"/>
      <c r="H169" s="258" t="s">
        <v>816</v>
      </c>
      <c r="I169" s="258" t="s">
        <v>778</v>
      </c>
      <c r="J169" s="258">
        <v>120</v>
      </c>
      <c r="K169" s="300"/>
    </row>
    <row r="170" spans="2:11" ht="15" customHeight="1">
      <c r="B170" s="279"/>
      <c r="C170" s="258" t="s">
        <v>825</v>
      </c>
      <c r="D170" s="258"/>
      <c r="E170" s="258"/>
      <c r="F170" s="278" t="s">
        <v>776</v>
      </c>
      <c r="G170" s="258"/>
      <c r="H170" s="258" t="s">
        <v>826</v>
      </c>
      <c r="I170" s="258" t="s">
        <v>778</v>
      </c>
      <c r="J170" s="258" t="s">
        <v>827</v>
      </c>
      <c r="K170" s="300"/>
    </row>
    <row r="171" spans="2:11" ht="15" customHeight="1">
      <c r="B171" s="279"/>
      <c r="C171" s="258" t="s">
        <v>724</v>
      </c>
      <c r="D171" s="258"/>
      <c r="E171" s="258"/>
      <c r="F171" s="278" t="s">
        <v>776</v>
      </c>
      <c r="G171" s="258"/>
      <c r="H171" s="258" t="s">
        <v>843</v>
      </c>
      <c r="I171" s="258" t="s">
        <v>778</v>
      </c>
      <c r="J171" s="258" t="s">
        <v>827</v>
      </c>
      <c r="K171" s="300"/>
    </row>
    <row r="172" spans="2:11" ht="15" customHeight="1">
      <c r="B172" s="279"/>
      <c r="C172" s="258" t="s">
        <v>781</v>
      </c>
      <c r="D172" s="258"/>
      <c r="E172" s="258"/>
      <c r="F172" s="278" t="s">
        <v>782</v>
      </c>
      <c r="G172" s="258"/>
      <c r="H172" s="258" t="s">
        <v>843</v>
      </c>
      <c r="I172" s="258" t="s">
        <v>778</v>
      </c>
      <c r="J172" s="258">
        <v>50</v>
      </c>
      <c r="K172" s="300"/>
    </row>
    <row r="173" spans="2:11" ht="15" customHeight="1">
      <c r="B173" s="279"/>
      <c r="C173" s="258" t="s">
        <v>784</v>
      </c>
      <c r="D173" s="258"/>
      <c r="E173" s="258"/>
      <c r="F173" s="278" t="s">
        <v>776</v>
      </c>
      <c r="G173" s="258"/>
      <c r="H173" s="258" t="s">
        <v>843</v>
      </c>
      <c r="I173" s="258" t="s">
        <v>786</v>
      </c>
      <c r="J173" s="258"/>
      <c r="K173" s="300"/>
    </row>
    <row r="174" spans="2:11" ht="15" customHeight="1">
      <c r="B174" s="279"/>
      <c r="C174" s="258" t="s">
        <v>795</v>
      </c>
      <c r="D174" s="258"/>
      <c r="E174" s="258"/>
      <c r="F174" s="278" t="s">
        <v>782</v>
      </c>
      <c r="G174" s="258"/>
      <c r="H174" s="258" t="s">
        <v>843</v>
      </c>
      <c r="I174" s="258" t="s">
        <v>778</v>
      </c>
      <c r="J174" s="258">
        <v>50</v>
      </c>
      <c r="K174" s="300"/>
    </row>
    <row r="175" spans="2:11" ht="15" customHeight="1">
      <c r="B175" s="279"/>
      <c r="C175" s="258" t="s">
        <v>803</v>
      </c>
      <c r="D175" s="258"/>
      <c r="E175" s="258"/>
      <c r="F175" s="278" t="s">
        <v>782</v>
      </c>
      <c r="G175" s="258"/>
      <c r="H175" s="258" t="s">
        <v>843</v>
      </c>
      <c r="I175" s="258" t="s">
        <v>778</v>
      </c>
      <c r="J175" s="258">
        <v>50</v>
      </c>
      <c r="K175" s="300"/>
    </row>
    <row r="176" spans="2:11" ht="15" customHeight="1">
      <c r="B176" s="279"/>
      <c r="C176" s="258" t="s">
        <v>801</v>
      </c>
      <c r="D176" s="258"/>
      <c r="E176" s="258"/>
      <c r="F176" s="278" t="s">
        <v>782</v>
      </c>
      <c r="G176" s="258"/>
      <c r="H176" s="258" t="s">
        <v>843</v>
      </c>
      <c r="I176" s="258" t="s">
        <v>778</v>
      </c>
      <c r="J176" s="258">
        <v>50</v>
      </c>
      <c r="K176" s="300"/>
    </row>
    <row r="177" spans="2:11" ht="15" customHeight="1">
      <c r="B177" s="279"/>
      <c r="C177" s="258" t="s">
        <v>112</v>
      </c>
      <c r="D177" s="258"/>
      <c r="E177" s="258"/>
      <c r="F177" s="278" t="s">
        <v>776</v>
      </c>
      <c r="G177" s="258"/>
      <c r="H177" s="258" t="s">
        <v>844</v>
      </c>
      <c r="I177" s="258" t="s">
        <v>845</v>
      </c>
      <c r="J177" s="258"/>
      <c r="K177" s="300"/>
    </row>
    <row r="178" spans="2:11" ht="15" customHeight="1">
      <c r="B178" s="279"/>
      <c r="C178" s="258" t="s">
        <v>58</v>
      </c>
      <c r="D178" s="258"/>
      <c r="E178" s="258"/>
      <c r="F178" s="278" t="s">
        <v>776</v>
      </c>
      <c r="G178" s="258"/>
      <c r="H178" s="258" t="s">
        <v>846</v>
      </c>
      <c r="I178" s="258" t="s">
        <v>847</v>
      </c>
      <c r="J178" s="258">
        <v>1</v>
      </c>
      <c r="K178" s="300"/>
    </row>
    <row r="179" spans="2:11" ht="15" customHeight="1">
      <c r="B179" s="279"/>
      <c r="C179" s="258" t="s">
        <v>54</v>
      </c>
      <c r="D179" s="258"/>
      <c r="E179" s="258"/>
      <c r="F179" s="278" t="s">
        <v>776</v>
      </c>
      <c r="G179" s="258"/>
      <c r="H179" s="258" t="s">
        <v>848</v>
      </c>
      <c r="I179" s="258" t="s">
        <v>778</v>
      </c>
      <c r="J179" s="258">
        <v>20</v>
      </c>
      <c r="K179" s="300"/>
    </row>
    <row r="180" spans="2:11" ht="15" customHeight="1">
      <c r="B180" s="279"/>
      <c r="C180" s="258" t="s">
        <v>55</v>
      </c>
      <c r="D180" s="258"/>
      <c r="E180" s="258"/>
      <c r="F180" s="278" t="s">
        <v>776</v>
      </c>
      <c r="G180" s="258"/>
      <c r="H180" s="258" t="s">
        <v>849</v>
      </c>
      <c r="I180" s="258" t="s">
        <v>778</v>
      </c>
      <c r="J180" s="258">
        <v>255</v>
      </c>
      <c r="K180" s="300"/>
    </row>
    <row r="181" spans="2:11" ht="15" customHeight="1">
      <c r="B181" s="279"/>
      <c r="C181" s="258" t="s">
        <v>113</v>
      </c>
      <c r="D181" s="258"/>
      <c r="E181" s="258"/>
      <c r="F181" s="278" t="s">
        <v>776</v>
      </c>
      <c r="G181" s="258"/>
      <c r="H181" s="258" t="s">
        <v>740</v>
      </c>
      <c r="I181" s="258" t="s">
        <v>778</v>
      </c>
      <c r="J181" s="258">
        <v>10</v>
      </c>
      <c r="K181" s="300"/>
    </row>
    <row r="182" spans="2:11" ht="15" customHeight="1">
      <c r="B182" s="279"/>
      <c r="C182" s="258" t="s">
        <v>114</v>
      </c>
      <c r="D182" s="258"/>
      <c r="E182" s="258"/>
      <c r="F182" s="278" t="s">
        <v>776</v>
      </c>
      <c r="G182" s="258"/>
      <c r="H182" s="258" t="s">
        <v>850</v>
      </c>
      <c r="I182" s="258" t="s">
        <v>811</v>
      </c>
      <c r="J182" s="258"/>
      <c r="K182" s="300"/>
    </row>
    <row r="183" spans="2:11" ht="15" customHeight="1">
      <c r="B183" s="279"/>
      <c r="C183" s="258" t="s">
        <v>851</v>
      </c>
      <c r="D183" s="258"/>
      <c r="E183" s="258"/>
      <c r="F183" s="278" t="s">
        <v>776</v>
      </c>
      <c r="G183" s="258"/>
      <c r="H183" s="258" t="s">
        <v>852</v>
      </c>
      <c r="I183" s="258" t="s">
        <v>811</v>
      </c>
      <c r="J183" s="258"/>
      <c r="K183" s="300"/>
    </row>
    <row r="184" spans="2:11" ht="15" customHeight="1">
      <c r="B184" s="279"/>
      <c r="C184" s="258" t="s">
        <v>840</v>
      </c>
      <c r="D184" s="258"/>
      <c r="E184" s="258"/>
      <c r="F184" s="278" t="s">
        <v>776</v>
      </c>
      <c r="G184" s="258"/>
      <c r="H184" s="258" t="s">
        <v>853</v>
      </c>
      <c r="I184" s="258" t="s">
        <v>811</v>
      </c>
      <c r="J184" s="258"/>
      <c r="K184" s="300"/>
    </row>
    <row r="185" spans="2:11" ht="15" customHeight="1">
      <c r="B185" s="279"/>
      <c r="C185" s="258" t="s">
        <v>117</v>
      </c>
      <c r="D185" s="258"/>
      <c r="E185" s="258"/>
      <c r="F185" s="278" t="s">
        <v>782</v>
      </c>
      <c r="G185" s="258"/>
      <c r="H185" s="258" t="s">
        <v>854</v>
      </c>
      <c r="I185" s="258" t="s">
        <v>778</v>
      </c>
      <c r="J185" s="258">
        <v>50</v>
      </c>
      <c r="K185" s="300"/>
    </row>
    <row r="186" spans="2:11" ht="15" customHeight="1">
      <c r="B186" s="279"/>
      <c r="C186" s="258" t="s">
        <v>855</v>
      </c>
      <c r="D186" s="258"/>
      <c r="E186" s="258"/>
      <c r="F186" s="278" t="s">
        <v>782</v>
      </c>
      <c r="G186" s="258"/>
      <c r="H186" s="258" t="s">
        <v>856</v>
      </c>
      <c r="I186" s="258" t="s">
        <v>857</v>
      </c>
      <c r="J186" s="258"/>
      <c r="K186" s="300"/>
    </row>
    <row r="187" spans="2:11" ht="15" customHeight="1">
      <c r="B187" s="279"/>
      <c r="C187" s="258" t="s">
        <v>858</v>
      </c>
      <c r="D187" s="258"/>
      <c r="E187" s="258"/>
      <c r="F187" s="278" t="s">
        <v>782</v>
      </c>
      <c r="G187" s="258"/>
      <c r="H187" s="258" t="s">
        <v>859</v>
      </c>
      <c r="I187" s="258" t="s">
        <v>857</v>
      </c>
      <c r="J187" s="258"/>
      <c r="K187" s="300"/>
    </row>
    <row r="188" spans="2:11" ht="15" customHeight="1">
      <c r="B188" s="279"/>
      <c r="C188" s="258" t="s">
        <v>860</v>
      </c>
      <c r="D188" s="258"/>
      <c r="E188" s="258"/>
      <c r="F188" s="278" t="s">
        <v>782</v>
      </c>
      <c r="G188" s="258"/>
      <c r="H188" s="258" t="s">
        <v>861</v>
      </c>
      <c r="I188" s="258" t="s">
        <v>857</v>
      </c>
      <c r="J188" s="258"/>
      <c r="K188" s="300"/>
    </row>
    <row r="189" spans="2:11" ht="15" customHeight="1">
      <c r="B189" s="279"/>
      <c r="C189" s="312" t="s">
        <v>862</v>
      </c>
      <c r="D189" s="258"/>
      <c r="E189" s="258"/>
      <c r="F189" s="278" t="s">
        <v>782</v>
      </c>
      <c r="G189" s="258"/>
      <c r="H189" s="258" t="s">
        <v>863</v>
      </c>
      <c r="I189" s="258" t="s">
        <v>864</v>
      </c>
      <c r="J189" s="313" t="s">
        <v>865</v>
      </c>
      <c r="K189" s="300"/>
    </row>
    <row r="190" spans="2:11" ht="15" customHeight="1">
      <c r="B190" s="279"/>
      <c r="C190" s="264" t="s">
        <v>43</v>
      </c>
      <c r="D190" s="258"/>
      <c r="E190" s="258"/>
      <c r="F190" s="278" t="s">
        <v>776</v>
      </c>
      <c r="G190" s="258"/>
      <c r="H190" s="255" t="s">
        <v>866</v>
      </c>
      <c r="I190" s="258" t="s">
        <v>867</v>
      </c>
      <c r="J190" s="258"/>
      <c r="K190" s="300"/>
    </row>
    <row r="191" spans="2:11" ht="15" customHeight="1">
      <c r="B191" s="279"/>
      <c r="C191" s="264" t="s">
        <v>868</v>
      </c>
      <c r="D191" s="258"/>
      <c r="E191" s="258"/>
      <c r="F191" s="278" t="s">
        <v>776</v>
      </c>
      <c r="G191" s="258"/>
      <c r="H191" s="258" t="s">
        <v>869</v>
      </c>
      <c r="I191" s="258" t="s">
        <v>811</v>
      </c>
      <c r="J191" s="258"/>
      <c r="K191" s="300"/>
    </row>
    <row r="192" spans="2:11" ht="15" customHeight="1">
      <c r="B192" s="279"/>
      <c r="C192" s="264" t="s">
        <v>870</v>
      </c>
      <c r="D192" s="258"/>
      <c r="E192" s="258"/>
      <c r="F192" s="278" t="s">
        <v>776</v>
      </c>
      <c r="G192" s="258"/>
      <c r="H192" s="258" t="s">
        <v>871</v>
      </c>
      <c r="I192" s="258" t="s">
        <v>811</v>
      </c>
      <c r="J192" s="258"/>
      <c r="K192" s="300"/>
    </row>
    <row r="193" spans="2:11" ht="15" customHeight="1">
      <c r="B193" s="279"/>
      <c r="C193" s="264" t="s">
        <v>872</v>
      </c>
      <c r="D193" s="258"/>
      <c r="E193" s="258"/>
      <c r="F193" s="278" t="s">
        <v>782</v>
      </c>
      <c r="G193" s="258"/>
      <c r="H193" s="258" t="s">
        <v>873</v>
      </c>
      <c r="I193" s="258" t="s">
        <v>811</v>
      </c>
      <c r="J193" s="258"/>
      <c r="K193" s="300"/>
    </row>
    <row r="194" spans="2:11" ht="15" customHeight="1">
      <c r="B194" s="306"/>
      <c r="C194" s="314"/>
      <c r="D194" s="288"/>
      <c r="E194" s="288"/>
      <c r="F194" s="288"/>
      <c r="G194" s="288"/>
      <c r="H194" s="288"/>
      <c r="I194" s="288"/>
      <c r="J194" s="288"/>
      <c r="K194" s="307"/>
    </row>
    <row r="195" spans="2:11" ht="18.75" customHeight="1">
      <c r="B195" s="255"/>
      <c r="C195" s="258"/>
      <c r="D195" s="258"/>
      <c r="E195" s="258"/>
      <c r="F195" s="278"/>
      <c r="G195" s="258"/>
      <c r="H195" s="258"/>
      <c r="I195" s="258"/>
      <c r="J195" s="258"/>
      <c r="K195" s="255"/>
    </row>
    <row r="196" spans="2:11" ht="18.75" customHeight="1">
      <c r="B196" s="255"/>
      <c r="C196" s="258"/>
      <c r="D196" s="258"/>
      <c r="E196" s="258"/>
      <c r="F196" s="278"/>
      <c r="G196" s="258"/>
      <c r="H196" s="258"/>
      <c r="I196" s="258"/>
      <c r="J196" s="258"/>
      <c r="K196" s="255"/>
    </row>
    <row r="197" spans="2:11" ht="18.75" customHeight="1">
      <c r="B197" s="265"/>
      <c r="C197" s="265"/>
      <c r="D197" s="265"/>
      <c r="E197" s="265"/>
      <c r="F197" s="265"/>
      <c r="G197" s="265"/>
      <c r="H197" s="265"/>
      <c r="I197" s="265"/>
      <c r="J197" s="265"/>
      <c r="K197" s="265"/>
    </row>
    <row r="198" spans="2:11" ht="13.5">
      <c r="B198" s="247"/>
      <c r="C198" s="248"/>
      <c r="D198" s="248"/>
      <c r="E198" s="248"/>
      <c r="F198" s="248"/>
      <c r="G198" s="248"/>
      <c r="H198" s="248"/>
      <c r="I198" s="248"/>
      <c r="J198" s="248"/>
      <c r="K198" s="249"/>
    </row>
    <row r="199" spans="2:11" ht="21">
      <c r="B199" s="250"/>
      <c r="C199" s="374" t="s">
        <v>874</v>
      </c>
      <c r="D199" s="374"/>
      <c r="E199" s="374"/>
      <c r="F199" s="374"/>
      <c r="G199" s="374"/>
      <c r="H199" s="374"/>
      <c r="I199" s="374"/>
      <c r="J199" s="374"/>
      <c r="K199" s="251"/>
    </row>
    <row r="200" spans="2:11" ht="25.5" customHeight="1">
      <c r="B200" s="250"/>
      <c r="C200" s="315" t="s">
        <v>875</v>
      </c>
      <c r="D200" s="315"/>
      <c r="E200" s="315"/>
      <c r="F200" s="315" t="s">
        <v>876</v>
      </c>
      <c r="G200" s="316"/>
      <c r="H200" s="379" t="s">
        <v>877</v>
      </c>
      <c r="I200" s="379"/>
      <c r="J200" s="379"/>
      <c r="K200" s="251"/>
    </row>
    <row r="201" spans="2:11" ht="5.25" customHeight="1">
      <c r="B201" s="279"/>
      <c r="C201" s="276"/>
      <c r="D201" s="276"/>
      <c r="E201" s="276"/>
      <c r="F201" s="276"/>
      <c r="G201" s="258"/>
      <c r="H201" s="276"/>
      <c r="I201" s="276"/>
      <c r="J201" s="276"/>
      <c r="K201" s="300"/>
    </row>
    <row r="202" spans="2:11" ht="15" customHeight="1">
      <c r="B202" s="279"/>
      <c r="C202" s="258" t="s">
        <v>867</v>
      </c>
      <c r="D202" s="258"/>
      <c r="E202" s="258"/>
      <c r="F202" s="278" t="s">
        <v>44</v>
      </c>
      <c r="G202" s="258"/>
      <c r="H202" s="380" t="s">
        <v>878</v>
      </c>
      <c r="I202" s="380"/>
      <c r="J202" s="380"/>
      <c r="K202" s="300"/>
    </row>
    <row r="203" spans="2:11" ht="15" customHeight="1">
      <c r="B203" s="279"/>
      <c r="C203" s="285"/>
      <c r="D203" s="258"/>
      <c r="E203" s="258"/>
      <c r="F203" s="278" t="s">
        <v>45</v>
      </c>
      <c r="G203" s="258"/>
      <c r="H203" s="380" t="s">
        <v>879</v>
      </c>
      <c r="I203" s="380"/>
      <c r="J203" s="380"/>
      <c r="K203" s="300"/>
    </row>
    <row r="204" spans="2:11" ht="15" customHeight="1">
      <c r="B204" s="279"/>
      <c r="C204" s="285"/>
      <c r="D204" s="258"/>
      <c r="E204" s="258"/>
      <c r="F204" s="278" t="s">
        <v>48</v>
      </c>
      <c r="G204" s="258"/>
      <c r="H204" s="380" t="s">
        <v>880</v>
      </c>
      <c r="I204" s="380"/>
      <c r="J204" s="380"/>
      <c r="K204" s="300"/>
    </row>
    <row r="205" spans="2:11" ht="15" customHeight="1">
      <c r="B205" s="279"/>
      <c r="C205" s="258"/>
      <c r="D205" s="258"/>
      <c r="E205" s="258"/>
      <c r="F205" s="278" t="s">
        <v>46</v>
      </c>
      <c r="G205" s="258"/>
      <c r="H205" s="380" t="s">
        <v>881</v>
      </c>
      <c r="I205" s="380"/>
      <c r="J205" s="380"/>
      <c r="K205" s="300"/>
    </row>
    <row r="206" spans="2:11" ht="15" customHeight="1">
      <c r="B206" s="279"/>
      <c r="C206" s="258"/>
      <c r="D206" s="258"/>
      <c r="E206" s="258"/>
      <c r="F206" s="278" t="s">
        <v>47</v>
      </c>
      <c r="G206" s="258"/>
      <c r="H206" s="380" t="s">
        <v>882</v>
      </c>
      <c r="I206" s="380"/>
      <c r="J206" s="380"/>
      <c r="K206" s="300"/>
    </row>
    <row r="207" spans="2:11" ht="15" customHeight="1">
      <c r="B207" s="279"/>
      <c r="C207" s="258"/>
      <c r="D207" s="258"/>
      <c r="E207" s="258"/>
      <c r="F207" s="278"/>
      <c r="G207" s="258"/>
      <c r="H207" s="258"/>
      <c r="I207" s="258"/>
      <c r="J207" s="258"/>
      <c r="K207" s="300"/>
    </row>
    <row r="208" spans="2:11" ht="15" customHeight="1">
      <c r="B208" s="279"/>
      <c r="C208" s="258" t="s">
        <v>823</v>
      </c>
      <c r="D208" s="258"/>
      <c r="E208" s="258"/>
      <c r="F208" s="278" t="s">
        <v>82</v>
      </c>
      <c r="G208" s="258"/>
      <c r="H208" s="380" t="s">
        <v>883</v>
      </c>
      <c r="I208" s="380"/>
      <c r="J208" s="380"/>
      <c r="K208" s="300"/>
    </row>
    <row r="209" spans="2:11" ht="15" customHeight="1">
      <c r="B209" s="279"/>
      <c r="C209" s="285"/>
      <c r="D209" s="258"/>
      <c r="E209" s="258"/>
      <c r="F209" s="278" t="s">
        <v>721</v>
      </c>
      <c r="G209" s="258"/>
      <c r="H209" s="380" t="s">
        <v>722</v>
      </c>
      <c r="I209" s="380"/>
      <c r="J209" s="380"/>
      <c r="K209" s="300"/>
    </row>
    <row r="210" spans="2:11" ht="15" customHeight="1">
      <c r="B210" s="279"/>
      <c r="C210" s="258"/>
      <c r="D210" s="258"/>
      <c r="E210" s="258"/>
      <c r="F210" s="278" t="s">
        <v>719</v>
      </c>
      <c r="G210" s="258"/>
      <c r="H210" s="380" t="s">
        <v>884</v>
      </c>
      <c r="I210" s="380"/>
      <c r="J210" s="380"/>
      <c r="K210" s="300"/>
    </row>
    <row r="211" spans="2:11" ht="15" customHeight="1">
      <c r="B211" s="317"/>
      <c r="C211" s="285"/>
      <c r="D211" s="285"/>
      <c r="E211" s="285"/>
      <c r="F211" s="278" t="s">
        <v>723</v>
      </c>
      <c r="G211" s="264"/>
      <c r="H211" s="381" t="s">
        <v>90</v>
      </c>
      <c r="I211" s="381"/>
      <c r="J211" s="381"/>
      <c r="K211" s="318"/>
    </row>
    <row r="212" spans="2:11" ht="15" customHeight="1">
      <c r="B212" s="317"/>
      <c r="C212" s="285"/>
      <c r="D212" s="285"/>
      <c r="E212" s="285"/>
      <c r="F212" s="278" t="s">
        <v>640</v>
      </c>
      <c r="G212" s="264"/>
      <c r="H212" s="381" t="s">
        <v>885</v>
      </c>
      <c r="I212" s="381"/>
      <c r="J212" s="381"/>
      <c r="K212" s="318"/>
    </row>
    <row r="213" spans="2:11" ht="15" customHeight="1">
      <c r="B213" s="317"/>
      <c r="C213" s="285"/>
      <c r="D213" s="285"/>
      <c r="E213" s="285"/>
      <c r="F213" s="319"/>
      <c r="G213" s="264"/>
      <c r="H213" s="320"/>
      <c r="I213" s="320"/>
      <c r="J213" s="320"/>
      <c r="K213" s="318"/>
    </row>
    <row r="214" spans="2:11" ht="15" customHeight="1">
      <c r="B214" s="317"/>
      <c r="C214" s="258" t="s">
        <v>847</v>
      </c>
      <c r="D214" s="285"/>
      <c r="E214" s="285"/>
      <c r="F214" s="278">
        <v>1</v>
      </c>
      <c r="G214" s="264"/>
      <c r="H214" s="381" t="s">
        <v>886</v>
      </c>
      <c r="I214" s="381"/>
      <c r="J214" s="381"/>
      <c r="K214" s="318"/>
    </row>
    <row r="215" spans="2:11" ht="15" customHeight="1">
      <c r="B215" s="317"/>
      <c r="C215" s="285"/>
      <c r="D215" s="285"/>
      <c r="E215" s="285"/>
      <c r="F215" s="278">
        <v>2</v>
      </c>
      <c r="G215" s="264"/>
      <c r="H215" s="381" t="s">
        <v>887</v>
      </c>
      <c r="I215" s="381"/>
      <c r="J215" s="381"/>
      <c r="K215" s="318"/>
    </row>
    <row r="216" spans="2:11" ht="15" customHeight="1">
      <c r="B216" s="317"/>
      <c r="C216" s="285"/>
      <c r="D216" s="285"/>
      <c r="E216" s="285"/>
      <c r="F216" s="278">
        <v>3</v>
      </c>
      <c r="G216" s="264"/>
      <c r="H216" s="381" t="s">
        <v>888</v>
      </c>
      <c r="I216" s="381"/>
      <c r="J216" s="381"/>
      <c r="K216" s="318"/>
    </row>
    <row r="217" spans="2:11" ht="15" customHeight="1">
      <c r="B217" s="317"/>
      <c r="C217" s="285"/>
      <c r="D217" s="285"/>
      <c r="E217" s="285"/>
      <c r="F217" s="278">
        <v>4</v>
      </c>
      <c r="G217" s="264"/>
      <c r="H217" s="381" t="s">
        <v>889</v>
      </c>
      <c r="I217" s="381"/>
      <c r="J217" s="381"/>
      <c r="K217" s="318"/>
    </row>
    <row r="218" spans="2:11" ht="12.75" customHeight="1">
      <c r="B218" s="321"/>
      <c r="C218" s="322"/>
      <c r="D218" s="322"/>
      <c r="E218" s="322"/>
      <c r="F218" s="322"/>
      <c r="G218" s="322"/>
      <c r="H218" s="322"/>
      <c r="I218" s="322"/>
      <c r="J218" s="322"/>
      <c r="K218" s="323"/>
    </row>
  </sheetData>
  <sheetProtection formatCells="0" formatColumns="0" formatRows="0" insertColumns="0" insertRows="0" insertHyperlinks="0" deleteColumns="0" deleteRows="0" sort="0" autoFilter="0" pivotTables="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79999999996" right="0.59027779999999996" top="0.59027779999999996" bottom="0.59027779999999996" header="0" footer="0"/>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197203-1 - SO01 Úprava be...</vt:lpstr>
      <vt:lpstr>197203-2 - SO02 Pěstební ...</vt:lpstr>
      <vt:lpstr>197203-3 - Vedlejší a ost...</vt:lpstr>
      <vt:lpstr>Pokyny pro vyplnění</vt:lpstr>
      <vt:lpstr>'197203-1 - SO01 Úprava be...'!Názvy_tisku</vt:lpstr>
      <vt:lpstr>'197203-2 - SO02 Pěstební ...'!Názvy_tisku</vt:lpstr>
      <vt:lpstr>'197203-3 - Vedlejší a ost...'!Názvy_tisku</vt:lpstr>
      <vt:lpstr>'Rekapitulace stavby'!Názvy_tisku</vt:lpstr>
      <vt:lpstr>'197203-1 - SO01 Úprava be...'!Oblast_tisku</vt:lpstr>
      <vt:lpstr>'197203-2 - SO02 Pěstební ...'!Oblast_tisku</vt:lpstr>
      <vt:lpstr>'197203-3 - Vedlejší a ost...'!Oblast_tisku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Jaroslav Gric</dc:creator>
  <cp:lastModifiedBy>Jurček Zdeněk</cp:lastModifiedBy>
  <cp:lastPrinted>2019-12-16T10:21:01Z</cp:lastPrinted>
  <dcterms:created xsi:type="dcterms:W3CDTF">2019-12-16T10:14:28Z</dcterms:created>
  <dcterms:modified xsi:type="dcterms:W3CDTF">2024-08-15T10:20:25Z</dcterms:modified>
</cp:coreProperties>
</file>