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ikm\Desktop\C\ZÁMĚRY\2025\Přepážky - Jablonné n. orl\"/>
    </mc:Choice>
  </mc:AlternateContent>
  <bookViews>
    <workbookView xWindow="0" yWindow="0" windowWidth="16470" windowHeight="14130"/>
  </bookViews>
  <sheets>
    <sheet name="Rekapitulace stavby" sheetId="1" r:id="rId1"/>
    <sheet name="004-24 - Orličský potok, ..." sheetId="2" r:id="rId2"/>
  </sheets>
  <definedNames>
    <definedName name="_FilterDatabase" localSheetId="1" hidden="1">'004-24 - Orličský potok, ...'!$C$114:$K$168</definedName>
    <definedName name="Print_Area" localSheetId="1">'004-24 - Orličský potok, ...'!$C$4:$J$76,'004-24 - Orličský potok, ...'!$C$82:$J$98,'004-24 - Orličský potok, ...'!$C$104:$K$168</definedName>
    <definedName name="Print_Area" localSheetId="0">'Rekapitulace stavby'!$D$4:$AO$76,'Rekapitulace stavby'!$C$82:$AQ$96</definedName>
    <definedName name="Print_Titles" localSheetId="1">'004-24 - Orličský potok, ...'!$114:$114</definedName>
    <definedName name="Print_Titles" localSheetId="0">'Rekapitulace stavby'!$92:$92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F111" i="2"/>
  <c r="F109" i="2"/>
  <c r="E107" i="2"/>
  <c r="F89" i="2"/>
  <c r="F87" i="2"/>
  <c r="E85" i="2"/>
  <c r="J22" i="2"/>
  <c r="E22" i="2"/>
  <c r="J112" i="2" s="1"/>
  <c r="J21" i="2"/>
  <c r="J19" i="2"/>
  <c r="E19" i="2"/>
  <c r="J111" i="2"/>
  <c r="J18" i="2"/>
  <c r="J16" i="2"/>
  <c r="E16" i="2"/>
  <c r="F90" i="2"/>
  <c r="J15" i="2"/>
  <c r="J10" i="2"/>
  <c r="J87" i="2" s="1"/>
  <c r="L90" i="1"/>
  <c r="AM90" i="1"/>
  <c r="AM89" i="1"/>
  <c r="L89" i="1"/>
  <c r="AM87" i="1"/>
  <c r="L87" i="1"/>
  <c r="L85" i="1"/>
  <c r="L84" i="1"/>
  <c r="J163" i="2"/>
  <c r="BK147" i="2"/>
  <c r="J126" i="2"/>
  <c r="J120" i="2"/>
  <c r="BK118" i="2"/>
  <c r="J149" i="2"/>
  <c r="BK123" i="2"/>
  <c r="BK157" i="2"/>
  <c r="BK144" i="2"/>
  <c r="J123" i="2"/>
  <c r="BK129" i="2"/>
  <c r="BK160" i="2"/>
  <c r="BK163" i="2"/>
  <c r="BK151" i="2"/>
  <c r="BK126" i="2"/>
  <c r="J153" i="2"/>
  <c r="J157" i="2"/>
  <c r="J135" i="2"/>
  <c r="BK138" i="2"/>
  <c r="BK135" i="2"/>
  <c r="BK132" i="2"/>
  <c r="J155" i="2"/>
  <c r="BK120" i="2"/>
  <c r="J138" i="2"/>
  <c r="BK153" i="2"/>
  <c r="BK149" i="2"/>
  <c r="J151" i="2"/>
  <c r="J144" i="2"/>
  <c r="J147" i="2"/>
  <c r="J118" i="2"/>
  <c r="J129" i="2"/>
  <c r="BK141" i="2"/>
  <c r="J141" i="2"/>
  <c r="BK155" i="2"/>
  <c r="J160" i="2"/>
  <c r="AS94" i="1"/>
  <c r="BK166" i="2"/>
  <c r="J132" i="2"/>
  <c r="J166" i="2"/>
  <c r="P117" i="2" l="1"/>
  <c r="BK159" i="2"/>
  <c r="J159" i="2"/>
  <c r="J97" i="2"/>
  <c r="T117" i="2"/>
  <c r="R117" i="2"/>
  <c r="P159" i="2"/>
  <c r="BK117" i="2"/>
  <c r="J117" i="2" s="1"/>
  <c r="J96" i="2" s="1"/>
  <c r="R159" i="2"/>
  <c r="T159" i="2"/>
  <c r="J90" i="2"/>
  <c r="J109" i="2"/>
  <c r="BE166" i="2"/>
  <c r="BE120" i="2"/>
  <c r="BE135" i="2"/>
  <c r="BE153" i="2"/>
  <c r="F112" i="2"/>
  <c r="BE126" i="2"/>
  <c r="BE155" i="2"/>
  <c r="BE163" i="2"/>
  <c r="J89" i="2"/>
  <c r="BE129" i="2"/>
  <c r="BE132" i="2"/>
  <c r="BE147" i="2"/>
  <c r="BE157" i="2"/>
  <c r="BE123" i="2"/>
  <c r="BE138" i="2"/>
  <c r="BE144" i="2"/>
  <c r="BE151" i="2"/>
  <c r="BE141" i="2"/>
  <c r="BE149" i="2"/>
  <c r="BE118" i="2"/>
  <c r="BE160" i="2"/>
  <c r="F33" i="2"/>
  <c r="BB95" i="1"/>
  <c r="BB94" i="1" s="1"/>
  <c r="W31" i="1" s="1"/>
  <c r="F32" i="2"/>
  <c r="BA95" i="1" s="1"/>
  <c r="BA94" i="1" s="1"/>
  <c r="W30" i="1" s="1"/>
  <c r="F35" i="2"/>
  <c r="BD95" i="1" s="1"/>
  <c r="BD94" i="1" s="1"/>
  <c r="W33" i="1" s="1"/>
  <c r="J32" i="2"/>
  <c r="AW95" i="1" s="1"/>
  <c r="F34" i="2"/>
  <c r="BC95" i="1"/>
  <c r="BC94" i="1"/>
  <c r="W32" i="1"/>
  <c r="R116" i="2" l="1"/>
  <c r="R115" i="2" s="1"/>
  <c r="T116" i="2"/>
  <c r="T115" i="2"/>
  <c r="P116" i="2"/>
  <c r="P115" i="2"/>
  <c r="AU95" i="1"/>
  <c r="BK116" i="2"/>
  <c r="BK115" i="2"/>
  <c r="J115" i="2" s="1"/>
  <c r="J94" i="2" s="1"/>
  <c r="AU94" i="1"/>
  <c r="AY94" i="1"/>
  <c r="F31" i="2"/>
  <c r="AZ95" i="1" s="1"/>
  <c r="AZ94" i="1" s="1"/>
  <c r="AV94" i="1" s="1"/>
  <c r="AK29" i="1" s="1"/>
  <c r="AX94" i="1"/>
  <c r="J31" i="2"/>
  <c r="AV95" i="1" s="1"/>
  <c r="AT95" i="1" s="1"/>
  <c r="AW94" i="1"/>
  <c r="AK30" i="1"/>
  <c r="J116" i="2" l="1"/>
  <c r="J95" i="2"/>
  <c r="J28" i="2"/>
  <c r="AG95" i="1"/>
  <c r="AG94" i="1"/>
  <c r="AK26" i="1"/>
  <c r="AK35" i="1"/>
  <c r="AT94" i="1"/>
  <c r="W29" i="1"/>
  <c r="J37" i="2" l="1"/>
  <c r="AN94" i="1"/>
  <c r="AN95" i="1"/>
</calcChain>
</file>

<file path=xl/sharedStrings.xml><?xml version="1.0" encoding="utf-8"?>
<sst xmlns="http://schemas.openxmlformats.org/spreadsheetml/2006/main" count="669" uniqueCount="217">
  <si>
    <t>Export Komplet</t>
  </si>
  <si>
    <t/>
  </si>
  <si>
    <t>2.0</t>
  </si>
  <si>
    <t>ZAMOK</t>
  </si>
  <si>
    <t>False</t>
  </si>
  <si>
    <t>{9c999f69-b7a6-4a35-b461-6eaf4ceb3788}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</si>
  <si>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</si>
  <si>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</si>
  <si>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</si>
  <si>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</si>
  <si>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</si>
  <si>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</si>
  <si>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</si>
  <si>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</si>
  <si>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004/24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</si>
  <si>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</si>
  <si>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</si>
  <si>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Orličský potok, Jablonné n. Orl.</t>
  </si>
  <si>
    <t>KSO:</t>
  </si>
  <si>
    <t>CC-CZ:</t>
  </si>
  <si>
    <t>Místo:</t>
  </si>
  <si>
    <t>Jablonné nad Orlicí</t>
  </si>
  <si>
    <t>Datum:</t>
  </si>
  <si>
    <t>30. 9. 2024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</si>
  <si>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</si>
  <si>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</si>
  <si>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</si>
  <si>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</si>
  <si>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</si>
  <si>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</si>
  <si>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</si>
  <si>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</si>
  <si>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</si>
  <si>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</si>
  <si>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</si>
  <si>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</si>
  <si>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</si>
  <si>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</si>
  <si>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</si>
  <si>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</si>
  <si>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</si>
  <si>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</si>
  <si>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</si>
  <si>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</si>
  <si>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</si>
  <si>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</si>
  <si>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</si>
  <si>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</si>
  <si>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</si>
  <si>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</si>
  <si>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</si>
  <si>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</si>
  <si>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</si>
  <si>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</si>
  <si>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</si>
  <si>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</si>
  <si>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</si>
  <si>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</si>
  <si>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</si>
  <si>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</si>
  <si>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</si>
  <si>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</si>
  <si>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</si>
  <si>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</si>
  <si>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</si>
  <si>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</si>
  <si>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</si>
  <si>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</si>
  <si>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</si>
  <si>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</si>
  <si>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</si>
  <si>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</si>
  <si>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</si>
  <si>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</si>
  <si>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</si>
  <si>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</si>
  <si>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</si>
  <si>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</si>
  <si>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</si>
  <si>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</si>
  <si>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</si>
  <si>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</si>
  <si>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</si>
  <si>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</si>
  <si>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</si>
  <si>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</si>
  <si>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</si>
  <si>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</si>
  <si>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</si>
  <si>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</si>
  <si>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</si>
  <si>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</si>
  <si>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</si>
  <si>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</si>
  <si>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</si>
  <si>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</si>
  <si>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</si>
  <si>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</si>
  <si>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</si>
  <si>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</si>
  <si>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</si>
  <si>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</si>
  <si>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</si>
  <si>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</si>
  <si>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</si>
  <si>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</si>
  <si>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</si>
  <si>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</si>
  <si>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</si>
  <si>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</si>
  <si>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</si>
  <si>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</si>
  <si>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</si>
  <si>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</si>
  <si>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2024 02</t>
  </si>
  <si>
    <t>4</t>
  </si>
  <si>
    <t>-1673668116</t>
  </si>
  <si>
    <t>PP</t>
  </si>
  <si>
    <t>Kosení travin a vodních rostlin ve vegetačním období vodního rostlinstva na břehu hustého</t>
  </si>
  <si>
    <t>122703601</t>
  </si>
  <si>
    <t>Odstranění nánosů při únosnosti dna přes 15 do 40 kPa</t>
  </si>
  <si>
    <t>m3</t>
  </si>
  <si>
    <t>1135077723</t>
  </si>
  <si>
    <t>Odstranění nánosů z vypuštěných vodních nádrží nebo rybníků s uložením do hromad na vzdálenost do 20 m ve výkopišti při únosnosti dna přes 15 kPa do 40 kPa</t>
  </si>
  <si>
    <t>P</t>
  </si>
  <si>
    <t>Poznámka k položce:_x000D_
_x000D_
horní přepážka - 780 m3 _x000D_
spodní přepážka-  120 m3</t>
  </si>
  <si>
    <t>162253102</t>
  </si>
  <si>
    <t>Vodorovné přemístění nánosu z nádrží přes 20 do 40 m při únosnost dna přes 15 do 40 kPa</t>
  </si>
  <si>
    <t>-594827076</t>
  </si>
  <si>
    <t>Vodorovné přemístění nánosu z vodních nádrží nebo rybníků s vyklopením a hrubým urovnáním skládky při únosnosti dna přes 15 do 40 kPa, na vzdálenost přes 20 do 40 m</t>
  </si>
  <si>
    <t>Poznámka k položce:_x000D_
_x000D_
_x000D_
vodorovné přemístění nánosů vzdálených více než 20 m od místa těžení po místa nakládky na DP.</t>
  </si>
  <si>
    <t>3</t>
  </si>
  <si>
    <t>162253902</t>
  </si>
  <si>
    <t>Příplatek k vodorovnému přemístění nánosu při únosnosti dna do 40 kPa ZKD 10 m přes 40 m</t>
  </si>
  <si>
    <t>-150493751</t>
  </si>
  <si>
    <t>Vodorovné přemístění nánosu z vodních nádrží nebo rybníků s vyklopením a hrubým urovnáním skládky Příplatek k ceně -3102 za každých dalších i započatých 10 m přes 40 m</t>
  </si>
  <si>
    <t>Poznámka k položce:_x000D_
_x000D_
vodorovné přemístění nánosů vzdálených více než 40 m od místa těžení po místa nakládky na DP.</t>
  </si>
  <si>
    <t>6</t>
  </si>
  <si>
    <t>181101132</t>
  </si>
  <si>
    <t>Úprava pozemku s rozpojením, přehrnutím, urovnáním a přehrnutím přes 20 do 40 m zeminy skupiny 3</t>
  </si>
  <si>
    <t>1163737791</t>
  </si>
  <si>
    <t>Úprava pozemku s rozpojením a přehrnutím včetně urovnání v zemině skupiny 3, s přemístěním na vzdálenost přes 20 do 40 m</t>
  </si>
  <si>
    <t>Poznámka k položce:_x000D_
_x000D_
Úprava přístupových pozemků po dokončení stavby.</t>
  </si>
  <si>
    <t>7</t>
  </si>
  <si>
    <t>182151111</t>
  </si>
  <si>
    <t>Svahování v zářezech v hornině třídy těžitelnosti I skupiny 1 až 3 strojně</t>
  </si>
  <si>
    <t>m2</t>
  </si>
  <si>
    <t>-1331641056</t>
  </si>
  <si>
    <t>Svahování trvalých svahů do projektovaných profilů strojně s potřebným přemístěním výkopku při svahování v zářezech v hornině třídy těžitelnosti I, skupiny 1 až 3</t>
  </si>
  <si>
    <t>Poznámka k položce:_x000D_
_x000D_
_x000D_
206m - obvod svahů x průměrná výska svahu 1,5 m._x000D_
_x000D_
206 x 1,5 = 309 m2</t>
  </si>
  <si>
    <t>185803107</t>
  </si>
  <si>
    <t>Shrabání pokoseného vodního rostlinstva z břehu i z vody s odvozem do 20 km</t>
  </si>
  <si>
    <t>-711074477</t>
  </si>
  <si>
    <t>Shrabání pokoseného porostu a organických naplavenin s odvozem do 20 km vodního rostlinstva z břehu i z vody</t>
  </si>
  <si>
    <t>Poznámka k položce:_x000D_
_x000D_
_x000D_
404 m2 spodní přepážka_x000D_
_x000D_
860 m2 horní přepážka</t>
  </si>
  <si>
    <t>13</t>
  </si>
  <si>
    <t>R001</t>
  </si>
  <si>
    <t>Likvidace nánosů</t>
  </si>
  <si>
    <t>131639029</t>
  </si>
  <si>
    <t>Likvidace nánosů dle platné legislativy</t>
  </si>
  <si>
    <t xml:space="preserve">Poznámka k položce:_x000D_
_x000D_
položka obsahuje kompletní likvidaci nánosů dle platné legislativy, tj.:_x000D_
_x000D_
- naložení na DP_x000D_
- odvoz na místo likvidace_x000D_
- složení a hrubé urovnání_x000D_
- případný poplatek za uložení_x000D_
</t>
  </si>
  <si>
    <t>14</t>
  </si>
  <si>
    <t>R002</t>
  </si>
  <si>
    <t>truhlářské práce</t>
  </si>
  <si>
    <t>kpl</t>
  </si>
  <si>
    <t>-1960090301</t>
  </si>
  <si>
    <t>Poznámka k položce:_x000D_
_x000D_
_x000D_
Práce spojené s výrobou a montáží nových dluží ve výpustných objektech.</t>
  </si>
  <si>
    <t>15</t>
  </si>
  <si>
    <t>R003</t>
  </si>
  <si>
    <t>zařízení staveniště</t>
  </si>
  <si>
    <t>544828314</t>
  </si>
  <si>
    <t xml:space="preserve">Poznámka k položce:_x000D_
_x000D_
Položka obsahuje:_x000D_
_x000D_
- ohraničení stavby zábranami proti vstupu cizích osob_x000D_
- zázemí pro pracovníky stavby a TDS (mobilní WC, případně usazení mobilní buňky aj.)_x000D_
- výstražné cedule s nápisem POZOR STAVBA!_x000D_
</t>
  </si>
  <si>
    <t>16</t>
  </si>
  <si>
    <t>R004</t>
  </si>
  <si>
    <t>dopravní značení</t>
  </si>
  <si>
    <t>93166766</t>
  </si>
  <si>
    <t>17</t>
  </si>
  <si>
    <t>R005</t>
  </si>
  <si>
    <t>fotodokumentace</t>
  </si>
  <si>
    <t>soubor</t>
  </si>
  <si>
    <t>-727715153</t>
  </si>
  <si>
    <t>18</t>
  </si>
  <si>
    <t>R006</t>
  </si>
  <si>
    <t>zpracování havaríjního plánu stavby</t>
  </si>
  <si>
    <t>-915207584</t>
  </si>
  <si>
    <t>19</t>
  </si>
  <si>
    <t>R007</t>
  </si>
  <si>
    <t>Zpracování a povodňového plánu stavby</t>
  </si>
  <si>
    <t>958789887</t>
  </si>
  <si>
    <t>20</t>
  </si>
  <si>
    <t>R008</t>
  </si>
  <si>
    <t>Odlov a následný transfer živočichů</t>
  </si>
  <si>
    <t>912953770</t>
  </si>
  <si>
    <t>R009</t>
  </si>
  <si>
    <t>Zpracování pasportizace komunikací a přístupových pozemků.</t>
  </si>
  <si>
    <t>135022049</t>
  </si>
  <si>
    <t>9</t>
  </si>
  <si>
    <t>Ostatní konstrukce a práce, bourání</t>
  </si>
  <si>
    <t>5</t>
  </si>
  <si>
    <t>938901101</t>
  </si>
  <si>
    <t>Očištění dlažby z lomového kamene nebo z betonových desek od porostu</t>
  </si>
  <si>
    <t>1510233289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</si>
  <si>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</si>
  <si>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Poznámka k položce:_x000D_
_x000D_
_x000D_
Očištění dlažeb přelivů od travin.</t>
  </si>
  <si>
    <t>11</t>
  </si>
  <si>
    <t>M</t>
  </si>
  <si>
    <t>60515121</t>
  </si>
  <si>
    <t>řezivo jehličnaté boční prkno 40-60mm</t>
  </si>
  <si>
    <t>8</t>
  </si>
  <si>
    <t>-328539310</t>
  </si>
  <si>
    <t>Poznámka k položce:_x000D_
_x000D_
materiál pro osazení nových dluží ve výpustných objektech přepážek.</t>
  </si>
  <si>
    <t>10</t>
  </si>
  <si>
    <t>938909311</t>
  </si>
  <si>
    <t>Čištění vozovek metením strojně podkladu nebo krytu betonového nebo živičného</t>
  </si>
  <si>
    <t>2120619634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</si>
  <si>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</si>
  <si>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Poznámka k položce:_x000D_
_x000D_
horní přepážka:_x000D_
246 m x 4,5 m = 1107 m2_x000D_
předpoklad 5x čištění během provádění prací, tj. 1107x5=5535m2_x000D_
_x000D_
spodní přepážka:_x000D_
131m x 4,5m = 589 m2_x000D_
předpoklad 3x čištění během provádění prací, tj. 589x3=1767m2_x000D_
_x000D_
CELKEM: 7302 m2_x000D_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</si>
</sst>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19"/>
      <c r="AL5" s="19"/>
      <c r="AM5" s="19"/>
      <c r="AN5" s="19"/>
      <c r="AO5" s="19"/>
      <c r="AP5" s="19"/>
      <c r="AQ5" s="19"/>
      <c r="AR5" s="17"/>
      <c r="BE5" s="21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19"/>
      <c r="AL6" s="19"/>
      <c r="AM6" s="19"/>
      <c r="AN6" s="19"/>
      <c r="AO6" s="19"/>
      <c r="AP6" s="19"/>
      <c r="AQ6" s="19"/>
      <c r="AR6" s="17"/>
      <c r="BE6" s="21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1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2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12"/>
      <c r="BS13" s="14" t="s">
        <v>6</v>
      </c>
    </row>
    <row r="14" spans="1:74" ht="12.75">
      <c r="B14" s="18"/>
      <c r="C14" s="19"/>
      <c r="D14" s="19"/>
      <c r="E14" s="217" t="s">
        <v>30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1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2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2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2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2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2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2"/>
    </row>
    <row r="23" spans="1:71" s="1" customFormat="1" ht="16.5" customHeight="1">
      <c r="B23" s="18"/>
      <c r="C23" s="19"/>
      <c r="D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9"/>
      <c r="AP23" s="19"/>
      <c r="AQ23" s="19"/>
      <c r="AR23" s="17"/>
      <c r="BE23" s="21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2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2" t="s">
        <v>37</v>
      </c>
      <c r="M28" s="222"/>
      <c r="N28" s="222"/>
      <c r="O28" s="222"/>
      <c r="P28" s="222"/>
      <c r="Q28" s="33"/>
      <c r="R28" s="33"/>
      <c r="S28" s="33"/>
      <c r="T28" s="33"/>
      <c r="U28" s="33"/>
      <c r="V28" s="33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F28" s="33"/>
      <c r="AG28" s="33"/>
      <c r="AH28" s="33"/>
      <c r="AI28" s="33"/>
      <c r="AJ28" s="33"/>
      <c r="AK28" s="222" t="s">
        <v>39</v>
      </c>
      <c r="AL28" s="222"/>
      <c r="AM28" s="222"/>
      <c r="AN28" s="222"/>
      <c r="AO28" s="222"/>
      <c r="AP28" s="33"/>
      <c r="AQ28" s="33"/>
      <c r="AR28" s="36"/>
      <c r="BE28" s="212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25">
        <v>0.21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BE29" s="213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25">
        <v>0.12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BE30" s="213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25">
        <v>0.21</v>
      </c>
      <c r="M31" s="224"/>
      <c r="N31" s="224"/>
      <c r="O31" s="224"/>
      <c r="P31" s="224"/>
      <c r="Q31" s="38"/>
      <c r="R31" s="38"/>
      <c r="S31" s="38"/>
      <c r="T31" s="38"/>
      <c r="U31" s="38"/>
      <c r="V31" s="38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F31" s="38"/>
      <c r="AG31" s="38"/>
      <c r="AH31" s="38"/>
      <c r="AI31" s="38"/>
      <c r="AJ31" s="38"/>
      <c r="AK31" s="223">
        <v>0</v>
      </c>
      <c r="AL31" s="224"/>
      <c r="AM31" s="224"/>
      <c r="AN31" s="224"/>
      <c r="AO31" s="224"/>
      <c r="AP31" s="38"/>
      <c r="AQ31" s="38"/>
      <c r="AR31" s="39"/>
      <c r="BE31" s="213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25">
        <v>0.12</v>
      </c>
      <c r="M32" s="224"/>
      <c r="N32" s="224"/>
      <c r="O32" s="224"/>
      <c r="P32" s="224"/>
      <c r="Q32" s="38"/>
      <c r="R32" s="38"/>
      <c r="S32" s="38"/>
      <c r="T32" s="38"/>
      <c r="U32" s="38"/>
      <c r="V32" s="38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F32" s="38"/>
      <c r="AG32" s="38"/>
      <c r="AH32" s="38"/>
      <c r="AI32" s="38"/>
      <c r="AJ32" s="38"/>
      <c r="AK32" s="223">
        <v>0</v>
      </c>
      <c r="AL32" s="224"/>
      <c r="AM32" s="224"/>
      <c r="AN32" s="224"/>
      <c r="AO32" s="224"/>
      <c r="AP32" s="38"/>
      <c r="AQ32" s="38"/>
      <c r="AR32" s="39"/>
      <c r="BE32" s="213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BE33" s="21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2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6" t="s">
        <v>48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004/24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Orličský potok, Jablonné n. Orl.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60"/>
      <c r="AL85" s="60"/>
      <c r="AM85" s="60"/>
      <c r="AN85" s="60"/>
      <c r="AO85" s="6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Jablonné nad Orlicí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30. 9. 2024</v>
      </c>
      <c r="AN87" s="23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56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33" t="str">
        <f>IF(E20="","",E20)</f>
        <v xml:space="preserve"> 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1" t="s">
        <v>57</v>
      </c>
      <c r="D92" s="242"/>
      <c r="E92" s="242"/>
      <c r="F92" s="242"/>
      <c r="G92" s="242"/>
      <c r="H92" s="70"/>
      <c r="I92" s="243" t="s">
        <v>58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59</v>
      </c>
      <c r="AH92" s="242"/>
      <c r="AI92" s="242"/>
      <c r="AJ92" s="242"/>
      <c r="AK92" s="242"/>
      <c r="AL92" s="242"/>
      <c r="AM92" s="242"/>
      <c r="AN92" s="243" t="s">
        <v>60</v>
      </c>
      <c r="AO92" s="242"/>
      <c r="AP92" s="245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16.5" customHeight="1">
      <c r="A95" s="89" t="s">
        <v>79</v>
      </c>
      <c r="B95" s="90"/>
      <c r="C95" s="91"/>
      <c r="D95" s="248" t="s">
        <v>14</v>
      </c>
      <c r="E95" s="248"/>
      <c r="F95" s="248"/>
      <c r="G95" s="248"/>
      <c r="H95" s="248"/>
      <c r="I95" s="92"/>
      <c r="J95" s="248" t="s">
        <v>17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'004-24 - Orličský potok, ...'!J28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3" t="s">
        <v>80</v>
      </c>
      <c r="AR95" s="94"/>
      <c r="AS95" s="95">
        <v>0</v>
      </c>
      <c r="AT95" s="96">
        <f>ROUND(SUM(AV95:AW95),2)</f>
        <v>0</v>
      </c>
      <c r="AU95" s="97">
        <f>'004-24 - Orličský potok, ...'!P115</f>
        <v>0</v>
      </c>
      <c r="AV95" s="96">
        <f>'004-24 - Orličský potok, ...'!J31</f>
        <v>0</v>
      </c>
      <c r="AW95" s="96">
        <f>'004-24 - Orličský potok, ...'!J32</f>
        <v>0</v>
      </c>
      <c r="AX95" s="96">
        <f>'004-24 - Orličský potok, ...'!J33</f>
        <v>0</v>
      </c>
      <c r="AY95" s="96">
        <f>'004-24 - Orličský potok, ...'!J34</f>
        <v>0</v>
      </c>
      <c r="AZ95" s="96">
        <f>'004-24 - Orličský potok, ...'!F31</f>
        <v>0</v>
      </c>
      <c r="BA95" s="96">
        <f>'004-24 - Orličský potok, ...'!F32</f>
        <v>0</v>
      </c>
      <c r="BB95" s="96">
        <f>'004-24 - Orličský potok, ...'!F33</f>
        <v>0</v>
      </c>
      <c r="BC95" s="96">
        <f>'004-24 - Orličský potok, ...'!F34</f>
        <v>0</v>
      </c>
      <c r="BD95" s="98">
        <f>'004-24 - Orličský potok, 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KPNdyo1YDiRaWS29wGydAqdHKtI3wlGHzmEsF71lgUfPCjs/6iwyeG7gQbbRFesiDS5RjWoSmsDnqAWHfLqz/w==" saltValue="C4W8UAs0sG9eO62IB250txIJv9vT6m/jTIfW073oo6cpTw0KksEvCZvVRwI1tafZlL7DTCLFRxb0J48GL+JDf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4-24 - Orličský potok, ...'!C2" display="/"/>
  </hyperlinks>
  <pageMargins left="0.39374999999999999" right="0.39374999999999999" top="0.39374999999999999" bottom="0.39374999999999999" header="0" footer="0"/>
  <pageSetup paperSize="9" scale="4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2" t="s">
        <v>17</v>
      </c>
      <c r="F7" s="253"/>
      <c r="G7" s="253"/>
      <c r="H7" s="253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30. 9. 2024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4" t="str">
        <f>'Rekapitulace stavby'!E14</f>
        <v>Vyplň údaj</v>
      </c>
      <c r="F16" s="255"/>
      <c r="G16" s="255"/>
      <c r="H16" s="255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28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28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6" t="s">
        <v>1</v>
      </c>
      <c r="F25" s="256"/>
      <c r="G25" s="256"/>
      <c r="H25" s="256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ROUND(J115,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40</v>
      </c>
      <c r="E31" s="104" t="s">
        <v>41</v>
      </c>
      <c r="F31" s="115">
        <f>ROUND((SUM(BE115:BE168)),  2)</f>
        <v>0</v>
      </c>
      <c r="G31" s="31"/>
      <c r="H31" s="31"/>
      <c r="I31" s="116">
        <v>0.21</v>
      </c>
      <c r="J31" s="115">
        <f>ROUND(((SUM(BE115:BE168))*I31),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42</v>
      </c>
      <c r="F32" s="115">
        <f>ROUND((SUM(BF115:BF168)),  2)</f>
        <v>0</v>
      </c>
      <c r="G32" s="31"/>
      <c r="H32" s="31"/>
      <c r="I32" s="116">
        <v>0.12</v>
      </c>
      <c r="J32" s="115">
        <f>ROUND(((SUM(BF115:BF168))*I32),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ROUND((SUM(BG115:BG168)),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ROUND((SUM(BH115:BH168)),  2)</f>
        <v>0</v>
      </c>
      <c r="G34" s="31"/>
      <c r="H34" s="31"/>
      <c r="I34" s="116">
        <v>0.12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ROUND((SUM(BI115:BI168)),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0" t="str">
        <f>E7</f>
        <v>Orličský potok, Jablonné n. Orl.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Jablonné nad Orlicí</v>
      </c>
      <c r="G87" s="33"/>
      <c r="H87" s="33"/>
      <c r="I87" s="26" t="s">
        <v>22</v>
      </c>
      <c r="J87" s="63" t="str">
        <f>IF(J10="","",J10)</f>
        <v>30. 9. 2024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J115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J116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J117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92</v>
      </c>
      <c r="E97" s="148"/>
      <c r="F97" s="148"/>
      <c r="G97" s="148"/>
      <c r="H97" s="148"/>
      <c r="I97" s="148"/>
      <c r="J97" s="149">
        <f>J159</f>
        <v>0</v>
      </c>
      <c r="K97" s="146"/>
      <c r="L97" s="150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93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30" t="str">
        <f>E7</f>
        <v>Orličský potok, Jablonné n. Orl.</v>
      </c>
      <c r="F107" s="257"/>
      <c r="G107" s="257"/>
      <c r="H107" s="257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20</v>
      </c>
      <c r="D109" s="33"/>
      <c r="E109" s="33"/>
      <c r="F109" s="24" t="str">
        <f>F10</f>
        <v>Jablonné nad Orlicí</v>
      </c>
      <c r="G109" s="33"/>
      <c r="H109" s="33"/>
      <c r="I109" s="26" t="s">
        <v>22</v>
      </c>
      <c r="J109" s="63" t="str">
        <f>IF(J10="","",J10)</f>
        <v>30. 9. 2024</v>
      </c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24</v>
      </c>
      <c r="D111" s="33"/>
      <c r="E111" s="33"/>
      <c r="F111" s="24" t="str">
        <f>E13</f>
        <v>Povodí Labe, státní podnik</v>
      </c>
      <c r="G111" s="33"/>
      <c r="H111" s="33"/>
      <c r="I111" s="26" t="s">
        <v>31</v>
      </c>
      <c r="J111" s="29" t="str">
        <f>E19</f>
        <v xml:space="preserve"> 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29</v>
      </c>
      <c r="D112" s="33"/>
      <c r="E112" s="33"/>
      <c r="F112" s="24" t="str">
        <f>IF(E16="","",E16)</f>
        <v>Vyplň údaj</v>
      </c>
      <c r="G112" s="33"/>
      <c r="H112" s="33"/>
      <c r="I112" s="26" t="s">
        <v>34</v>
      </c>
      <c r="J112" s="29" t="str">
        <f>E22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0.3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1" customFormat="1" ht="29.25" customHeight="1">
      <c r="A114" s="151"/>
      <c r="B114" s="152"/>
      <c r="C114" s="153" t="s">
        <v>94</v>
      </c>
      <c r="D114" s="154" t="s">
        <v>61</v>
      </c>
      <c r="E114" s="154" t="s">
        <v>57</v>
      </c>
      <c r="F114" s="154" t="s">
        <v>58</v>
      </c>
      <c r="G114" s="154" t="s">
        <v>95</v>
      </c>
      <c r="H114" s="154" t="s">
        <v>96</v>
      </c>
      <c r="I114" s="154" t="s">
        <v>97</v>
      </c>
      <c r="J114" s="154" t="s">
        <v>87</v>
      </c>
      <c r="K114" s="155" t="s">
        <v>98</v>
      </c>
      <c r="L114" s="156"/>
      <c r="M114" s="72" t="s">
        <v>1</v>
      </c>
      <c r="N114" s="73" t="s">
        <v>40</v>
      </c>
      <c r="O114" s="73" t="s">
        <v>99</v>
      </c>
      <c r="P114" s="73" t="s">
        <v>100</v>
      </c>
      <c r="Q114" s="73" t="s">
        <v>101</v>
      </c>
      <c r="R114" s="73" t="s">
        <v>102</v>
      </c>
      <c r="S114" s="73" t="s">
        <v>103</v>
      </c>
      <c r="T114" s="74" t="s">
        <v>104</v>
      </c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</row>
    <row r="115" spans="1:65" s="2" customFormat="1" ht="22.9" customHeight="1">
      <c r="A115" s="31"/>
      <c r="B115" s="32"/>
      <c r="C115" s="79" t="s">
        <v>105</v>
      </c>
      <c r="D115" s="33"/>
      <c r="E115" s="33"/>
      <c r="F115" s="33"/>
      <c r="G115" s="33"/>
      <c r="H115" s="33"/>
      <c r="I115" s="33"/>
      <c r="J115" s="157">
        <f>BK115</f>
        <v>0</v>
      </c>
      <c r="K115" s="33"/>
      <c r="L115" s="36"/>
      <c r="M115" s="75"/>
      <c r="N115" s="158"/>
      <c r="O115" s="76"/>
      <c r="P115" s="159">
        <f>P116</f>
        <v>0</v>
      </c>
      <c r="Q115" s="76"/>
      <c r="R115" s="159">
        <f>R116</f>
        <v>0.27500000000000002</v>
      </c>
      <c r="S115" s="76"/>
      <c r="T115" s="160">
        <f>T116</f>
        <v>146.04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4" t="s">
        <v>75</v>
      </c>
      <c r="AU115" s="14" t="s">
        <v>89</v>
      </c>
      <c r="BK115" s="161">
        <f>BK116</f>
        <v>0</v>
      </c>
    </row>
    <row r="116" spans="1:65" s="12" customFormat="1" ht="25.9" customHeight="1">
      <c r="B116" s="162"/>
      <c r="C116" s="163"/>
      <c r="D116" s="164" t="s">
        <v>75</v>
      </c>
      <c r="E116" s="165" t="s">
        <v>106</v>
      </c>
      <c r="F116" s="165" t="s">
        <v>107</v>
      </c>
      <c r="G116" s="163"/>
      <c r="H116" s="163"/>
      <c r="I116" s="166"/>
      <c r="J116" s="167">
        <f>BK116</f>
        <v>0</v>
      </c>
      <c r="K116" s="163"/>
      <c r="L116" s="168"/>
      <c r="M116" s="169"/>
      <c r="N116" s="170"/>
      <c r="O116" s="170"/>
      <c r="P116" s="171">
        <f>P117+P159</f>
        <v>0</v>
      </c>
      <c r="Q116" s="170"/>
      <c r="R116" s="171">
        <f>R117+R159</f>
        <v>0.27500000000000002</v>
      </c>
      <c r="S116" s="170"/>
      <c r="T116" s="172">
        <f>T117+T159</f>
        <v>146.04</v>
      </c>
      <c r="AR116" s="173" t="s">
        <v>81</v>
      </c>
      <c r="AT116" s="174" t="s">
        <v>75</v>
      </c>
      <c r="AU116" s="174" t="s">
        <v>76</v>
      </c>
      <c r="AY116" s="173" t="s">
        <v>108</v>
      </c>
      <c r="BK116" s="175">
        <f>BK117+BK159</f>
        <v>0</v>
      </c>
    </row>
    <row r="117" spans="1:65" s="12" customFormat="1" ht="22.9" customHeight="1">
      <c r="B117" s="162"/>
      <c r="C117" s="163"/>
      <c r="D117" s="164" t="s">
        <v>75</v>
      </c>
      <c r="E117" s="176" t="s">
        <v>81</v>
      </c>
      <c r="F117" s="176" t="s">
        <v>109</v>
      </c>
      <c r="G117" s="163"/>
      <c r="H117" s="163"/>
      <c r="I117" s="166"/>
      <c r="J117" s="177">
        <f>BK117</f>
        <v>0</v>
      </c>
      <c r="K117" s="163"/>
      <c r="L117" s="168"/>
      <c r="M117" s="169"/>
      <c r="N117" s="170"/>
      <c r="O117" s="170"/>
      <c r="P117" s="171">
        <f>SUM(P118:P158)</f>
        <v>0</v>
      </c>
      <c r="Q117" s="170"/>
      <c r="R117" s="171">
        <f>SUM(R118:R158)</f>
        <v>0</v>
      </c>
      <c r="S117" s="170"/>
      <c r="T117" s="172">
        <f>SUM(T118:T158)</f>
        <v>0</v>
      </c>
      <c r="AR117" s="173" t="s">
        <v>81</v>
      </c>
      <c r="AT117" s="174" t="s">
        <v>75</v>
      </c>
      <c r="AU117" s="174" t="s">
        <v>81</v>
      </c>
      <c r="AY117" s="173" t="s">
        <v>108</v>
      </c>
      <c r="BK117" s="175">
        <f>SUM(BK118:BK158)</f>
        <v>0</v>
      </c>
    </row>
    <row r="118" spans="1:65" s="2" customFormat="1" ht="24.2" customHeight="1">
      <c r="A118" s="31"/>
      <c r="B118" s="32"/>
      <c r="C118" s="178" t="s">
        <v>8</v>
      </c>
      <c r="D118" s="178" t="s">
        <v>110</v>
      </c>
      <c r="E118" s="179" t="s">
        <v>111</v>
      </c>
      <c r="F118" s="180" t="s">
        <v>112</v>
      </c>
      <c r="G118" s="181" t="s">
        <v>113</v>
      </c>
      <c r="H118" s="182">
        <v>0.126</v>
      </c>
      <c r="I118" s="183"/>
      <c r="J118" s="184">
        <f>ROUND(I118*H118,2)</f>
        <v>0</v>
      </c>
      <c r="K118" s="180" t="s">
        <v>114</v>
      </c>
      <c r="L118" s="36"/>
      <c r="M118" s="185" t="s">
        <v>1</v>
      </c>
      <c r="N118" s="186" t="s">
        <v>41</v>
      </c>
      <c r="O118" s="68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89" t="s">
        <v>115</v>
      </c>
      <c r="AT118" s="189" t="s">
        <v>110</v>
      </c>
      <c r="AU118" s="189" t="s">
        <v>83</v>
      </c>
      <c r="AY118" s="14" t="s">
        <v>108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4" t="s">
        <v>81</v>
      </c>
      <c r="BK118" s="190">
        <f>ROUND(I118*H118,2)</f>
        <v>0</v>
      </c>
      <c r="BL118" s="14" t="s">
        <v>115</v>
      </c>
      <c r="BM118" s="189" t="s">
        <v>116</v>
      </c>
    </row>
    <row r="119" spans="1:65" s="2" customFormat="1" ht="19.5">
      <c r="A119" s="31"/>
      <c r="B119" s="32"/>
      <c r="C119" s="33"/>
      <c r="D119" s="191" t="s">
        <v>117</v>
      </c>
      <c r="E119" s="33"/>
      <c r="F119" s="192" t="s">
        <v>118</v>
      </c>
      <c r="G119" s="33"/>
      <c r="H119" s="33"/>
      <c r="I119" s="193"/>
      <c r="J119" s="33"/>
      <c r="K119" s="33"/>
      <c r="L119" s="36"/>
      <c r="M119" s="194"/>
      <c r="N119" s="195"/>
      <c r="O119" s="68"/>
      <c r="P119" s="68"/>
      <c r="Q119" s="68"/>
      <c r="R119" s="68"/>
      <c r="S119" s="68"/>
      <c r="T119" s="69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117</v>
      </c>
      <c r="AU119" s="14" t="s">
        <v>83</v>
      </c>
    </row>
    <row r="120" spans="1:65" s="2" customFormat="1" ht="24.2" customHeight="1">
      <c r="A120" s="31"/>
      <c r="B120" s="32"/>
      <c r="C120" s="178" t="s">
        <v>81</v>
      </c>
      <c r="D120" s="178" t="s">
        <v>110</v>
      </c>
      <c r="E120" s="179" t="s">
        <v>119</v>
      </c>
      <c r="F120" s="180" t="s">
        <v>120</v>
      </c>
      <c r="G120" s="181" t="s">
        <v>121</v>
      </c>
      <c r="H120" s="182">
        <v>900</v>
      </c>
      <c r="I120" s="183"/>
      <c r="J120" s="184">
        <f>ROUND(I120*H120,2)</f>
        <v>0</v>
      </c>
      <c r="K120" s="180" t="s">
        <v>114</v>
      </c>
      <c r="L120" s="36"/>
      <c r="M120" s="185" t="s">
        <v>1</v>
      </c>
      <c r="N120" s="186" t="s">
        <v>41</v>
      </c>
      <c r="O120" s="68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89" t="s">
        <v>115</v>
      </c>
      <c r="AT120" s="189" t="s">
        <v>110</v>
      </c>
      <c r="AU120" s="189" t="s">
        <v>83</v>
      </c>
      <c r="AY120" s="14" t="s">
        <v>108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4" t="s">
        <v>81</v>
      </c>
      <c r="BK120" s="190">
        <f>ROUND(I120*H120,2)</f>
        <v>0</v>
      </c>
      <c r="BL120" s="14" t="s">
        <v>115</v>
      </c>
      <c r="BM120" s="189" t="s">
        <v>122</v>
      </c>
    </row>
    <row r="121" spans="1:65" s="2" customFormat="1" ht="29.25">
      <c r="A121" s="31"/>
      <c r="B121" s="32"/>
      <c r="C121" s="33"/>
      <c r="D121" s="191" t="s">
        <v>117</v>
      </c>
      <c r="E121" s="33"/>
      <c r="F121" s="192" t="s">
        <v>123</v>
      </c>
      <c r="G121" s="33"/>
      <c r="H121" s="33"/>
      <c r="I121" s="193"/>
      <c r="J121" s="33"/>
      <c r="K121" s="33"/>
      <c r="L121" s="36"/>
      <c r="M121" s="194"/>
      <c r="N121" s="195"/>
      <c r="O121" s="68"/>
      <c r="P121" s="68"/>
      <c r="Q121" s="68"/>
      <c r="R121" s="68"/>
      <c r="S121" s="68"/>
      <c r="T121" s="69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117</v>
      </c>
      <c r="AU121" s="14" t="s">
        <v>83</v>
      </c>
    </row>
    <row r="122" spans="1:65" s="2" customFormat="1" ht="39">
      <c r="A122" s="31"/>
      <c r="B122" s="32"/>
      <c r="C122" s="33"/>
      <c r="D122" s="191" t="s">
        <v>124</v>
      </c>
      <c r="E122" s="33"/>
      <c r="F122" s="196" t="s">
        <v>125</v>
      </c>
      <c r="G122" s="33"/>
      <c r="H122" s="33"/>
      <c r="I122" s="193"/>
      <c r="J122" s="33"/>
      <c r="K122" s="33"/>
      <c r="L122" s="36"/>
      <c r="M122" s="194"/>
      <c r="N122" s="195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124</v>
      </c>
      <c r="AU122" s="14" t="s">
        <v>83</v>
      </c>
    </row>
    <row r="123" spans="1:65" s="2" customFormat="1" ht="33" customHeight="1">
      <c r="A123" s="31"/>
      <c r="B123" s="32"/>
      <c r="C123" s="178" t="s">
        <v>83</v>
      </c>
      <c r="D123" s="178" t="s">
        <v>110</v>
      </c>
      <c r="E123" s="179" t="s">
        <v>126</v>
      </c>
      <c r="F123" s="180" t="s">
        <v>127</v>
      </c>
      <c r="G123" s="181" t="s">
        <v>121</v>
      </c>
      <c r="H123" s="182">
        <v>380</v>
      </c>
      <c r="I123" s="183"/>
      <c r="J123" s="184">
        <f>ROUND(I123*H123,2)</f>
        <v>0</v>
      </c>
      <c r="K123" s="180" t="s">
        <v>114</v>
      </c>
      <c r="L123" s="36"/>
      <c r="M123" s="185" t="s">
        <v>1</v>
      </c>
      <c r="N123" s="186" t="s">
        <v>41</v>
      </c>
      <c r="O123" s="6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9" t="s">
        <v>115</v>
      </c>
      <c r="AT123" s="189" t="s">
        <v>110</v>
      </c>
      <c r="AU123" s="189" t="s">
        <v>83</v>
      </c>
      <c r="AY123" s="14" t="s">
        <v>108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4" t="s">
        <v>81</v>
      </c>
      <c r="BK123" s="190">
        <f>ROUND(I123*H123,2)</f>
        <v>0</v>
      </c>
      <c r="BL123" s="14" t="s">
        <v>115</v>
      </c>
      <c r="BM123" s="189" t="s">
        <v>128</v>
      </c>
    </row>
    <row r="124" spans="1:65" s="2" customFormat="1" ht="29.25">
      <c r="A124" s="31"/>
      <c r="B124" s="32"/>
      <c r="C124" s="33"/>
      <c r="D124" s="191" t="s">
        <v>117</v>
      </c>
      <c r="E124" s="33"/>
      <c r="F124" s="192" t="s">
        <v>129</v>
      </c>
      <c r="G124" s="33"/>
      <c r="H124" s="33"/>
      <c r="I124" s="193"/>
      <c r="J124" s="33"/>
      <c r="K124" s="33"/>
      <c r="L124" s="36"/>
      <c r="M124" s="194"/>
      <c r="N124" s="195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117</v>
      </c>
      <c r="AU124" s="14" t="s">
        <v>83</v>
      </c>
    </row>
    <row r="125" spans="1:65" s="2" customFormat="1" ht="48.75">
      <c r="A125" s="31"/>
      <c r="B125" s="32"/>
      <c r="C125" s="33"/>
      <c r="D125" s="191" t="s">
        <v>124</v>
      </c>
      <c r="E125" s="33"/>
      <c r="F125" s="196" t="s">
        <v>130</v>
      </c>
      <c r="G125" s="33"/>
      <c r="H125" s="33"/>
      <c r="I125" s="193"/>
      <c r="J125" s="33"/>
      <c r="K125" s="33"/>
      <c r="L125" s="36"/>
      <c r="M125" s="194"/>
      <c r="N125" s="195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124</v>
      </c>
      <c r="AU125" s="14" t="s">
        <v>83</v>
      </c>
    </row>
    <row r="126" spans="1:65" s="2" customFormat="1" ht="33" customHeight="1">
      <c r="A126" s="31"/>
      <c r="B126" s="32"/>
      <c r="C126" s="178" t="s">
        <v>131</v>
      </c>
      <c r="D126" s="178" t="s">
        <v>110</v>
      </c>
      <c r="E126" s="179" t="s">
        <v>132</v>
      </c>
      <c r="F126" s="180" t="s">
        <v>133</v>
      </c>
      <c r="G126" s="181" t="s">
        <v>121</v>
      </c>
      <c r="H126" s="182">
        <v>175</v>
      </c>
      <c r="I126" s="183"/>
      <c r="J126" s="184">
        <f>ROUND(I126*H126,2)</f>
        <v>0</v>
      </c>
      <c r="K126" s="180" t="s">
        <v>114</v>
      </c>
      <c r="L126" s="36"/>
      <c r="M126" s="185" t="s">
        <v>1</v>
      </c>
      <c r="N126" s="186" t="s">
        <v>41</v>
      </c>
      <c r="O126" s="6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9" t="s">
        <v>115</v>
      </c>
      <c r="AT126" s="189" t="s">
        <v>110</v>
      </c>
      <c r="AU126" s="189" t="s">
        <v>83</v>
      </c>
      <c r="AY126" s="14" t="s">
        <v>108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4" t="s">
        <v>81</v>
      </c>
      <c r="BK126" s="190">
        <f>ROUND(I126*H126,2)</f>
        <v>0</v>
      </c>
      <c r="BL126" s="14" t="s">
        <v>115</v>
      </c>
      <c r="BM126" s="189" t="s">
        <v>134</v>
      </c>
    </row>
    <row r="127" spans="1:65" s="2" customFormat="1" ht="29.25">
      <c r="A127" s="31"/>
      <c r="B127" s="32"/>
      <c r="C127" s="33"/>
      <c r="D127" s="191" t="s">
        <v>117</v>
      </c>
      <c r="E127" s="33"/>
      <c r="F127" s="192" t="s">
        <v>135</v>
      </c>
      <c r="G127" s="33"/>
      <c r="H127" s="33"/>
      <c r="I127" s="193"/>
      <c r="J127" s="33"/>
      <c r="K127" s="33"/>
      <c r="L127" s="36"/>
      <c r="M127" s="194"/>
      <c r="N127" s="195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117</v>
      </c>
      <c r="AU127" s="14" t="s">
        <v>83</v>
      </c>
    </row>
    <row r="128" spans="1:65" s="2" customFormat="1" ht="39">
      <c r="A128" s="31"/>
      <c r="B128" s="32"/>
      <c r="C128" s="33"/>
      <c r="D128" s="191" t="s">
        <v>124</v>
      </c>
      <c r="E128" s="33"/>
      <c r="F128" s="196" t="s">
        <v>136</v>
      </c>
      <c r="G128" s="33"/>
      <c r="H128" s="33"/>
      <c r="I128" s="193"/>
      <c r="J128" s="33"/>
      <c r="K128" s="33"/>
      <c r="L128" s="36"/>
      <c r="M128" s="194"/>
      <c r="N128" s="195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124</v>
      </c>
      <c r="AU128" s="14" t="s">
        <v>83</v>
      </c>
    </row>
    <row r="129" spans="1:65" s="2" customFormat="1" ht="33" customHeight="1">
      <c r="A129" s="31"/>
      <c r="B129" s="32"/>
      <c r="C129" s="178" t="s">
        <v>137</v>
      </c>
      <c r="D129" s="178" t="s">
        <v>110</v>
      </c>
      <c r="E129" s="179" t="s">
        <v>138</v>
      </c>
      <c r="F129" s="180" t="s">
        <v>139</v>
      </c>
      <c r="G129" s="181" t="s">
        <v>121</v>
      </c>
      <c r="H129" s="182">
        <v>34</v>
      </c>
      <c r="I129" s="183"/>
      <c r="J129" s="184">
        <f>ROUND(I129*H129,2)</f>
        <v>0</v>
      </c>
      <c r="K129" s="180" t="s">
        <v>114</v>
      </c>
      <c r="L129" s="36"/>
      <c r="M129" s="185" t="s">
        <v>1</v>
      </c>
      <c r="N129" s="186" t="s">
        <v>41</v>
      </c>
      <c r="O129" s="6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9" t="s">
        <v>115</v>
      </c>
      <c r="AT129" s="189" t="s">
        <v>110</v>
      </c>
      <c r="AU129" s="189" t="s">
        <v>83</v>
      </c>
      <c r="AY129" s="14" t="s">
        <v>108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4" t="s">
        <v>81</v>
      </c>
      <c r="BK129" s="190">
        <f>ROUND(I129*H129,2)</f>
        <v>0</v>
      </c>
      <c r="BL129" s="14" t="s">
        <v>115</v>
      </c>
      <c r="BM129" s="189" t="s">
        <v>140</v>
      </c>
    </row>
    <row r="130" spans="1:65" s="2" customFormat="1" ht="19.5">
      <c r="A130" s="31"/>
      <c r="B130" s="32"/>
      <c r="C130" s="33"/>
      <c r="D130" s="191" t="s">
        <v>117</v>
      </c>
      <c r="E130" s="33"/>
      <c r="F130" s="192" t="s">
        <v>141</v>
      </c>
      <c r="G130" s="33"/>
      <c r="H130" s="33"/>
      <c r="I130" s="193"/>
      <c r="J130" s="33"/>
      <c r="K130" s="33"/>
      <c r="L130" s="36"/>
      <c r="M130" s="194"/>
      <c r="N130" s="195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117</v>
      </c>
      <c r="AU130" s="14" t="s">
        <v>83</v>
      </c>
    </row>
    <row r="131" spans="1:65" s="2" customFormat="1" ht="29.25">
      <c r="A131" s="31"/>
      <c r="B131" s="32"/>
      <c r="C131" s="33"/>
      <c r="D131" s="191" t="s">
        <v>124</v>
      </c>
      <c r="E131" s="33"/>
      <c r="F131" s="196" t="s">
        <v>142</v>
      </c>
      <c r="G131" s="33"/>
      <c r="H131" s="33"/>
      <c r="I131" s="193"/>
      <c r="J131" s="33"/>
      <c r="K131" s="33"/>
      <c r="L131" s="36"/>
      <c r="M131" s="194"/>
      <c r="N131" s="195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124</v>
      </c>
      <c r="AU131" s="14" t="s">
        <v>83</v>
      </c>
    </row>
    <row r="132" spans="1:65" s="2" customFormat="1" ht="24.2" customHeight="1">
      <c r="A132" s="31"/>
      <c r="B132" s="32"/>
      <c r="C132" s="178" t="s">
        <v>143</v>
      </c>
      <c r="D132" s="178" t="s">
        <v>110</v>
      </c>
      <c r="E132" s="179" t="s">
        <v>144</v>
      </c>
      <c r="F132" s="180" t="s">
        <v>145</v>
      </c>
      <c r="G132" s="181" t="s">
        <v>146</v>
      </c>
      <c r="H132" s="182">
        <v>309</v>
      </c>
      <c r="I132" s="183"/>
      <c r="J132" s="184">
        <f>ROUND(I132*H132,2)</f>
        <v>0</v>
      </c>
      <c r="K132" s="180" t="s">
        <v>114</v>
      </c>
      <c r="L132" s="36"/>
      <c r="M132" s="185" t="s">
        <v>1</v>
      </c>
      <c r="N132" s="186" t="s">
        <v>41</v>
      </c>
      <c r="O132" s="6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9" t="s">
        <v>115</v>
      </c>
      <c r="AT132" s="189" t="s">
        <v>110</v>
      </c>
      <c r="AU132" s="189" t="s">
        <v>83</v>
      </c>
      <c r="AY132" s="14" t="s">
        <v>108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4" t="s">
        <v>81</v>
      </c>
      <c r="BK132" s="190">
        <f>ROUND(I132*H132,2)</f>
        <v>0</v>
      </c>
      <c r="BL132" s="14" t="s">
        <v>115</v>
      </c>
      <c r="BM132" s="189" t="s">
        <v>147</v>
      </c>
    </row>
    <row r="133" spans="1:65" s="2" customFormat="1" ht="29.25">
      <c r="A133" s="31"/>
      <c r="B133" s="32"/>
      <c r="C133" s="33"/>
      <c r="D133" s="191" t="s">
        <v>117</v>
      </c>
      <c r="E133" s="33"/>
      <c r="F133" s="192" t="s">
        <v>148</v>
      </c>
      <c r="G133" s="33"/>
      <c r="H133" s="33"/>
      <c r="I133" s="193"/>
      <c r="J133" s="33"/>
      <c r="K133" s="33"/>
      <c r="L133" s="36"/>
      <c r="M133" s="194"/>
      <c r="N133" s="195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117</v>
      </c>
      <c r="AU133" s="14" t="s">
        <v>83</v>
      </c>
    </row>
    <row r="134" spans="1:65" s="2" customFormat="1" ht="58.5">
      <c r="A134" s="31"/>
      <c r="B134" s="32"/>
      <c r="C134" s="33"/>
      <c r="D134" s="191" t="s">
        <v>124</v>
      </c>
      <c r="E134" s="33"/>
      <c r="F134" s="196" t="s">
        <v>149</v>
      </c>
      <c r="G134" s="33"/>
      <c r="H134" s="33"/>
      <c r="I134" s="193"/>
      <c r="J134" s="33"/>
      <c r="K134" s="33"/>
      <c r="L134" s="36"/>
      <c r="M134" s="194"/>
      <c r="N134" s="195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124</v>
      </c>
      <c r="AU134" s="14" t="s">
        <v>83</v>
      </c>
    </row>
    <row r="135" spans="1:65" s="2" customFormat="1" ht="24.2" customHeight="1">
      <c r="A135" s="31"/>
      <c r="B135" s="32"/>
      <c r="C135" s="178" t="s">
        <v>115</v>
      </c>
      <c r="D135" s="178" t="s">
        <v>110</v>
      </c>
      <c r="E135" s="179" t="s">
        <v>150</v>
      </c>
      <c r="F135" s="180" t="s">
        <v>151</v>
      </c>
      <c r="G135" s="181" t="s">
        <v>113</v>
      </c>
      <c r="H135" s="182">
        <v>0.126</v>
      </c>
      <c r="I135" s="183"/>
      <c r="J135" s="184">
        <f>ROUND(I135*H135,2)</f>
        <v>0</v>
      </c>
      <c r="K135" s="180" t="s">
        <v>114</v>
      </c>
      <c r="L135" s="36"/>
      <c r="M135" s="185" t="s">
        <v>1</v>
      </c>
      <c r="N135" s="186" t="s">
        <v>41</v>
      </c>
      <c r="O135" s="6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9" t="s">
        <v>115</v>
      </c>
      <c r="AT135" s="189" t="s">
        <v>110</v>
      </c>
      <c r="AU135" s="189" t="s">
        <v>83</v>
      </c>
      <c r="AY135" s="14" t="s">
        <v>108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4" t="s">
        <v>81</v>
      </c>
      <c r="BK135" s="190">
        <f>ROUND(I135*H135,2)</f>
        <v>0</v>
      </c>
      <c r="BL135" s="14" t="s">
        <v>115</v>
      </c>
      <c r="BM135" s="189" t="s">
        <v>152</v>
      </c>
    </row>
    <row r="136" spans="1:65" s="2" customFormat="1" ht="19.5">
      <c r="A136" s="31"/>
      <c r="B136" s="32"/>
      <c r="C136" s="33"/>
      <c r="D136" s="191" t="s">
        <v>117</v>
      </c>
      <c r="E136" s="33"/>
      <c r="F136" s="192" t="s">
        <v>153</v>
      </c>
      <c r="G136" s="33"/>
      <c r="H136" s="33"/>
      <c r="I136" s="193"/>
      <c r="J136" s="33"/>
      <c r="K136" s="33"/>
      <c r="L136" s="36"/>
      <c r="M136" s="194"/>
      <c r="N136" s="195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117</v>
      </c>
      <c r="AU136" s="14" t="s">
        <v>83</v>
      </c>
    </row>
    <row r="137" spans="1:65" s="2" customFormat="1" ht="58.5">
      <c r="A137" s="31"/>
      <c r="B137" s="32"/>
      <c r="C137" s="33"/>
      <c r="D137" s="191" t="s">
        <v>124</v>
      </c>
      <c r="E137" s="33"/>
      <c r="F137" s="196" t="s">
        <v>154</v>
      </c>
      <c r="G137" s="33"/>
      <c r="H137" s="33"/>
      <c r="I137" s="193"/>
      <c r="J137" s="33"/>
      <c r="K137" s="33"/>
      <c r="L137" s="36"/>
      <c r="M137" s="194"/>
      <c r="N137" s="195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124</v>
      </c>
      <c r="AU137" s="14" t="s">
        <v>83</v>
      </c>
    </row>
    <row r="138" spans="1:65" s="2" customFormat="1" ht="16.5" customHeight="1">
      <c r="A138" s="31"/>
      <c r="B138" s="32"/>
      <c r="C138" s="178" t="s">
        <v>155</v>
      </c>
      <c r="D138" s="178" t="s">
        <v>110</v>
      </c>
      <c r="E138" s="179" t="s">
        <v>156</v>
      </c>
      <c r="F138" s="180" t="s">
        <v>157</v>
      </c>
      <c r="G138" s="181" t="s">
        <v>121</v>
      </c>
      <c r="H138" s="182">
        <v>900</v>
      </c>
      <c r="I138" s="183"/>
      <c r="J138" s="184">
        <f>ROUND(I138*H138,2)</f>
        <v>0</v>
      </c>
      <c r="K138" s="180" t="s">
        <v>1</v>
      </c>
      <c r="L138" s="36"/>
      <c r="M138" s="185" t="s">
        <v>1</v>
      </c>
      <c r="N138" s="186" t="s">
        <v>41</v>
      </c>
      <c r="O138" s="6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9" t="s">
        <v>115</v>
      </c>
      <c r="AT138" s="189" t="s">
        <v>110</v>
      </c>
      <c r="AU138" s="189" t="s">
        <v>83</v>
      </c>
      <c r="AY138" s="14" t="s">
        <v>108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4" t="s">
        <v>81</v>
      </c>
      <c r="BK138" s="190">
        <f>ROUND(I138*H138,2)</f>
        <v>0</v>
      </c>
      <c r="BL138" s="14" t="s">
        <v>115</v>
      </c>
      <c r="BM138" s="189" t="s">
        <v>158</v>
      </c>
    </row>
    <row r="139" spans="1:65" s="2" customFormat="1" ht="11.25">
      <c r="A139" s="31"/>
      <c r="B139" s="32"/>
      <c r="C139" s="33"/>
      <c r="D139" s="191" t="s">
        <v>117</v>
      </c>
      <c r="E139" s="33"/>
      <c r="F139" s="192" t="s">
        <v>159</v>
      </c>
      <c r="G139" s="33"/>
      <c r="H139" s="33"/>
      <c r="I139" s="193"/>
      <c r="J139" s="33"/>
      <c r="K139" s="33"/>
      <c r="L139" s="36"/>
      <c r="M139" s="194"/>
      <c r="N139" s="195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117</v>
      </c>
      <c r="AU139" s="14" t="s">
        <v>83</v>
      </c>
    </row>
    <row r="140" spans="1:65" s="2" customFormat="1" ht="87.75">
      <c r="A140" s="31"/>
      <c r="B140" s="32"/>
      <c r="C140" s="33"/>
      <c r="D140" s="191" t="s">
        <v>124</v>
      </c>
      <c r="E140" s="33"/>
      <c r="F140" s="196" t="s">
        <v>160</v>
      </c>
      <c r="G140" s="33"/>
      <c r="H140" s="33"/>
      <c r="I140" s="193"/>
      <c r="J140" s="33"/>
      <c r="K140" s="33"/>
      <c r="L140" s="36"/>
      <c r="M140" s="194"/>
      <c r="N140" s="195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124</v>
      </c>
      <c r="AU140" s="14" t="s">
        <v>83</v>
      </c>
    </row>
    <row r="141" spans="1:65" s="2" customFormat="1" ht="16.5" customHeight="1">
      <c r="A141" s="31"/>
      <c r="B141" s="32"/>
      <c r="C141" s="178" t="s">
        <v>161</v>
      </c>
      <c r="D141" s="178" t="s">
        <v>110</v>
      </c>
      <c r="E141" s="179" t="s">
        <v>162</v>
      </c>
      <c r="F141" s="180" t="s">
        <v>163</v>
      </c>
      <c r="G141" s="181" t="s">
        <v>164</v>
      </c>
      <c r="H141" s="182">
        <v>1</v>
      </c>
      <c r="I141" s="183"/>
      <c r="J141" s="184">
        <f>ROUND(I141*H141,2)</f>
        <v>0</v>
      </c>
      <c r="K141" s="180" t="s">
        <v>1</v>
      </c>
      <c r="L141" s="36"/>
      <c r="M141" s="185" t="s">
        <v>1</v>
      </c>
      <c r="N141" s="186" t="s">
        <v>41</v>
      </c>
      <c r="O141" s="6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9" t="s">
        <v>115</v>
      </c>
      <c r="AT141" s="189" t="s">
        <v>110</v>
      </c>
      <c r="AU141" s="189" t="s">
        <v>83</v>
      </c>
      <c r="AY141" s="14" t="s">
        <v>108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4" t="s">
        <v>81</v>
      </c>
      <c r="BK141" s="190">
        <f>ROUND(I141*H141,2)</f>
        <v>0</v>
      </c>
      <c r="BL141" s="14" t="s">
        <v>115</v>
      </c>
      <c r="BM141" s="189" t="s">
        <v>165</v>
      </c>
    </row>
    <row r="142" spans="1:65" s="2" customFormat="1" ht="11.25">
      <c r="A142" s="31"/>
      <c r="B142" s="32"/>
      <c r="C142" s="33"/>
      <c r="D142" s="191" t="s">
        <v>117</v>
      </c>
      <c r="E142" s="33"/>
      <c r="F142" s="192" t="s">
        <v>163</v>
      </c>
      <c r="G142" s="33"/>
      <c r="H142" s="33"/>
      <c r="I142" s="193"/>
      <c r="J142" s="33"/>
      <c r="K142" s="33"/>
      <c r="L142" s="36"/>
      <c r="M142" s="194"/>
      <c r="N142" s="195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117</v>
      </c>
      <c r="AU142" s="14" t="s">
        <v>83</v>
      </c>
    </row>
    <row r="143" spans="1:65" s="2" customFormat="1" ht="48.75">
      <c r="A143" s="31"/>
      <c r="B143" s="32"/>
      <c r="C143" s="33"/>
      <c r="D143" s="191" t="s">
        <v>124</v>
      </c>
      <c r="E143" s="33"/>
      <c r="F143" s="196" t="s">
        <v>166</v>
      </c>
      <c r="G143" s="33"/>
      <c r="H143" s="33"/>
      <c r="I143" s="193"/>
      <c r="J143" s="33"/>
      <c r="K143" s="33"/>
      <c r="L143" s="36"/>
      <c r="M143" s="194"/>
      <c r="N143" s="195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124</v>
      </c>
      <c r="AU143" s="14" t="s">
        <v>83</v>
      </c>
    </row>
    <row r="144" spans="1:65" s="2" customFormat="1" ht="16.5" customHeight="1">
      <c r="A144" s="31"/>
      <c r="B144" s="32"/>
      <c r="C144" s="178" t="s">
        <v>167</v>
      </c>
      <c r="D144" s="178" t="s">
        <v>110</v>
      </c>
      <c r="E144" s="179" t="s">
        <v>168</v>
      </c>
      <c r="F144" s="180" t="s">
        <v>169</v>
      </c>
      <c r="G144" s="181" t="s">
        <v>164</v>
      </c>
      <c r="H144" s="182">
        <v>1</v>
      </c>
      <c r="I144" s="183"/>
      <c r="J144" s="184">
        <f>ROUND(I144*H144,2)</f>
        <v>0</v>
      </c>
      <c r="K144" s="180" t="s">
        <v>1</v>
      </c>
      <c r="L144" s="36"/>
      <c r="M144" s="185" t="s">
        <v>1</v>
      </c>
      <c r="N144" s="186" t="s">
        <v>41</v>
      </c>
      <c r="O144" s="6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9" t="s">
        <v>115</v>
      </c>
      <c r="AT144" s="189" t="s">
        <v>110</v>
      </c>
      <c r="AU144" s="189" t="s">
        <v>83</v>
      </c>
      <c r="AY144" s="14" t="s">
        <v>108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4" t="s">
        <v>81</v>
      </c>
      <c r="BK144" s="190">
        <f>ROUND(I144*H144,2)</f>
        <v>0</v>
      </c>
      <c r="BL144" s="14" t="s">
        <v>115</v>
      </c>
      <c r="BM144" s="189" t="s">
        <v>170</v>
      </c>
    </row>
    <row r="145" spans="1:65" s="2" customFormat="1" ht="11.25">
      <c r="A145" s="31"/>
      <c r="B145" s="32"/>
      <c r="C145" s="33"/>
      <c r="D145" s="191" t="s">
        <v>117</v>
      </c>
      <c r="E145" s="33"/>
      <c r="F145" s="192" t="s">
        <v>169</v>
      </c>
      <c r="G145" s="33"/>
      <c r="H145" s="33"/>
      <c r="I145" s="193"/>
      <c r="J145" s="33"/>
      <c r="K145" s="33"/>
      <c r="L145" s="36"/>
      <c r="M145" s="194"/>
      <c r="N145" s="195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117</v>
      </c>
      <c r="AU145" s="14" t="s">
        <v>83</v>
      </c>
    </row>
    <row r="146" spans="1:65" s="2" customFormat="1" ht="87.75">
      <c r="A146" s="31"/>
      <c r="B146" s="32"/>
      <c r="C146" s="33"/>
      <c r="D146" s="191" t="s">
        <v>124</v>
      </c>
      <c r="E146" s="33"/>
      <c r="F146" s="196" t="s">
        <v>171</v>
      </c>
      <c r="G146" s="33"/>
      <c r="H146" s="33"/>
      <c r="I146" s="193"/>
      <c r="J146" s="33"/>
      <c r="K146" s="33"/>
      <c r="L146" s="36"/>
      <c r="M146" s="194"/>
      <c r="N146" s="195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124</v>
      </c>
      <c r="AU146" s="14" t="s">
        <v>83</v>
      </c>
    </row>
    <row r="147" spans="1:65" s="2" customFormat="1" ht="16.5" customHeight="1">
      <c r="A147" s="31"/>
      <c r="B147" s="32"/>
      <c r="C147" s="178" t="s">
        <v>172</v>
      </c>
      <c r="D147" s="178" t="s">
        <v>110</v>
      </c>
      <c r="E147" s="179" t="s">
        <v>173</v>
      </c>
      <c r="F147" s="180" t="s">
        <v>174</v>
      </c>
      <c r="G147" s="181" t="s">
        <v>164</v>
      </c>
      <c r="H147" s="182">
        <v>1</v>
      </c>
      <c r="I147" s="183"/>
      <c r="J147" s="184">
        <f>ROUND(I147*H147,2)</f>
        <v>0</v>
      </c>
      <c r="K147" s="180" t="s">
        <v>1</v>
      </c>
      <c r="L147" s="36"/>
      <c r="M147" s="185" t="s">
        <v>1</v>
      </c>
      <c r="N147" s="186" t="s">
        <v>41</v>
      </c>
      <c r="O147" s="6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9" t="s">
        <v>115</v>
      </c>
      <c r="AT147" s="189" t="s">
        <v>110</v>
      </c>
      <c r="AU147" s="189" t="s">
        <v>83</v>
      </c>
      <c r="AY147" s="14" t="s">
        <v>108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4" t="s">
        <v>81</v>
      </c>
      <c r="BK147" s="190">
        <f>ROUND(I147*H147,2)</f>
        <v>0</v>
      </c>
      <c r="BL147" s="14" t="s">
        <v>115</v>
      </c>
      <c r="BM147" s="189" t="s">
        <v>175</v>
      </c>
    </row>
    <row r="148" spans="1:65" s="2" customFormat="1" ht="11.25">
      <c r="A148" s="31"/>
      <c r="B148" s="32"/>
      <c r="C148" s="33"/>
      <c r="D148" s="191" t="s">
        <v>117</v>
      </c>
      <c r="E148" s="33"/>
      <c r="F148" s="192" t="s">
        <v>174</v>
      </c>
      <c r="G148" s="33"/>
      <c r="H148" s="33"/>
      <c r="I148" s="193"/>
      <c r="J148" s="33"/>
      <c r="K148" s="33"/>
      <c r="L148" s="36"/>
      <c r="M148" s="194"/>
      <c r="N148" s="195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117</v>
      </c>
      <c r="AU148" s="14" t="s">
        <v>83</v>
      </c>
    </row>
    <row r="149" spans="1:65" s="2" customFormat="1" ht="16.5" customHeight="1">
      <c r="A149" s="31"/>
      <c r="B149" s="32"/>
      <c r="C149" s="178" t="s">
        <v>176</v>
      </c>
      <c r="D149" s="178" t="s">
        <v>110</v>
      </c>
      <c r="E149" s="179" t="s">
        <v>177</v>
      </c>
      <c r="F149" s="180" t="s">
        <v>178</v>
      </c>
      <c r="G149" s="181" t="s">
        <v>179</v>
      </c>
      <c r="H149" s="182">
        <v>1</v>
      </c>
      <c r="I149" s="183"/>
      <c r="J149" s="184">
        <f>ROUND(I149*H149,2)</f>
        <v>0</v>
      </c>
      <c r="K149" s="180" t="s">
        <v>1</v>
      </c>
      <c r="L149" s="36"/>
      <c r="M149" s="185" t="s">
        <v>1</v>
      </c>
      <c r="N149" s="186" t="s">
        <v>41</v>
      </c>
      <c r="O149" s="6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9" t="s">
        <v>115</v>
      </c>
      <c r="AT149" s="189" t="s">
        <v>110</v>
      </c>
      <c r="AU149" s="189" t="s">
        <v>83</v>
      </c>
      <c r="AY149" s="14" t="s">
        <v>108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4" t="s">
        <v>81</v>
      </c>
      <c r="BK149" s="190">
        <f>ROUND(I149*H149,2)</f>
        <v>0</v>
      </c>
      <c r="BL149" s="14" t="s">
        <v>115</v>
      </c>
      <c r="BM149" s="189" t="s">
        <v>180</v>
      </c>
    </row>
    <row r="150" spans="1:65" s="2" customFormat="1" ht="11.25">
      <c r="A150" s="31"/>
      <c r="B150" s="32"/>
      <c r="C150" s="33"/>
      <c r="D150" s="191" t="s">
        <v>117</v>
      </c>
      <c r="E150" s="33"/>
      <c r="F150" s="192" t="s">
        <v>178</v>
      </c>
      <c r="G150" s="33"/>
      <c r="H150" s="33"/>
      <c r="I150" s="193"/>
      <c r="J150" s="33"/>
      <c r="K150" s="33"/>
      <c r="L150" s="36"/>
      <c r="M150" s="194"/>
      <c r="N150" s="195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117</v>
      </c>
      <c r="AU150" s="14" t="s">
        <v>83</v>
      </c>
    </row>
    <row r="151" spans="1:65" s="2" customFormat="1" ht="16.5" customHeight="1">
      <c r="A151" s="31"/>
      <c r="B151" s="32"/>
      <c r="C151" s="178" t="s">
        <v>181</v>
      </c>
      <c r="D151" s="178" t="s">
        <v>110</v>
      </c>
      <c r="E151" s="179" t="s">
        <v>182</v>
      </c>
      <c r="F151" s="180" t="s">
        <v>183</v>
      </c>
      <c r="G151" s="181" t="s">
        <v>179</v>
      </c>
      <c r="H151" s="182">
        <v>1</v>
      </c>
      <c r="I151" s="183"/>
      <c r="J151" s="184">
        <f>ROUND(I151*H151,2)</f>
        <v>0</v>
      </c>
      <c r="K151" s="180" t="s">
        <v>1</v>
      </c>
      <c r="L151" s="36"/>
      <c r="M151" s="185" t="s">
        <v>1</v>
      </c>
      <c r="N151" s="186" t="s">
        <v>41</v>
      </c>
      <c r="O151" s="6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9" t="s">
        <v>115</v>
      </c>
      <c r="AT151" s="189" t="s">
        <v>110</v>
      </c>
      <c r="AU151" s="189" t="s">
        <v>83</v>
      </c>
      <c r="AY151" s="14" t="s">
        <v>108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4" t="s">
        <v>81</v>
      </c>
      <c r="BK151" s="190">
        <f>ROUND(I151*H151,2)</f>
        <v>0</v>
      </c>
      <c r="BL151" s="14" t="s">
        <v>115</v>
      </c>
      <c r="BM151" s="189" t="s">
        <v>184</v>
      </c>
    </row>
    <row r="152" spans="1:65" s="2" customFormat="1" ht="11.25">
      <c r="A152" s="31"/>
      <c r="B152" s="32"/>
      <c r="C152" s="33"/>
      <c r="D152" s="191" t="s">
        <v>117</v>
      </c>
      <c r="E152" s="33"/>
      <c r="F152" s="192" t="s">
        <v>183</v>
      </c>
      <c r="G152" s="33"/>
      <c r="H152" s="33"/>
      <c r="I152" s="193"/>
      <c r="J152" s="33"/>
      <c r="K152" s="33"/>
      <c r="L152" s="36"/>
      <c r="M152" s="194"/>
      <c r="N152" s="195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117</v>
      </c>
      <c r="AU152" s="14" t="s">
        <v>83</v>
      </c>
    </row>
    <row r="153" spans="1:65" s="2" customFormat="1" ht="16.5" customHeight="1">
      <c r="A153" s="31"/>
      <c r="B153" s="32"/>
      <c r="C153" s="178" t="s">
        <v>185</v>
      </c>
      <c r="D153" s="178" t="s">
        <v>110</v>
      </c>
      <c r="E153" s="179" t="s">
        <v>186</v>
      </c>
      <c r="F153" s="180" t="s">
        <v>187</v>
      </c>
      <c r="G153" s="181" t="s">
        <v>179</v>
      </c>
      <c r="H153" s="182">
        <v>1</v>
      </c>
      <c r="I153" s="183"/>
      <c r="J153" s="184">
        <f>ROUND(I153*H153,2)</f>
        <v>0</v>
      </c>
      <c r="K153" s="180" t="s">
        <v>1</v>
      </c>
      <c r="L153" s="36"/>
      <c r="M153" s="185" t="s">
        <v>1</v>
      </c>
      <c r="N153" s="186" t="s">
        <v>41</v>
      </c>
      <c r="O153" s="6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9" t="s">
        <v>115</v>
      </c>
      <c r="AT153" s="189" t="s">
        <v>110</v>
      </c>
      <c r="AU153" s="189" t="s">
        <v>83</v>
      </c>
      <c r="AY153" s="14" t="s">
        <v>108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4" t="s">
        <v>81</v>
      </c>
      <c r="BK153" s="190">
        <f>ROUND(I153*H153,2)</f>
        <v>0</v>
      </c>
      <c r="BL153" s="14" t="s">
        <v>115</v>
      </c>
      <c r="BM153" s="189" t="s">
        <v>188</v>
      </c>
    </row>
    <row r="154" spans="1:65" s="2" customFormat="1" ht="11.25">
      <c r="A154" s="31"/>
      <c r="B154" s="32"/>
      <c r="C154" s="33"/>
      <c r="D154" s="191" t="s">
        <v>117</v>
      </c>
      <c r="E154" s="33"/>
      <c r="F154" s="192" t="s">
        <v>187</v>
      </c>
      <c r="G154" s="33"/>
      <c r="H154" s="33"/>
      <c r="I154" s="193"/>
      <c r="J154" s="33"/>
      <c r="K154" s="33"/>
      <c r="L154" s="36"/>
      <c r="M154" s="194"/>
      <c r="N154" s="195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117</v>
      </c>
      <c r="AU154" s="14" t="s">
        <v>83</v>
      </c>
    </row>
    <row r="155" spans="1:65" s="2" customFormat="1" ht="16.5" customHeight="1">
      <c r="A155" s="31"/>
      <c r="B155" s="32"/>
      <c r="C155" s="178" t="s">
        <v>189</v>
      </c>
      <c r="D155" s="178" t="s">
        <v>110</v>
      </c>
      <c r="E155" s="179" t="s">
        <v>190</v>
      </c>
      <c r="F155" s="180" t="s">
        <v>191</v>
      </c>
      <c r="G155" s="181" t="s">
        <v>164</v>
      </c>
      <c r="H155" s="182">
        <v>1</v>
      </c>
      <c r="I155" s="183"/>
      <c r="J155" s="184">
        <f>ROUND(I155*H155,2)</f>
        <v>0</v>
      </c>
      <c r="K155" s="180" t="s">
        <v>1</v>
      </c>
      <c r="L155" s="36"/>
      <c r="M155" s="185" t="s">
        <v>1</v>
      </c>
      <c r="N155" s="186" t="s">
        <v>41</v>
      </c>
      <c r="O155" s="6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9" t="s">
        <v>115</v>
      </c>
      <c r="AT155" s="189" t="s">
        <v>110</v>
      </c>
      <c r="AU155" s="189" t="s">
        <v>83</v>
      </c>
      <c r="AY155" s="14" t="s">
        <v>108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4" t="s">
        <v>81</v>
      </c>
      <c r="BK155" s="190">
        <f>ROUND(I155*H155,2)</f>
        <v>0</v>
      </c>
      <c r="BL155" s="14" t="s">
        <v>115</v>
      </c>
      <c r="BM155" s="189" t="s">
        <v>192</v>
      </c>
    </row>
    <row r="156" spans="1:65" s="2" customFormat="1" ht="11.25">
      <c r="A156" s="31"/>
      <c r="B156" s="32"/>
      <c r="C156" s="33"/>
      <c r="D156" s="191" t="s">
        <v>117</v>
      </c>
      <c r="E156" s="33"/>
      <c r="F156" s="192" t="s">
        <v>191</v>
      </c>
      <c r="G156" s="33"/>
      <c r="H156" s="33"/>
      <c r="I156" s="193"/>
      <c r="J156" s="33"/>
      <c r="K156" s="33"/>
      <c r="L156" s="36"/>
      <c r="M156" s="194"/>
      <c r="N156" s="195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117</v>
      </c>
      <c r="AU156" s="14" t="s">
        <v>83</v>
      </c>
    </row>
    <row r="157" spans="1:65" s="2" customFormat="1" ht="24.2" customHeight="1">
      <c r="A157" s="31"/>
      <c r="B157" s="32"/>
      <c r="C157" s="178" t="s">
        <v>7</v>
      </c>
      <c r="D157" s="178" t="s">
        <v>110</v>
      </c>
      <c r="E157" s="179" t="s">
        <v>193</v>
      </c>
      <c r="F157" s="180" t="s">
        <v>194</v>
      </c>
      <c r="G157" s="181" t="s">
        <v>164</v>
      </c>
      <c r="H157" s="182">
        <v>1</v>
      </c>
      <c r="I157" s="183"/>
      <c r="J157" s="184">
        <f>ROUND(I157*H157,2)</f>
        <v>0</v>
      </c>
      <c r="K157" s="180" t="s">
        <v>1</v>
      </c>
      <c r="L157" s="36"/>
      <c r="M157" s="185" t="s">
        <v>1</v>
      </c>
      <c r="N157" s="186" t="s">
        <v>41</v>
      </c>
      <c r="O157" s="6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9" t="s">
        <v>115</v>
      </c>
      <c r="AT157" s="189" t="s">
        <v>110</v>
      </c>
      <c r="AU157" s="189" t="s">
        <v>83</v>
      </c>
      <c r="AY157" s="14" t="s">
        <v>108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4" t="s">
        <v>81</v>
      </c>
      <c r="BK157" s="190">
        <f>ROUND(I157*H157,2)</f>
        <v>0</v>
      </c>
      <c r="BL157" s="14" t="s">
        <v>115</v>
      </c>
      <c r="BM157" s="189" t="s">
        <v>195</v>
      </c>
    </row>
    <row r="158" spans="1:65" s="2" customFormat="1" ht="11.25">
      <c r="A158" s="31"/>
      <c r="B158" s="32"/>
      <c r="C158" s="33"/>
      <c r="D158" s="191" t="s">
        <v>117</v>
      </c>
      <c r="E158" s="33"/>
      <c r="F158" s="192" t="s">
        <v>194</v>
      </c>
      <c r="G158" s="33"/>
      <c r="H158" s="33"/>
      <c r="I158" s="193"/>
      <c r="J158" s="33"/>
      <c r="K158" s="33"/>
      <c r="L158" s="36"/>
      <c r="M158" s="194"/>
      <c r="N158" s="195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117</v>
      </c>
      <c r="AU158" s="14" t="s">
        <v>83</v>
      </c>
    </row>
    <row r="159" spans="1:65" s="12" customFormat="1" ht="22.9" customHeight="1">
      <c r="B159" s="162"/>
      <c r="C159" s="163"/>
      <c r="D159" s="164" t="s">
        <v>75</v>
      </c>
      <c r="E159" s="176" t="s">
        <v>196</v>
      </c>
      <c r="F159" s="176" t="s">
        <v>197</v>
      </c>
      <c r="G159" s="163"/>
      <c r="H159" s="163"/>
      <c r="I159" s="166"/>
      <c r="J159" s="177">
        <f>BK159</f>
        <v>0</v>
      </c>
      <c r="K159" s="163"/>
      <c r="L159" s="168"/>
      <c r="M159" s="169"/>
      <c r="N159" s="170"/>
      <c r="O159" s="170"/>
      <c r="P159" s="171">
        <f>SUM(P160:P168)</f>
        <v>0</v>
      </c>
      <c r="Q159" s="170"/>
      <c r="R159" s="171">
        <f>SUM(R160:R168)</f>
        <v>0.27500000000000002</v>
      </c>
      <c r="S159" s="170"/>
      <c r="T159" s="172">
        <f>SUM(T160:T168)</f>
        <v>146.04</v>
      </c>
      <c r="AR159" s="173" t="s">
        <v>81</v>
      </c>
      <c r="AT159" s="174" t="s">
        <v>75</v>
      </c>
      <c r="AU159" s="174" t="s">
        <v>81</v>
      </c>
      <c r="AY159" s="173" t="s">
        <v>108</v>
      </c>
      <c r="BK159" s="175">
        <f>SUM(BK160:BK168)</f>
        <v>0</v>
      </c>
    </row>
    <row r="160" spans="1:65" s="2" customFormat="1" ht="24.2" customHeight="1">
      <c r="A160" s="31"/>
      <c r="B160" s="32"/>
      <c r="C160" s="178" t="s">
        <v>198</v>
      </c>
      <c r="D160" s="178" t="s">
        <v>110</v>
      </c>
      <c r="E160" s="179" t="s">
        <v>199</v>
      </c>
      <c r="F160" s="180" t="s">
        <v>200</v>
      </c>
      <c r="G160" s="181" t="s">
        <v>146</v>
      </c>
      <c r="H160" s="182">
        <v>581</v>
      </c>
      <c r="I160" s="183"/>
      <c r="J160" s="184">
        <f>ROUND(I160*H160,2)</f>
        <v>0</v>
      </c>
      <c r="K160" s="180" t="s">
        <v>114</v>
      </c>
      <c r="L160" s="36"/>
      <c r="M160" s="185" t="s">
        <v>1</v>
      </c>
      <c r="N160" s="186" t="s">
        <v>41</v>
      </c>
      <c r="O160" s="6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9" t="s">
        <v>115</v>
      </c>
      <c r="AT160" s="189" t="s">
        <v>110</v>
      </c>
      <c r="AU160" s="189" t="s">
        <v>83</v>
      </c>
      <c r="AY160" s="14" t="s">
        <v>108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4" t="s">
        <v>81</v>
      </c>
      <c r="BK160" s="190">
        <f>ROUND(I160*H160,2)</f>
        <v>0</v>
      </c>
      <c r="BL160" s="14" t="s">
        <v>115</v>
      </c>
      <c r="BM160" s="189" t="s">
        <v>201</v>
      </c>
    </row>
    <row r="161" spans="1:65" s="2" customFormat="1" ht="48.75">
      <c r="A161" s="31"/>
      <c r="B161" s="32"/>
      <c r="C161" s="33"/>
      <c r="D161" s="191" t="s">
        <v>117</v>
      </c>
      <c r="E161" s="33"/>
      <c r="F161" s="192" t="s">
        <v>202</v>
      </c>
      <c r="G161" s="33"/>
      <c r="H161" s="33"/>
      <c r="I161" s="193"/>
      <c r="J161" s="33"/>
      <c r="K161" s="33"/>
      <c r="L161" s="36"/>
      <c r="M161" s="194"/>
      <c r="N161" s="195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117</v>
      </c>
      <c r="AU161" s="14" t="s">
        <v>83</v>
      </c>
    </row>
    <row r="162" spans="1:65" s="2" customFormat="1" ht="39">
      <c r="A162" s="31"/>
      <c r="B162" s="32"/>
      <c r="C162" s="33"/>
      <c r="D162" s="191" t="s">
        <v>124</v>
      </c>
      <c r="E162" s="33"/>
      <c r="F162" s="196" t="s">
        <v>203</v>
      </c>
      <c r="G162" s="33"/>
      <c r="H162" s="33"/>
      <c r="I162" s="193"/>
      <c r="J162" s="33"/>
      <c r="K162" s="33"/>
      <c r="L162" s="36"/>
      <c r="M162" s="194"/>
      <c r="N162" s="195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124</v>
      </c>
      <c r="AU162" s="14" t="s">
        <v>83</v>
      </c>
    </row>
    <row r="163" spans="1:65" s="2" customFormat="1" ht="16.5" customHeight="1">
      <c r="A163" s="31"/>
      <c r="B163" s="32"/>
      <c r="C163" s="197" t="s">
        <v>204</v>
      </c>
      <c r="D163" s="197" t="s">
        <v>205</v>
      </c>
      <c r="E163" s="198" t="s">
        <v>206</v>
      </c>
      <c r="F163" s="199" t="s">
        <v>207</v>
      </c>
      <c r="G163" s="200" t="s">
        <v>121</v>
      </c>
      <c r="H163" s="201">
        <v>0.5</v>
      </c>
      <c r="I163" s="202"/>
      <c r="J163" s="203">
        <f>ROUND(I163*H163,2)</f>
        <v>0</v>
      </c>
      <c r="K163" s="199" t="s">
        <v>114</v>
      </c>
      <c r="L163" s="204"/>
      <c r="M163" s="205" t="s">
        <v>1</v>
      </c>
      <c r="N163" s="206" t="s">
        <v>41</v>
      </c>
      <c r="O163" s="68"/>
      <c r="P163" s="187">
        <f>O163*H163</f>
        <v>0</v>
      </c>
      <c r="Q163" s="187">
        <v>0.55000000000000004</v>
      </c>
      <c r="R163" s="187">
        <f>Q163*H163</f>
        <v>0.27500000000000002</v>
      </c>
      <c r="S163" s="187">
        <v>0</v>
      </c>
      <c r="T163" s="18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9" t="s">
        <v>208</v>
      </c>
      <c r="AT163" s="189" t="s">
        <v>205</v>
      </c>
      <c r="AU163" s="189" t="s">
        <v>83</v>
      </c>
      <c r="AY163" s="14" t="s">
        <v>108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4" t="s">
        <v>81</v>
      </c>
      <c r="BK163" s="190">
        <f>ROUND(I163*H163,2)</f>
        <v>0</v>
      </c>
      <c r="BL163" s="14" t="s">
        <v>115</v>
      </c>
      <c r="BM163" s="189" t="s">
        <v>209</v>
      </c>
    </row>
    <row r="164" spans="1:65" s="2" customFormat="1" ht="11.25">
      <c r="A164" s="31"/>
      <c r="B164" s="32"/>
      <c r="C164" s="33"/>
      <c r="D164" s="191" t="s">
        <v>117</v>
      </c>
      <c r="E164" s="33"/>
      <c r="F164" s="192" t="s">
        <v>207</v>
      </c>
      <c r="G164" s="33"/>
      <c r="H164" s="33"/>
      <c r="I164" s="193"/>
      <c r="J164" s="33"/>
      <c r="K164" s="33"/>
      <c r="L164" s="36"/>
      <c r="M164" s="194"/>
      <c r="N164" s="195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117</v>
      </c>
      <c r="AU164" s="14" t="s">
        <v>83</v>
      </c>
    </row>
    <row r="165" spans="1:65" s="2" customFormat="1" ht="29.25">
      <c r="A165" s="31"/>
      <c r="B165" s="32"/>
      <c r="C165" s="33"/>
      <c r="D165" s="191" t="s">
        <v>124</v>
      </c>
      <c r="E165" s="33"/>
      <c r="F165" s="196" t="s">
        <v>210</v>
      </c>
      <c r="G165" s="33"/>
      <c r="H165" s="33"/>
      <c r="I165" s="193"/>
      <c r="J165" s="33"/>
      <c r="K165" s="33"/>
      <c r="L165" s="36"/>
      <c r="M165" s="194"/>
      <c r="N165" s="195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124</v>
      </c>
      <c r="AU165" s="14" t="s">
        <v>83</v>
      </c>
    </row>
    <row r="166" spans="1:65" s="2" customFormat="1" ht="24.2" customHeight="1">
      <c r="A166" s="31"/>
      <c r="B166" s="32"/>
      <c r="C166" s="178" t="s">
        <v>211</v>
      </c>
      <c r="D166" s="178" t="s">
        <v>110</v>
      </c>
      <c r="E166" s="179" t="s">
        <v>212</v>
      </c>
      <c r="F166" s="180" t="s">
        <v>213</v>
      </c>
      <c r="G166" s="181" t="s">
        <v>146</v>
      </c>
      <c r="H166" s="182">
        <v>7302</v>
      </c>
      <c r="I166" s="183"/>
      <c r="J166" s="184">
        <f>ROUND(I166*H166,2)</f>
        <v>0</v>
      </c>
      <c r="K166" s="180" t="s">
        <v>114</v>
      </c>
      <c r="L166" s="36"/>
      <c r="M166" s="185" t="s">
        <v>1</v>
      </c>
      <c r="N166" s="186" t="s">
        <v>41</v>
      </c>
      <c r="O166" s="68"/>
      <c r="P166" s="187">
        <f>O166*H166</f>
        <v>0</v>
      </c>
      <c r="Q166" s="187">
        <v>0</v>
      </c>
      <c r="R166" s="187">
        <f>Q166*H166</f>
        <v>0</v>
      </c>
      <c r="S166" s="187">
        <v>0.02</v>
      </c>
      <c r="T166" s="188">
        <f>S166*H166</f>
        <v>146.04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9" t="s">
        <v>115</v>
      </c>
      <c r="AT166" s="189" t="s">
        <v>110</v>
      </c>
      <c r="AU166" s="189" t="s">
        <v>83</v>
      </c>
      <c r="AY166" s="14" t="s">
        <v>108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4" t="s">
        <v>81</v>
      </c>
      <c r="BK166" s="190">
        <f>ROUND(I166*H166,2)</f>
        <v>0</v>
      </c>
      <c r="BL166" s="14" t="s">
        <v>115</v>
      </c>
      <c r="BM166" s="189" t="s">
        <v>214</v>
      </c>
    </row>
    <row r="167" spans="1:65" s="2" customFormat="1" ht="39">
      <c r="A167" s="31"/>
      <c r="B167" s="32"/>
      <c r="C167" s="33"/>
      <c r="D167" s="191" t="s">
        <v>117</v>
      </c>
      <c r="E167" s="33"/>
      <c r="F167" s="192" t="s">
        <v>215</v>
      </c>
      <c r="G167" s="33"/>
      <c r="H167" s="33"/>
      <c r="I167" s="193"/>
      <c r="J167" s="33"/>
      <c r="K167" s="33"/>
      <c r="L167" s="36"/>
      <c r="M167" s="194"/>
      <c r="N167" s="195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117</v>
      </c>
      <c r="AU167" s="14" t="s">
        <v>83</v>
      </c>
    </row>
    <row r="168" spans="1:65" s="2" customFormat="1" ht="117">
      <c r="A168" s="31"/>
      <c r="B168" s="32"/>
      <c r="C168" s="33"/>
      <c r="D168" s="191" t="s">
        <v>124</v>
      </c>
      <c r="E168" s="33"/>
      <c r="F168" s="196" t="s">
        <v>216</v>
      </c>
      <c r="G168" s="33"/>
      <c r="H168" s="33"/>
      <c r="I168" s="193"/>
      <c r="J168" s="33"/>
      <c r="K168" s="33"/>
      <c r="L168" s="36"/>
      <c r="M168" s="207"/>
      <c r="N168" s="208"/>
      <c r="O168" s="209"/>
      <c r="P168" s="209"/>
      <c r="Q168" s="209"/>
      <c r="R168" s="209"/>
      <c r="S168" s="209"/>
      <c r="T168" s="210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124</v>
      </c>
      <c r="AU168" s="14" t="s">
        <v>83</v>
      </c>
    </row>
    <row r="169" spans="1:65" s="2" customFormat="1" ht="6.95" customHeight="1">
      <c r="A169" s="31"/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36"/>
      <c r="M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</sheetData>
  <sheetProtection algorithmName="SHA-512" hashValue="LwODwi+xBzbNZvKAj4fs/9BtRkrR6fP3hZaavY+varYDeBbC4Dkk7x30Lh3FB4JluNAVjSeop+Q7s9JmjkNBZg==" saltValue="zD1GGyWjw9XO61GNz8PM1rhO6BStg3ajUKoKBK9XXtw6acZC9bQyx7uvh22wQU8YyBmOpT22gblsVLUp7dN1pQ==" spinCount="100000" sheet="1" objects="1" scenarios="1" formatColumns="0" formatRows="0" autoFilter="0"/>
  <autoFilter ref="C114:K168"/>
  <mergeCells count="6">
    <mergeCell ref="L2:V2"/>
    <mergeCell ref="E7:H7"/>
    <mergeCell ref="E16:H16"/>
    <mergeCell ref="E25:H25"/>
    <mergeCell ref="E85:H85"/>
    <mergeCell ref="E107:H107"/>
  </mergeCells>
  <pageMargins left="0.39374999999999999" right="0.39374999999999999" top="0.39374999999999999" bottom="0.39374999999999999" header="0" footer="0"/>
  <pageSetup paperSize="9" scale="6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004-24 - Orličský potok, ...</vt:lpstr>
      <vt:lpstr>'004-24 - Orličský potok, ...'!Print_Area</vt:lpstr>
      <vt:lpstr>'Rekapitulace stavby'!Print_Area</vt:lpstr>
      <vt:lpstr>'004-24 - Orličský potok, 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DiS. Michal Kubík</cp:lastModifiedBy>
  <cp:lastPrinted>2024-10-02T05:58:24Z</cp:lastPrinted>
  <dcterms:created xsi:type="dcterms:W3CDTF">2024-09-30T12:28:42Z</dcterms:created>
  <dcterms:modified xsi:type="dcterms:W3CDTF">2024-10-02T06:06:27Z</dcterms:modified>
</cp:coreProperties>
</file>