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Předsazená hráz " sheetId="2" r:id="rId2"/>
    <sheet name="SO 02 - Úhlová zeď " sheetId="3" r:id="rId3"/>
    <sheet name="VON - Vedlejší a ostatní 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Předsazená hráz '!$C$86:$K$327</definedName>
    <definedName name="_xlnm.Print_Area" localSheetId="1">'SO 01 - Předsazená hráz '!$C$4:$J$39,'SO 01 - Předsazená hráz '!$C$45:$J$68,'SO 01 - Předsazená hráz '!$C$74:$K$327</definedName>
    <definedName name="_xlnm.Print_Titles" localSheetId="1">'SO 01 - Předsazená hráz '!$86:$86</definedName>
    <definedName name="_xlnm._FilterDatabase" localSheetId="2" hidden="1">'SO 02 - Úhlová zeď '!$C$88:$K$299</definedName>
    <definedName name="_xlnm.Print_Area" localSheetId="2">'SO 02 - Úhlová zeď '!$C$4:$J$39,'SO 02 - Úhlová zeď '!$C$45:$J$70,'SO 02 - Úhlová zeď '!$C$76:$K$299</definedName>
    <definedName name="_xlnm.Print_Titles" localSheetId="2">'SO 02 - Úhlová zeď '!$88:$88</definedName>
    <definedName name="_xlnm._FilterDatabase" localSheetId="3" hidden="1">'VON - Vedlejší a ostatní ...'!$C$85:$K$116</definedName>
    <definedName name="_xlnm.Print_Area" localSheetId="3">'VON - Vedlejší a ostatní ...'!$C$4:$J$39,'VON - Vedlejší a ostatní ...'!$C$45:$J$67,'VON - Vedlejší a ostatní ...'!$C$73:$K$116</definedName>
    <definedName name="_xlnm.Print_Titles" localSheetId="3">'VON - Vedlejší a ostatní ...'!$85:$85</definedName>
    <definedName name="_xlnm.Print_Area" localSheetId="4">'Seznam figur'!$C$4:$G$271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T104"/>
  <c r="R105"/>
  <c r="R104"/>
  <c r="P105"/>
  <c r="P104"/>
  <c r="BI103"/>
  <c r="BH103"/>
  <c r="BG103"/>
  <c r="BF103"/>
  <c r="T103"/>
  <c r="T102"/>
  <c r="R103"/>
  <c r="R102"/>
  <c r="P103"/>
  <c r="P102"/>
  <c r="BI100"/>
  <c r="BH100"/>
  <c r="BG100"/>
  <c r="BF100"/>
  <c r="T100"/>
  <c r="R100"/>
  <c r="P100"/>
  <c r="BI98"/>
  <c r="BH98"/>
  <c r="BG98"/>
  <c r="BF98"/>
  <c r="T98"/>
  <c r="R98"/>
  <c r="P98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80"/>
  <c r="E7"/>
  <c r="E76"/>
  <c i="3" r="J37"/>
  <c r="J36"/>
  <c i="1" r="AY56"/>
  <c i="3" r="J35"/>
  <c i="1" r="AX56"/>
  <c i="3"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T289"/>
  <c r="R290"/>
  <c r="R289"/>
  <c r="P290"/>
  <c r="P289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7"/>
  <c r="BH237"/>
  <c r="BG237"/>
  <c r="BF237"/>
  <c r="T237"/>
  <c r="R237"/>
  <c r="P237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1"/>
  <c r="BH151"/>
  <c r="BG151"/>
  <c r="BF151"/>
  <c r="T151"/>
  <c r="R151"/>
  <c r="P151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BI122"/>
  <c r="BH122"/>
  <c r="BG122"/>
  <c r="BF122"/>
  <c r="T122"/>
  <c r="R122"/>
  <c r="P122"/>
  <c r="BI117"/>
  <c r="BH117"/>
  <c r="BG117"/>
  <c r="BF117"/>
  <c r="T117"/>
  <c r="R117"/>
  <c r="P117"/>
  <c r="BI110"/>
  <c r="BH110"/>
  <c r="BG110"/>
  <c r="BF110"/>
  <c r="T110"/>
  <c r="R110"/>
  <c r="P110"/>
  <c r="BI102"/>
  <c r="BH102"/>
  <c r="BG102"/>
  <c r="BF102"/>
  <c r="T102"/>
  <c r="R102"/>
  <c r="P102"/>
  <c r="BI92"/>
  <c r="BH92"/>
  <c r="BG92"/>
  <c r="BF92"/>
  <c r="T92"/>
  <c r="R92"/>
  <c r="P92"/>
  <c r="J85"/>
  <c r="F85"/>
  <c r="F83"/>
  <c r="E81"/>
  <c r="J54"/>
  <c r="F54"/>
  <c r="F52"/>
  <c r="E50"/>
  <c r="J24"/>
  <c r="E24"/>
  <c r="J86"/>
  <c r="J23"/>
  <c r="J18"/>
  <c r="E18"/>
  <c r="F86"/>
  <c r="J17"/>
  <c r="J12"/>
  <c r="J52"/>
  <c r="E7"/>
  <c r="E79"/>
  <c i="2" r="J37"/>
  <c r="J36"/>
  <c i="1" r="AY55"/>
  <c i="2" r="J35"/>
  <c i="1" r="AX55"/>
  <c i="2"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T316"/>
  <c r="R317"/>
  <c r="R316"/>
  <c r="P317"/>
  <c r="P316"/>
  <c r="BI309"/>
  <c r="BH309"/>
  <c r="BG309"/>
  <c r="BF309"/>
  <c r="T309"/>
  <c r="T308"/>
  <c r="R309"/>
  <c r="R308"/>
  <c r="P309"/>
  <c r="P308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4"/>
  <c r="BH284"/>
  <c r="BG284"/>
  <c r="BF284"/>
  <c r="T284"/>
  <c r="T283"/>
  <c r="R284"/>
  <c r="R283"/>
  <c r="P284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5"/>
  <c r="BH225"/>
  <c r="BG225"/>
  <c r="BF225"/>
  <c r="T225"/>
  <c r="R225"/>
  <c r="P225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2"/>
  <c r="BH202"/>
  <c r="BG202"/>
  <c r="BF202"/>
  <c r="T202"/>
  <c r="R202"/>
  <c r="P202"/>
  <c r="BI199"/>
  <c r="BH199"/>
  <c r="BG199"/>
  <c r="BF199"/>
  <c r="T199"/>
  <c r="R199"/>
  <c r="P199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2"/>
  <c r="BH122"/>
  <c r="BG122"/>
  <c r="BF122"/>
  <c r="T122"/>
  <c r="R122"/>
  <c r="P122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/>
  <c i="1" r="L50"/>
  <c r="AM50"/>
  <c r="AM49"/>
  <c r="L49"/>
  <c r="AM47"/>
  <c r="L47"/>
  <c r="L45"/>
  <c r="L44"/>
  <c i="2" r="BK309"/>
  <c r="J269"/>
  <c r="J252"/>
  <c r="J241"/>
  <c r="BK217"/>
  <c r="BK202"/>
  <c r="J185"/>
  <c r="J166"/>
  <c r="BK160"/>
  <c r="J148"/>
  <c r="BK127"/>
  <c r="J109"/>
  <c r="J101"/>
  <c r="BK93"/>
  <c r="J327"/>
  <c r="J321"/>
  <c r="BK307"/>
  <c r="BK302"/>
  <c r="BK292"/>
  <c r="BK284"/>
  <c r="J281"/>
  <c r="J277"/>
  <c r="J261"/>
  <c r="BK248"/>
  <c r="BK235"/>
  <c r="J217"/>
  <c r="BK211"/>
  <c r="J192"/>
  <c r="J169"/>
  <c r="BK154"/>
  <c r="BK133"/>
  <c r="BK113"/>
  <c r="BK109"/>
  <c r="BK101"/>
  <c r="J93"/>
  <c i="3" r="J287"/>
  <c r="BK281"/>
  <c r="BK277"/>
  <c r="J271"/>
  <c r="BK254"/>
  <c r="BK240"/>
  <c r="BK229"/>
  <c r="J213"/>
  <c r="BK199"/>
  <c r="BK179"/>
  <c r="J164"/>
  <c r="BK133"/>
  <c r="J122"/>
  <c r="J290"/>
  <c r="J281"/>
  <c r="BK271"/>
  <c r="BK246"/>
  <c r="J240"/>
  <c r="J225"/>
  <c r="BK213"/>
  <c r="BK188"/>
  <c r="BK172"/>
  <c r="BK159"/>
  <c r="J133"/>
  <c r="BK122"/>
  <c r="J92"/>
  <c i="4" r="J111"/>
  <c r="J107"/>
  <c r="J98"/>
  <c r="BK113"/>
  <c r="J105"/>
  <c r="J100"/>
  <c r="J89"/>
  <c i="2" r="J275"/>
  <c r="BK258"/>
  <c r="J244"/>
  <c r="J232"/>
  <c r="J211"/>
  <c r="BK188"/>
  <c r="J175"/>
  <c r="BK163"/>
  <c r="J151"/>
  <c r="J139"/>
  <c r="BK122"/>
  <c r="J107"/>
  <c r="J99"/>
  <c r="BK327"/>
  <c r="BK317"/>
  <c r="J307"/>
  <c r="J302"/>
  <c r="BK294"/>
  <c r="J289"/>
  <c r="BK281"/>
  <c r="BK275"/>
  <c r="J264"/>
  <c r="BK244"/>
  <c r="BK237"/>
  <c r="BK225"/>
  <c r="BK208"/>
  <c r="J188"/>
  <c r="BK166"/>
  <c r="BK157"/>
  <c r="J145"/>
  <c r="J129"/>
  <c r="BK111"/>
  <c r="J103"/>
  <c r="BK95"/>
  <c i="3" r="BK299"/>
  <c r="BK297"/>
  <c r="BK290"/>
  <c r="J279"/>
  <c r="J266"/>
  <c r="J246"/>
  <c r="BK231"/>
  <c r="J219"/>
  <c r="BK204"/>
  <c r="BK183"/>
  <c r="J169"/>
  <c r="J151"/>
  <c r="J130"/>
  <c r="J102"/>
  <c r="BK294"/>
  <c r="BK279"/>
  <c r="BK266"/>
  <c r="J254"/>
  <c r="J237"/>
  <c r="BK223"/>
  <c r="J204"/>
  <c r="BK176"/>
  <c r="BK162"/>
  <c r="BK141"/>
  <c r="BK117"/>
  <c i="4" r="BK115"/>
  <c r="J113"/>
  <c r="J108"/>
  <c r="J93"/>
  <c r="J116"/>
  <c r="J114"/>
  <c r="J109"/>
  <c r="BK103"/>
  <c r="BK98"/>
  <c i="2" r="BK277"/>
  <c r="BK261"/>
  <c r="J248"/>
  <c r="J235"/>
  <c r="BK230"/>
  <c r="J208"/>
  <c r="BK192"/>
  <c r="J172"/>
  <c r="J154"/>
  <c r="J142"/>
  <c r="J133"/>
  <c r="J113"/>
  <c r="J105"/>
  <c r="J97"/>
  <c r="BK90"/>
  <c r="J324"/>
  <c r="J317"/>
  <c r="BK304"/>
  <c r="J298"/>
  <c r="J294"/>
  <c r="BK289"/>
  <c r="BK279"/>
  <c r="BK272"/>
  <c r="BK269"/>
  <c r="BK254"/>
  <c r="BK241"/>
  <c r="J230"/>
  <c r="J202"/>
  <c r="BK185"/>
  <c r="BK175"/>
  <c r="J160"/>
  <c r="BK148"/>
  <c r="BK142"/>
  <c r="J127"/>
  <c r="BK105"/>
  <c r="BK97"/>
  <c i="1" r="AS54"/>
  <c i="3" r="J262"/>
  <c r="J244"/>
  <c r="BK237"/>
  <c r="J223"/>
  <c r="J188"/>
  <c r="J172"/>
  <c r="J159"/>
  <c r="J141"/>
  <c r="J110"/>
  <c r="J297"/>
  <c r="BK287"/>
  <c r="J277"/>
  <c r="BK262"/>
  <c r="BK244"/>
  <c r="J231"/>
  <c r="BK219"/>
  <c r="J199"/>
  <c r="J179"/>
  <c r="BK164"/>
  <c r="BK138"/>
  <c r="BK110"/>
  <c i="4" r="BK116"/>
  <c r="BK114"/>
  <c r="BK109"/>
  <c r="J103"/>
  <c r="BK91"/>
  <c r="BK111"/>
  <c r="BK108"/>
  <c r="BK93"/>
  <c i="2" r="J304"/>
  <c r="BK264"/>
  <c r="J254"/>
  <c r="J237"/>
  <c r="J225"/>
  <c r="BK214"/>
  <c r="BK199"/>
  <c r="BK169"/>
  <c r="J157"/>
  <c r="BK145"/>
  <c r="BK129"/>
  <c r="J111"/>
  <c r="BK103"/>
  <c r="J95"/>
  <c r="BK324"/>
  <c r="BK321"/>
  <c r="J309"/>
  <c r="BK298"/>
  <c r="J292"/>
  <c r="J284"/>
  <c r="J279"/>
  <c r="J272"/>
  <c r="J258"/>
  <c r="BK252"/>
  <c r="BK232"/>
  <c r="J214"/>
  <c r="J199"/>
  <c r="BK172"/>
  <c r="J163"/>
  <c r="BK151"/>
  <c r="BK139"/>
  <c r="J122"/>
  <c r="BK107"/>
  <c r="BK99"/>
  <c r="J90"/>
  <c i="3" r="J299"/>
  <c r="J294"/>
  <c r="J285"/>
  <c r="BK275"/>
  <c r="BK258"/>
  <c r="J241"/>
  <c r="BK225"/>
  <c r="BK216"/>
  <c r="BK196"/>
  <c r="J176"/>
  <c r="J162"/>
  <c r="J138"/>
  <c r="J117"/>
  <c r="BK92"/>
  <c r="BK285"/>
  <c r="J275"/>
  <c r="J258"/>
  <c r="BK241"/>
  <c r="J229"/>
  <c r="J216"/>
  <c r="J196"/>
  <c r="J183"/>
  <c r="BK169"/>
  <c r="BK151"/>
  <c r="BK130"/>
  <c r="BK102"/>
  <c i="4" r="J112"/>
  <c r="BK105"/>
  <c r="BK100"/>
  <c r="BK89"/>
  <c r="J115"/>
  <c r="BK112"/>
  <c r="BK107"/>
  <c r="J91"/>
  <c i="2" l="1" r="P89"/>
  <c r="R89"/>
  <c r="BK288"/>
  <c r="J288"/>
  <c r="J63"/>
  <c r="T288"/>
  <c r="P320"/>
  <c r="P319"/>
  <c r="R320"/>
  <c r="R319"/>
  <c i="3" r="BK91"/>
  <c r="T91"/>
  <c r="BK182"/>
  <c r="J182"/>
  <c r="J62"/>
  <c r="T182"/>
  <c r="P203"/>
  <c r="T203"/>
  <c r="BK228"/>
  <c r="J228"/>
  <c r="J64"/>
  <c r="R228"/>
  <c r="BK245"/>
  <c r="J245"/>
  <c r="J65"/>
  <c r="R245"/>
  <c r="T274"/>
  <c r="P293"/>
  <c r="P292"/>
  <c r="R293"/>
  <c r="R292"/>
  <c i="4" r="P88"/>
  <c r="P87"/>
  <c r="T88"/>
  <c r="T87"/>
  <c r="P106"/>
  <c r="T106"/>
  <c i="2" r="BK89"/>
  <c r="J89"/>
  <c r="J61"/>
  <c r="T89"/>
  <c r="T88"/>
  <c r="P288"/>
  <c r="R288"/>
  <c r="BK320"/>
  <c r="J320"/>
  <c r="J67"/>
  <c r="T320"/>
  <c r="T319"/>
  <c i="3" r="P91"/>
  <c r="R91"/>
  <c r="P182"/>
  <c r="R182"/>
  <c r="BK203"/>
  <c r="J203"/>
  <c r="J63"/>
  <c r="R203"/>
  <c r="P228"/>
  <c r="T228"/>
  <c r="P245"/>
  <c r="T245"/>
  <c r="BK274"/>
  <c r="J274"/>
  <c r="J66"/>
  <c r="P274"/>
  <c r="R274"/>
  <c r="BK293"/>
  <c r="J293"/>
  <c r="J69"/>
  <c r="T293"/>
  <c r="T292"/>
  <c i="4" r="BK88"/>
  <c r="J88"/>
  <c r="J61"/>
  <c r="R88"/>
  <c r="R87"/>
  <c r="BK106"/>
  <c r="J106"/>
  <c r="J65"/>
  <c r="R106"/>
  <c r="BK110"/>
  <c r="J110"/>
  <c r="J66"/>
  <c r="P110"/>
  <c r="R110"/>
  <c r="T110"/>
  <c i="2" r="BK283"/>
  <c r="J283"/>
  <c r="J62"/>
  <c r="BK316"/>
  <c r="J316"/>
  <c r="J65"/>
  <c i="3" r="BK289"/>
  <c r="J289"/>
  <c r="J67"/>
  <c i="4" r="BK104"/>
  <c r="J104"/>
  <c r="J64"/>
  <c i="2" r="BK308"/>
  <c r="J308"/>
  <c r="J64"/>
  <c i="4" r="BK102"/>
  <c r="BK101"/>
  <c r="J101"/>
  <c r="J62"/>
  <c i="3" r="J91"/>
  <c r="J61"/>
  <c i="4" r="J55"/>
  <c r="F83"/>
  <c r="BE91"/>
  <c r="BE98"/>
  <c r="BE100"/>
  <c r="BE107"/>
  <c r="BE111"/>
  <c r="BE112"/>
  <c r="BE113"/>
  <c r="BE115"/>
  <c r="E48"/>
  <c r="J52"/>
  <c r="BE89"/>
  <c r="BE93"/>
  <c r="BE103"/>
  <c r="BE105"/>
  <c r="BE108"/>
  <c r="BE109"/>
  <c r="BE114"/>
  <c r="BE116"/>
  <c i="3" r="E48"/>
  <c r="F55"/>
  <c r="J83"/>
  <c r="BE92"/>
  <c r="BE117"/>
  <c r="BE122"/>
  <c r="BE130"/>
  <c r="BE133"/>
  <c r="BE138"/>
  <c r="BE141"/>
  <c r="BE151"/>
  <c r="BE162"/>
  <c r="BE164"/>
  <c r="BE169"/>
  <c r="BE172"/>
  <c r="BE176"/>
  <c r="BE199"/>
  <c r="BE213"/>
  <c r="BE241"/>
  <c r="BE258"/>
  <c r="BE271"/>
  <c r="BE277"/>
  <c r="BE285"/>
  <c r="BE287"/>
  <c r="J55"/>
  <c r="BE102"/>
  <c r="BE110"/>
  <c r="BE159"/>
  <c r="BE179"/>
  <c r="BE183"/>
  <c r="BE188"/>
  <c r="BE196"/>
  <c r="BE204"/>
  <c r="BE216"/>
  <c r="BE219"/>
  <c r="BE223"/>
  <c r="BE225"/>
  <c r="BE229"/>
  <c r="BE231"/>
  <c r="BE237"/>
  <c r="BE240"/>
  <c r="BE244"/>
  <c r="BE246"/>
  <c r="BE254"/>
  <c r="BE262"/>
  <c r="BE266"/>
  <c r="BE275"/>
  <c r="BE279"/>
  <c r="BE281"/>
  <c r="BE290"/>
  <c r="BE294"/>
  <c r="BE297"/>
  <c r="BE299"/>
  <c i="2" r="E48"/>
  <c r="F55"/>
  <c r="BE95"/>
  <c r="BE97"/>
  <c r="BE101"/>
  <c r="BE103"/>
  <c r="BE105"/>
  <c r="BE107"/>
  <c r="BE109"/>
  <c r="BE111"/>
  <c r="BE113"/>
  <c r="BE129"/>
  <c r="BE142"/>
  <c r="BE145"/>
  <c r="BE151"/>
  <c r="BE154"/>
  <c r="BE157"/>
  <c r="BE160"/>
  <c r="BE166"/>
  <c r="BE169"/>
  <c r="BE199"/>
  <c r="BE211"/>
  <c r="BE214"/>
  <c r="BE230"/>
  <c r="BE235"/>
  <c r="BE237"/>
  <c r="BE241"/>
  <c r="BE248"/>
  <c r="BE261"/>
  <c r="BE264"/>
  <c r="BE275"/>
  <c r="BE277"/>
  <c r="BE279"/>
  <c r="BE281"/>
  <c r="BE284"/>
  <c r="BE289"/>
  <c r="BE292"/>
  <c r="BE294"/>
  <c r="BE298"/>
  <c r="BE304"/>
  <c r="BE307"/>
  <c r="BE309"/>
  <c r="BE317"/>
  <c r="BE321"/>
  <c r="BE324"/>
  <c r="J52"/>
  <c r="J55"/>
  <c r="BE90"/>
  <c r="BE93"/>
  <c r="BE99"/>
  <c r="BE122"/>
  <c r="BE127"/>
  <c r="BE133"/>
  <c r="BE139"/>
  <c r="BE148"/>
  <c r="BE163"/>
  <c r="BE172"/>
  <c r="BE175"/>
  <c r="BE185"/>
  <c r="BE188"/>
  <c r="BE192"/>
  <c r="BE202"/>
  <c r="BE208"/>
  <c r="BE217"/>
  <c r="BE225"/>
  <c r="BE232"/>
  <c r="BE244"/>
  <c r="BE252"/>
  <c r="BE254"/>
  <c r="BE258"/>
  <c r="BE269"/>
  <c r="BE272"/>
  <c r="BE302"/>
  <c r="BE327"/>
  <c r="F36"/>
  <c i="1" r="BC55"/>
  <c i="3" r="F35"/>
  <c i="1" r="BB56"/>
  <c i="3" r="J34"/>
  <c i="1" r="AW56"/>
  <c i="2" r="J34"/>
  <c i="1" r="AW55"/>
  <c i="2" r="F37"/>
  <c i="1" r="BD55"/>
  <c i="4" r="F34"/>
  <c i="1" r="BA57"/>
  <c i="4" r="F36"/>
  <c i="1" r="BC57"/>
  <c i="4" r="F37"/>
  <c i="1" r="BD57"/>
  <c i="2" r="F34"/>
  <c i="1" r="BA55"/>
  <c i="3" r="F37"/>
  <c i="1" r="BD56"/>
  <c i="4" r="J34"/>
  <c i="1" r="AW57"/>
  <c i="4" r="F35"/>
  <c i="1" r="BB57"/>
  <c i="2" r="F35"/>
  <c i="1" r="BB55"/>
  <c i="3" r="F34"/>
  <c i="1" r="BA56"/>
  <c i="3" r="F36"/>
  <c i="1" r="BC56"/>
  <c i="4" l="1" r="R101"/>
  <c r="T101"/>
  <c r="P101"/>
  <c r="R86"/>
  <c i="3" r="P90"/>
  <c r="P89"/>
  <c i="1" r="AU56"/>
  <c i="2" r="T87"/>
  <c i="4" r="P86"/>
  <c i="1" r="AU57"/>
  <c i="3" r="BK90"/>
  <c r="J90"/>
  <c r="J60"/>
  <c i="2" r="R88"/>
  <c r="R87"/>
  <c i="3" r="R90"/>
  <c r="R89"/>
  <c i="4" r="T86"/>
  <c i="3" r="T90"/>
  <c r="T89"/>
  <c i="2" r="P88"/>
  <c r="P87"/>
  <c i="1" r="AU55"/>
  <c i="2" r="BK88"/>
  <c r="J88"/>
  <c r="J60"/>
  <c i="4" r="BK87"/>
  <c r="J87"/>
  <c r="J60"/>
  <c r="J102"/>
  <c r="J63"/>
  <c i="2" r="BK319"/>
  <c r="J319"/>
  <c r="J66"/>
  <c i="3" r="BK292"/>
  <c r="J292"/>
  <c r="J68"/>
  <c i="2" r="J33"/>
  <c i="1" r="AV55"/>
  <c r="AT55"/>
  <c r="BA54"/>
  <c r="W30"/>
  <c i="2" r="F33"/>
  <c i="1" r="AZ55"/>
  <c i="4" r="F33"/>
  <c i="1" r="AZ57"/>
  <c r="BB54"/>
  <c r="W31"/>
  <c i="3" r="F33"/>
  <c i="1" r="AZ56"/>
  <c r="BC54"/>
  <c r="W32"/>
  <c r="BD54"/>
  <c r="W33"/>
  <c i="4" r="J33"/>
  <c i="1" r="AV57"/>
  <c r="AT57"/>
  <c i="3" r="J33"/>
  <c i="1" r="AV56"/>
  <c r="AT56"/>
  <c i="2" l="1" r="BK87"/>
  <c r="J87"/>
  <c r="J59"/>
  <c i="3" r="BK89"/>
  <c r="J89"/>
  <c r="J59"/>
  <c i="4" r="BK86"/>
  <c r="J86"/>
  <c r="J59"/>
  <c i="1" r="AW54"/>
  <c r="AK30"/>
  <c r="AY54"/>
  <c r="AZ54"/>
  <c r="W29"/>
  <c r="AU54"/>
  <c r="AX54"/>
  <c i="4" l="1" r="J30"/>
  <c i="1" r="AG57"/>
  <c i="2" r="J30"/>
  <c i="1" r="AG55"/>
  <c i="3" r="J30"/>
  <c i="1" r="AG56"/>
  <c r="AG54"/>
  <c r="AK26"/>
  <c r="AV54"/>
  <c r="AK29"/>
  <c r="AK35"/>
  <c i="2" l="1" r="J39"/>
  <c i="1" r="AN56"/>
  <c i="3" r="J39"/>
  <c i="4" r="J39"/>
  <c i="1" r="AN55"/>
  <c r="AN57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<sst xmlns="http://schemas.openxmlformats.org/spreadsheetml/2006/main">
  <si>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</si>
  <si>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</si>
  <si>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</si>
  <si>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</si>
  <si>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</si>
  <si>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{b3e75f18-55e5-4d1f-8f53-df4caea4d64b}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</si>
  <si>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</si>
  <si>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</si>
  <si>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</si>
  <si>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</si>
  <si>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</si>
  <si>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</si>
  <si>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</si>
  <si>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</si>
  <si>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213284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</si>
  <si>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</si>
  <si>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</si>
  <si>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Hráz p. b. na Vsetínské Bečvě – Vsetín – úprava hráze</t>
  </si>
  <si>
    <t>KSO:</t>
  </si>
  <si>
    <t>832 15</t>
  </si>
  <si>
    <t>CC-CZ:</t>
  </si>
  <si>
    <t/>
  </si>
  <si>
    <t>Místo:</t>
  </si>
  <si>
    <t>Vsetín</t>
  </si>
  <si>
    <t>Datum:</t>
  </si>
  <si>
    <t>19. 12. 2018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</si>
  <si>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</si>
  <si>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</si>
  <si>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</si>
  <si>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</si>
  <si>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</si>
  <si>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</si>
  <si>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</si>
  <si>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</si>
  <si>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</si>
  <si>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46347526</t>
  </si>
  <si>
    <t>AQUATIS a. s.</t>
  </si>
  <si>
    <t>CZ46347526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</si>
  <si>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</si>
  <si>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</si>
  <si>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</si>
  <si>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</si>
  <si>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</si>
  <si>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</si>
  <si>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</si>
  <si>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</si>
  <si>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</si>
  <si>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</si>
  <si>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</si>
  <si>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</si>
  <si>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</si>
  <si>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</si>
  <si>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</si>
  <si>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</si>
  <si>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</si>
  <si>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</si>
  <si>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</si>
  <si>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</si>
  <si>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</si>
  <si>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</si>
  <si>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</si>
  <si>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</si>
  <si>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</si>
  <si>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</si>
  <si>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</si>
  <si>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</si>
  <si>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</si>
  <si>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</si>
  <si>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</si>
  <si>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</si>
  <si>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</si>
  <si>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</si>
  <si>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</si>
  <si>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</si>
  <si>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</si>
  <si>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</si>
  <si>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</si>
  <si>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</si>
  <si>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</si>
  <si>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</si>
  <si>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</si>
  <si>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</si>
  <si>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</si>
  <si>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Předsazená hráz </t>
  </si>
  <si>
    <t>STA</t>
  </si>
  <si>
    <t>1</t>
  </si>
  <si>
    <t>{aa4dcf5d-9bee-4390-915e-7d5ce9536523}</t>
  </si>
  <si>
    <t>832 11</t>
  </si>
  <si>
    <t>2</t>
  </si>
  <si>
    <t>SO 02</t>
  </si>
  <si>
    <t xml:space="preserve">Úhlová zeď </t>
  </si>
  <si>
    <t>{1dc5eaf9-9aa8-4dfb-bd65-b2df6aa88396}</t>
  </si>
  <si>
    <t>VON</t>
  </si>
  <si>
    <t>Vedlejší a ostatní náklady</t>
  </si>
  <si>
    <t>{101c3990-f61c-4a35-bc2b-23001a402b1f}</t>
  </si>
  <si>
    <t>ohum_svah</t>
  </si>
  <si>
    <t>ohumusovani svahu</t>
  </si>
  <si>
    <t>m2</t>
  </si>
  <si>
    <t>3783,95</t>
  </si>
  <si>
    <t>zaliti</t>
  </si>
  <si>
    <t>zaliti travin</t>
  </si>
  <si>
    <t>m3</t>
  </si>
  <si>
    <t>506,126</t>
  </si>
  <si>
    <t>KRYCÍ LIST SOUPISU PRACÍ</t>
  </si>
  <si>
    <t>ohum_rov</t>
  </si>
  <si>
    <t>ohumusovani roviny</t>
  </si>
  <si>
    <t>6501,69</t>
  </si>
  <si>
    <t>ohum_MP</t>
  </si>
  <si>
    <t>ohumusovani manipulacniho pruhu</t>
  </si>
  <si>
    <t>3709,2</t>
  </si>
  <si>
    <t>jama</t>
  </si>
  <si>
    <t>jama vykop</t>
  </si>
  <si>
    <t>1152,73</t>
  </si>
  <si>
    <t>jama_Ruč</t>
  </si>
  <si>
    <t>jama ručně vykop</t>
  </si>
  <si>
    <t>229,75</t>
  </si>
  <si>
    <t>Objekt:</t>
  </si>
  <si>
    <t>nasyp</t>
  </si>
  <si>
    <t>nasyp zeminy</t>
  </si>
  <si>
    <t>6787,41</t>
  </si>
  <si>
    <t xml:space="preserve">SO 01 - Předsazená hráz </t>
  </si>
  <si>
    <t>odvoz</t>
  </si>
  <si>
    <t>odvoz nevhodne zeminy</t>
  </si>
  <si>
    <t>1666,776</t>
  </si>
  <si>
    <t>přesun</t>
  </si>
  <si>
    <t>přesun zemin</t>
  </si>
  <si>
    <t>8589,896</t>
  </si>
  <si>
    <t>folie</t>
  </si>
  <si>
    <t>folie proti prorustani korenu</t>
  </si>
  <si>
    <t>2384,32</t>
  </si>
  <si>
    <t>zasyp</t>
  </si>
  <si>
    <t>135,71</t>
  </si>
  <si>
    <t>sejmutí</t>
  </si>
  <si>
    <t>sejmuti humus</t>
  </si>
  <si>
    <t>2568,982</t>
  </si>
  <si>
    <t>chranicka_SK</t>
  </si>
  <si>
    <t>chranicka sil kabel</t>
  </si>
  <si>
    <t>m</t>
  </si>
  <si>
    <t>11,33</t>
  </si>
  <si>
    <t>Povodí Moravy, státní podnik</t>
  </si>
  <si>
    <t>zemnik</t>
  </si>
  <si>
    <t>zemnik zemina</t>
  </si>
  <si>
    <t>6923,12</t>
  </si>
  <si>
    <t>rek_MDhum</t>
  </si>
  <si>
    <t>Rekultivace plochy MD humusu</t>
  </si>
  <si>
    <t>2876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</si>
  <si>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</si>
  <si>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</si>
  <si>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</si>
  <si>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</si>
  <si>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</si>
  <si>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</si>
  <si>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</si>
  <si>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</si>
  <si>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</si>
  <si>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</si>
  <si>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</si>
  <si>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</si>
  <si>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</si>
  <si>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</si>
  <si>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</si>
  <si>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</si>
  <si>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</si>
  <si>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</si>
  <si>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</si>
  <si>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</si>
  <si>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</si>
  <si>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</si>
  <si>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</si>
  <si>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</si>
  <si>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</si>
  <si>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</si>
  <si>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</si>
  <si>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</si>
  <si>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</si>
  <si>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</si>
  <si>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111251103</t>
  </si>
  <si>
    <t>Odstranění křovin a stromů s odstraněním kořenů strojně průměru kmene do 100 mm v rovině nebo ve svahu sklonu terénu do 1:5, při celkové ploše přes 500 m2</t>
  </si>
  <si>
    <t>CS ÚRS 2024 02</t>
  </si>
  <si>
    <t>4</t>
  </si>
  <si>
    <t>1251327568</t>
  </si>
  <si>
    <t>Online PSC</t>
  </si>
  <si>
    <t>https://podminky.urs.cz/item/CS_URS_2024_02/111251103</t>
  </si>
  <si>
    <t>VV</t>
  </si>
  <si>
    <t>krovi</t>
  </si>
  <si>
    <t>1485</t>
  </si>
  <si>
    <t>112101101</t>
  </si>
  <si>
    <t>Odstranění stromů s odřezáním kmene a s odvětvením listnatých, průměru kmene přes 100 do 300 mm</t>
  </si>
  <si>
    <t>kus</t>
  </si>
  <si>
    <t>377101690</t>
  </si>
  <si>
    <t>https://podminky.urs.cz/item/CS_URS_2024_02/112101101</t>
  </si>
  <si>
    <t>3</t>
  </si>
  <si>
    <t>112101102</t>
  </si>
  <si>
    <t>Odstranění stromů s odřezáním kmene a s odvětvením listnatých, průměru kmene přes 300 do 500 mm</t>
  </si>
  <si>
    <t>-587896254</t>
  </si>
  <si>
    <t>https://podminky.urs.cz/item/CS_URS_2024_02/112101102</t>
  </si>
  <si>
    <t>112101103</t>
  </si>
  <si>
    <t>Odstranění stromů s odřezáním kmene a s odvětvením listnatých, průměru kmene přes 500 do 700 mm</t>
  </si>
  <si>
    <t>1513403685</t>
  </si>
  <si>
    <t>https://podminky.urs.cz/item/CS_URS_2024_02/112101103</t>
  </si>
  <si>
    <t>5</t>
  </si>
  <si>
    <t>112155115</t>
  </si>
  <si>
    <t>Štěpkování s naložením na dopravní prostředek a odvozem do 20 km stromků a větví v zapojeném porostu, průměru kmene do 300 mm</t>
  </si>
  <si>
    <t>-1545650612</t>
  </si>
  <si>
    <t>https://podminky.urs.cz/item/CS_URS_2024_02/112155115</t>
  </si>
  <si>
    <t>6</t>
  </si>
  <si>
    <t>112155121</t>
  </si>
  <si>
    <t>Štěpkování s naložením na dopravní prostředek a odvozem do 20 km stromků a větví v zapojeném porostu, průměru kmene přes 300 do 500 mm</t>
  </si>
  <si>
    <t>-1522280635</t>
  </si>
  <si>
    <t>https://podminky.urs.cz/item/CS_URS_2024_02/112155121</t>
  </si>
  <si>
    <t>7</t>
  </si>
  <si>
    <t>112155125</t>
  </si>
  <si>
    <t>Štěpkování s naložením na dopravní prostředek a odvozem do 20 km stromků a větví v zapojeném porostu, průměru kmene přes 500 do 700 mm</t>
  </si>
  <si>
    <t>-460546860</t>
  </si>
  <si>
    <t>https://podminky.urs.cz/item/CS_URS_2024_02/112155125</t>
  </si>
  <si>
    <t>8</t>
  </si>
  <si>
    <t>112155311</t>
  </si>
  <si>
    <t>Štěpkování s naložením na dopravní prostředek a odvozem do 20 km keřového porostu středně hustého</t>
  </si>
  <si>
    <t>908259093</t>
  </si>
  <si>
    <t>https://podminky.urs.cz/item/CS_URS_2024_02/112155311</t>
  </si>
  <si>
    <t>9</t>
  </si>
  <si>
    <t>112251101</t>
  </si>
  <si>
    <t>Odstranění pařezů strojně s jejich vykopáním nebo vytrháním průměru přes 100 do 300 mm</t>
  </si>
  <si>
    <t>2146443576</t>
  </si>
  <si>
    <t>https://podminky.urs.cz/item/CS_URS_2024_02/112251101</t>
  </si>
  <si>
    <t>10</t>
  </si>
  <si>
    <t>112251102</t>
  </si>
  <si>
    <t>Odstranění pařezů strojně s jejich vykopáním nebo vytrháním průměru přes 300 do 500 mm</t>
  </si>
  <si>
    <t>-603753078</t>
  </si>
  <si>
    <t>https://podminky.urs.cz/item/CS_URS_2024_02/112251102</t>
  </si>
  <si>
    <t>11</t>
  </si>
  <si>
    <t>112251103</t>
  </si>
  <si>
    <t>Odstranění pařezů strojně s jejich vykopáním nebo vytrháním průměru přes 500 do 700 mm</t>
  </si>
  <si>
    <t>502818446</t>
  </si>
  <si>
    <t>https://podminky.urs.cz/item/CS_URS_2024_02/112251103</t>
  </si>
  <si>
    <t>12</t>
  </si>
  <si>
    <t>121151123</t>
  </si>
  <si>
    <t>Sejmutí ornice strojně při souvislé ploše přes 500 m2, tl. vrstvy do 200 mm</t>
  </si>
  <si>
    <t>729766212</t>
  </si>
  <si>
    <t>https://podminky.urs.cz/item/CS_URS_2024_02/121151123</t>
  </si>
  <si>
    <t>Viz příloha I - Kubaturové listy</t>
  </si>
  <si>
    <t>0,2*8998,82 "Teleso hráze"</t>
  </si>
  <si>
    <t>0,2*634*5,0 "Manipulační pruh šíře 5m"</t>
  </si>
  <si>
    <t>0,2*539,2 "Sejmutí ploch zařízení staveniště"</t>
  </si>
  <si>
    <t>0,2*46,89 "Sjezd č. 1"</t>
  </si>
  <si>
    <t>0,2*90,0 "Sjezd č. 2"</t>
  </si>
  <si>
    <t>Součet</t>
  </si>
  <si>
    <t>13</t>
  </si>
  <si>
    <t>122251407</t>
  </si>
  <si>
    <t>Vykopávky v zemnících na suchu strojně zapažených i nezapažených v hornině třídy těžitelnosti I skupiny 3 přes 5 000 m3</t>
  </si>
  <si>
    <t>1046548671</t>
  </si>
  <si>
    <t>https://podminky.urs.cz/item/CS_URS_2024_02/122251407</t>
  </si>
  <si>
    <t>14</t>
  </si>
  <si>
    <t>M</t>
  </si>
  <si>
    <t>122014R1</t>
  </si>
  <si>
    <t>Poplatek za nákup a pořízení zeminy</t>
  </si>
  <si>
    <t>t</t>
  </si>
  <si>
    <t>56457278</t>
  </si>
  <si>
    <t>zemnik*1,6</t>
  </si>
  <si>
    <t>131251106</t>
  </si>
  <si>
    <t>Hloubení nezapažených jam a zářezů strojně s urovnáním dna do předepsaného profilu a spádu v hornině třídy těžitelnosti I skupiny 3 přes 1 000 do 5 000 m3</t>
  </si>
  <si>
    <t>-1451775461</t>
  </si>
  <si>
    <t>https://podminky.urs.cz/item/CS_URS_2024_02/131251106</t>
  </si>
  <si>
    <t>1152,73 "těleso hráze a zavazovací ozub"</t>
  </si>
  <si>
    <t>16</t>
  </si>
  <si>
    <t>131213701</t>
  </si>
  <si>
    <t>Hloubení nezapažených jam ručně s urovnáním dna do předepsaného profilu a spádu v hornině třídy těžitelnosti I skupiny 3 soudržných</t>
  </si>
  <si>
    <t>-2017251617</t>
  </si>
  <si>
    <t>https://podminky.urs.cz/item/CS_URS_2024_02/131213701</t>
  </si>
  <si>
    <t>218,75 "Pro obetonování kanalizace 2x PP DN 500"</t>
  </si>
  <si>
    <t>11,0 "Neidentifikovaný silový kabel"</t>
  </si>
  <si>
    <t>17</t>
  </si>
  <si>
    <t>162201411</t>
  </si>
  <si>
    <t>Vodorovné přemístění větví, kmenů nebo pařezů s naložením, složením a dopravou do 1000 m kmenů stromů listnatých, průměru přes 100 do 300 mm</t>
  </si>
  <si>
    <t>1188832484</t>
  </si>
  <si>
    <t>https://podminky.urs.cz/item/CS_URS_2024_02/162201411</t>
  </si>
  <si>
    <t>56</t>
  </si>
  <si>
    <t>18</t>
  </si>
  <si>
    <t>162201412</t>
  </si>
  <si>
    <t>Vodorovné přemístění větví, kmenů nebo pařezů s naložením, složením a dopravou do 1000 m kmenů stromů listnatých, průměru přes 300 do 500 mm</t>
  </si>
  <si>
    <t>1613184723</t>
  </si>
  <si>
    <t>https://podminky.urs.cz/item/CS_URS_2024_02/162201412</t>
  </si>
  <si>
    <t>77</t>
  </si>
  <si>
    <t>19</t>
  </si>
  <si>
    <t>162201413</t>
  </si>
  <si>
    <t>Vodorovné přemístění větví, kmenů nebo pařezů s naložením, složením a dopravou do 1000 m kmenů stromů listnatých, průměru přes 500 do 700 mm</t>
  </si>
  <si>
    <t>-55786886</t>
  </si>
  <si>
    <t>https://podminky.urs.cz/item/CS_URS_2024_02/162201413</t>
  </si>
  <si>
    <t>20</t>
  </si>
  <si>
    <t>162201421</t>
  </si>
  <si>
    <t>Vodorovné přemístění větví, kmenů nebo pařezů s naložením, složením a dopravou do 1000 m pařezů kmenů, průměru přes 100 do 300 mm</t>
  </si>
  <si>
    <t>705837535</t>
  </si>
  <si>
    <t>https://podminky.urs.cz/item/CS_URS_2024_02/162201421</t>
  </si>
  <si>
    <t>52</t>
  </si>
  <si>
    <t>162201422</t>
  </si>
  <si>
    <t>Vodorovné přemístění větví, kmenů nebo pařezů s naložením, složením a dopravou do 1000 m pařezů kmenů, průměru přes 300 do 500 mm</t>
  </si>
  <si>
    <t>1141593276</t>
  </si>
  <si>
    <t>https://podminky.urs.cz/item/CS_URS_2024_02/162201422</t>
  </si>
  <si>
    <t>22</t>
  </si>
  <si>
    <t>162201423</t>
  </si>
  <si>
    <t>Vodorovné přemístění větví, kmenů nebo pařezů s naložením, složením a dopravou do 1000 m pařezů kmenů, průměru přes 500 do 700 mm</t>
  </si>
  <si>
    <t>-1925254394</t>
  </si>
  <si>
    <t>https://podminky.urs.cz/item/CS_URS_2024_02/162201423</t>
  </si>
  <si>
    <t>23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</si>
  <si>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</si>
  <si>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</si>
  <si>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1816031735</t>
  </si>
  <si>
    <t>https://podminky.urs.cz/item/CS_URS_2024_02/162301951</t>
  </si>
  <si>
    <t>56*14 "celkem do 15 km"</t>
  </si>
  <si>
    <t>24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</si>
  <si>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</si>
  <si>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</si>
  <si>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875538090</t>
  </si>
  <si>
    <t>https://podminky.urs.cz/item/CS_URS_2024_02/162301952</t>
  </si>
  <si>
    <t>77*14 "celkem do 15 km"</t>
  </si>
  <si>
    <t>25</t>
  </si>
  <si>
    <t>162301953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</si>
  <si>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</si>
  <si>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-1484085502</t>
  </si>
  <si>
    <t>https://podminky.urs.cz/item/CS_URS_2024_02/162301953</t>
  </si>
  <si>
    <t>13*14 "celkem do 15 km"</t>
  </si>
  <si>
    <t>26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</si>
  <si>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</si>
  <si>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</si>
  <si>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1388781750</t>
  </si>
  <si>
    <t>https://podminky.urs.cz/item/CS_URS_2024_02/162301971</t>
  </si>
  <si>
    <t>52*14 "celkem do 15 km"</t>
  </si>
  <si>
    <t>27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</si>
  <si>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</si>
  <si>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</si>
  <si>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1572045565</t>
  </si>
  <si>
    <t>https://podminky.urs.cz/item/CS_URS_2024_02/162301972</t>
  </si>
  <si>
    <t>28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</si>
  <si>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</si>
  <si>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</si>
  <si>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54726961</t>
  </si>
  <si>
    <t>https://podminky.urs.cz/item/CS_URS_2024_02/162301973</t>
  </si>
  <si>
    <t>29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</si>
  <si>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</si>
  <si>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</si>
  <si>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1959223944</t>
  </si>
  <si>
    <t>https://podminky.urs.cz/item/CS_URS_2024_02/162751117</t>
  </si>
  <si>
    <t>Odvoz nevhodné zeminy</t>
  </si>
  <si>
    <t>jama_ruč</t>
  </si>
  <si>
    <t>(sejmutí)-(ohum_rov*0,15+ohum_svah*0,15+ohum_MP*0,2)</t>
  </si>
  <si>
    <t>Mezisoučet</t>
  </si>
  <si>
    <t>Dovoz ze zemníku</t>
  </si>
  <si>
    <t>nasyp + zasyp</t>
  </si>
  <si>
    <t>30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</si>
  <si>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</si>
  <si>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</si>
  <si>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34234681</t>
  </si>
  <si>
    <t>https://podminky.urs.cz/item/CS_URS_2024_02/162751119</t>
  </si>
  <si>
    <t>přesun*5 "celkem z/do 15 km"</t>
  </si>
  <si>
    <t>31</t>
  </si>
  <si>
    <t>167151111</t>
  </si>
  <si>
    <t>Nakládání, skládání a překládání neulehlého výkopku nebo sypaniny strojně nakládání, množství přes 100 m3, z hornin třídy těžitelnosti I, skupiny 1 až 3</t>
  </si>
  <si>
    <t>-732361885</t>
  </si>
  <si>
    <t>https://podminky.urs.cz/item/CS_URS_2024_02/167151111</t>
  </si>
  <si>
    <t>Naložení přebytku humusu pro odvoz</t>
  </si>
  <si>
    <t>32</t>
  </si>
  <si>
    <t>171103212</t>
  </si>
  <si>
    <t>Uložení netříděných sypanin do zemních hrází z hornin třídy těžitelnosti I a II, skupiny 1 až 4 pro jakoukoliv šířku koruny přívodních kanálů inundačních nebo ochranných se zhutněním do 100 % PS - koef. C s příměsí jílové hlíny přes 20 do 50 % objemu</t>
  </si>
  <si>
    <t>511792063</t>
  </si>
  <si>
    <t>https://podminky.urs.cz/item/CS_URS_2024_02/171103212</t>
  </si>
  <si>
    <t>6593,41 "těleso hráze"</t>
  </si>
  <si>
    <t>97 "Sjezd č.1"</t>
  </si>
  <si>
    <t>97 "Sjezd č.2"</t>
  </si>
  <si>
    <t>33</t>
  </si>
  <si>
    <t>171201231</t>
  </si>
  <si>
    <t>Poplatek za uložení stavebního odpadu na recyklační skládce (skládkovné) zeminy a kamení zatříděného do Katalogu odpadů pod kódem 17 05 04</t>
  </si>
  <si>
    <t>1746074963</t>
  </si>
  <si>
    <t>https://podminky.urs.cz/item/CS_URS_2024_02/171201231</t>
  </si>
  <si>
    <t>1,6*odvoz</t>
  </si>
  <si>
    <t>34</t>
  </si>
  <si>
    <t>174151101</t>
  </si>
  <si>
    <t>Zásyp sypaninou z jakékoliv horniny strojně s uložením výkopku ve vrstvách se zhutněním jam, šachet, rýh nebo kolem objektů v těchto vykopávkách</t>
  </si>
  <si>
    <t>1822936271</t>
  </si>
  <si>
    <t>https://podminky.urs.cz/item/CS_URS_2024_02/174151101</t>
  </si>
  <si>
    <t>124,71 "Kanalizace DN 500"</t>
  </si>
  <si>
    <t>11 "Neidentifikovatelný silový kabel"</t>
  </si>
  <si>
    <t>35</t>
  </si>
  <si>
    <t>174251201</t>
  </si>
  <si>
    <t>Zásyp jam po pařezech strojně výkopkem z horniny získané při dobývání pařezů s hrubým urovnáním povrchu zasypávky průměru pařezu přes 100 do 300 mm</t>
  </si>
  <si>
    <t>-1009300588</t>
  </si>
  <si>
    <t>https://podminky.urs.cz/item/CS_URS_2024_02/174251201</t>
  </si>
  <si>
    <t>36</t>
  </si>
  <si>
    <t>174251202</t>
  </si>
  <si>
    <t>Zásyp jam po pařezech strojně výkopkem z horniny získané při dobývání pařezů s hrubým urovnáním povrchu zasypávky průměru pařezu přes 300 do 500 mm</t>
  </si>
  <si>
    <t>-1294001366</t>
  </si>
  <si>
    <t>https://podminky.urs.cz/item/CS_URS_2024_02/174251202</t>
  </si>
  <si>
    <t>37</t>
  </si>
  <si>
    <t>174251203</t>
  </si>
  <si>
    <t>Zásyp jam po pařezech strojně výkopkem z horniny získané při dobývání pařezů s hrubým urovnáním povrchu zasypávky průměru pařezu přes 500 do 700 mm</t>
  </si>
  <si>
    <t>1789328035</t>
  </si>
  <si>
    <t>https://podminky.urs.cz/item/CS_URS_2024_02/174251203</t>
  </si>
  <si>
    <t>38</t>
  </si>
  <si>
    <t>181351113</t>
  </si>
  <si>
    <t>Rozprostření a urovnání ornice v rovině nebo ve svahu sklonu do 1:5 strojně při souvislé ploše přes 500 m2, tl. vrstvy do 200 mm</t>
  </si>
  <si>
    <t>909302820</t>
  </si>
  <si>
    <t>https://podminky.urs.cz/item/CS_URS_2024_02/181351113</t>
  </si>
  <si>
    <t>2680,94 "v rovině"</t>
  </si>
  <si>
    <t>111,55 "sjezdu"</t>
  </si>
  <si>
    <t>634*5 "Manipulační pruh šíře 5m"</t>
  </si>
  <si>
    <t>539,2 "Ohumusování ploch zařízení staveniště"</t>
  </si>
  <si>
    <t>39</t>
  </si>
  <si>
    <t>181451121</t>
  </si>
  <si>
    <t>Založení trávníku na půdě předem připravené plochy přes 1000 m2 výsevem včetně utažení lučního v rovině nebo na svahu do 1:5</t>
  </si>
  <si>
    <t>1328403907</t>
  </si>
  <si>
    <t>https://podminky.urs.cz/item/CS_URS_2024_02/181451121</t>
  </si>
  <si>
    <t>rek_MDhum "Technická rekultivace plochy mezideponie humusu"</t>
  </si>
  <si>
    <t>40</t>
  </si>
  <si>
    <t>00572472</t>
  </si>
  <si>
    <t>osivo směs travní krajinná-rovinná</t>
  </si>
  <si>
    <t>kg</t>
  </si>
  <si>
    <t>307633140</t>
  </si>
  <si>
    <t>(ohum_rov+ohum_MP+rek_MDhum)*(300/10000) "kg/ha"</t>
  </si>
  <si>
    <t>41</t>
  </si>
  <si>
    <t>181451122</t>
  </si>
  <si>
    <t>Založení trávníku na půdě předem připravené plochy přes 1000 m2 výsevem včetně utažení lučního na svahu přes 1:5 do 1:2</t>
  </si>
  <si>
    <t>1876415515</t>
  </si>
  <si>
    <t>https://podminky.urs.cz/item/CS_URS_2024_02/181451122</t>
  </si>
  <si>
    <t>42</t>
  </si>
  <si>
    <t>00572474</t>
  </si>
  <si>
    <t>osivo směs travní krajinná-svahová</t>
  </si>
  <si>
    <t>-2126133389</t>
  </si>
  <si>
    <t>ohum_svah*(300/10000) "kg/ha"</t>
  </si>
  <si>
    <t>43</t>
  </si>
  <si>
    <t>181951111</t>
  </si>
  <si>
    <t>Úprava pláně vyrovnáním výškových rozdílů strojně v hornině třídy těžitelnosti I, skupiny 1 až 3 bez zhutnění</t>
  </si>
  <si>
    <t>1984185512</t>
  </si>
  <si>
    <t>https://podminky.urs.cz/item/CS_URS_2024_02/181951111</t>
  </si>
  <si>
    <t>44</t>
  </si>
  <si>
    <t>182251101</t>
  </si>
  <si>
    <t>Svahování trvalých svahů do projektovaných profilů strojně s potřebným přemístěním výkopku při svahování násypů v jakékoliv hornině</t>
  </si>
  <si>
    <t>1556612684</t>
  </si>
  <si>
    <t>https://podminky.urs.cz/item/CS_URS_2024_02/182251101</t>
  </si>
  <si>
    <t>45</t>
  </si>
  <si>
    <t>182351133</t>
  </si>
  <si>
    <t>Rozprostření a urovnání ornice ve svahu sklonu přes 1:5 strojně při souvislé ploše přes 500 m2, tl. vrstvy do 200 mm</t>
  </si>
  <si>
    <t>-1371411612</t>
  </si>
  <si>
    <t>https://podminky.urs.cz/item/CS_URS_2024_02/182351133</t>
  </si>
  <si>
    <t>46</t>
  </si>
  <si>
    <t>183106613</t>
  </si>
  <si>
    <t>Instalace protikořenových bariér do předem vyhloubené rýhy, včetně zásypu a hutnění v rovině nebo na svahu do 1:5, hloubky přes 700 do 1000 mm</t>
  </si>
  <si>
    <t>-1722768066</t>
  </si>
  <si>
    <t>https://podminky.urs.cz/item/CS_URS_2024_02/183106613</t>
  </si>
  <si>
    <t>2384,32 "folie proti prorustani korenu"</t>
  </si>
  <si>
    <t>47</t>
  </si>
  <si>
    <t>693-R6</t>
  </si>
  <si>
    <t>dodávka protikořenové zábrany - nektaná geotextilie ze 100% polypropylénu s povrchovou úpravou min. 360 g/m2 vhodná jako ochrana proti prorůstání kořenů stromů_x000d_
Materiál odolný proti chemikáliím, bakteriím, kyselinám a alkáliím.</t>
  </si>
  <si>
    <t>-21092570</t>
  </si>
  <si>
    <t>folie*1,15 "15% na přesahy a ztratné"</t>
  </si>
  <si>
    <t>48</t>
  </si>
  <si>
    <t>183403114</t>
  </si>
  <si>
    <t>Obdělání půdy kultivátorováním v rovině nebo na svahu do 1:5</t>
  </si>
  <si>
    <t>810924437</t>
  </si>
  <si>
    <t>https://podminky.urs.cz/item/CS_URS_2024_02/183403114</t>
  </si>
  <si>
    <t>Technická rekultivace plochy mezideponie humusu</t>
  </si>
  <si>
    <t>49</t>
  </si>
  <si>
    <t>185803111</t>
  </si>
  <si>
    <t>Ošetření trávníku jednorázové v rovině nebo na svahu do 1:5</t>
  </si>
  <si>
    <t>1400314744</t>
  </si>
  <si>
    <t>https://podminky.urs.cz/item/CS_URS_2024_02/185803111</t>
  </si>
  <si>
    <t>ohum_rov+ohum_MP+rek_MDhum</t>
  </si>
  <si>
    <t>50</t>
  </si>
  <si>
    <t>185803112</t>
  </si>
  <si>
    <t>Ošetření trávníku jednorázové na svahu přes 1:5 do 1:2</t>
  </si>
  <si>
    <t>2032737034</t>
  </si>
  <si>
    <t>https://podminky.urs.cz/item/CS_URS_2024_02/185803112</t>
  </si>
  <si>
    <t>51</t>
  </si>
  <si>
    <t>185804312</t>
  </si>
  <si>
    <t>Zalití rostlin vodou plochy záhonů jednotlivě přes 20 m2</t>
  </si>
  <si>
    <t>1927915033</t>
  </si>
  <si>
    <t>https://podminky.urs.cz/item/CS_URS_2024_02/185804312</t>
  </si>
  <si>
    <t>(ohum_rov+ohum_MP+rek_MDhum)*0,01*3</t>
  </si>
  <si>
    <t>ohum_svah*0,01*3</t>
  </si>
  <si>
    <t>185851121</t>
  </si>
  <si>
    <t>Dovoz vody pro zálivku rostlin na vzdálenost do 1000 m</t>
  </si>
  <si>
    <t>589879564</t>
  </si>
  <si>
    <t>https://podminky.urs.cz/item/CS_URS_2024_02/185851121</t>
  </si>
  <si>
    <t>53</t>
  </si>
  <si>
    <t>185851129</t>
  </si>
  <si>
    <t>Dovoz vody pro zálivku rostlin Příplatek k ceně za každých dalších i započatých 1000 m</t>
  </si>
  <si>
    <t>-1339890504</t>
  </si>
  <si>
    <t>https://podminky.urs.cz/item/CS_URS_2024_02/185851129</t>
  </si>
  <si>
    <t>54</t>
  </si>
  <si>
    <t>R161</t>
  </si>
  <si>
    <t>Poplatek za uložení pařezů do 300 mm na řízenou skládku</t>
  </si>
  <si>
    <t>899604182</t>
  </si>
  <si>
    <t>55</t>
  </si>
  <si>
    <t>R162</t>
  </si>
  <si>
    <t>Poplatek za uložení pařezů do 500 mm na řízenou skládku</t>
  </si>
  <si>
    <t>-287658679</t>
  </si>
  <si>
    <t>R163</t>
  </si>
  <si>
    <t>Poplatek za uložení pařezů do 700 mm na řízenou skládku</t>
  </si>
  <si>
    <t>-668341961</t>
  </si>
  <si>
    <t>57</t>
  </si>
  <si>
    <t>R166</t>
  </si>
  <si>
    <t>Poplatek za uložení rozdrcené dřevní hmoty na skládku</t>
  </si>
  <si>
    <t>834090116</t>
  </si>
  <si>
    <t>27,1*0,225</t>
  </si>
  <si>
    <t>Vodorovné konstrukce</t>
  </si>
  <si>
    <t>58</t>
  </si>
  <si>
    <t>452311131</t>
  </si>
  <si>
    <t>Podkladní a zajišťovací konstrukce z betonu prostého v otevřeném výkopu bez zvýšených nároků na prostředí desky pod potrubí, stoky a drobné objekty z betonu tř. C 12/15</t>
  </si>
  <si>
    <t>2135732608</t>
  </si>
  <si>
    <t>https://podminky.urs.cz/item/CS_URS_2024_02/452311131</t>
  </si>
  <si>
    <t>4,05 "Kanalizace 2x PP DN500"</t>
  </si>
  <si>
    <t>Trubní vedení</t>
  </si>
  <si>
    <t>59</t>
  </si>
  <si>
    <t>899623181R</t>
  </si>
  <si>
    <t>Obetonování potrubí nebo zdiva stok betonem prostým v otevřeném výkopu, beton tř. C 30/37 XC4, XF3, XA2</t>
  </si>
  <si>
    <t>-378037091</t>
  </si>
  <si>
    <t>5,5 "Neidentifikovaný silový kabel"</t>
  </si>
  <si>
    <t>60</t>
  </si>
  <si>
    <t>8996R1</t>
  </si>
  <si>
    <t>Zafoukání roury popílkocementovou směsí</t>
  </si>
  <si>
    <t>1912023177</t>
  </si>
  <si>
    <t>pi*(0,3/2)^2*7 "na délce 7 m DN 300"</t>
  </si>
  <si>
    <t>61</t>
  </si>
  <si>
    <t>899623151</t>
  </si>
  <si>
    <t>Obetonování potrubí nebo zdiva stok betonem prostým v otevřeném výkopu, betonem tř. C 16/20</t>
  </si>
  <si>
    <t>845015489</t>
  </si>
  <si>
    <t>https://podminky.urs.cz/item/CS_URS_2024_02/899623151</t>
  </si>
  <si>
    <t>19,05 "Obetonování kanalizace 2x PP DN500"</t>
  </si>
  <si>
    <t>62</t>
  </si>
  <si>
    <t>899643121</t>
  </si>
  <si>
    <t>Bednění pro obetonování potrubí v otevřeném výkopu zřízení</t>
  </si>
  <si>
    <t>2048495618</t>
  </si>
  <si>
    <t>https://podminky.urs.cz/item/CS_URS_2024_02/899643121</t>
  </si>
  <si>
    <t>27,66 "Kanalizace 2x PP DN500"</t>
  </si>
  <si>
    <t>63</t>
  </si>
  <si>
    <t>899643122</t>
  </si>
  <si>
    <t>Bednění pro obetonování potrubí v otevřeném výkopu odstranění</t>
  </si>
  <si>
    <t>455186096</t>
  </si>
  <si>
    <t>https://podminky.urs.cz/item/CS_URS_2024_02/899643122</t>
  </si>
  <si>
    <t>64</t>
  </si>
  <si>
    <t>899914116R</t>
  </si>
  <si>
    <t>Montáž ocelové dělené chráničky v otevřeném výkopu průměru DN 600</t>
  </si>
  <si>
    <t>440003015</t>
  </si>
  <si>
    <t>65</t>
  </si>
  <si>
    <t>899914R5</t>
  </si>
  <si>
    <t xml:space="preserve">Dvoudílná chránička DN600 z pozinkované oceli délky 2,0 m. _x000d_
Potrubí bude uloženo na objímkách  (30 ks, rozteč mezi objímkami cca 1,0 m)._x000d_
Konce chráničky utěsněny těsněním GP DN600.</t>
  </si>
  <si>
    <t>-590245319</t>
  </si>
  <si>
    <t>Ostatní konstrukce a práce, bourání</t>
  </si>
  <si>
    <t>66</t>
  </si>
  <si>
    <t>919722152</t>
  </si>
  <si>
    <t>Geobuňky pro stabilizaci podkladu z polyetylenu, výšky 200 mm, počet buněk přes 20 do 30/m2</t>
  </si>
  <si>
    <t>-1029715104</t>
  </si>
  <si>
    <t>https://podminky.urs.cz/item/CS_URS_2024_02/919722152</t>
  </si>
  <si>
    <t>P</t>
  </si>
  <si>
    <t>Poznámka k položce:_x000d_
Dovoz a pořízení zeminy pro vyplnění geobuněk je součástí položek násypu sjezdu.</t>
  </si>
  <si>
    <t>54,27 "Sjezd č.1"</t>
  </si>
  <si>
    <t>57,28 "Sjezd č.2"</t>
  </si>
  <si>
    <t>998</t>
  </si>
  <si>
    <t>Přesun hmot</t>
  </si>
  <si>
    <t>67</t>
  </si>
  <si>
    <t>998332011</t>
  </si>
  <si>
    <t>Přesun hmot pro úpravy vodních toků a kanály, hráze rybníků apod. dopravní vzdálenost do 500 m</t>
  </si>
  <si>
    <t>-68907933</t>
  </si>
  <si>
    <t>https://podminky.urs.cz/item/CS_URS_2024_02/998332011</t>
  </si>
  <si>
    <t>Práce a dodávky M</t>
  </si>
  <si>
    <t>46-M</t>
  </si>
  <si>
    <t>Zemní práce při extr.mont.pracích</t>
  </si>
  <si>
    <t>68</t>
  </si>
  <si>
    <t>460742111</t>
  </si>
  <si>
    <t>Osazení kabelových prostupů včetně utěsnění a spárování z trub plastových do rýhy, bez výkopových prací bez obsypu, vnitřního průměru do 10 cm</t>
  </si>
  <si>
    <t>-189566758</t>
  </si>
  <si>
    <t>https://podminky.urs.cz/item/CS_URS_2024_02/460742111</t>
  </si>
  <si>
    <t>69</t>
  </si>
  <si>
    <t>46051R</t>
  </si>
  <si>
    <t>Dělená chránička HDPE D 110</t>
  </si>
  <si>
    <t>128</t>
  </si>
  <si>
    <t>-1622052109</t>
  </si>
  <si>
    <t>11*1,03 "silového kabelu"</t>
  </si>
  <si>
    <t>70</t>
  </si>
  <si>
    <t>460-R7</t>
  </si>
  <si>
    <t>Utěsnění kabelové chraničky PUR pěnou</t>
  </si>
  <si>
    <t>-1501842355</t>
  </si>
  <si>
    <t>513,43</t>
  </si>
  <si>
    <t>300,37</t>
  </si>
  <si>
    <t>367,33</t>
  </si>
  <si>
    <t>474,961</t>
  </si>
  <si>
    <t>893,51</t>
  </si>
  <si>
    <t>47,204</t>
  </si>
  <si>
    <t>sejmutí humus</t>
  </si>
  <si>
    <t>309,184</t>
  </si>
  <si>
    <t xml:space="preserve">SO 02 - Úhlová zeď </t>
  </si>
  <si>
    <t>bedneni</t>
  </si>
  <si>
    <t>bedneni zrizeni</t>
  </si>
  <si>
    <t>528,67</t>
  </si>
  <si>
    <t>DKS</t>
  </si>
  <si>
    <t>dlazebni kostky</t>
  </si>
  <si>
    <t>72,77</t>
  </si>
  <si>
    <t>chranicka_OK</t>
  </si>
  <si>
    <t>chranicka optickeho kabelu</t>
  </si>
  <si>
    <t>1,6</t>
  </si>
  <si>
    <t>srot</t>
  </si>
  <si>
    <t>0,1</t>
  </si>
  <si>
    <t>geotextilie</t>
  </si>
  <si>
    <t>Geotextilie</t>
  </si>
  <si>
    <t>121,37</t>
  </si>
  <si>
    <t xml:space="preserve">    3 - Svislé a kompletní konstrukce</t>
  </si>
  <si>
    <t xml:space="preserve">    997 - Přesun sutě</t>
  </si>
  <si>
    <t>121151113</t>
  </si>
  <si>
    <t>Sejmutí ornice strojně při souvislé ploše přes 100 do 500 m2, tl. vrstvy do 200 mm</t>
  </si>
  <si>
    <t>177791879</t>
  </si>
  <si>
    <t>https://podminky.urs.cz/item/CS_URS_2024_02/121151113</t>
  </si>
  <si>
    <t>0,2*458,06 "Zeď typ A"</t>
  </si>
  <si>
    <t>0,2*63,00 "Zeď typ B"</t>
  </si>
  <si>
    <t>0,2*132,48 "Zeď typ C"</t>
  </si>
  <si>
    <t>0,2*13,38 "Rušená šachta na potrubí DN 300"</t>
  </si>
  <si>
    <t>0,2*259,00 "Rušené potrubí DN 300"</t>
  </si>
  <si>
    <t>0,2*620,00 "Manipulační pruh šíře 5,0 m"</t>
  </si>
  <si>
    <t>131251105</t>
  </si>
  <si>
    <t>Hloubení nezapažených jam a zářezů strojně s urovnáním dna do předepsaného profilu a spádu v hornině třídy těžitelnosti I skupiny 3 přes 500 do 1 000 m3</t>
  </si>
  <si>
    <t>637676930</t>
  </si>
  <si>
    <t>https://podminky.urs.cz/item/CS_URS_2024_02/131251105</t>
  </si>
  <si>
    <t>351,50 "Zeď typ A"</t>
  </si>
  <si>
    <t>57,60 "Zeď typ B"</t>
  </si>
  <si>
    <t>88,20 "Zeď typ C"</t>
  </si>
  <si>
    <t>16,13 "Výkop stávající šachty "</t>
  </si>
  <si>
    <t>1533315031</t>
  </si>
  <si>
    <t>1,47 "Výkop navíc pro prostup optickéhoho kabelu"</t>
  </si>
  <si>
    <t>10,15 "Výkop navíc pro prostup kanalizace"</t>
  </si>
  <si>
    <t>288,75 "Výkop stávající roury "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</si>
  <si>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</si>
  <si>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</si>
  <si>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-158435178</t>
  </si>
  <si>
    <t>https://podminky.urs.cz/item/CS_URS_2024_02/162351104</t>
  </si>
  <si>
    <t>zasyp "odvoz na MD"</t>
  </si>
  <si>
    <t>zasyp"dovoz z MD"</t>
  </si>
  <si>
    <t>73929764</t>
  </si>
  <si>
    <t>-zasyp</t>
  </si>
  <si>
    <t>(sejmutí)-(ohum_rov*0,2+679,94*0,15)</t>
  </si>
  <si>
    <t>169722063</t>
  </si>
  <si>
    <t>odvoz*5 "celkem do 15 km"</t>
  </si>
  <si>
    <t>-994415478</t>
  </si>
  <si>
    <t>zasyp "naložení na MD"</t>
  </si>
  <si>
    <t>-2078291588</t>
  </si>
  <si>
    <t>-1062937032</t>
  </si>
  <si>
    <t>250,86 "Zeď typ A"</t>
  </si>
  <si>
    <t>31,20 "Zeď typ B"</t>
  </si>
  <si>
    <t>60,12 "Zeď typ C"</t>
  </si>
  <si>
    <t>0,90 "Zásyp navíc pro prostup optického kabelu"</t>
  </si>
  <si>
    <t>5,75 "Zásyp navíc pro prostup kanalizace"</t>
  </si>
  <si>
    <t>18,50 "Rušená šachta na potrubí DN 300 "</t>
  </si>
  <si>
    <t>-1334057302</t>
  </si>
  <si>
    <t>620,00 "Manipulační pruh šíře 5,0 m"</t>
  </si>
  <si>
    <t>259,00 "Plochy pro rušené potrubí"</t>
  </si>
  <si>
    <t>14,51 "Plocha po zrušené kanalizační šachtě"</t>
  </si>
  <si>
    <t>679,94 "plochy podél zdí"</t>
  </si>
  <si>
    <t>1830193057</t>
  </si>
  <si>
    <t>(ohum_rov+679,94)</t>
  </si>
  <si>
    <t>-507574643</t>
  </si>
  <si>
    <t>(ohum_rov+679,94)*(300/10000) "kg/ha"</t>
  </si>
  <si>
    <t>967167727</t>
  </si>
  <si>
    <t>1573,45</t>
  </si>
  <si>
    <t>1281914735</t>
  </si>
  <si>
    <t>-1768381114</t>
  </si>
  <si>
    <t>(ohum_rov+679,94)*0,01*3</t>
  </si>
  <si>
    <t>-1709074879</t>
  </si>
  <si>
    <t>-1726190774</t>
  </si>
  <si>
    <t>Svislé a kompletní konstrukce</t>
  </si>
  <si>
    <t>321321116R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</si>
  <si>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 XC4, XF3, XA2</t>
  </si>
  <si>
    <t>2092955336</t>
  </si>
  <si>
    <t>165,70 "Základ úhlové zdi"</t>
  </si>
  <si>
    <t>47,43 "Zeď nad P.S."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</si>
  <si>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</si>
  <si>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</si>
  <si>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754082937</t>
  </si>
  <si>
    <t>https://podminky.urs.cz/item/CS_URS_2024_02/321351010</t>
  </si>
  <si>
    <t>521,70 "Bednění v podélném směru včetně prostupů IS "</t>
  </si>
  <si>
    <t>4,42 "Boky zdi typ A"</t>
  </si>
  <si>
    <t>1,75 "Bok zdi typ B"</t>
  </si>
  <si>
    <t>0,80 "Bok zdi typ C"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</si>
  <si>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</si>
  <si>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</si>
  <si>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-1905010393</t>
  </si>
  <si>
    <t>https://podminky.urs.cz/item/CS_URS_2024_02/321352010</t>
  </si>
  <si>
    <t>358325114</t>
  </si>
  <si>
    <t>Bourání stoky kompletní nebo vybourání otvorů průřezové plochy do 4 m2 ve stokách ze zdiva z železobetonu</t>
  </si>
  <si>
    <t>-827689840</t>
  </si>
  <si>
    <t>https://podminky.urs.cz/item/CS_URS_2024_02/358325114</t>
  </si>
  <si>
    <t>Poznámka k položce:_x000d_
dno,skruže rovné, přechodová skruž</t>
  </si>
  <si>
    <t>1,5 "kanalizační šachta"</t>
  </si>
  <si>
    <t>451315114</t>
  </si>
  <si>
    <t>Podkladní a výplňové vrstvy z betonu prostého tloušťky do 100 mm, z betonu C 12/15</t>
  </si>
  <si>
    <t>-1858958376</t>
  </si>
  <si>
    <t>https://podminky.urs.cz/item/CS_URS_2024_02/451315114</t>
  </si>
  <si>
    <t>179,22 "Zeď typ A"</t>
  </si>
  <si>
    <t>3,17 "Navíc pod obetonování kanalizace</t>
  </si>
  <si>
    <t>1,01 "Navíc pod obetonování optického kabelu</t>
  </si>
  <si>
    <t>28,58 "Zeď typ B"</t>
  </si>
  <si>
    <t>32,54 "Zeď typ C"</t>
  </si>
  <si>
    <t>451317777</t>
  </si>
  <si>
    <t>Podklad nebo lože pod dlažbu (přídlažbu) v ploše vodorovné nebo ve sklonu do 1:5, tloušťky od 50 do 100 mm z betonu prostého</t>
  </si>
  <si>
    <t>-1016750421</t>
  </si>
  <si>
    <t>https://podminky.urs.cz/item/CS_URS_2024_02/451317777</t>
  </si>
  <si>
    <t>451571111</t>
  </si>
  <si>
    <t>Lože pod dlažby ze štěrkopísků, tl. vrstvy do 100 mm</t>
  </si>
  <si>
    <t>522556321</t>
  </si>
  <si>
    <t>https://podminky.urs.cz/item/CS_URS_2024_02/451571111</t>
  </si>
  <si>
    <t>457971111</t>
  </si>
  <si>
    <t>Zřízení vrstvy z geotextilie s přesahem bez připevnění k podkladu, s potřebným dočasným zatěžováním včetně zakotvení okraje o sklonu do 10°, šířky geotextilie do 3 m</t>
  </si>
  <si>
    <t>1918975006</t>
  </si>
  <si>
    <t>https://podminky.urs.cz/item/CS_URS_2024_02/457971111</t>
  </si>
  <si>
    <t>viz příloha I - kubaturové listy</t>
  </si>
  <si>
    <t>69311060</t>
  </si>
  <si>
    <t>geotextilie netkaná separační, ochranná, filtrační, drenážní PP 200g/m2</t>
  </si>
  <si>
    <t>1384576136</t>
  </si>
  <si>
    <t>geotextilie*1,15 "15% na přesahy a ztratné"</t>
  </si>
  <si>
    <t>465511127</t>
  </si>
  <si>
    <t>Dlažba z lomového kamene lomařsky upraveného na sucho s vyklínováním kamenem, s vyplněním spár těženým kamenivem, drnem nebo ornicí s osetím, tl. kamene 200 mm</t>
  </si>
  <si>
    <t>-498561279</t>
  </si>
  <si>
    <t>https://podminky.urs.cz/item/CS_URS_2024_02/465511127</t>
  </si>
  <si>
    <t>899102211</t>
  </si>
  <si>
    <t>Demontáž poklopů litinových a ocelových včetně rámů, hmotnosti jednotlivě přes 50 do 100 Kg</t>
  </si>
  <si>
    <t>-861711741</t>
  </si>
  <si>
    <t>https://podminky.urs.cz/item/CS_URS_2024_02/899102211</t>
  </si>
  <si>
    <t>-503970</t>
  </si>
  <si>
    <t>Poznámka k položce:_x000d_
Bednění čel obetonování potrubí je zahrnuto v bednění v podélném směru.</t>
  </si>
  <si>
    <t>5,00 "Obetonování prostupu kanalizace"</t>
  </si>
  <si>
    <t>1,09 "Obetonování prostupu optického kabelu"</t>
  </si>
  <si>
    <t>899914111R</t>
  </si>
  <si>
    <t>Montáž ocelové dělené chráničky v otevřeném výkopu vnějšího průměru D 159 x 10 mm</t>
  </si>
  <si>
    <t>1806109747</t>
  </si>
  <si>
    <t>2,5</t>
  </si>
  <si>
    <t>899914R6</t>
  </si>
  <si>
    <t xml:space="preserve">Dvoudílná chránička DN150  z pozinkované oceli , skládající se z 1 úseku délky 2,0 m a 1 úseku délky 0,5 m . _x000d_
Potrubí budou uloženy na objímkách  (3 ks, rozteč mezi objímkami cca 1,0 m)._x000d_
Konce chráničky utěsněny těsněním GP DN150.</t>
  </si>
  <si>
    <t>kpl.</t>
  </si>
  <si>
    <t>-1454875939</t>
  </si>
  <si>
    <t>899914113R</t>
  </si>
  <si>
    <t>Montáž ocelové dělené chráničky v otevřeném výkopu vnějšího průměru D 273 x 10 mm</t>
  </si>
  <si>
    <t>266851404</t>
  </si>
  <si>
    <t>899914R7</t>
  </si>
  <si>
    <t xml:space="preserve">Dvoudílná chránička DN250  z pozinkované oceli , skládající se z 1 úseku délky 2,0 m a 1 úseku délky 0,5 m . _x000d_
Potrubí bude uloženo na objímkách  (3 ks, rozteč mezi objímkami cca 1,0 m)._x000d_
Konce chráničky utěsněny těsněním GP DN250.</t>
  </si>
  <si>
    <t>kpl</t>
  </si>
  <si>
    <t>-232408294</t>
  </si>
  <si>
    <t>931992121</t>
  </si>
  <si>
    <t>Výplň dilatačních spár z polystyrenu extrudovaného, tloušťky 20 mm</t>
  </si>
  <si>
    <t>-1084902884</t>
  </si>
  <si>
    <t>https://podminky.urs.cz/item/CS_URS_2024_02/931992121</t>
  </si>
  <si>
    <t>10,88 "Základ zdi typ A"</t>
  </si>
  <si>
    <t xml:space="preserve">4,11 "Zeď nad P.S. typ A" </t>
  </si>
  <si>
    <t xml:space="preserve">1,77  + 1,69 "Základ zdi typ B"</t>
  </si>
  <si>
    <t>1,3 + 0,73 + 0,81 "Základ zdi typ C"</t>
  </si>
  <si>
    <t>931994105</t>
  </si>
  <si>
    <t>Těsnění spáry betonové konstrukce pásy, profily, tmely těsnicím pásem vnitřním, spáry pracovní</t>
  </si>
  <si>
    <t>1185847612</t>
  </si>
  <si>
    <t>https://podminky.urs.cz/item/CS_URS_2024_02/931994105</t>
  </si>
  <si>
    <t xml:space="preserve">125 </t>
  </si>
  <si>
    <t>931994106</t>
  </si>
  <si>
    <t>Těsnění spáry betonové konstrukce pásy, profily, tmely těsnicím pásem vnitřním, spáry dilatační</t>
  </si>
  <si>
    <t>321627738</t>
  </si>
  <si>
    <t>https://podminky.urs.cz/item/CS_URS_2024_02/931994106</t>
  </si>
  <si>
    <t>29,39</t>
  </si>
  <si>
    <t>931994142</t>
  </si>
  <si>
    <t>Těsnění spáry betonové konstrukce pásy, profily, tmely tmelem polyuretanovým spáry dilatační do 4,0 cm2</t>
  </si>
  <si>
    <t>632432078</t>
  </si>
  <si>
    <t>https://podminky.urs.cz/item/CS_URS_2024_02/931994142</t>
  </si>
  <si>
    <t>40,64</t>
  </si>
  <si>
    <t>931994151</t>
  </si>
  <si>
    <t>Těsnění spáry betonové konstrukce pásy, profily, tmely spárovým profilem průřezu 20/20 mm</t>
  </si>
  <si>
    <t>742262855</t>
  </si>
  <si>
    <t>https://podminky.urs.cz/item/CS_URS_2024_02/931994151</t>
  </si>
  <si>
    <t>Poznámka k položce:_x000d_
(Výplňový provazec)</t>
  </si>
  <si>
    <t>810391811R</t>
  </si>
  <si>
    <t>Bourání stávajícího kanalizačního potrubí DN do 300</t>
  </si>
  <si>
    <t>682274319</t>
  </si>
  <si>
    <t>997</t>
  </si>
  <si>
    <t>Přesun sutě</t>
  </si>
  <si>
    <t>108R</t>
  </si>
  <si>
    <t>Odklizení demontovaných ocelových trub do kovošrotu</t>
  </si>
  <si>
    <t>642436661</t>
  </si>
  <si>
    <t>0,1*1 "odklizení litinového kanal. poklopu"</t>
  </si>
  <si>
    <t>109R</t>
  </si>
  <si>
    <t>Výzisk z prodeje železného šrotu</t>
  </si>
  <si>
    <t>1492057321</t>
  </si>
  <si>
    <t>-srot*1000</t>
  </si>
  <si>
    <t>997321511</t>
  </si>
  <si>
    <t>Vodorovná doprava suti a vybouraných hmot bez naložení, s vyložením a hrubým urovnáním po suchu, na vzdálenost do 1 km</t>
  </si>
  <si>
    <t>-1892208579</t>
  </si>
  <si>
    <t>https://podminky.urs.cz/item/CS_URS_2024_02/997321511</t>
  </si>
  <si>
    <t>997321519</t>
  </si>
  <si>
    <t>Vodorovná doprava suti a vybouraných hmot bez naložení, s vyložením a hrubým urovnáním po suchu, na vzdálenost Příplatek k cenám za každý další započatý 1 km přes 1 km</t>
  </si>
  <si>
    <t>732345243</t>
  </si>
  <si>
    <t>https://podminky.urs.cz/item/CS_URS_2024_02/997321519</t>
  </si>
  <si>
    <t>Poznámka k položce:_x000d_
Odvoz celkem do 15 km</t>
  </si>
  <si>
    <t>7,041*14 "Přepočtené koeficientem množství</t>
  </si>
  <si>
    <t>997013862</t>
  </si>
  <si>
    <t>Poplatek za uložení stavebního odpadu na recyklační skládce (skládkovné) z armovaného betonu zatříděného do Katalogu odpadů pod kódem 17 01 01</t>
  </si>
  <si>
    <t>69444048</t>
  </si>
  <si>
    <t>https://podminky.urs.cz/item/CS_URS_2024_02/997013862</t>
  </si>
  <si>
    <t>997013631</t>
  </si>
  <si>
    <t>Poplatek za uložení stavebního odpadu na skládce (skládkovné) směsného stavebního a demoličního zatříděného do Katalogu odpadů pod kódem 17 09 04</t>
  </si>
  <si>
    <t>2118739650</t>
  </si>
  <si>
    <t>https://podminky.urs.cz/item/CS_URS_2024_02/997013631</t>
  </si>
  <si>
    <t>2052597290</t>
  </si>
  <si>
    <t>-1646894380</t>
  </si>
  <si>
    <t>816330011</t>
  </si>
  <si>
    <t>1,6 "optického kabelu"</t>
  </si>
  <si>
    <t>-310874233</t>
  </si>
  <si>
    <t>VON - Vedlejší a ostatní náklady</t>
  </si>
  <si>
    <t xml:space="preserve">    1. - Zařízení staveniště</t>
  </si>
  <si>
    <t xml:space="preserve">    2. - Projektová dokumentace</t>
  </si>
  <si>
    <t xml:space="preserve">    3. - Geodetické práce</t>
  </si>
  <si>
    <t xml:space="preserve">    4. - Ostatní náklady</t>
  </si>
  <si>
    <t>183151112</t>
  </si>
  <si>
    <t>Hloubení jam pro výsadbu dřevin strojně v rovině nebo ve svahu do 1:5, objem přes 0,20 do 0,30 m3</t>
  </si>
  <si>
    <t>CS ÚRS 2023 02</t>
  </si>
  <si>
    <t>1263753424</t>
  </si>
  <si>
    <t>https://podminky.urs.cz/item/CS_URS_2023_02/183151112</t>
  </si>
  <si>
    <t>184102115</t>
  </si>
  <si>
    <t>Výsadba dřeviny s balem do předem vyhloubené jamky se zalitím v rovině nebo na svahu do 1:5, při průměru balu přes 500 do 600 mm</t>
  </si>
  <si>
    <t>-1558433216</t>
  </si>
  <si>
    <t>https://podminky.urs.cz/item/CS_URS_2023_02/184102115</t>
  </si>
  <si>
    <t>02650430R</t>
  </si>
  <si>
    <t>měkká dřevina 150-200cm</t>
  </si>
  <si>
    <t>928101815</t>
  </si>
  <si>
    <t>Poznámka k položce:_x000d_
dle povolení k zásahu do VKP č.j. MUVS 87633/2024 OŽP z 4. 7. 2024</t>
  </si>
  <si>
    <t>38 "měkké listnaté dřeviny"</t>
  </si>
  <si>
    <t>15 "ovocné dřeviny"</t>
  </si>
  <si>
    <t>184215112</t>
  </si>
  <si>
    <t>Ukotvení dřeviny kůly v rovině nebo na svahu do 1:5 jedním kůlem, délky přes 1 do 2 m</t>
  </si>
  <si>
    <t>-218283871</t>
  </si>
  <si>
    <t>https://podminky.urs.cz/item/CS_URS_2023_02/184215112</t>
  </si>
  <si>
    <t>60591251</t>
  </si>
  <si>
    <t>kůl vyvazovací dřevěný impregnovaný D 8cm dl 1,5m</t>
  </si>
  <si>
    <t>1172425663</t>
  </si>
  <si>
    <t>1.</t>
  </si>
  <si>
    <t>Zařízení staveniště</t>
  </si>
  <si>
    <t>1.1</t>
  </si>
  <si>
    <t>Kompletního zařízení staveniště a zajištění vody a elektrické energie, likvidace staveniště</t>
  </si>
  <si>
    <t>1024</t>
  </si>
  <si>
    <t>1189381347</t>
  </si>
  <si>
    <t>2.</t>
  </si>
  <si>
    <t>Projektová dokumentace</t>
  </si>
  <si>
    <t>2.1</t>
  </si>
  <si>
    <t>Vypracování projektu skutečného provedení díla</t>
  </si>
  <si>
    <t>902495029</t>
  </si>
  <si>
    <t>3.</t>
  </si>
  <si>
    <t>Geodetické práce</t>
  </si>
  <si>
    <t>3.1</t>
  </si>
  <si>
    <t>Geodetické vytýčení stavby</t>
  </si>
  <si>
    <t>-808727652</t>
  </si>
  <si>
    <t>3.2</t>
  </si>
  <si>
    <t>Geodetické zaměření skutečného provedení díla</t>
  </si>
  <si>
    <t>1695129307</t>
  </si>
  <si>
    <t>3.3</t>
  </si>
  <si>
    <t>Zpracování geometrického plánu pro zápis stavby</t>
  </si>
  <si>
    <t>827627169</t>
  </si>
  <si>
    <t>4.</t>
  </si>
  <si>
    <t>Ostatní náklady</t>
  </si>
  <si>
    <t>4.1</t>
  </si>
  <si>
    <t>Ochrana stavby a staveniště před povodněmi a jinými vnějšími vlivy, pojištění</t>
  </si>
  <si>
    <t>-1868340487</t>
  </si>
  <si>
    <t>4.2</t>
  </si>
  <si>
    <t>Slovení a záchranný transfer</t>
  </si>
  <si>
    <t>241605578</t>
  </si>
  <si>
    <t>4.3</t>
  </si>
  <si>
    <t xml:space="preserve">Biologický dozor při stavbě </t>
  </si>
  <si>
    <t>-943212200</t>
  </si>
  <si>
    <t>4.4</t>
  </si>
  <si>
    <t>Zpracování projednání a schválení havarijního</t>
  </si>
  <si>
    <t>1473999364</t>
  </si>
  <si>
    <t>4.5</t>
  </si>
  <si>
    <t>Zpracování projednání a schválení povodňového plánu</t>
  </si>
  <si>
    <t>1157135530</t>
  </si>
  <si>
    <t>4.6</t>
  </si>
  <si>
    <t>Projednání a realizace opatření DIO</t>
  </si>
  <si>
    <t>1266912825</t>
  </si>
  <si>
    <t>SEZNAM FIGUR</t>
  </si>
  <si>
    <t>Výměra</t>
  </si>
  <si>
    <t>do300</t>
  </si>
  <si>
    <t>Strom 100-300 mm</t>
  </si>
  <si>
    <t>ks</t>
  </si>
  <si>
    <t>do500</t>
  </si>
  <si>
    <t>Strom 300-500 mm</t>
  </si>
  <si>
    <t>do700</t>
  </si>
  <si>
    <t>Strom 500-700 mm</t>
  </si>
  <si>
    <t>Použití figury:</t>
  </si>
  <si>
    <t>Ochrana stromu protikořenovou clonou v rovině nebo na svahu do 1:5 hl přes 700 do 1000 mm</t>
  </si>
  <si>
    <t>dodávka protikořenové zábrany - nektaná geotextilie ze 100% polypropylénu s povrchovou úpravou min. 360 g/m2</t>
  </si>
  <si>
    <t>Osazení kabelových prostupů z trub plastových do rýhy bez obsypu průměru do 10 cm</t>
  </si>
  <si>
    <t>Hloubení jam nezapažených v hornině třídy těžitelnosti I skupiny 3 objem do 5000 m3 strojně</t>
  </si>
  <si>
    <t>Vodorovné přemístění přes 9 000 do 10000 m výkopku/sypaniny z horniny třídy těžitelnosti I skupiny 1 až 3</t>
  </si>
  <si>
    <t>Hloubení nezapažených jam v soudržných horninách třídy těžitelnosti I skupiny 3 ručně</t>
  </si>
  <si>
    <t>krovi odstraneni</t>
  </si>
  <si>
    <t>Uložení sypanin z horniny třídy těžitelnosti I a II skupiny 1 až 4 do hrází kanálů se zhutněním 100 % PS C s příměsí jílu přes 20 do 50 %</t>
  </si>
  <si>
    <t>Vykopávky v zemníku na suchu v hornině třídy těžitelnosti I skupiny 3 objem přes 5000 m3 strojně</t>
  </si>
  <si>
    <t>Poplatek za uložení zeminy a kamení na recyklační skládce (skládkovné) kód odpadu 17 05 04</t>
  </si>
  <si>
    <t>Nakládání výkopku z hornin třídy těžitelnosti I skupiny 1 až 3 přes 100 m3</t>
  </si>
  <si>
    <t>Ošetření trávníku shrabáním v rovině a svahu do 1:5</t>
  </si>
  <si>
    <t>Zalití rostlin vodou plocha přes 20 m2</t>
  </si>
  <si>
    <t>Rozprostření ornice tl vrstvy do 200 mm pl přes 500 m2 v rovině nebo ve svahu do 1:5 strojně</t>
  </si>
  <si>
    <t>Založení lučního trávníku výsevem pl přes 1000 m2 v rovině a ve svahu do 1:5</t>
  </si>
  <si>
    <t>Úprava pláně v hornině třídy těžitelnosti I skupiny 1 až 3 bez zhutnění strojně</t>
  </si>
  <si>
    <t>Rozprostření ornice pl přes 500 m2 ve svahu přes 1:5 tl vrstvy do 200 mm strojně</t>
  </si>
  <si>
    <t>Založení lučního trávníku výsevem pl přes 1000 m2 ve svahu přes 1:5 do 1:2</t>
  </si>
  <si>
    <t>Svahování násypů strojně</t>
  </si>
  <si>
    <t>Ošetření trávníku shrabáním ve svahu přes 1:5 do 1:2</t>
  </si>
  <si>
    <t>Příplatek k vodorovnému přemístění výkopku/sypaniny z horniny třídy těžitelnosti I skupiny 1 až 3 ZKD 1000 m přes 10000 m</t>
  </si>
  <si>
    <t>Obdělání půdy kultivátorováním v rovině a svahu do 1:5</t>
  </si>
  <si>
    <t>Sejmutí ornice plochy přes 500 m2 tl vrstvy do 200 mm strojně</t>
  </si>
  <si>
    <t>stepky</t>
  </si>
  <si>
    <t>Rozdrcená dřevní hmota</t>
  </si>
  <si>
    <t>0,010*1485</t>
  </si>
  <si>
    <t>0,050*52</t>
  </si>
  <si>
    <t>0,100*77</t>
  </si>
  <si>
    <t>0,150*13</t>
  </si>
  <si>
    <t>Dovoz vody pro zálivku rostlin za vzdálenost do 1000 m</t>
  </si>
  <si>
    <t>Příplatek k dovozu vody pro zálivku rostlin do 1000 m ZKD 1000 m</t>
  </si>
  <si>
    <t>Zásyp jam, šachet rýh nebo kolem objektů sypaninou se zhutněním</t>
  </si>
  <si>
    <t>Bednění konstrukcí vodních staveb rovinné - zřízení</t>
  </si>
  <si>
    <t>Bednění konstrukcí vodních staveb rovinné - odstranění</t>
  </si>
  <si>
    <t>Dlažba z lomového kamene na sucho s vyklínováním a vyplněním spár tl 200 mm</t>
  </si>
  <si>
    <t>Podklad nebo lože pod dlažbu vodorovný nebo do sklonu 1:5 z betonu prostého tl přes 50 do 100 mm</t>
  </si>
  <si>
    <t>Lože pod dlažby ze štěrkopísku vrstva tl do 100 mm</t>
  </si>
  <si>
    <t>Zřízení vrstvy z geotextilie o sklonu do 10° š do 3 m</t>
  </si>
  <si>
    <t>Hloubení jam nezapažených v hornině třídy těžitelnosti I skupiny 3 objemu do 1000 m3 strojně</t>
  </si>
  <si>
    <t>Sejmutí ornice plochy do 500 m2 tl vrstvy do 200 mm strojně</t>
  </si>
  <si>
    <t>Odklizení demontovaného materiálu do kovošrotu</t>
  </si>
  <si>
    <t>Vodorovné přemístění přes 500 do 1000 m výkopku/sypaniny z horniny třídy těžitelnosti I skupiny 1 až 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</si>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</sst>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51103" TargetMode="External" /><Relationship Id="rId2" Type="http://schemas.openxmlformats.org/officeDocument/2006/relationships/hyperlink" Target="https://podminky.urs.cz/item/CS_URS_2024_02/112101101" TargetMode="External" /><Relationship Id="rId3" Type="http://schemas.openxmlformats.org/officeDocument/2006/relationships/hyperlink" Target="https://podminky.urs.cz/item/CS_URS_2024_02/112101102" TargetMode="External" /><Relationship Id="rId4" Type="http://schemas.openxmlformats.org/officeDocument/2006/relationships/hyperlink" Target="https://podminky.urs.cz/item/CS_URS_2024_02/112101103" TargetMode="External" /><Relationship Id="rId5" Type="http://schemas.openxmlformats.org/officeDocument/2006/relationships/hyperlink" Target="https://podminky.urs.cz/item/CS_URS_2024_02/112155115" TargetMode="External" /><Relationship Id="rId6" Type="http://schemas.openxmlformats.org/officeDocument/2006/relationships/hyperlink" Target="https://podminky.urs.cz/item/CS_URS_2024_02/112155121" TargetMode="External" /><Relationship Id="rId7" Type="http://schemas.openxmlformats.org/officeDocument/2006/relationships/hyperlink" Target="https://podminky.urs.cz/item/CS_URS_2024_02/112155125" TargetMode="External" /><Relationship Id="rId8" Type="http://schemas.openxmlformats.org/officeDocument/2006/relationships/hyperlink" Target="https://podminky.urs.cz/item/CS_URS_2024_02/112155311" TargetMode="External" /><Relationship Id="rId9" Type="http://schemas.openxmlformats.org/officeDocument/2006/relationships/hyperlink" Target="https://podminky.urs.cz/item/CS_URS_2024_02/112251101" TargetMode="External" /><Relationship Id="rId10" Type="http://schemas.openxmlformats.org/officeDocument/2006/relationships/hyperlink" Target="https://podminky.urs.cz/item/CS_URS_2024_02/112251102" TargetMode="External" /><Relationship Id="rId11" Type="http://schemas.openxmlformats.org/officeDocument/2006/relationships/hyperlink" Target="https://podminky.urs.cz/item/CS_URS_2024_02/112251103" TargetMode="External" /><Relationship Id="rId12" Type="http://schemas.openxmlformats.org/officeDocument/2006/relationships/hyperlink" Target="https://podminky.urs.cz/item/CS_URS_2024_02/121151123" TargetMode="External" /><Relationship Id="rId13" Type="http://schemas.openxmlformats.org/officeDocument/2006/relationships/hyperlink" Target="https://podminky.urs.cz/item/CS_URS_2024_02/122251407" TargetMode="External" /><Relationship Id="rId14" Type="http://schemas.openxmlformats.org/officeDocument/2006/relationships/hyperlink" Target="https://podminky.urs.cz/item/CS_URS_2024_02/131251106" TargetMode="External" /><Relationship Id="rId15" Type="http://schemas.openxmlformats.org/officeDocument/2006/relationships/hyperlink" Target="https://podminky.urs.cz/item/CS_URS_2024_02/131213701" TargetMode="External" /><Relationship Id="rId16" Type="http://schemas.openxmlformats.org/officeDocument/2006/relationships/hyperlink" Target="https://podminky.urs.cz/item/CS_URS_2024_02/162201411" TargetMode="External" /><Relationship Id="rId17" Type="http://schemas.openxmlformats.org/officeDocument/2006/relationships/hyperlink" Target="https://podminky.urs.cz/item/CS_URS_2024_02/162201412" TargetMode="External" /><Relationship Id="rId18" Type="http://schemas.openxmlformats.org/officeDocument/2006/relationships/hyperlink" Target="https://podminky.urs.cz/item/CS_URS_2024_02/162201413" TargetMode="External" /><Relationship Id="rId19" Type="http://schemas.openxmlformats.org/officeDocument/2006/relationships/hyperlink" Target="https://podminky.urs.cz/item/CS_URS_2024_02/162201421" TargetMode="External" /><Relationship Id="rId20" Type="http://schemas.openxmlformats.org/officeDocument/2006/relationships/hyperlink" Target="https://podminky.urs.cz/item/CS_URS_2024_02/162201422" TargetMode="External" /><Relationship Id="rId21" Type="http://schemas.openxmlformats.org/officeDocument/2006/relationships/hyperlink" Target="https://podminky.urs.cz/item/CS_URS_2024_02/162201423" TargetMode="External" /><Relationship Id="rId22" Type="http://schemas.openxmlformats.org/officeDocument/2006/relationships/hyperlink" Target="https://podminky.urs.cz/item/CS_URS_2024_02/162301951" TargetMode="External" /><Relationship Id="rId23" Type="http://schemas.openxmlformats.org/officeDocument/2006/relationships/hyperlink" Target="https://podminky.urs.cz/item/CS_URS_2024_02/162301952" TargetMode="External" /><Relationship Id="rId24" Type="http://schemas.openxmlformats.org/officeDocument/2006/relationships/hyperlink" Target="https://podminky.urs.cz/item/CS_URS_2024_02/162301953" TargetMode="External" /><Relationship Id="rId25" Type="http://schemas.openxmlformats.org/officeDocument/2006/relationships/hyperlink" Target="https://podminky.urs.cz/item/CS_URS_2024_02/162301971" TargetMode="External" /><Relationship Id="rId26" Type="http://schemas.openxmlformats.org/officeDocument/2006/relationships/hyperlink" Target="https://podminky.urs.cz/item/CS_URS_2024_02/162301972" TargetMode="External" /><Relationship Id="rId27" Type="http://schemas.openxmlformats.org/officeDocument/2006/relationships/hyperlink" Target="https://podminky.urs.cz/item/CS_URS_2024_02/162301973" TargetMode="External" /><Relationship Id="rId28" Type="http://schemas.openxmlformats.org/officeDocument/2006/relationships/hyperlink" Target="https://podminky.urs.cz/item/CS_URS_2024_02/162751117" TargetMode="External" /><Relationship Id="rId29" Type="http://schemas.openxmlformats.org/officeDocument/2006/relationships/hyperlink" Target="https://podminky.urs.cz/item/CS_URS_2024_02/162751119" TargetMode="External" /><Relationship Id="rId30" Type="http://schemas.openxmlformats.org/officeDocument/2006/relationships/hyperlink" Target="https://podminky.urs.cz/item/CS_URS_2024_02/167151111" TargetMode="External" /><Relationship Id="rId31" Type="http://schemas.openxmlformats.org/officeDocument/2006/relationships/hyperlink" Target="https://podminky.urs.cz/item/CS_URS_2024_02/171103212" TargetMode="External" /><Relationship Id="rId32" Type="http://schemas.openxmlformats.org/officeDocument/2006/relationships/hyperlink" Target="https://podminky.urs.cz/item/CS_URS_2024_02/171201231" TargetMode="External" /><Relationship Id="rId33" Type="http://schemas.openxmlformats.org/officeDocument/2006/relationships/hyperlink" Target="https://podminky.urs.cz/item/CS_URS_2024_02/174151101" TargetMode="External" /><Relationship Id="rId34" Type="http://schemas.openxmlformats.org/officeDocument/2006/relationships/hyperlink" Target="https://podminky.urs.cz/item/CS_URS_2024_02/174251201" TargetMode="External" /><Relationship Id="rId35" Type="http://schemas.openxmlformats.org/officeDocument/2006/relationships/hyperlink" Target="https://podminky.urs.cz/item/CS_URS_2024_02/174251202" TargetMode="External" /><Relationship Id="rId36" Type="http://schemas.openxmlformats.org/officeDocument/2006/relationships/hyperlink" Target="https://podminky.urs.cz/item/CS_URS_2024_02/174251203" TargetMode="External" /><Relationship Id="rId37" Type="http://schemas.openxmlformats.org/officeDocument/2006/relationships/hyperlink" Target="https://podminky.urs.cz/item/CS_URS_2024_02/181351113" TargetMode="External" /><Relationship Id="rId38" Type="http://schemas.openxmlformats.org/officeDocument/2006/relationships/hyperlink" Target="https://podminky.urs.cz/item/CS_URS_2024_02/181451121" TargetMode="External" /><Relationship Id="rId39" Type="http://schemas.openxmlformats.org/officeDocument/2006/relationships/hyperlink" Target="https://podminky.urs.cz/item/CS_URS_2024_02/181451122" TargetMode="External" /><Relationship Id="rId40" Type="http://schemas.openxmlformats.org/officeDocument/2006/relationships/hyperlink" Target="https://podminky.urs.cz/item/CS_URS_2024_02/181951111" TargetMode="External" /><Relationship Id="rId41" Type="http://schemas.openxmlformats.org/officeDocument/2006/relationships/hyperlink" Target="https://podminky.urs.cz/item/CS_URS_2024_02/182251101" TargetMode="External" /><Relationship Id="rId42" Type="http://schemas.openxmlformats.org/officeDocument/2006/relationships/hyperlink" Target="https://podminky.urs.cz/item/CS_URS_2024_02/182351133" TargetMode="External" /><Relationship Id="rId43" Type="http://schemas.openxmlformats.org/officeDocument/2006/relationships/hyperlink" Target="https://podminky.urs.cz/item/CS_URS_2024_02/183106613" TargetMode="External" /><Relationship Id="rId44" Type="http://schemas.openxmlformats.org/officeDocument/2006/relationships/hyperlink" Target="https://podminky.urs.cz/item/CS_URS_2024_02/183403114" TargetMode="External" /><Relationship Id="rId45" Type="http://schemas.openxmlformats.org/officeDocument/2006/relationships/hyperlink" Target="https://podminky.urs.cz/item/CS_URS_2024_02/185803111" TargetMode="External" /><Relationship Id="rId46" Type="http://schemas.openxmlformats.org/officeDocument/2006/relationships/hyperlink" Target="https://podminky.urs.cz/item/CS_URS_2024_02/185803112" TargetMode="External" /><Relationship Id="rId47" Type="http://schemas.openxmlformats.org/officeDocument/2006/relationships/hyperlink" Target="https://podminky.urs.cz/item/CS_URS_2024_02/185804312" TargetMode="External" /><Relationship Id="rId48" Type="http://schemas.openxmlformats.org/officeDocument/2006/relationships/hyperlink" Target="https://podminky.urs.cz/item/CS_URS_2024_02/185851121" TargetMode="External" /><Relationship Id="rId49" Type="http://schemas.openxmlformats.org/officeDocument/2006/relationships/hyperlink" Target="https://podminky.urs.cz/item/CS_URS_2024_02/185851129" TargetMode="External" /><Relationship Id="rId50" Type="http://schemas.openxmlformats.org/officeDocument/2006/relationships/hyperlink" Target="https://podminky.urs.cz/item/CS_URS_2024_02/452311131" TargetMode="External" /><Relationship Id="rId51" Type="http://schemas.openxmlformats.org/officeDocument/2006/relationships/hyperlink" Target="https://podminky.urs.cz/item/CS_URS_2024_02/899623151" TargetMode="External" /><Relationship Id="rId52" Type="http://schemas.openxmlformats.org/officeDocument/2006/relationships/hyperlink" Target="https://podminky.urs.cz/item/CS_URS_2024_02/899643121" TargetMode="External" /><Relationship Id="rId53" Type="http://schemas.openxmlformats.org/officeDocument/2006/relationships/hyperlink" Target="https://podminky.urs.cz/item/CS_URS_2024_02/899643122" TargetMode="External" /><Relationship Id="rId54" Type="http://schemas.openxmlformats.org/officeDocument/2006/relationships/hyperlink" Target="https://podminky.urs.cz/item/CS_URS_2024_02/919722152" TargetMode="External" /><Relationship Id="rId55" Type="http://schemas.openxmlformats.org/officeDocument/2006/relationships/hyperlink" Target="https://podminky.urs.cz/item/CS_URS_2024_02/998332011" TargetMode="External" /><Relationship Id="rId56" Type="http://schemas.openxmlformats.org/officeDocument/2006/relationships/hyperlink" Target="https://podminky.urs.cz/item/CS_URS_2024_02/460742111" TargetMode="External" /><Relationship Id="rId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1151113" TargetMode="External" /><Relationship Id="rId2" Type="http://schemas.openxmlformats.org/officeDocument/2006/relationships/hyperlink" Target="https://podminky.urs.cz/item/CS_URS_2024_02/131251105" TargetMode="External" /><Relationship Id="rId3" Type="http://schemas.openxmlformats.org/officeDocument/2006/relationships/hyperlink" Target="https://podminky.urs.cz/item/CS_URS_2024_02/131213701" TargetMode="External" /><Relationship Id="rId4" Type="http://schemas.openxmlformats.org/officeDocument/2006/relationships/hyperlink" Target="https://podminky.urs.cz/item/CS_URS_2024_02/162351104" TargetMode="External" /><Relationship Id="rId5" Type="http://schemas.openxmlformats.org/officeDocument/2006/relationships/hyperlink" Target="https://podminky.urs.cz/item/CS_URS_2024_02/162751117" TargetMode="External" /><Relationship Id="rId6" Type="http://schemas.openxmlformats.org/officeDocument/2006/relationships/hyperlink" Target="https://podminky.urs.cz/item/CS_URS_2024_02/162751119" TargetMode="External" /><Relationship Id="rId7" Type="http://schemas.openxmlformats.org/officeDocument/2006/relationships/hyperlink" Target="https://podminky.urs.cz/item/CS_URS_2024_02/167151111" TargetMode="External" /><Relationship Id="rId8" Type="http://schemas.openxmlformats.org/officeDocument/2006/relationships/hyperlink" Target="https://podminky.urs.cz/item/CS_URS_2024_02/171201231" TargetMode="External" /><Relationship Id="rId9" Type="http://schemas.openxmlformats.org/officeDocument/2006/relationships/hyperlink" Target="https://podminky.urs.cz/item/CS_URS_2024_02/174151101" TargetMode="External" /><Relationship Id="rId10" Type="http://schemas.openxmlformats.org/officeDocument/2006/relationships/hyperlink" Target="https://podminky.urs.cz/item/CS_URS_2024_02/181351113" TargetMode="External" /><Relationship Id="rId11" Type="http://schemas.openxmlformats.org/officeDocument/2006/relationships/hyperlink" Target="https://podminky.urs.cz/item/CS_URS_2024_02/181451121" TargetMode="External" /><Relationship Id="rId12" Type="http://schemas.openxmlformats.org/officeDocument/2006/relationships/hyperlink" Target="https://podminky.urs.cz/item/CS_URS_2024_02/181951111" TargetMode="External" /><Relationship Id="rId13" Type="http://schemas.openxmlformats.org/officeDocument/2006/relationships/hyperlink" Target="https://podminky.urs.cz/item/CS_URS_2024_02/185803111" TargetMode="External" /><Relationship Id="rId14" Type="http://schemas.openxmlformats.org/officeDocument/2006/relationships/hyperlink" Target="https://podminky.urs.cz/item/CS_URS_2024_02/185804312" TargetMode="External" /><Relationship Id="rId15" Type="http://schemas.openxmlformats.org/officeDocument/2006/relationships/hyperlink" Target="https://podminky.urs.cz/item/CS_URS_2024_02/185851121" TargetMode="External" /><Relationship Id="rId16" Type="http://schemas.openxmlformats.org/officeDocument/2006/relationships/hyperlink" Target="https://podminky.urs.cz/item/CS_URS_2024_02/185851129" TargetMode="External" /><Relationship Id="rId17" Type="http://schemas.openxmlformats.org/officeDocument/2006/relationships/hyperlink" Target="https://podminky.urs.cz/item/CS_URS_2024_02/321351010" TargetMode="External" /><Relationship Id="rId18" Type="http://schemas.openxmlformats.org/officeDocument/2006/relationships/hyperlink" Target="https://podminky.urs.cz/item/CS_URS_2024_02/321352010" TargetMode="External" /><Relationship Id="rId19" Type="http://schemas.openxmlformats.org/officeDocument/2006/relationships/hyperlink" Target="https://podminky.urs.cz/item/CS_URS_2024_02/358325114" TargetMode="External" /><Relationship Id="rId20" Type="http://schemas.openxmlformats.org/officeDocument/2006/relationships/hyperlink" Target="https://podminky.urs.cz/item/CS_URS_2024_02/451315114" TargetMode="External" /><Relationship Id="rId21" Type="http://schemas.openxmlformats.org/officeDocument/2006/relationships/hyperlink" Target="https://podminky.urs.cz/item/CS_URS_2024_02/451317777" TargetMode="External" /><Relationship Id="rId22" Type="http://schemas.openxmlformats.org/officeDocument/2006/relationships/hyperlink" Target="https://podminky.urs.cz/item/CS_URS_2024_02/451571111" TargetMode="External" /><Relationship Id="rId23" Type="http://schemas.openxmlformats.org/officeDocument/2006/relationships/hyperlink" Target="https://podminky.urs.cz/item/CS_URS_2024_02/457971111" TargetMode="External" /><Relationship Id="rId24" Type="http://schemas.openxmlformats.org/officeDocument/2006/relationships/hyperlink" Target="https://podminky.urs.cz/item/CS_URS_2024_02/465511127" TargetMode="External" /><Relationship Id="rId25" Type="http://schemas.openxmlformats.org/officeDocument/2006/relationships/hyperlink" Target="https://podminky.urs.cz/item/CS_URS_2024_02/899102211" TargetMode="External" /><Relationship Id="rId26" Type="http://schemas.openxmlformats.org/officeDocument/2006/relationships/hyperlink" Target="https://podminky.urs.cz/item/CS_URS_2024_02/931992121" TargetMode="External" /><Relationship Id="rId27" Type="http://schemas.openxmlformats.org/officeDocument/2006/relationships/hyperlink" Target="https://podminky.urs.cz/item/CS_URS_2024_02/931994105" TargetMode="External" /><Relationship Id="rId28" Type="http://schemas.openxmlformats.org/officeDocument/2006/relationships/hyperlink" Target="https://podminky.urs.cz/item/CS_URS_2024_02/931994106" TargetMode="External" /><Relationship Id="rId29" Type="http://schemas.openxmlformats.org/officeDocument/2006/relationships/hyperlink" Target="https://podminky.urs.cz/item/CS_URS_2024_02/931994142" TargetMode="External" /><Relationship Id="rId30" Type="http://schemas.openxmlformats.org/officeDocument/2006/relationships/hyperlink" Target="https://podminky.urs.cz/item/CS_URS_2024_02/931994151" TargetMode="External" /><Relationship Id="rId31" Type="http://schemas.openxmlformats.org/officeDocument/2006/relationships/hyperlink" Target="https://podminky.urs.cz/item/CS_URS_2024_02/997321511" TargetMode="External" /><Relationship Id="rId32" Type="http://schemas.openxmlformats.org/officeDocument/2006/relationships/hyperlink" Target="https://podminky.urs.cz/item/CS_URS_2024_02/997321519" TargetMode="External" /><Relationship Id="rId33" Type="http://schemas.openxmlformats.org/officeDocument/2006/relationships/hyperlink" Target="https://podminky.urs.cz/item/CS_URS_2024_02/997013862" TargetMode="External" /><Relationship Id="rId34" Type="http://schemas.openxmlformats.org/officeDocument/2006/relationships/hyperlink" Target="https://podminky.urs.cz/item/CS_URS_2024_02/997013631" TargetMode="External" /><Relationship Id="rId35" Type="http://schemas.openxmlformats.org/officeDocument/2006/relationships/hyperlink" Target="https://podminky.urs.cz/item/CS_URS_2024_02/998332011" TargetMode="External" /><Relationship Id="rId36" Type="http://schemas.openxmlformats.org/officeDocument/2006/relationships/hyperlink" Target="https://podminky.urs.cz/item/CS_URS_2024_02/460742111" TargetMode="External" /><Relationship Id="rId3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83151112" TargetMode="External" /><Relationship Id="rId2" Type="http://schemas.openxmlformats.org/officeDocument/2006/relationships/hyperlink" Target="https://podminky.urs.cz/item/CS_URS_2023_02/184102115" TargetMode="External" /><Relationship Id="rId3" Type="http://schemas.openxmlformats.org/officeDocument/2006/relationships/hyperlink" Target="https://podminky.urs.cz/item/CS_URS_2023_02/184215112" TargetMode="External" /><Relationship Id="rId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31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33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33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33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35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37</v>
      </c>
      <c r="AO17" s="25"/>
      <c r="AP17" s="25"/>
      <c r="AQ17" s="25"/>
      <c r="AR17" s="23"/>
      <c r="BE17" s="34"/>
      <c r="BS17" s="20" t="s">
        <v>38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21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21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43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44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45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46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47</v>
      </c>
      <c r="E29" s="50"/>
      <c r="F29" s="35" t="s">
        <v>48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49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50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51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52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53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54</v>
      </c>
      <c r="U35" s="57"/>
      <c r="V35" s="57"/>
      <c r="W35" s="57"/>
      <c r="X35" s="59" t="s">
        <v>55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56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213284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Hráz p. b. na Vsetínské Bečvě – Vsetín – úprava hráze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Vsetín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19. 12. 2018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Povodí Moravy, s.p.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34</v>
      </c>
      <c r="AJ49" s="43"/>
      <c r="AK49" s="43"/>
      <c r="AL49" s="43"/>
      <c r="AM49" s="76" t="str">
        <f>IF(E17="","",E17)</f>
        <v>AQUATIS a. s.</v>
      </c>
      <c r="AN49" s="67"/>
      <c r="AO49" s="67"/>
      <c r="AP49" s="67"/>
      <c r="AQ49" s="43"/>
      <c r="AR49" s="47"/>
      <c r="AS49" s="77" t="s">
        <v>57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32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39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58</v>
      </c>
      <c r="D52" s="90"/>
      <c r="E52" s="90"/>
      <c r="F52" s="90"/>
      <c r="G52" s="90"/>
      <c r="H52" s="91"/>
      <c r="I52" s="92" t="s">
        <v>59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60</v>
      </c>
      <c r="AH52" s="90"/>
      <c r="AI52" s="90"/>
      <c r="AJ52" s="90"/>
      <c r="AK52" s="90"/>
      <c r="AL52" s="90"/>
      <c r="AM52" s="90"/>
      <c r="AN52" s="92" t="s">
        <v>61</v>
      </c>
      <c r="AO52" s="90"/>
      <c r="AP52" s="90"/>
      <c r="AQ52" s="94" t="s">
        <v>62</v>
      </c>
      <c r="AR52" s="47"/>
      <c r="AS52" s="95" t="s">
        <v>63</v>
      </c>
      <c r="AT52" s="96" t="s">
        <v>64</v>
      </c>
      <c r="AU52" s="96" t="s">
        <v>65</v>
      </c>
      <c r="AV52" s="96" t="s">
        <v>66</v>
      </c>
      <c r="AW52" s="96" t="s">
        <v>67</v>
      </c>
      <c r="AX52" s="96" t="s">
        <v>68</v>
      </c>
      <c r="AY52" s="96" t="s">
        <v>69</v>
      </c>
      <c r="AZ52" s="96" t="s">
        <v>70</v>
      </c>
      <c r="BA52" s="96" t="s">
        <v>71</v>
      </c>
      <c r="BB52" s="96" t="s">
        <v>72</v>
      </c>
      <c r="BC52" s="96" t="s">
        <v>73</v>
      </c>
      <c r="BD52" s="97" t="s">
        <v>74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75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21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76</v>
      </c>
      <c r="BT54" s="112" t="s">
        <v>77</v>
      </c>
      <c r="BU54" s="113" t="s">
        <v>78</v>
      </c>
      <c r="BV54" s="112" t="s">
        <v>79</v>
      </c>
      <c r="BW54" s="112" t="s">
        <v>5</v>
      </c>
      <c r="BX54" s="112" t="s">
        <v>80</v>
      </c>
      <c r="CL54" s="112" t="s">
        <v>19</v>
      </c>
    </row>
    <row r="55" s="7" customFormat="1" ht="16.5" customHeight="1">
      <c r="A55" s="114" t="s">
        <v>81</v>
      </c>
      <c r="B55" s="115"/>
      <c r="C55" s="116"/>
      <c r="D55" s="117" t="s">
        <v>82</v>
      </c>
      <c r="E55" s="117"/>
      <c r="F55" s="117"/>
      <c r="G55" s="117"/>
      <c r="H55" s="117"/>
      <c r="I55" s="118"/>
      <c r="J55" s="117" t="s">
        <v>83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Předsazená hráz 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84</v>
      </c>
      <c r="AR55" s="121"/>
      <c r="AS55" s="122">
        <v>0</v>
      </c>
      <c r="AT55" s="123">
        <f>ROUND(SUM(AV55:AW55),2)</f>
        <v>0</v>
      </c>
      <c r="AU55" s="124">
        <f>'SO 01 - Předsazená hráz '!P87</f>
        <v>0</v>
      </c>
      <c r="AV55" s="123">
        <f>'SO 01 - Předsazená hráz '!J33</f>
        <v>0</v>
      </c>
      <c r="AW55" s="123">
        <f>'SO 01 - Předsazená hráz '!J34</f>
        <v>0</v>
      </c>
      <c r="AX55" s="123">
        <f>'SO 01 - Předsazená hráz '!J35</f>
        <v>0</v>
      </c>
      <c r="AY55" s="123">
        <f>'SO 01 - Předsazená hráz '!J36</f>
        <v>0</v>
      </c>
      <c r="AZ55" s="123">
        <f>'SO 01 - Předsazená hráz '!F33</f>
        <v>0</v>
      </c>
      <c r="BA55" s="123">
        <f>'SO 01 - Předsazená hráz '!F34</f>
        <v>0</v>
      </c>
      <c r="BB55" s="123">
        <f>'SO 01 - Předsazená hráz '!F35</f>
        <v>0</v>
      </c>
      <c r="BC55" s="123">
        <f>'SO 01 - Předsazená hráz '!F36</f>
        <v>0</v>
      </c>
      <c r="BD55" s="125">
        <f>'SO 01 - Předsazená hráz '!F37</f>
        <v>0</v>
      </c>
      <c r="BE55" s="7"/>
      <c r="BT55" s="126" t="s">
        <v>85</v>
      </c>
      <c r="BV55" s="126" t="s">
        <v>79</v>
      </c>
      <c r="BW55" s="126" t="s">
        <v>86</v>
      </c>
      <c r="BX55" s="126" t="s">
        <v>5</v>
      </c>
      <c r="CL55" s="126" t="s">
        <v>87</v>
      </c>
      <c r="CM55" s="126" t="s">
        <v>88</v>
      </c>
    </row>
    <row r="56" s="7" customFormat="1" ht="16.5" customHeight="1">
      <c r="A56" s="114" t="s">
        <v>81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02 - Úhlová zeď 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84</v>
      </c>
      <c r="AR56" s="121"/>
      <c r="AS56" s="122">
        <v>0</v>
      </c>
      <c r="AT56" s="123">
        <f>ROUND(SUM(AV56:AW56),2)</f>
        <v>0</v>
      </c>
      <c r="AU56" s="124">
        <f>'SO 02 - Úhlová zeď '!P89</f>
        <v>0</v>
      </c>
      <c r="AV56" s="123">
        <f>'SO 02 - Úhlová zeď '!J33</f>
        <v>0</v>
      </c>
      <c r="AW56" s="123">
        <f>'SO 02 - Úhlová zeď '!J34</f>
        <v>0</v>
      </c>
      <c r="AX56" s="123">
        <f>'SO 02 - Úhlová zeď '!J35</f>
        <v>0</v>
      </c>
      <c r="AY56" s="123">
        <f>'SO 02 - Úhlová zeď '!J36</f>
        <v>0</v>
      </c>
      <c r="AZ56" s="123">
        <f>'SO 02 - Úhlová zeď '!F33</f>
        <v>0</v>
      </c>
      <c r="BA56" s="123">
        <f>'SO 02 - Úhlová zeď '!F34</f>
        <v>0</v>
      </c>
      <c r="BB56" s="123">
        <f>'SO 02 - Úhlová zeď '!F35</f>
        <v>0</v>
      </c>
      <c r="BC56" s="123">
        <f>'SO 02 - Úhlová zeď '!F36</f>
        <v>0</v>
      </c>
      <c r="BD56" s="125">
        <f>'SO 02 - Úhlová zeď '!F37</f>
        <v>0</v>
      </c>
      <c r="BE56" s="7"/>
      <c r="BT56" s="126" t="s">
        <v>85</v>
      </c>
      <c r="BV56" s="126" t="s">
        <v>79</v>
      </c>
      <c r="BW56" s="126" t="s">
        <v>91</v>
      </c>
      <c r="BX56" s="126" t="s">
        <v>5</v>
      </c>
      <c r="CL56" s="126" t="s">
        <v>87</v>
      </c>
      <c r="CM56" s="126" t="s">
        <v>88</v>
      </c>
    </row>
    <row r="57" s="7" customFormat="1" ht="16.5" customHeight="1">
      <c r="A57" s="114" t="s">
        <v>81</v>
      </c>
      <c r="B57" s="115"/>
      <c r="C57" s="116"/>
      <c r="D57" s="117" t="s">
        <v>92</v>
      </c>
      <c r="E57" s="117"/>
      <c r="F57" s="117"/>
      <c r="G57" s="117"/>
      <c r="H57" s="117"/>
      <c r="I57" s="118"/>
      <c r="J57" s="117" t="s">
        <v>93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'VON - Vedlejší a ostatní 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92</v>
      </c>
      <c r="AR57" s="121"/>
      <c r="AS57" s="127">
        <v>0</v>
      </c>
      <c r="AT57" s="128">
        <f>ROUND(SUM(AV57:AW57),2)</f>
        <v>0</v>
      </c>
      <c r="AU57" s="129">
        <f>'VON - Vedlejší a ostatní ...'!P86</f>
        <v>0</v>
      </c>
      <c r="AV57" s="128">
        <f>'VON - Vedlejší a ostatní ...'!J33</f>
        <v>0</v>
      </c>
      <c r="AW57" s="128">
        <f>'VON - Vedlejší a ostatní ...'!J34</f>
        <v>0</v>
      </c>
      <c r="AX57" s="128">
        <f>'VON - Vedlejší a ostatní ...'!J35</f>
        <v>0</v>
      </c>
      <c r="AY57" s="128">
        <f>'VON - Vedlejší a ostatní ...'!J36</f>
        <v>0</v>
      </c>
      <c r="AZ57" s="128">
        <f>'VON - Vedlejší a ostatní ...'!F33</f>
        <v>0</v>
      </c>
      <c r="BA57" s="128">
        <f>'VON - Vedlejší a ostatní ...'!F34</f>
        <v>0</v>
      </c>
      <c r="BB57" s="128">
        <f>'VON - Vedlejší a ostatní ...'!F35</f>
        <v>0</v>
      </c>
      <c r="BC57" s="128">
        <f>'VON - Vedlejší a ostatní ...'!F36</f>
        <v>0</v>
      </c>
      <c r="BD57" s="130">
        <f>'VON - Vedlejší a ostatní ...'!F37</f>
        <v>0</v>
      </c>
      <c r="BE57" s="7"/>
      <c r="BT57" s="126" t="s">
        <v>85</v>
      </c>
      <c r="BV57" s="126" t="s">
        <v>79</v>
      </c>
      <c r="BW57" s="126" t="s">
        <v>94</v>
      </c>
      <c r="BX57" s="126" t="s">
        <v>5</v>
      </c>
      <c r="CL57" s="126" t="s">
        <v>87</v>
      </c>
      <c r="CM57" s="126" t="s">
        <v>88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caUfd/cQPl2YUhve5BYF+KlXmCwSLiO9gxmLK9lMacHhCmLTOvoHR74PoxtYhID9HBv0GjK5+Ae88ONqXa8+xw==" hashValue="rz+ijco9FZVbqoDqy9Stl7Siu2ktvszrTElmI/QkBcp+wji5+gW9W1h+X66TMG18wLMV2eaFocVcIPnu4qhNx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Předsazená hráz '!C2" display="/"/>
    <hyperlink ref="A56" location="'SO 02 - Úhlová zeď 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  <c r="AZ2" s="131" t="s">
        <v>95</v>
      </c>
      <c r="BA2" s="131" t="s">
        <v>96</v>
      </c>
      <c r="BB2" s="131" t="s">
        <v>97</v>
      </c>
      <c r="BC2" s="131" t="s">
        <v>98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99</v>
      </c>
      <c r="BA3" s="131" t="s">
        <v>100</v>
      </c>
      <c r="BB3" s="131" t="s">
        <v>101</v>
      </c>
      <c r="BC3" s="131" t="s">
        <v>102</v>
      </c>
      <c r="BD3" s="131" t="s">
        <v>88</v>
      </c>
    </row>
    <row r="4" s="1" customFormat="1" ht="24.96" customHeight="1">
      <c r="B4" s="23"/>
      <c r="D4" s="134" t="s">
        <v>103</v>
      </c>
      <c r="L4" s="23"/>
      <c r="M4" s="135" t="s">
        <v>10</v>
      </c>
      <c r="AT4" s="20" t="s">
        <v>4</v>
      </c>
      <c r="AZ4" s="131" t="s">
        <v>104</v>
      </c>
      <c r="BA4" s="131" t="s">
        <v>105</v>
      </c>
      <c r="BB4" s="131" t="s">
        <v>97</v>
      </c>
      <c r="BC4" s="131" t="s">
        <v>106</v>
      </c>
      <c r="BD4" s="131" t="s">
        <v>88</v>
      </c>
    </row>
    <row r="5" s="1" customFormat="1" ht="6.96" customHeight="1">
      <c r="B5" s="23"/>
      <c r="L5" s="23"/>
      <c r="AZ5" s="131" t="s">
        <v>107</v>
      </c>
      <c r="BA5" s="131" t="s">
        <v>108</v>
      </c>
      <c r="BB5" s="131" t="s">
        <v>97</v>
      </c>
      <c r="BC5" s="131" t="s">
        <v>109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110</v>
      </c>
      <c r="BA6" s="131" t="s">
        <v>111</v>
      </c>
      <c r="BB6" s="131" t="s">
        <v>101</v>
      </c>
      <c r="BC6" s="131" t="s">
        <v>112</v>
      </c>
      <c r="BD6" s="131" t="s">
        <v>88</v>
      </c>
    </row>
    <row r="7" s="1" customFormat="1" ht="16.5" customHeight="1">
      <c r="B7" s="23"/>
      <c r="E7" s="137" t="str">
        <f>'Rekapitulace stavby'!K6</f>
        <v>Hráz p. b. na Vsetínské Bečvě – Vsetín – úprava hráze</v>
      </c>
      <c r="F7" s="136"/>
      <c r="G7" s="136"/>
      <c r="H7" s="136"/>
      <c r="L7" s="23"/>
      <c r="AZ7" s="131" t="s">
        <v>113</v>
      </c>
      <c r="BA7" s="131" t="s">
        <v>114</v>
      </c>
      <c r="BB7" s="131" t="s">
        <v>101</v>
      </c>
      <c r="BC7" s="131" t="s">
        <v>115</v>
      </c>
      <c r="BD7" s="131" t="s">
        <v>88</v>
      </c>
    </row>
    <row r="8" s="2" customFormat="1" ht="12" customHeight="1">
      <c r="A8" s="41"/>
      <c r="B8" s="47"/>
      <c r="C8" s="41"/>
      <c r="D8" s="136" t="s">
        <v>116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117</v>
      </c>
      <c r="BA8" s="131" t="s">
        <v>118</v>
      </c>
      <c r="BB8" s="131" t="s">
        <v>101</v>
      </c>
      <c r="BC8" s="131" t="s">
        <v>119</v>
      </c>
      <c r="BD8" s="131" t="s">
        <v>88</v>
      </c>
    </row>
    <row r="9" s="2" customFormat="1" ht="16.5" customHeight="1">
      <c r="A9" s="41"/>
      <c r="B9" s="47"/>
      <c r="C9" s="41"/>
      <c r="D9" s="41"/>
      <c r="E9" s="139" t="s">
        <v>120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1" t="s">
        <v>121</v>
      </c>
      <c r="BA9" s="131" t="s">
        <v>122</v>
      </c>
      <c r="BB9" s="131" t="s">
        <v>101</v>
      </c>
      <c r="BC9" s="131" t="s">
        <v>123</v>
      </c>
      <c r="BD9" s="131" t="s">
        <v>88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31" t="s">
        <v>124</v>
      </c>
      <c r="BA10" s="131" t="s">
        <v>125</v>
      </c>
      <c r="BB10" s="131" t="s">
        <v>101</v>
      </c>
      <c r="BC10" s="131" t="s">
        <v>126</v>
      </c>
      <c r="BD10" s="131" t="s">
        <v>88</v>
      </c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87</v>
      </c>
      <c r="G11" s="41"/>
      <c r="H11" s="41"/>
      <c r="I11" s="136" t="s">
        <v>20</v>
      </c>
      <c r="J11" s="140" t="s">
        <v>21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31" t="s">
        <v>127</v>
      </c>
      <c r="BA11" s="131" t="s">
        <v>128</v>
      </c>
      <c r="BB11" s="131" t="s">
        <v>97</v>
      </c>
      <c r="BC11" s="131" t="s">
        <v>129</v>
      </c>
      <c r="BD11" s="131" t="s">
        <v>88</v>
      </c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19. 12. 2018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31" t="s">
        <v>130</v>
      </c>
      <c r="BA12" s="131" t="s">
        <v>130</v>
      </c>
      <c r="BB12" s="131" t="s">
        <v>101</v>
      </c>
      <c r="BC12" s="131" t="s">
        <v>131</v>
      </c>
      <c r="BD12" s="131" t="s">
        <v>88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31" t="s">
        <v>132</v>
      </c>
      <c r="BA13" s="131" t="s">
        <v>133</v>
      </c>
      <c r="BB13" s="131" t="s">
        <v>101</v>
      </c>
      <c r="BC13" s="131" t="s">
        <v>134</v>
      </c>
      <c r="BD13" s="131" t="s">
        <v>88</v>
      </c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31" t="s">
        <v>135</v>
      </c>
      <c r="BA14" s="131" t="s">
        <v>136</v>
      </c>
      <c r="BB14" s="131" t="s">
        <v>137</v>
      </c>
      <c r="BC14" s="131" t="s">
        <v>138</v>
      </c>
      <c r="BD14" s="131" t="s">
        <v>88</v>
      </c>
    </row>
    <row r="15" s="2" customFormat="1" ht="18" customHeight="1">
      <c r="A15" s="41"/>
      <c r="B15" s="47"/>
      <c r="C15" s="41"/>
      <c r="D15" s="41"/>
      <c r="E15" s="140" t="s">
        <v>139</v>
      </c>
      <c r="F15" s="41"/>
      <c r="G15" s="41"/>
      <c r="H15" s="41"/>
      <c r="I15" s="136" t="s">
        <v>30</v>
      </c>
      <c r="J15" s="140" t="s">
        <v>31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Z15" s="131" t="s">
        <v>140</v>
      </c>
      <c r="BA15" s="131" t="s">
        <v>141</v>
      </c>
      <c r="BB15" s="131" t="s">
        <v>101</v>
      </c>
      <c r="BC15" s="131" t="s">
        <v>142</v>
      </c>
      <c r="BD15" s="131" t="s">
        <v>88</v>
      </c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Z16" s="131" t="s">
        <v>143</v>
      </c>
      <c r="BA16" s="131" t="s">
        <v>144</v>
      </c>
      <c r="BB16" s="131" t="s">
        <v>97</v>
      </c>
      <c r="BC16" s="131" t="s">
        <v>145</v>
      </c>
      <c r="BD16" s="131" t="s">
        <v>88</v>
      </c>
    </row>
    <row r="17" s="2" customFormat="1" ht="12" customHeight="1">
      <c r="A17" s="41"/>
      <c r="B17" s="47"/>
      <c r="C17" s="41"/>
      <c r="D17" s="136" t="s">
        <v>32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34</v>
      </c>
      <c r="E20" s="41"/>
      <c r="F20" s="41"/>
      <c r="G20" s="41"/>
      <c r="H20" s="41"/>
      <c r="I20" s="136" t="s">
        <v>27</v>
      </c>
      <c r="J20" s="140" t="s">
        <v>35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36</v>
      </c>
      <c r="F21" s="41"/>
      <c r="G21" s="41"/>
      <c r="H21" s="41"/>
      <c r="I21" s="136" t="s">
        <v>30</v>
      </c>
      <c r="J21" s="140" t="s">
        <v>37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39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41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43</v>
      </c>
      <c r="E30" s="41"/>
      <c r="F30" s="41"/>
      <c r="G30" s="41"/>
      <c r="H30" s="41"/>
      <c r="I30" s="41"/>
      <c r="J30" s="148">
        <f>ROUND(J87,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45</v>
      </c>
      <c r="G32" s="41"/>
      <c r="H32" s="41"/>
      <c r="I32" s="149" t="s">
        <v>44</v>
      </c>
      <c r="J32" s="149" t="s">
        <v>46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47</v>
      </c>
      <c r="E33" s="136" t="s">
        <v>48</v>
      </c>
      <c r="F33" s="151">
        <f>ROUND((SUM(BE87:BE327)),  2)</f>
        <v>0</v>
      </c>
      <c r="G33" s="41"/>
      <c r="H33" s="41"/>
      <c r="I33" s="152">
        <v>0.20999999999999999</v>
      </c>
      <c r="J33" s="151">
        <f>ROUND(((SUM(BE87:BE327))*I33),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49</v>
      </c>
      <c r="F34" s="151">
        <f>ROUND((SUM(BF87:BF327)),  2)</f>
        <v>0</v>
      </c>
      <c r="G34" s="41"/>
      <c r="H34" s="41"/>
      <c r="I34" s="152">
        <v>0.14999999999999999</v>
      </c>
      <c r="J34" s="151">
        <f>ROUND(((SUM(BF87:BF327))*I34),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50</v>
      </c>
      <c r="F35" s="151">
        <f>ROUND((SUM(BG87:BG327)),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51</v>
      </c>
      <c r="F36" s="151">
        <f>ROUND((SUM(BH87:BH327)),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52</v>
      </c>
      <c r="F37" s="151">
        <f>ROUND((SUM(BI87:BI327)),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146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Hráz p. b. na Vsetínské Bečvě – Vsetín – úprava hráze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116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SO 01 - Předsazená hráz 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Vsetín</v>
      </c>
      <c r="G52" s="43"/>
      <c r="H52" s="43"/>
      <c r="I52" s="35" t="s">
        <v>24</v>
      </c>
      <c r="J52" s="75" t="str">
        <f>IF(J12="","",J12)</f>
        <v>19. 12. 2018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Moravy,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147</v>
      </c>
      <c r="D57" s="166"/>
      <c r="E57" s="166"/>
      <c r="F57" s="166"/>
      <c r="G57" s="166"/>
      <c r="H57" s="166"/>
      <c r="I57" s="166"/>
      <c r="J57" s="167" t="s">
        <v>148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75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149</v>
      </c>
    </row>
    <row r="60" s="9" customFormat="1" ht="24.96" customHeight="1">
      <c r="A60" s="9"/>
      <c r="B60" s="169"/>
      <c r="C60" s="170"/>
      <c r="D60" s="171" t="s">
        <v>150</v>
      </c>
      <c r="E60" s="172"/>
      <c r="F60" s="172"/>
      <c r="G60" s="172"/>
      <c r="H60" s="172"/>
      <c r="I60" s="172"/>
      <c r="J60" s="173">
        <f>J88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151</v>
      </c>
      <c r="E61" s="178"/>
      <c r="F61" s="178"/>
      <c r="G61" s="178"/>
      <c r="H61" s="178"/>
      <c r="I61" s="178"/>
      <c r="J61" s="179">
        <f>J89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152</v>
      </c>
      <c r="E62" s="178"/>
      <c r="F62" s="178"/>
      <c r="G62" s="178"/>
      <c r="H62" s="178"/>
      <c r="I62" s="178"/>
      <c r="J62" s="179">
        <f>J283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153</v>
      </c>
      <c r="E63" s="178"/>
      <c r="F63" s="178"/>
      <c r="G63" s="178"/>
      <c r="H63" s="178"/>
      <c r="I63" s="178"/>
      <c r="J63" s="179">
        <f>J288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154</v>
      </c>
      <c r="E64" s="178"/>
      <c r="F64" s="178"/>
      <c r="G64" s="178"/>
      <c r="H64" s="178"/>
      <c r="I64" s="178"/>
      <c r="J64" s="179">
        <f>J308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155</v>
      </c>
      <c r="E65" s="178"/>
      <c r="F65" s="178"/>
      <c r="G65" s="178"/>
      <c r="H65" s="178"/>
      <c r="I65" s="178"/>
      <c r="J65" s="179">
        <f>J316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9"/>
      <c r="C66" s="170"/>
      <c r="D66" s="171" t="s">
        <v>156</v>
      </c>
      <c r="E66" s="172"/>
      <c r="F66" s="172"/>
      <c r="G66" s="172"/>
      <c r="H66" s="172"/>
      <c r="I66" s="172"/>
      <c r="J66" s="173">
        <f>J319</f>
        <v>0</v>
      </c>
      <c r="K66" s="170"/>
      <c r="L66" s="17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5"/>
      <c r="C67" s="176"/>
      <c r="D67" s="177" t="s">
        <v>157</v>
      </c>
      <c r="E67" s="178"/>
      <c r="F67" s="178"/>
      <c r="G67" s="178"/>
      <c r="H67" s="178"/>
      <c r="I67" s="178"/>
      <c r="J67" s="179">
        <f>J320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158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4" t="str">
        <f>E7</f>
        <v>Hráz p. b. na Vsetínské Bečvě – Vsetín – úprava hráze</v>
      </c>
      <c r="F77" s="35"/>
      <c r="G77" s="35"/>
      <c r="H77" s="35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116</v>
      </c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 xml:space="preserve">SO 01 - Předsazená hráz </v>
      </c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22</v>
      </c>
      <c r="D81" s="43"/>
      <c r="E81" s="43"/>
      <c r="F81" s="30" t="str">
        <f>F12</f>
        <v>Vsetín</v>
      </c>
      <c r="G81" s="43"/>
      <c r="H81" s="43"/>
      <c r="I81" s="35" t="s">
        <v>24</v>
      </c>
      <c r="J81" s="75" t="str">
        <f>IF(J12="","",J12)</f>
        <v>19. 12. 2018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26</v>
      </c>
      <c r="D83" s="43"/>
      <c r="E83" s="43"/>
      <c r="F83" s="30" t="str">
        <f>E15</f>
        <v>Povodí Moravy, státní podnik</v>
      </c>
      <c r="G83" s="43"/>
      <c r="H83" s="43"/>
      <c r="I83" s="35" t="s">
        <v>34</v>
      </c>
      <c r="J83" s="39" t="str">
        <f>E21</f>
        <v>AQUATIS a. s.</v>
      </c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32</v>
      </c>
      <c r="D84" s="43"/>
      <c r="E84" s="43"/>
      <c r="F84" s="30" t="str">
        <f>IF(E18="","",E18)</f>
        <v>Vyplň údaj</v>
      </c>
      <c r="G84" s="43"/>
      <c r="H84" s="43"/>
      <c r="I84" s="35" t="s">
        <v>39</v>
      </c>
      <c r="J84" s="39" t="str">
        <f>E24</f>
        <v xml:space="preserve"> </v>
      </c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1"/>
      <c r="B86" s="182"/>
      <c r="C86" s="183" t="s">
        <v>159</v>
      </c>
      <c r="D86" s="184" t="s">
        <v>62</v>
      </c>
      <c r="E86" s="184" t="s">
        <v>58</v>
      </c>
      <c r="F86" s="184" t="s">
        <v>59</v>
      </c>
      <c r="G86" s="184" t="s">
        <v>160</v>
      </c>
      <c r="H86" s="184" t="s">
        <v>161</v>
      </c>
      <c r="I86" s="184" t="s">
        <v>162</v>
      </c>
      <c r="J86" s="184" t="s">
        <v>148</v>
      </c>
      <c r="K86" s="185" t="s">
        <v>163</v>
      </c>
      <c r="L86" s="186"/>
      <c r="M86" s="95" t="s">
        <v>21</v>
      </c>
      <c r="N86" s="96" t="s">
        <v>47</v>
      </c>
      <c r="O86" s="96" t="s">
        <v>164</v>
      </c>
      <c r="P86" s="96" t="s">
        <v>165</v>
      </c>
      <c r="Q86" s="96" t="s">
        <v>166</v>
      </c>
      <c r="R86" s="96" t="s">
        <v>167</v>
      </c>
      <c r="S86" s="96" t="s">
        <v>168</v>
      </c>
      <c r="T86" s="97" t="s">
        <v>169</v>
      </c>
      <c r="U86" s="181"/>
      <c r="V86" s="181"/>
      <c r="W86" s="181"/>
      <c r="X86" s="181"/>
      <c r="Y86" s="181"/>
      <c r="Z86" s="181"/>
      <c r="AA86" s="181"/>
      <c r="AB86" s="181"/>
      <c r="AC86" s="181"/>
      <c r="AD86" s="181"/>
      <c r="AE86" s="181"/>
    </row>
    <row r="87" s="2" customFormat="1" ht="22.8" customHeight="1">
      <c r="A87" s="41"/>
      <c r="B87" s="42"/>
      <c r="C87" s="102" t="s">
        <v>170</v>
      </c>
      <c r="D87" s="43"/>
      <c r="E87" s="43"/>
      <c r="F87" s="43"/>
      <c r="G87" s="43"/>
      <c r="H87" s="43"/>
      <c r="I87" s="43"/>
      <c r="J87" s="187">
        <f>BK87</f>
        <v>0</v>
      </c>
      <c r="K87" s="43"/>
      <c r="L87" s="47"/>
      <c r="M87" s="98"/>
      <c r="N87" s="188"/>
      <c r="O87" s="99"/>
      <c r="P87" s="189">
        <f>P88+P319</f>
        <v>0</v>
      </c>
      <c r="Q87" s="99"/>
      <c r="R87" s="189">
        <f>R88+R319</f>
        <v>62.800796479999995</v>
      </c>
      <c r="S87" s="99"/>
      <c r="T87" s="190">
        <f>T88+T319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76</v>
      </c>
      <c r="AU87" s="20" t="s">
        <v>149</v>
      </c>
      <c r="BK87" s="191">
        <f>BK88+BK319</f>
        <v>0</v>
      </c>
    </row>
    <row r="88" s="12" customFormat="1" ht="25.92" customHeight="1">
      <c r="A88" s="12"/>
      <c r="B88" s="192"/>
      <c r="C88" s="193"/>
      <c r="D88" s="194" t="s">
        <v>76</v>
      </c>
      <c r="E88" s="195" t="s">
        <v>171</v>
      </c>
      <c r="F88" s="195" t="s">
        <v>172</v>
      </c>
      <c r="G88" s="193"/>
      <c r="H88" s="193"/>
      <c r="I88" s="196"/>
      <c r="J88" s="197">
        <f>BK88</f>
        <v>0</v>
      </c>
      <c r="K88" s="193"/>
      <c r="L88" s="198"/>
      <c r="M88" s="199"/>
      <c r="N88" s="200"/>
      <c r="O88" s="200"/>
      <c r="P88" s="201">
        <f>P89+P283+P288+P308+P316</f>
        <v>0</v>
      </c>
      <c r="Q88" s="200"/>
      <c r="R88" s="201">
        <f>R89+R283+R288+R308+R316</f>
        <v>62.800796479999995</v>
      </c>
      <c r="S88" s="200"/>
      <c r="T88" s="202">
        <f>T89+T283+T288+T308+T316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85</v>
      </c>
      <c r="AT88" s="204" t="s">
        <v>76</v>
      </c>
      <c r="AU88" s="204" t="s">
        <v>77</v>
      </c>
      <c r="AY88" s="203" t="s">
        <v>173</v>
      </c>
      <c r="BK88" s="205">
        <f>BK89+BK283+BK288+BK308+BK316</f>
        <v>0</v>
      </c>
    </row>
    <row r="89" s="12" customFormat="1" ht="22.8" customHeight="1">
      <c r="A89" s="12"/>
      <c r="B89" s="192"/>
      <c r="C89" s="193"/>
      <c r="D89" s="194" t="s">
        <v>76</v>
      </c>
      <c r="E89" s="206" t="s">
        <v>85</v>
      </c>
      <c r="F89" s="206" t="s">
        <v>174</v>
      </c>
      <c r="G89" s="193"/>
      <c r="H89" s="193"/>
      <c r="I89" s="196"/>
      <c r="J89" s="207">
        <f>BK89</f>
        <v>0</v>
      </c>
      <c r="K89" s="193"/>
      <c r="L89" s="198"/>
      <c r="M89" s="199"/>
      <c r="N89" s="200"/>
      <c r="O89" s="200"/>
      <c r="P89" s="201">
        <f>SUM(P90:P282)</f>
        <v>0</v>
      </c>
      <c r="Q89" s="200"/>
      <c r="R89" s="201">
        <f>SUM(R90:R282)</f>
        <v>1.4932344799999999</v>
      </c>
      <c r="S89" s="200"/>
      <c r="T89" s="202">
        <f>SUM(T90:T282)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85</v>
      </c>
      <c r="AT89" s="204" t="s">
        <v>76</v>
      </c>
      <c r="AU89" s="204" t="s">
        <v>85</v>
      </c>
      <c r="AY89" s="203" t="s">
        <v>173</v>
      </c>
      <c r="BK89" s="205">
        <f>SUM(BK90:BK282)</f>
        <v>0</v>
      </c>
    </row>
    <row r="90" s="2" customFormat="1" ht="24.15" customHeight="1">
      <c r="A90" s="41"/>
      <c r="B90" s="42"/>
      <c r="C90" s="208" t="s">
        <v>85</v>
      </c>
      <c r="D90" s="208" t="s">
        <v>175</v>
      </c>
      <c r="E90" s="209" t="s">
        <v>176</v>
      </c>
      <c r="F90" s="210" t="s">
        <v>177</v>
      </c>
      <c r="G90" s="211" t="s">
        <v>97</v>
      </c>
      <c r="H90" s="212">
        <v>1485</v>
      </c>
      <c r="I90" s="213"/>
      <c r="J90" s="214">
        <f>ROUND(I90*H90,2)</f>
        <v>0</v>
      </c>
      <c r="K90" s="210" t="s">
        <v>178</v>
      </c>
      <c r="L90" s="47"/>
      <c r="M90" s="215" t="s">
        <v>21</v>
      </c>
      <c r="N90" s="216" t="s">
        <v>48</v>
      </c>
      <c r="O90" s="87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179</v>
      </c>
      <c r="AT90" s="219" t="s">
        <v>175</v>
      </c>
      <c r="AU90" s="219" t="s">
        <v>88</v>
      </c>
      <c r="AY90" s="20" t="s">
        <v>173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85</v>
      </c>
      <c r="BK90" s="220">
        <f>ROUND(I90*H90,2)</f>
        <v>0</v>
      </c>
      <c r="BL90" s="20" t="s">
        <v>179</v>
      </c>
      <c r="BM90" s="219" t="s">
        <v>180</v>
      </c>
    </row>
    <row r="91" s="2" customFormat="1">
      <c r="A91" s="41"/>
      <c r="B91" s="42"/>
      <c r="C91" s="43"/>
      <c r="D91" s="221" t="s">
        <v>181</v>
      </c>
      <c r="E91" s="43"/>
      <c r="F91" s="222" t="s">
        <v>182</v>
      </c>
      <c r="G91" s="43"/>
      <c r="H91" s="43"/>
      <c r="I91" s="223"/>
      <c r="J91" s="43"/>
      <c r="K91" s="43"/>
      <c r="L91" s="47"/>
      <c r="M91" s="224"/>
      <c r="N91" s="225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181</v>
      </c>
      <c r="AU91" s="20" t="s">
        <v>88</v>
      </c>
    </row>
    <row r="92" s="13" customFormat="1">
      <c r="A92" s="13"/>
      <c r="B92" s="226"/>
      <c r="C92" s="227"/>
      <c r="D92" s="228" t="s">
        <v>183</v>
      </c>
      <c r="E92" s="229" t="s">
        <v>184</v>
      </c>
      <c r="F92" s="230" t="s">
        <v>185</v>
      </c>
      <c r="G92" s="227"/>
      <c r="H92" s="231">
        <v>1485</v>
      </c>
      <c r="I92" s="232"/>
      <c r="J92" s="227"/>
      <c r="K92" s="227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183</v>
      </c>
      <c r="AU92" s="237" t="s">
        <v>88</v>
      </c>
      <c r="AV92" s="13" t="s">
        <v>88</v>
      </c>
      <c r="AW92" s="13" t="s">
        <v>38</v>
      </c>
      <c r="AX92" s="13" t="s">
        <v>85</v>
      </c>
      <c r="AY92" s="237" t="s">
        <v>173</v>
      </c>
    </row>
    <row r="93" s="2" customFormat="1" ht="21.75" customHeight="1">
      <c r="A93" s="41"/>
      <c r="B93" s="42"/>
      <c r="C93" s="208" t="s">
        <v>88</v>
      </c>
      <c r="D93" s="208" t="s">
        <v>175</v>
      </c>
      <c r="E93" s="209" t="s">
        <v>186</v>
      </c>
      <c r="F93" s="210" t="s">
        <v>187</v>
      </c>
      <c r="G93" s="211" t="s">
        <v>188</v>
      </c>
      <c r="H93" s="212">
        <v>56</v>
      </c>
      <c r="I93" s="213"/>
      <c r="J93" s="214">
        <f>ROUND(I93*H93,2)</f>
        <v>0</v>
      </c>
      <c r="K93" s="210" t="s">
        <v>178</v>
      </c>
      <c r="L93" s="47"/>
      <c r="M93" s="215" t="s">
        <v>21</v>
      </c>
      <c r="N93" s="216" t="s">
        <v>48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179</v>
      </c>
      <c r="AT93" s="219" t="s">
        <v>175</v>
      </c>
      <c r="AU93" s="219" t="s">
        <v>88</v>
      </c>
      <c r="AY93" s="20" t="s">
        <v>173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85</v>
      </c>
      <c r="BK93" s="220">
        <f>ROUND(I93*H93,2)</f>
        <v>0</v>
      </c>
      <c r="BL93" s="20" t="s">
        <v>179</v>
      </c>
      <c r="BM93" s="219" t="s">
        <v>189</v>
      </c>
    </row>
    <row r="94" s="2" customFormat="1">
      <c r="A94" s="41"/>
      <c r="B94" s="42"/>
      <c r="C94" s="43"/>
      <c r="D94" s="221" t="s">
        <v>181</v>
      </c>
      <c r="E94" s="43"/>
      <c r="F94" s="222" t="s">
        <v>190</v>
      </c>
      <c r="G94" s="43"/>
      <c r="H94" s="43"/>
      <c r="I94" s="223"/>
      <c r="J94" s="43"/>
      <c r="K94" s="43"/>
      <c r="L94" s="47"/>
      <c r="M94" s="224"/>
      <c r="N94" s="225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181</v>
      </c>
      <c r="AU94" s="20" t="s">
        <v>88</v>
      </c>
    </row>
    <row r="95" s="2" customFormat="1" ht="21.75" customHeight="1">
      <c r="A95" s="41"/>
      <c r="B95" s="42"/>
      <c r="C95" s="208" t="s">
        <v>191</v>
      </c>
      <c r="D95" s="208" t="s">
        <v>175</v>
      </c>
      <c r="E95" s="209" t="s">
        <v>192</v>
      </c>
      <c r="F95" s="210" t="s">
        <v>193</v>
      </c>
      <c r="G95" s="211" t="s">
        <v>188</v>
      </c>
      <c r="H95" s="212">
        <v>77</v>
      </c>
      <c r="I95" s="213"/>
      <c r="J95" s="214">
        <f>ROUND(I95*H95,2)</f>
        <v>0</v>
      </c>
      <c r="K95" s="210" t="s">
        <v>178</v>
      </c>
      <c r="L95" s="47"/>
      <c r="M95" s="215" t="s">
        <v>21</v>
      </c>
      <c r="N95" s="216" t="s">
        <v>48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179</v>
      </c>
      <c r="AT95" s="219" t="s">
        <v>175</v>
      </c>
      <c r="AU95" s="219" t="s">
        <v>88</v>
      </c>
      <c r="AY95" s="20" t="s">
        <v>173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85</v>
      </c>
      <c r="BK95" s="220">
        <f>ROUND(I95*H95,2)</f>
        <v>0</v>
      </c>
      <c r="BL95" s="20" t="s">
        <v>179</v>
      </c>
      <c r="BM95" s="219" t="s">
        <v>194</v>
      </c>
    </row>
    <row r="96" s="2" customFormat="1">
      <c r="A96" s="41"/>
      <c r="B96" s="42"/>
      <c r="C96" s="43"/>
      <c r="D96" s="221" t="s">
        <v>181</v>
      </c>
      <c r="E96" s="43"/>
      <c r="F96" s="222" t="s">
        <v>195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181</v>
      </c>
      <c r="AU96" s="20" t="s">
        <v>88</v>
      </c>
    </row>
    <row r="97" s="2" customFormat="1" ht="21.75" customHeight="1">
      <c r="A97" s="41"/>
      <c r="B97" s="42"/>
      <c r="C97" s="208" t="s">
        <v>179</v>
      </c>
      <c r="D97" s="208" t="s">
        <v>175</v>
      </c>
      <c r="E97" s="209" t="s">
        <v>196</v>
      </c>
      <c r="F97" s="210" t="s">
        <v>197</v>
      </c>
      <c r="G97" s="211" t="s">
        <v>188</v>
      </c>
      <c r="H97" s="212">
        <v>13</v>
      </c>
      <c r="I97" s="213"/>
      <c r="J97" s="214">
        <f>ROUND(I97*H97,2)</f>
        <v>0</v>
      </c>
      <c r="K97" s="210" t="s">
        <v>178</v>
      </c>
      <c r="L97" s="47"/>
      <c r="M97" s="215" t="s">
        <v>21</v>
      </c>
      <c r="N97" s="216" t="s">
        <v>48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179</v>
      </c>
      <c r="AT97" s="219" t="s">
        <v>175</v>
      </c>
      <c r="AU97" s="219" t="s">
        <v>88</v>
      </c>
      <c r="AY97" s="20" t="s">
        <v>173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85</v>
      </c>
      <c r="BK97" s="220">
        <f>ROUND(I97*H97,2)</f>
        <v>0</v>
      </c>
      <c r="BL97" s="20" t="s">
        <v>179</v>
      </c>
      <c r="BM97" s="219" t="s">
        <v>198</v>
      </c>
    </row>
    <row r="98" s="2" customFormat="1">
      <c r="A98" s="41"/>
      <c r="B98" s="42"/>
      <c r="C98" s="43"/>
      <c r="D98" s="221" t="s">
        <v>181</v>
      </c>
      <c r="E98" s="43"/>
      <c r="F98" s="222" t="s">
        <v>199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181</v>
      </c>
      <c r="AU98" s="20" t="s">
        <v>88</v>
      </c>
    </row>
    <row r="99" s="2" customFormat="1" ht="24.15" customHeight="1">
      <c r="A99" s="41"/>
      <c r="B99" s="42"/>
      <c r="C99" s="208" t="s">
        <v>200</v>
      </c>
      <c r="D99" s="208" t="s">
        <v>175</v>
      </c>
      <c r="E99" s="209" t="s">
        <v>201</v>
      </c>
      <c r="F99" s="210" t="s">
        <v>202</v>
      </c>
      <c r="G99" s="211" t="s">
        <v>188</v>
      </c>
      <c r="H99" s="212">
        <v>56</v>
      </c>
      <c r="I99" s="213"/>
      <c r="J99" s="214">
        <f>ROUND(I99*H99,2)</f>
        <v>0</v>
      </c>
      <c r="K99" s="210" t="s">
        <v>178</v>
      </c>
      <c r="L99" s="47"/>
      <c r="M99" s="215" t="s">
        <v>21</v>
      </c>
      <c r="N99" s="216" t="s">
        <v>48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179</v>
      </c>
      <c r="AT99" s="219" t="s">
        <v>175</v>
      </c>
      <c r="AU99" s="219" t="s">
        <v>88</v>
      </c>
      <c r="AY99" s="20" t="s">
        <v>173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85</v>
      </c>
      <c r="BK99" s="220">
        <f>ROUND(I99*H99,2)</f>
        <v>0</v>
      </c>
      <c r="BL99" s="20" t="s">
        <v>179</v>
      </c>
      <c r="BM99" s="219" t="s">
        <v>203</v>
      </c>
    </row>
    <row r="100" s="2" customFormat="1">
      <c r="A100" s="41"/>
      <c r="B100" s="42"/>
      <c r="C100" s="43"/>
      <c r="D100" s="221" t="s">
        <v>181</v>
      </c>
      <c r="E100" s="43"/>
      <c r="F100" s="222" t="s">
        <v>204</v>
      </c>
      <c r="G100" s="43"/>
      <c r="H100" s="43"/>
      <c r="I100" s="223"/>
      <c r="J100" s="43"/>
      <c r="K100" s="43"/>
      <c r="L100" s="47"/>
      <c r="M100" s="224"/>
      <c r="N100" s="225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181</v>
      </c>
      <c r="AU100" s="20" t="s">
        <v>88</v>
      </c>
    </row>
    <row r="101" s="2" customFormat="1" ht="24.15" customHeight="1">
      <c r="A101" s="41"/>
      <c r="B101" s="42"/>
      <c r="C101" s="208" t="s">
        <v>205</v>
      </c>
      <c r="D101" s="208" t="s">
        <v>175</v>
      </c>
      <c r="E101" s="209" t="s">
        <v>206</v>
      </c>
      <c r="F101" s="210" t="s">
        <v>207</v>
      </c>
      <c r="G101" s="211" t="s">
        <v>188</v>
      </c>
      <c r="H101" s="212">
        <v>77</v>
      </c>
      <c r="I101" s="213"/>
      <c r="J101" s="214">
        <f>ROUND(I101*H101,2)</f>
        <v>0</v>
      </c>
      <c r="K101" s="210" t="s">
        <v>178</v>
      </c>
      <c r="L101" s="47"/>
      <c r="M101" s="215" t="s">
        <v>21</v>
      </c>
      <c r="N101" s="216" t="s">
        <v>48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179</v>
      </c>
      <c r="AT101" s="219" t="s">
        <v>175</v>
      </c>
      <c r="AU101" s="219" t="s">
        <v>88</v>
      </c>
      <c r="AY101" s="20" t="s">
        <v>173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85</v>
      </c>
      <c r="BK101" s="220">
        <f>ROUND(I101*H101,2)</f>
        <v>0</v>
      </c>
      <c r="BL101" s="20" t="s">
        <v>179</v>
      </c>
      <c r="BM101" s="219" t="s">
        <v>208</v>
      </c>
    </row>
    <row r="102" s="2" customFormat="1">
      <c r="A102" s="41"/>
      <c r="B102" s="42"/>
      <c r="C102" s="43"/>
      <c r="D102" s="221" t="s">
        <v>181</v>
      </c>
      <c r="E102" s="43"/>
      <c r="F102" s="222" t="s">
        <v>209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181</v>
      </c>
      <c r="AU102" s="20" t="s">
        <v>88</v>
      </c>
    </row>
    <row r="103" s="2" customFormat="1" ht="24.15" customHeight="1">
      <c r="A103" s="41"/>
      <c r="B103" s="42"/>
      <c r="C103" s="208" t="s">
        <v>210</v>
      </c>
      <c r="D103" s="208" t="s">
        <v>175</v>
      </c>
      <c r="E103" s="209" t="s">
        <v>211</v>
      </c>
      <c r="F103" s="210" t="s">
        <v>212</v>
      </c>
      <c r="G103" s="211" t="s">
        <v>188</v>
      </c>
      <c r="H103" s="212">
        <v>13</v>
      </c>
      <c r="I103" s="213"/>
      <c r="J103" s="214">
        <f>ROUND(I103*H103,2)</f>
        <v>0</v>
      </c>
      <c r="K103" s="210" t="s">
        <v>178</v>
      </c>
      <c r="L103" s="47"/>
      <c r="M103" s="215" t="s">
        <v>21</v>
      </c>
      <c r="N103" s="216" t="s">
        <v>48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179</v>
      </c>
      <c r="AT103" s="219" t="s">
        <v>175</v>
      </c>
      <c r="AU103" s="219" t="s">
        <v>88</v>
      </c>
      <c r="AY103" s="20" t="s">
        <v>173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85</v>
      </c>
      <c r="BK103" s="220">
        <f>ROUND(I103*H103,2)</f>
        <v>0</v>
      </c>
      <c r="BL103" s="20" t="s">
        <v>179</v>
      </c>
      <c r="BM103" s="219" t="s">
        <v>213</v>
      </c>
    </row>
    <row r="104" s="2" customFormat="1">
      <c r="A104" s="41"/>
      <c r="B104" s="42"/>
      <c r="C104" s="43"/>
      <c r="D104" s="221" t="s">
        <v>181</v>
      </c>
      <c r="E104" s="43"/>
      <c r="F104" s="222" t="s">
        <v>214</v>
      </c>
      <c r="G104" s="43"/>
      <c r="H104" s="43"/>
      <c r="I104" s="223"/>
      <c r="J104" s="43"/>
      <c r="K104" s="43"/>
      <c r="L104" s="47"/>
      <c r="M104" s="224"/>
      <c r="N104" s="225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181</v>
      </c>
      <c r="AU104" s="20" t="s">
        <v>88</v>
      </c>
    </row>
    <row r="105" s="2" customFormat="1" ht="21.75" customHeight="1">
      <c r="A105" s="41"/>
      <c r="B105" s="42"/>
      <c r="C105" s="208" t="s">
        <v>215</v>
      </c>
      <c r="D105" s="208" t="s">
        <v>175</v>
      </c>
      <c r="E105" s="209" t="s">
        <v>216</v>
      </c>
      <c r="F105" s="210" t="s">
        <v>217</v>
      </c>
      <c r="G105" s="211" t="s">
        <v>97</v>
      </c>
      <c r="H105" s="212">
        <v>1485</v>
      </c>
      <c r="I105" s="213"/>
      <c r="J105" s="214">
        <f>ROUND(I105*H105,2)</f>
        <v>0</v>
      </c>
      <c r="K105" s="210" t="s">
        <v>178</v>
      </c>
      <c r="L105" s="47"/>
      <c r="M105" s="215" t="s">
        <v>21</v>
      </c>
      <c r="N105" s="216" t="s">
        <v>48</v>
      </c>
      <c r="O105" s="87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179</v>
      </c>
      <c r="AT105" s="219" t="s">
        <v>175</v>
      </c>
      <c r="AU105" s="219" t="s">
        <v>88</v>
      </c>
      <c r="AY105" s="20" t="s">
        <v>173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85</v>
      </c>
      <c r="BK105" s="220">
        <f>ROUND(I105*H105,2)</f>
        <v>0</v>
      </c>
      <c r="BL105" s="20" t="s">
        <v>179</v>
      </c>
      <c r="BM105" s="219" t="s">
        <v>218</v>
      </c>
    </row>
    <row r="106" s="2" customFormat="1">
      <c r="A106" s="41"/>
      <c r="B106" s="42"/>
      <c r="C106" s="43"/>
      <c r="D106" s="221" t="s">
        <v>181</v>
      </c>
      <c r="E106" s="43"/>
      <c r="F106" s="222" t="s">
        <v>219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181</v>
      </c>
      <c r="AU106" s="20" t="s">
        <v>88</v>
      </c>
    </row>
    <row r="107" s="2" customFormat="1" ht="16.5" customHeight="1">
      <c r="A107" s="41"/>
      <c r="B107" s="42"/>
      <c r="C107" s="208" t="s">
        <v>220</v>
      </c>
      <c r="D107" s="208" t="s">
        <v>175</v>
      </c>
      <c r="E107" s="209" t="s">
        <v>221</v>
      </c>
      <c r="F107" s="210" t="s">
        <v>222</v>
      </c>
      <c r="G107" s="211" t="s">
        <v>188</v>
      </c>
      <c r="H107" s="212">
        <v>52</v>
      </c>
      <c r="I107" s="213"/>
      <c r="J107" s="214">
        <f>ROUND(I107*H107,2)</f>
        <v>0</v>
      </c>
      <c r="K107" s="210" t="s">
        <v>178</v>
      </c>
      <c r="L107" s="47"/>
      <c r="M107" s="215" t="s">
        <v>21</v>
      </c>
      <c r="N107" s="216" t="s">
        <v>48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179</v>
      </c>
      <c r="AT107" s="219" t="s">
        <v>175</v>
      </c>
      <c r="AU107" s="219" t="s">
        <v>88</v>
      </c>
      <c r="AY107" s="20" t="s">
        <v>173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85</v>
      </c>
      <c r="BK107" s="220">
        <f>ROUND(I107*H107,2)</f>
        <v>0</v>
      </c>
      <c r="BL107" s="20" t="s">
        <v>179</v>
      </c>
      <c r="BM107" s="219" t="s">
        <v>223</v>
      </c>
    </row>
    <row r="108" s="2" customFormat="1">
      <c r="A108" s="41"/>
      <c r="B108" s="42"/>
      <c r="C108" s="43"/>
      <c r="D108" s="221" t="s">
        <v>181</v>
      </c>
      <c r="E108" s="43"/>
      <c r="F108" s="222" t="s">
        <v>224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181</v>
      </c>
      <c r="AU108" s="20" t="s">
        <v>88</v>
      </c>
    </row>
    <row r="109" s="2" customFormat="1" ht="16.5" customHeight="1">
      <c r="A109" s="41"/>
      <c r="B109" s="42"/>
      <c r="C109" s="208" t="s">
        <v>225</v>
      </c>
      <c r="D109" s="208" t="s">
        <v>175</v>
      </c>
      <c r="E109" s="209" t="s">
        <v>226</v>
      </c>
      <c r="F109" s="210" t="s">
        <v>227</v>
      </c>
      <c r="G109" s="211" t="s">
        <v>188</v>
      </c>
      <c r="H109" s="212">
        <v>77</v>
      </c>
      <c r="I109" s="213"/>
      <c r="J109" s="214">
        <f>ROUND(I109*H109,2)</f>
        <v>0</v>
      </c>
      <c r="K109" s="210" t="s">
        <v>178</v>
      </c>
      <c r="L109" s="47"/>
      <c r="M109" s="215" t="s">
        <v>21</v>
      </c>
      <c r="N109" s="216" t="s">
        <v>48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179</v>
      </c>
      <c r="AT109" s="219" t="s">
        <v>175</v>
      </c>
      <c r="AU109" s="219" t="s">
        <v>88</v>
      </c>
      <c r="AY109" s="20" t="s">
        <v>173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85</v>
      </c>
      <c r="BK109" s="220">
        <f>ROUND(I109*H109,2)</f>
        <v>0</v>
      </c>
      <c r="BL109" s="20" t="s">
        <v>179</v>
      </c>
      <c r="BM109" s="219" t="s">
        <v>228</v>
      </c>
    </row>
    <row r="110" s="2" customFormat="1">
      <c r="A110" s="41"/>
      <c r="B110" s="42"/>
      <c r="C110" s="43"/>
      <c r="D110" s="221" t="s">
        <v>181</v>
      </c>
      <c r="E110" s="43"/>
      <c r="F110" s="222" t="s">
        <v>229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181</v>
      </c>
      <c r="AU110" s="20" t="s">
        <v>88</v>
      </c>
    </row>
    <row r="111" s="2" customFormat="1" ht="16.5" customHeight="1">
      <c r="A111" s="41"/>
      <c r="B111" s="42"/>
      <c r="C111" s="208" t="s">
        <v>230</v>
      </c>
      <c r="D111" s="208" t="s">
        <v>175</v>
      </c>
      <c r="E111" s="209" t="s">
        <v>231</v>
      </c>
      <c r="F111" s="210" t="s">
        <v>232</v>
      </c>
      <c r="G111" s="211" t="s">
        <v>188</v>
      </c>
      <c r="H111" s="212">
        <v>13</v>
      </c>
      <c r="I111" s="213"/>
      <c r="J111" s="214">
        <f>ROUND(I111*H111,2)</f>
        <v>0</v>
      </c>
      <c r="K111" s="210" t="s">
        <v>178</v>
      </c>
      <c r="L111" s="47"/>
      <c r="M111" s="215" t="s">
        <v>21</v>
      </c>
      <c r="N111" s="216" t="s">
        <v>48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179</v>
      </c>
      <c r="AT111" s="219" t="s">
        <v>175</v>
      </c>
      <c r="AU111" s="219" t="s">
        <v>88</v>
      </c>
      <c r="AY111" s="20" t="s">
        <v>173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85</v>
      </c>
      <c r="BK111" s="220">
        <f>ROUND(I111*H111,2)</f>
        <v>0</v>
      </c>
      <c r="BL111" s="20" t="s">
        <v>179</v>
      </c>
      <c r="BM111" s="219" t="s">
        <v>233</v>
      </c>
    </row>
    <row r="112" s="2" customFormat="1">
      <c r="A112" s="41"/>
      <c r="B112" s="42"/>
      <c r="C112" s="43"/>
      <c r="D112" s="221" t="s">
        <v>181</v>
      </c>
      <c r="E112" s="43"/>
      <c r="F112" s="222" t="s">
        <v>234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181</v>
      </c>
      <c r="AU112" s="20" t="s">
        <v>88</v>
      </c>
    </row>
    <row r="113" s="2" customFormat="1" ht="16.5" customHeight="1">
      <c r="A113" s="41"/>
      <c r="B113" s="42"/>
      <c r="C113" s="208" t="s">
        <v>235</v>
      </c>
      <c r="D113" s="208" t="s">
        <v>175</v>
      </c>
      <c r="E113" s="209" t="s">
        <v>236</v>
      </c>
      <c r="F113" s="210" t="s">
        <v>237</v>
      </c>
      <c r="G113" s="211" t="s">
        <v>97</v>
      </c>
      <c r="H113" s="212">
        <v>2568.982</v>
      </c>
      <c r="I113" s="213"/>
      <c r="J113" s="214">
        <f>ROUND(I113*H113,2)</f>
        <v>0</v>
      </c>
      <c r="K113" s="210" t="s">
        <v>178</v>
      </c>
      <c r="L113" s="47"/>
      <c r="M113" s="215" t="s">
        <v>21</v>
      </c>
      <c r="N113" s="216" t="s">
        <v>48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179</v>
      </c>
      <c r="AT113" s="219" t="s">
        <v>175</v>
      </c>
      <c r="AU113" s="219" t="s">
        <v>88</v>
      </c>
      <c r="AY113" s="20" t="s">
        <v>173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85</v>
      </c>
      <c r="BK113" s="220">
        <f>ROUND(I113*H113,2)</f>
        <v>0</v>
      </c>
      <c r="BL113" s="20" t="s">
        <v>179</v>
      </c>
      <c r="BM113" s="219" t="s">
        <v>238</v>
      </c>
    </row>
    <row r="114" s="2" customFormat="1">
      <c r="A114" s="41"/>
      <c r="B114" s="42"/>
      <c r="C114" s="43"/>
      <c r="D114" s="221" t="s">
        <v>181</v>
      </c>
      <c r="E114" s="43"/>
      <c r="F114" s="222" t="s">
        <v>239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181</v>
      </c>
      <c r="AU114" s="20" t="s">
        <v>88</v>
      </c>
    </row>
    <row r="115" s="14" customFormat="1">
      <c r="A115" s="14"/>
      <c r="B115" s="238"/>
      <c r="C115" s="239"/>
      <c r="D115" s="228" t="s">
        <v>183</v>
      </c>
      <c r="E115" s="240" t="s">
        <v>21</v>
      </c>
      <c r="F115" s="241" t="s">
        <v>240</v>
      </c>
      <c r="G115" s="239"/>
      <c r="H115" s="240" t="s">
        <v>21</v>
      </c>
      <c r="I115" s="242"/>
      <c r="J115" s="239"/>
      <c r="K115" s="239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183</v>
      </c>
      <c r="AU115" s="247" t="s">
        <v>88</v>
      </c>
      <c r="AV115" s="14" t="s">
        <v>85</v>
      </c>
      <c r="AW115" s="14" t="s">
        <v>38</v>
      </c>
      <c r="AX115" s="14" t="s">
        <v>77</v>
      </c>
      <c r="AY115" s="247" t="s">
        <v>173</v>
      </c>
    </row>
    <row r="116" s="13" customFormat="1">
      <c r="A116" s="13"/>
      <c r="B116" s="226"/>
      <c r="C116" s="227"/>
      <c r="D116" s="228" t="s">
        <v>183</v>
      </c>
      <c r="E116" s="229" t="s">
        <v>21</v>
      </c>
      <c r="F116" s="230" t="s">
        <v>241</v>
      </c>
      <c r="G116" s="227"/>
      <c r="H116" s="231">
        <v>1799.7639999999999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183</v>
      </c>
      <c r="AU116" s="237" t="s">
        <v>88</v>
      </c>
      <c r="AV116" s="13" t="s">
        <v>88</v>
      </c>
      <c r="AW116" s="13" t="s">
        <v>38</v>
      </c>
      <c r="AX116" s="13" t="s">
        <v>77</v>
      </c>
      <c r="AY116" s="237" t="s">
        <v>173</v>
      </c>
    </row>
    <row r="117" s="13" customFormat="1">
      <c r="A117" s="13"/>
      <c r="B117" s="226"/>
      <c r="C117" s="227"/>
      <c r="D117" s="228" t="s">
        <v>183</v>
      </c>
      <c r="E117" s="229" t="s">
        <v>21</v>
      </c>
      <c r="F117" s="230" t="s">
        <v>242</v>
      </c>
      <c r="G117" s="227"/>
      <c r="H117" s="231">
        <v>634</v>
      </c>
      <c r="I117" s="232"/>
      <c r="J117" s="227"/>
      <c r="K117" s="227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183</v>
      </c>
      <c r="AU117" s="237" t="s">
        <v>88</v>
      </c>
      <c r="AV117" s="13" t="s">
        <v>88</v>
      </c>
      <c r="AW117" s="13" t="s">
        <v>38</v>
      </c>
      <c r="AX117" s="13" t="s">
        <v>77</v>
      </c>
      <c r="AY117" s="237" t="s">
        <v>173</v>
      </c>
    </row>
    <row r="118" s="13" customFormat="1">
      <c r="A118" s="13"/>
      <c r="B118" s="226"/>
      <c r="C118" s="227"/>
      <c r="D118" s="228" t="s">
        <v>183</v>
      </c>
      <c r="E118" s="229" t="s">
        <v>21</v>
      </c>
      <c r="F118" s="230" t="s">
        <v>243</v>
      </c>
      <c r="G118" s="227"/>
      <c r="H118" s="231">
        <v>107.84</v>
      </c>
      <c r="I118" s="232"/>
      <c r="J118" s="227"/>
      <c r="K118" s="227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183</v>
      </c>
      <c r="AU118" s="237" t="s">
        <v>88</v>
      </c>
      <c r="AV118" s="13" t="s">
        <v>88</v>
      </c>
      <c r="AW118" s="13" t="s">
        <v>38</v>
      </c>
      <c r="AX118" s="13" t="s">
        <v>77</v>
      </c>
      <c r="AY118" s="237" t="s">
        <v>173</v>
      </c>
    </row>
    <row r="119" s="13" customFormat="1">
      <c r="A119" s="13"/>
      <c r="B119" s="226"/>
      <c r="C119" s="227"/>
      <c r="D119" s="228" t="s">
        <v>183</v>
      </c>
      <c r="E119" s="229" t="s">
        <v>21</v>
      </c>
      <c r="F119" s="230" t="s">
        <v>244</v>
      </c>
      <c r="G119" s="227"/>
      <c r="H119" s="231">
        <v>9.3780000000000001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183</v>
      </c>
      <c r="AU119" s="237" t="s">
        <v>88</v>
      </c>
      <c r="AV119" s="13" t="s">
        <v>88</v>
      </c>
      <c r="AW119" s="13" t="s">
        <v>38</v>
      </c>
      <c r="AX119" s="13" t="s">
        <v>77</v>
      </c>
      <c r="AY119" s="237" t="s">
        <v>173</v>
      </c>
    </row>
    <row r="120" s="13" customFormat="1">
      <c r="A120" s="13"/>
      <c r="B120" s="226"/>
      <c r="C120" s="227"/>
      <c r="D120" s="228" t="s">
        <v>183</v>
      </c>
      <c r="E120" s="229" t="s">
        <v>21</v>
      </c>
      <c r="F120" s="230" t="s">
        <v>245</v>
      </c>
      <c r="G120" s="227"/>
      <c r="H120" s="231">
        <v>18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183</v>
      </c>
      <c r="AU120" s="237" t="s">
        <v>88</v>
      </c>
      <c r="AV120" s="13" t="s">
        <v>88</v>
      </c>
      <c r="AW120" s="13" t="s">
        <v>38</v>
      </c>
      <c r="AX120" s="13" t="s">
        <v>77</v>
      </c>
      <c r="AY120" s="237" t="s">
        <v>173</v>
      </c>
    </row>
    <row r="121" s="15" customFormat="1">
      <c r="A121" s="15"/>
      <c r="B121" s="248"/>
      <c r="C121" s="249"/>
      <c r="D121" s="228" t="s">
        <v>183</v>
      </c>
      <c r="E121" s="250" t="s">
        <v>132</v>
      </c>
      <c r="F121" s="251" t="s">
        <v>246</v>
      </c>
      <c r="G121" s="249"/>
      <c r="H121" s="252">
        <v>2568.982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8" t="s">
        <v>183</v>
      </c>
      <c r="AU121" s="258" t="s">
        <v>88</v>
      </c>
      <c r="AV121" s="15" t="s">
        <v>179</v>
      </c>
      <c r="AW121" s="15" t="s">
        <v>38</v>
      </c>
      <c r="AX121" s="15" t="s">
        <v>85</v>
      </c>
      <c r="AY121" s="258" t="s">
        <v>173</v>
      </c>
    </row>
    <row r="122" s="2" customFormat="1" ht="24.15" customHeight="1">
      <c r="A122" s="41"/>
      <c r="B122" s="42"/>
      <c r="C122" s="208" t="s">
        <v>247</v>
      </c>
      <c r="D122" s="208" t="s">
        <v>175</v>
      </c>
      <c r="E122" s="209" t="s">
        <v>248</v>
      </c>
      <c r="F122" s="210" t="s">
        <v>249</v>
      </c>
      <c r="G122" s="211" t="s">
        <v>101</v>
      </c>
      <c r="H122" s="212">
        <v>6923.1199999999999</v>
      </c>
      <c r="I122" s="213"/>
      <c r="J122" s="214">
        <f>ROUND(I122*H122,2)</f>
        <v>0</v>
      </c>
      <c r="K122" s="210" t="s">
        <v>178</v>
      </c>
      <c r="L122" s="47"/>
      <c r="M122" s="215" t="s">
        <v>21</v>
      </c>
      <c r="N122" s="216" t="s">
        <v>48</v>
      </c>
      <c r="O122" s="87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9" t="s">
        <v>179</v>
      </c>
      <c r="AT122" s="219" t="s">
        <v>175</v>
      </c>
      <c r="AU122" s="219" t="s">
        <v>88</v>
      </c>
      <c r="AY122" s="20" t="s">
        <v>173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85</v>
      </c>
      <c r="BK122" s="220">
        <f>ROUND(I122*H122,2)</f>
        <v>0</v>
      </c>
      <c r="BL122" s="20" t="s">
        <v>179</v>
      </c>
      <c r="BM122" s="219" t="s">
        <v>250</v>
      </c>
    </row>
    <row r="123" s="2" customFormat="1">
      <c r="A123" s="41"/>
      <c r="B123" s="42"/>
      <c r="C123" s="43"/>
      <c r="D123" s="221" t="s">
        <v>181</v>
      </c>
      <c r="E123" s="43"/>
      <c r="F123" s="222" t="s">
        <v>251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181</v>
      </c>
      <c r="AU123" s="20" t="s">
        <v>88</v>
      </c>
    </row>
    <row r="124" s="13" customFormat="1">
      <c r="A124" s="13"/>
      <c r="B124" s="226"/>
      <c r="C124" s="227"/>
      <c r="D124" s="228" t="s">
        <v>183</v>
      </c>
      <c r="E124" s="229" t="s">
        <v>21</v>
      </c>
      <c r="F124" s="230" t="s">
        <v>117</v>
      </c>
      <c r="G124" s="227"/>
      <c r="H124" s="231">
        <v>6787.4099999999999</v>
      </c>
      <c r="I124" s="232"/>
      <c r="J124" s="227"/>
      <c r="K124" s="227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183</v>
      </c>
      <c r="AU124" s="237" t="s">
        <v>88</v>
      </c>
      <c r="AV124" s="13" t="s">
        <v>88</v>
      </c>
      <c r="AW124" s="13" t="s">
        <v>38</v>
      </c>
      <c r="AX124" s="13" t="s">
        <v>77</v>
      </c>
      <c r="AY124" s="237" t="s">
        <v>173</v>
      </c>
    </row>
    <row r="125" s="13" customFormat="1">
      <c r="A125" s="13"/>
      <c r="B125" s="226"/>
      <c r="C125" s="227"/>
      <c r="D125" s="228" t="s">
        <v>183</v>
      </c>
      <c r="E125" s="229" t="s">
        <v>21</v>
      </c>
      <c r="F125" s="230" t="s">
        <v>130</v>
      </c>
      <c r="G125" s="227"/>
      <c r="H125" s="231">
        <v>135.71000000000001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183</v>
      </c>
      <c r="AU125" s="237" t="s">
        <v>88</v>
      </c>
      <c r="AV125" s="13" t="s">
        <v>88</v>
      </c>
      <c r="AW125" s="13" t="s">
        <v>38</v>
      </c>
      <c r="AX125" s="13" t="s">
        <v>77</v>
      </c>
      <c r="AY125" s="237" t="s">
        <v>173</v>
      </c>
    </row>
    <row r="126" s="15" customFormat="1">
      <c r="A126" s="15"/>
      <c r="B126" s="248"/>
      <c r="C126" s="249"/>
      <c r="D126" s="228" t="s">
        <v>183</v>
      </c>
      <c r="E126" s="250" t="s">
        <v>140</v>
      </c>
      <c r="F126" s="251" t="s">
        <v>246</v>
      </c>
      <c r="G126" s="249"/>
      <c r="H126" s="252">
        <v>6923.1199999999999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8" t="s">
        <v>183</v>
      </c>
      <c r="AU126" s="258" t="s">
        <v>88</v>
      </c>
      <c r="AV126" s="15" t="s">
        <v>179</v>
      </c>
      <c r="AW126" s="15" t="s">
        <v>38</v>
      </c>
      <c r="AX126" s="15" t="s">
        <v>85</v>
      </c>
      <c r="AY126" s="258" t="s">
        <v>173</v>
      </c>
    </row>
    <row r="127" s="2" customFormat="1" ht="16.5" customHeight="1">
      <c r="A127" s="41"/>
      <c r="B127" s="42"/>
      <c r="C127" s="259" t="s">
        <v>252</v>
      </c>
      <c r="D127" s="259" t="s">
        <v>253</v>
      </c>
      <c r="E127" s="260" t="s">
        <v>254</v>
      </c>
      <c r="F127" s="261" t="s">
        <v>255</v>
      </c>
      <c r="G127" s="262" t="s">
        <v>256</v>
      </c>
      <c r="H127" s="263">
        <v>11076.992</v>
      </c>
      <c r="I127" s="264"/>
      <c r="J127" s="265">
        <f>ROUND(I127*H127,2)</f>
        <v>0</v>
      </c>
      <c r="K127" s="261" t="s">
        <v>21</v>
      </c>
      <c r="L127" s="266"/>
      <c r="M127" s="267" t="s">
        <v>21</v>
      </c>
      <c r="N127" s="268" t="s">
        <v>48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9" t="s">
        <v>215</v>
      </c>
      <c r="AT127" s="219" t="s">
        <v>253</v>
      </c>
      <c r="AU127" s="219" t="s">
        <v>88</v>
      </c>
      <c r="AY127" s="20" t="s">
        <v>173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85</v>
      </c>
      <c r="BK127" s="220">
        <f>ROUND(I127*H127,2)</f>
        <v>0</v>
      </c>
      <c r="BL127" s="20" t="s">
        <v>179</v>
      </c>
      <c r="BM127" s="219" t="s">
        <v>257</v>
      </c>
    </row>
    <row r="128" s="13" customFormat="1">
      <c r="A128" s="13"/>
      <c r="B128" s="226"/>
      <c r="C128" s="227"/>
      <c r="D128" s="228" t="s">
        <v>183</v>
      </c>
      <c r="E128" s="229" t="s">
        <v>21</v>
      </c>
      <c r="F128" s="230" t="s">
        <v>258</v>
      </c>
      <c r="G128" s="227"/>
      <c r="H128" s="231">
        <v>11076.992</v>
      </c>
      <c r="I128" s="232"/>
      <c r="J128" s="227"/>
      <c r="K128" s="227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183</v>
      </c>
      <c r="AU128" s="237" t="s">
        <v>88</v>
      </c>
      <c r="AV128" s="13" t="s">
        <v>88</v>
      </c>
      <c r="AW128" s="13" t="s">
        <v>38</v>
      </c>
      <c r="AX128" s="13" t="s">
        <v>85</v>
      </c>
      <c r="AY128" s="237" t="s">
        <v>173</v>
      </c>
    </row>
    <row r="129" s="2" customFormat="1" ht="24.15" customHeight="1">
      <c r="A129" s="41"/>
      <c r="B129" s="42"/>
      <c r="C129" s="208" t="s">
        <v>8</v>
      </c>
      <c r="D129" s="208" t="s">
        <v>175</v>
      </c>
      <c r="E129" s="209" t="s">
        <v>259</v>
      </c>
      <c r="F129" s="210" t="s">
        <v>260</v>
      </c>
      <c r="G129" s="211" t="s">
        <v>101</v>
      </c>
      <c r="H129" s="212">
        <v>1152.73</v>
      </c>
      <c r="I129" s="213"/>
      <c r="J129" s="214">
        <f>ROUND(I129*H129,2)</f>
        <v>0</v>
      </c>
      <c r="K129" s="210" t="s">
        <v>178</v>
      </c>
      <c r="L129" s="47"/>
      <c r="M129" s="215" t="s">
        <v>21</v>
      </c>
      <c r="N129" s="216" t="s">
        <v>48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179</v>
      </c>
      <c r="AT129" s="219" t="s">
        <v>175</v>
      </c>
      <c r="AU129" s="219" t="s">
        <v>88</v>
      </c>
      <c r="AY129" s="20" t="s">
        <v>173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85</v>
      </c>
      <c r="BK129" s="220">
        <f>ROUND(I129*H129,2)</f>
        <v>0</v>
      </c>
      <c r="BL129" s="20" t="s">
        <v>179</v>
      </c>
      <c r="BM129" s="219" t="s">
        <v>261</v>
      </c>
    </row>
    <row r="130" s="2" customFormat="1">
      <c r="A130" s="41"/>
      <c r="B130" s="42"/>
      <c r="C130" s="43"/>
      <c r="D130" s="221" t="s">
        <v>181</v>
      </c>
      <c r="E130" s="43"/>
      <c r="F130" s="222" t="s">
        <v>262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181</v>
      </c>
      <c r="AU130" s="20" t="s">
        <v>88</v>
      </c>
    </row>
    <row r="131" s="14" customFormat="1">
      <c r="A131" s="14"/>
      <c r="B131" s="238"/>
      <c r="C131" s="239"/>
      <c r="D131" s="228" t="s">
        <v>183</v>
      </c>
      <c r="E131" s="240" t="s">
        <v>21</v>
      </c>
      <c r="F131" s="241" t="s">
        <v>240</v>
      </c>
      <c r="G131" s="239"/>
      <c r="H131" s="240" t="s">
        <v>21</v>
      </c>
      <c r="I131" s="242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183</v>
      </c>
      <c r="AU131" s="247" t="s">
        <v>88</v>
      </c>
      <c r="AV131" s="14" t="s">
        <v>85</v>
      </c>
      <c r="AW131" s="14" t="s">
        <v>38</v>
      </c>
      <c r="AX131" s="14" t="s">
        <v>77</v>
      </c>
      <c r="AY131" s="247" t="s">
        <v>173</v>
      </c>
    </row>
    <row r="132" s="13" customFormat="1">
      <c r="A132" s="13"/>
      <c r="B132" s="226"/>
      <c r="C132" s="227"/>
      <c r="D132" s="228" t="s">
        <v>183</v>
      </c>
      <c r="E132" s="229" t="s">
        <v>110</v>
      </c>
      <c r="F132" s="230" t="s">
        <v>263</v>
      </c>
      <c r="G132" s="227"/>
      <c r="H132" s="231">
        <v>1152.73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183</v>
      </c>
      <c r="AU132" s="237" t="s">
        <v>88</v>
      </c>
      <c r="AV132" s="13" t="s">
        <v>88</v>
      </c>
      <c r="AW132" s="13" t="s">
        <v>38</v>
      </c>
      <c r="AX132" s="13" t="s">
        <v>85</v>
      </c>
      <c r="AY132" s="237" t="s">
        <v>173</v>
      </c>
    </row>
    <row r="133" s="2" customFormat="1" ht="24.15" customHeight="1">
      <c r="A133" s="41"/>
      <c r="B133" s="42"/>
      <c r="C133" s="208" t="s">
        <v>264</v>
      </c>
      <c r="D133" s="208" t="s">
        <v>175</v>
      </c>
      <c r="E133" s="209" t="s">
        <v>265</v>
      </c>
      <c r="F133" s="210" t="s">
        <v>266</v>
      </c>
      <c r="G133" s="211" t="s">
        <v>101</v>
      </c>
      <c r="H133" s="212">
        <v>229.75</v>
      </c>
      <c r="I133" s="213"/>
      <c r="J133" s="214">
        <f>ROUND(I133*H133,2)</f>
        <v>0</v>
      </c>
      <c r="K133" s="210" t="s">
        <v>178</v>
      </c>
      <c r="L133" s="47"/>
      <c r="M133" s="215" t="s">
        <v>21</v>
      </c>
      <c r="N133" s="216" t="s">
        <v>48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179</v>
      </c>
      <c r="AT133" s="219" t="s">
        <v>175</v>
      </c>
      <c r="AU133" s="219" t="s">
        <v>88</v>
      </c>
      <c r="AY133" s="20" t="s">
        <v>173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85</v>
      </c>
      <c r="BK133" s="220">
        <f>ROUND(I133*H133,2)</f>
        <v>0</v>
      </c>
      <c r="BL133" s="20" t="s">
        <v>179</v>
      </c>
      <c r="BM133" s="219" t="s">
        <v>267</v>
      </c>
    </row>
    <row r="134" s="2" customFormat="1">
      <c r="A134" s="41"/>
      <c r="B134" s="42"/>
      <c r="C134" s="43"/>
      <c r="D134" s="221" t="s">
        <v>181</v>
      </c>
      <c r="E134" s="43"/>
      <c r="F134" s="222" t="s">
        <v>268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181</v>
      </c>
      <c r="AU134" s="20" t="s">
        <v>88</v>
      </c>
    </row>
    <row r="135" s="14" customFormat="1">
      <c r="A135" s="14"/>
      <c r="B135" s="238"/>
      <c r="C135" s="239"/>
      <c r="D135" s="228" t="s">
        <v>183</v>
      </c>
      <c r="E135" s="240" t="s">
        <v>21</v>
      </c>
      <c r="F135" s="241" t="s">
        <v>240</v>
      </c>
      <c r="G135" s="239"/>
      <c r="H135" s="240" t="s">
        <v>21</v>
      </c>
      <c r="I135" s="242"/>
      <c r="J135" s="239"/>
      <c r="K135" s="239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183</v>
      </c>
      <c r="AU135" s="247" t="s">
        <v>88</v>
      </c>
      <c r="AV135" s="14" t="s">
        <v>85</v>
      </c>
      <c r="AW135" s="14" t="s">
        <v>38</v>
      </c>
      <c r="AX135" s="14" t="s">
        <v>77</v>
      </c>
      <c r="AY135" s="247" t="s">
        <v>173</v>
      </c>
    </row>
    <row r="136" s="13" customFormat="1">
      <c r="A136" s="13"/>
      <c r="B136" s="226"/>
      <c r="C136" s="227"/>
      <c r="D136" s="228" t="s">
        <v>183</v>
      </c>
      <c r="E136" s="229" t="s">
        <v>21</v>
      </c>
      <c r="F136" s="230" t="s">
        <v>269</v>
      </c>
      <c r="G136" s="227"/>
      <c r="H136" s="231">
        <v>218.75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183</v>
      </c>
      <c r="AU136" s="237" t="s">
        <v>88</v>
      </c>
      <c r="AV136" s="13" t="s">
        <v>88</v>
      </c>
      <c r="AW136" s="13" t="s">
        <v>38</v>
      </c>
      <c r="AX136" s="13" t="s">
        <v>77</v>
      </c>
      <c r="AY136" s="237" t="s">
        <v>173</v>
      </c>
    </row>
    <row r="137" s="13" customFormat="1">
      <c r="A137" s="13"/>
      <c r="B137" s="226"/>
      <c r="C137" s="227"/>
      <c r="D137" s="228" t="s">
        <v>183</v>
      </c>
      <c r="E137" s="229" t="s">
        <v>21</v>
      </c>
      <c r="F137" s="230" t="s">
        <v>270</v>
      </c>
      <c r="G137" s="227"/>
      <c r="H137" s="231">
        <v>11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183</v>
      </c>
      <c r="AU137" s="237" t="s">
        <v>88</v>
      </c>
      <c r="AV137" s="13" t="s">
        <v>88</v>
      </c>
      <c r="AW137" s="13" t="s">
        <v>38</v>
      </c>
      <c r="AX137" s="13" t="s">
        <v>77</v>
      </c>
      <c r="AY137" s="237" t="s">
        <v>173</v>
      </c>
    </row>
    <row r="138" s="15" customFormat="1">
      <c r="A138" s="15"/>
      <c r="B138" s="248"/>
      <c r="C138" s="249"/>
      <c r="D138" s="228" t="s">
        <v>183</v>
      </c>
      <c r="E138" s="250" t="s">
        <v>113</v>
      </c>
      <c r="F138" s="251" t="s">
        <v>246</v>
      </c>
      <c r="G138" s="249"/>
      <c r="H138" s="252">
        <v>229.75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8" t="s">
        <v>183</v>
      </c>
      <c r="AU138" s="258" t="s">
        <v>88</v>
      </c>
      <c r="AV138" s="15" t="s">
        <v>179</v>
      </c>
      <c r="AW138" s="15" t="s">
        <v>38</v>
      </c>
      <c r="AX138" s="15" t="s">
        <v>85</v>
      </c>
      <c r="AY138" s="258" t="s">
        <v>173</v>
      </c>
    </row>
    <row r="139" s="2" customFormat="1" ht="24.15" customHeight="1">
      <c r="A139" s="41"/>
      <c r="B139" s="42"/>
      <c r="C139" s="208" t="s">
        <v>271</v>
      </c>
      <c r="D139" s="208" t="s">
        <v>175</v>
      </c>
      <c r="E139" s="209" t="s">
        <v>272</v>
      </c>
      <c r="F139" s="210" t="s">
        <v>273</v>
      </c>
      <c r="G139" s="211" t="s">
        <v>188</v>
      </c>
      <c r="H139" s="212">
        <v>56</v>
      </c>
      <c r="I139" s="213"/>
      <c r="J139" s="214">
        <f>ROUND(I139*H139,2)</f>
        <v>0</v>
      </c>
      <c r="K139" s="210" t="s">
        <v>178</v>
      </c>
      <c r="L139" s="47"/>
      <c r="M139" s="215" t="s">
        <v>21</v>
      </c>
      <c r="N139" s="216" t="s">
        <v>48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179</v>
      </c>
      <c r="AT139" s="219" t="s">
        <v>175</v>
      </c>
      <c r="AU139" s="219" t="s">
        <v>88</v>
      </c>
      <c r="AY139" s="20" t="s">
        <v>173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85</v>
      </c>
      <c r="BK139" s="220">
        <f>ROUND(I139*H139,2)</f>
        <v>0</v>
      </c>
      <c r="BL139" s="20" t="s">
        <v>179</v>
      </c>
      <c r="BM139" s="219" t="s">
        <v>274</v>
      </c>
    </row>
    <row r="140" s="2" customFormat="1">
      <c r="A140" s="41"/>
      <c r="B140" s="42"/>
      <c r="C140" s="43"/>
      <c r="D140" s="221" t="s">
        <v>181</v>
      </c>
      <c r="E140" s="43"/>
      <c r="F140" s="222" t="s">
        <v>275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181</v>
      </c>
      <c r="AU140" s="20" t="s">
        <v>88</v>
      </c>
    </row>
    <row r="141" s="13" customFormat="1">
      <c r="A141" s="13"/>
      <c r="B141" s="226"/>
      <c r="C141" s="227"/>
      <c r="D141" s="228" t="s">
        <v>183</v>
      </c>
      <c r="E141" s="229" t="s">
        <v>21</v>
      </c>
      <c r="F141" s="230" t="s">
        <v>276</v>
      </c>
      <c r="G141" s="227"/>
      <c r="H141" s="231">
        <v>56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183</v>
      </c>
      <c r="AU141" s="237" t="s">
        <v>88</v>
      </c>
      <c r="AV141" s="13" t="s">
        <v>88</v>
      </c>
      <c r="AW141" s="13" t="s">
        <v>38</v>
      </c>
      <c r="AX141" s="13" t="s">
        <v>85</v>
      </c>
      <c r="AY141" s="237" t="s">
        <v>173</v>
      </c>
    </row>
    <row r="142" s="2" customFormat="1" ht="24.15" customHeight="1">
      <c r="A142" s="41"/>
      <c r="B142" s="42"/>
      <c r="C142" s="208" t="s">
        <v>277</v>
      </c>
      <c r="D142" s="208" t="s">
        <v>175</v>
      </c>
      <c r="E142" s="209" t="s">
        <v>278</v>
      </c>
      <c r="F142" s="210" t="s">
        <v>279</v>
      </c>
      <c r="G142" s="211" t="s">
        <v>188</v>
      </c>
      <c r="H142" s="212">
        <v>77</v>
      </c>
      <c r="I142" s="213"/>
      <c r="J142" s="214">
        <f>ROUND(I142*H142,2)</f>
        <v>0</v>
      </c>
      <c r="K142" s="210" t="s">
        <v>178</v>
      </c>
      <c r="L142" s="47"/>
      <c r="M142" s="215" t="s">
        <v>21</v>
      </c>
      <c r="N142" s="216" t="s">
        <v>48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9" t="s">
        <v>179</v>
      </c>
      <c r="AT142" s="219" t="s">
        <v>175</v>
      </c>
      <c r="AU142" s="219" t="s">
        <v>88</v>
      </c>
      <c r="AY142" s="20" t="s">
        <v>173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85</v>
      </c>
      <c r="BK142" s="220">
        <f>ROUND(I142*H142,2)</f>
        <v>0</v>
      </c>
      <c r="BL142" s="20" t="s">
        <v>179</v>
      </c>
      <c r="BM142" s="219" t="s">
        <v>280</v>
      </c>
    </row>
    <row r="143" s="2" customFormat="1">
      <c r="A143" s="41"/>
      <c r="B143" s="42"/>
      <c r="C143" s="43"/>
      <c r="D143" s="221" t="s">
        <v>181</v>
      </c>
      <c r="E143" s="43"/>
      <c r="F143" s="222" t="s">
        <v>281</v>
      </c>
      <c r="G143" s="43"/>
      <c r="H143" s="43"/>
      <c r="I143" s="223"/>
      <c r="J143" s="43"/>
      <c r="K143" s="43"/>
      <c r="L143" s="47"/>
      <c r="M143" s="224"/>
      <c r="N143" s="225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181</v>
      </c>
      <c r="AU143" s="20" t="s">
        <v>88</v>
      </c>
    </row>
    <row r="144" s="13" customFormat="1">
      <c r="A144" s="13"/>
      <c r="B144" s="226"/>
      <c r="C144" s="227"/>
      <c r="D144" s="228" t="s">
        <v>183</v>
      </c>
      <c r="E144" s="229" t="s">
        <v>21</v>
      </c>
      <c r="F144" s="230" t="s">
        <v>282</v>
      </c>
      <c r="G144" s="227"/>
      <c r="H144" s="231">
        <v>77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183</v>
      </c>
      <c r="AU144" s="237" t="s">
        <v>88</v>
      </c>
      <c r="AV144" s="13" t="s">
        <v>88</v>
      </c>
      <c r="AW144" s="13" t="s">
        <v>38</v>
      </c>
      <c r="AX144" s="13" t="s">
        <v>85</v>
      </c>
      <c r="AY144" s="237" t="s">
        <v>173</v>
      </c>
    </row>
    <row r="145" s="2" customFormat="1" ht="24.15" customHeight="1">
      <c r="A145" s="41"/>
      <c r="B145" s="42"/>
      <c r="C145" s="208" t="s">
        <v>283</v>
      </c>
      <c r="D145" s="208" t="s">
        <v>175</v>
      </c>
      <c r="E145" s="209" t="s">
        <v>284</v>
      </c>
      <c r="F145" s="210" t="s">
        <v>285</v>
      </c>
      <c r="G145" s="211" t="s">
        <v>188</v>
      </c>
      <c r="H145" s="212">
        <v>13</v>
      </c>
      <c r="I145" s="213"/>
      <c r="J145" s="214">
        <f>ROUND(I145*H145,2)</f>
        <v>0</v>
      </c>
      <c r="K145" s="210" t="s">
        <v>178</v>
      </c>
      <c r="L145" s="47"/>
      <c r="M145" s="215" t="s">
        <v>21</v>
      </c>
      <c r="N145" s="216" t="s">
        <v>48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179</v>
      </c>
      <c r="AT145" s="219" t="s">
        <v>175</v>
      </c>
      <c r="AU145" s="219" t="s">
        <v>88</v>
      </c>
      <c r="AY145" s="20" t="s">
        <v>173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85</v>
      </c>
      <c r="BK145" s="220">
        <f>ROUND(I145*H145,2)</f>
        <v>0</v>
      </c>
      <c r="BL145" s="20" t="s">
        <v>179</v>
      </c>
      <c r="BM145" s="219" t="s">
        <v>286</v>
      </c>
    </row>
    <row r="146" s="2" customFormat="1">
      <c r="A146" s="41"/>
      <c r="B146" s="42"/>
      <c r="C146" s="43"/>
      <c r="D146" s="221" t="s">
        <v>181</v>
      </c>
      <c r="E146" s="43"/>
      <c r="F146" s="222" t="s">
        <v>287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181</v>
      </c>
      <c r="AU146" s="20" t="s">
        <v>88</v>
      </c>
    </row>
    <row r="147" s="13" customFormat="1">
      <c r="A147" s="13"/>
      <c r="B147" s="226"/>
      <c r="C147" s="227"/>
      <c r="D147" s="228" t="s">
        <v>183</v>
      </c>
      <c r="E147" s="229" t="s">
        <v>21</v>
      </c>
      <c r="F147" s="230" t="s">
        <v>247</v>
      </c>
      <c r="G147" s="227"/>
      <c r="H147" s="231">
        <v>13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183</v>
      </c>
      <c r="AU147" s="237" t="s">
        <v>88</v>
      </c>
      <c r="AV147" s="13" t="s">
        <v>88</v>
      </c>
      <c r="AW147" s="13" t="s">
        <v>38</v>
      </c>
      <c r="AX147" s="13" t="s">
        <v>85</v>
      </c>
      <c r="AY147" s="237" t="s">
        <v>173</v>
      </c>
    </row>
    <row r="148" s="2" customFormat="1" ht="24.15" customHeight="1">
      <c r="A148" s="41"/>
      <c r="B148" s="42"/>
      <c r="C148" s="208" t="s">
        <v>288</v>
      </c>
      <c r="D148" s="208" t="s">
        <v>175</v>
      </c>
      <c r="E148" s="209" t="s">
        <v>289</v>
      </c>
      <c r="F148" s="210" t="s">
        <v>290</v>
      </c>
      <c r="G148" s="211" t="s">
        <v>188</v>
      </c>
      <c r="H148" s="212">
        <v>52</v>
      </c>
      <c r="I148" s="213"/>
      <c r="J148" s="214">
        <f>ROUND(I148*H148,2)</f>
        <v>0</v>
      </c>
      <c r="K148" s="210" t="s">
        <v>178</v>
      </c>
      <c r="L148" s="47"/>
      <c r="M148" s="215" t="s">
        <v>21</v>
      </c>
      <c r="N148" s="216" t="s">
        <v>48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179</v>
      </c>
      <c r="AT148" s="219" t="s">
        <v>175</v>
      </c>
      <c r="AU148" s="219" t="s">
        <v>88</v>
      </c>
      <c r="AY148" s="20" t="s">
        <v>173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85</v>
      </c>
      <c r="BK148" s="220">
        <f>ROUND(I148*H148,2)</f>
        <v>0</v>
      </c>
      <c r="BL148" s="20" t="s">
        <v>179</v>
      </c>
      <c r="BM148" s="219" t="s">
        <v>291</v>
      </c>
    </row>
    <row r="149" s="2" customFormat="1">
      <c r="A149" s="41"/>
      <c r="B149" s="42"/>
      <c r="C149" s="43"/>
      <c r="D149" s="221" t="s">
        <v>181</v>
      </c>
      <c r="E149" s="43"/>
      <c r="F149" s="222" t="s">
        <v>292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181</v>
      </c>
      <c r="AU149" s="20" t="s">
        <v>88</v>
      </c>
    </row>
    <row r="150" s="13" customFormat="1">
      <c r="A150" s="13"/>
      <c r="B150" s="226"/>
      <c r="C150" s="227"/>
      <c r="D150" s="228" t="s">
        <v>183</v>
      </c>
      <c r="E150" s="229" t="s">
        <v>21</v>
      </c>
      <c r="F150" s="230" t="s">
        <v>293</v>
      </c>
      <c r="G150" s="227"/>
      <c r="H150" s="231">
        <v>52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183</v>
      </c>
      <c r="AU150" s="237" t="s">
        <v>88</v>
      </c>
      <c r="AV150" s="13" t="s">
        <v>88</v>
      </c>
      <c r="AW150" s="13" t="s">
        <v>38</v>
      </c>
      <c r="AX150" s="13" t="s">
        <v>85</v>
      </c>
      <c r="AY150" s="237" t="s">
        <v>173</v>
      </c>
    </row>
    <row r="151" s="2" customFormat="1" ht="24.15" customHeight="1">
      <c r="A151" s="41"/>
      <c r="B151" s="42"/>
      <c r="C151" s="208" t="s">
        <v>7</v>
      </c>
      <c r="D151" s="208" t="s">
        <v>175</v>
      </c>
      <c r="E151" s="209" t="s">
        <v>294</v>
      </c>
      <c r="F151" s="210" t="s">
        <v>295</v>
      </c>
      <c r="G151" s="211" t="s">
        <v>188</v>
      </c>
      <c r="H151" s="212">
        <v>77</v>
      </c>
      <c r="I151" s="213"/>
      <c r="J151" s="214">
        <f>ROUND(I151*H151,2)</f>
        <v>0</v>
      </c>
      <c r="K151" s="210" t="s">
        <v>178</v>
      </c>
      <c r="L151" s="47"/>
      <c r="M151" s="215" t="s">
        <v>21</v>
      </c>
      <c r="N151" s="216" t="s">
        <v>48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179</v>
      </c>
      <c r="AT151" s="219" t="s">
        <v>175</v>
      </c>
      <c r="AU151" s="219" t="s">
        <v>88</v>
      </c>
      <c r="AY151" s="20" t="s">
        <v>173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85</v>
      </c>
      <c r="BK151" s="220">
        <f>ROUND(I151*H151,2)</f>
        <v>0</v>
      </c>
      <c r="BL151" s="20" t="s">
        <v>179</v>
      </c>
      <c r="BM151" s="219" t="s">
        <v>296</v>
      </c>
    </row>
    <row r="152" s="2" customFormat="1">
      <c r="A152" s="41"/>
      <c r="B152" s="42"/>
      <c r="C152" s="43"/>
      <c r="D152" s="221" t="s">
        <v>181</v>
      </c>
      <c r="E152" s="43"/>
      <c r="F152" s="222" t="s">
        <v>297</v>
      </c>
      <c r="G152" s="43"/>
      <c r="H152" s="43"/>
      <c r="I152" s="223"/>
      <c r="J152" s="43"/>
      <c r="K152" s="43"/>
      <c r="L152" s="47"/>
      <c r="M152" s="224"/>
      <c r="N152" s="225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181</v>
      </c>
      <c r="AU152" s="20" t="s">
        <v>88</v>
      </c>
    </row>
    <row r="153" s="13" customFormat="1">
      <c r="A153" s="13"/>
      <c r="B153" s="226"/>
      <c r="C153" s="227"/>
      <c r="D153" s="228" t="s">
        <v>183</v>
      </c>
      <c r="E153" s="229" t="s">
        <v>21</v>
      </c>
      <c r="F153" s="230" t="s">
        <v>282</v>
      </c>
      <c r="G153" s="227"/>
      <c r="H153" s="231">
        <v>77</v>
      </c>
      <c r="I153" s="232"/>
      <c r="J153" s="227"/>
      <c r="K153" s="227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183</v>
      </c>
      <c r="AU153" s="237" t="s">
        <v>88</v>
      </c>
      <c r="AV153" s="13" t="s">
        <v>88</v>
      </c>
      <c r="AW153" s="13" t="s">
        <v>38</v>
      </c>
      <c r="AX153" s="13" t="s">
        <v>85</v>
      </c>
      <c r="AY153" s="237" t="s">
        <v>173</v>
      </c>
    </row>
    <row r="154" s="2" customFormat="1" ht="24.15" customHeight="1">
      <c r="A154" s="41"/>
      <c r="B154" s="42"/>
      <c r="C154" s="208" t="s">
        <v>298</v>
      </c>
      <c r="D154" s="208" t="s">
        <v>175</v>
      </c>
      <c r="E154" s="209" t="s">
        <v>299</v>
      </c>
      <c r="F154" s="210" t="s">
        <v>300</v>
      </c>
      <c r="G154" s="211" t="s">
        <v>188</v>
      </c>
      <c r="H154" s="212">
        <v>13</v>
      </c>
      <c r="I154" s="213"/>
      <c r="J154" s="214">
        <f>ROUND(I154*H154,2)</f>
        <v>0</v>
      </c>
      <c r="K154" s="210" t="s">
        <v>178</v>
      </c>
      <c r="L154" s="47"/>
      <c r="M154" s="215" t="s">
        <v>21</v>
      </c>
      <c r="N154" s="216" t="s">
        <v>48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179</v>
      </c>
      <c r="AT154" s="219" t="s">
        <v>175</v>
      </c>
      <c r="AU154" s="219" t="s">
        <v>88</v>
      </c>
      <c r="AY154" s="20" t="s">
        <v>173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85</v>
      </c>
      <c r="BK154" s="220">
        <f>ROUND(I154*H154,2)</f>
        <v>0</v>
      </c>
      <c r="BL154" s="20" t="s">
        <v>179</v>
      </c>
      <c r="BM154" s="219" t="s">
        <v>301</v>
      </c>
    </row>
    <row r="155" s="2" customFormat="1">
      <c r="A155" s="41"/>
      <c r="B155" s="42"/>
      <c r="C155" s="43"/>
      <c r="D155" s="221" t="s">
        <v>181</v>
      </c>
      <c r="E155" s="43"/>
      <c r="F155" s="222" t="s">
        <v>302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181</v>
      </c>
      <c r="AU155" s="20" t="s">
        <v>88</v>
      </c>
    </row>
    <row r="156" s="13" customFormat="1">
      <c r="A156" s="13"/>
      <c r="B156" s="226"/>
      <c r="C156" s="227"/>
      <c r="D156" s="228" t="s">
        <v>183</v>
      </c>
      <c r="E156" s="229" t="s">
        <v>21</v>
      </c>
      <c r="F156" s="230" t="s">
        <v>247</v>
      </c>
      <c r="G156" s="227"/>
      <c r="H156" s="231">
        <v>13</v>
      </c>
      <c r="I156" s="232"/>
      <c r="J156" s="227"/>
      <c r="K156" s="227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183</v>
      </c>
      <c r="AU156" s="237" t="s">
        <v>88</v>
      </c>
      <c r="AV156" s="13" t="s">
        <v>88</v>
      </c>
      <c r="AW156" s="13" t="s">
        <v>38</v>
      </c>
      <c r="AX156" s="13" t="s">
        <v>85</v>
      </c>
      <c r="AY156" s="237" t="s">
        <v>173</v>
      </c>
    </row>
    <row r="157" s="2" customFormat="1" ht="33" customHeight="1">
      <c r="A157" s="41"/>
      <c r="B157" s="42"/>
      <c r="C157" s="208" t="s">
        <v>303</v>
      </c>
      <c r="D157" s="208" t="s">
        <v>175</v>
      </c>
      <c r="E157" s="209" t="s">
        <v>304</v>
      </c>
      <c r="F157" s="210" t="s">
        <v>305</v>
      </c>
      <c r="G157" s="211" t="s">
        <v>188</v>
      </c>
      <c r="H157" s="212">
        <v>784</v>
      </c>
      <c r="I157" s="213"/>
      <c r="J157" s="214">
        <f>ROUND(I157*H157,2)</f>
        <v>0</v>
      </c>
      <c r="K157" s="210" t="s">
        <v>178</v>
      </c>
      <c r="L157" s="47"/>
      <c r="M157" s="215" t="s">
        <v>21</v>
      </c>
      <c r="N157" s="216" t="s">
        <v>48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179</v>
      </c>
      <c r="AT157" s="219" t="s">
        <v>175</v>
      </c>
      <c r="AU157" s="219" t="s">
        <v>88</v>
      </c>
      <c r="AY157" s="20" t="s">
        <v>173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85</v>
      </c>
      <c r="BK157" s="220">
        <f>ROUND(I157*H157,2)</f>
        <v>0</v>
      </c>
      <c r="BL157" s="20" t="s">
        <v>179</v>
      </c>
      <c r="BM157" s="219" t="s">
        <v>306</v>
      </c>
    </row>
    <row r="158" s="2" customFormat="1">
      <c r="A158" s="41"/>
      <c r="B158" s="42"/>
      <c r="C158" s="43"/>
      <c r="D158" s="221" t="s">
        <v>181</v>
      </c>
      <c r="E158" s="43"/>
      <c r="F158" s="222" t="s">
        <v>307</v>
      </c>
      <c r="G158" s="43"/>
      <c r="H158" s="43"/>
      <c r="I158" s="223"/>
      <c r="J158" s="43"/>
      <c r="K158" s="43"/>
      <c r="L158" s="47"/>
      <c r="M158" s="224"/>
      <c r="N158" s="225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181</v>
      </c>
      <c r="AU158" s="20" t="s">
        <v>88</v>
      </c>
    </row>
    <row r="159" s="13" customFormat="1">
      <c r="A159" s="13"/>
      <c r="B159" s="226"/>
      <c r="C159" s="227"/>
      <c r="D159" s="228" t="s">
        <v>183</v>
      </c>
      <c r="E159" s="229" t="s">
        <v>21</v>
      </c>
      <c r="F159" s="230" t="s">
        <v>308</v>
      </c>
      <c r="G159" s="227"/>
      <c r="H159" s="231">
        <v>784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183</v>
      </c>
      <c r="AU159" s="237" t="s">
        <v>88</v>
      </c>
      <c r="AV159" s="13" t="s">
        <v>88</v>
      </c>
      <c r="AW159" s="13" t="s">
        <v>38</v>
      </c>
      <c r="AX159" s="13" t="s">
        <v>85</v>
      </c>
      <c r="AY159" s="237" t="s">
        <v>173</v>
      </c>
    </row>
    <row r="160" s="2" customFormat="1" ht="33" customHeight="1">
      <c r="A160" s="41"/>
      <c r="B160" s="42"/>
      <c r="C160" s="208" t="s">
        <v>309</v>
      </c>
      <c r="D160" s="208" t="s">
        <v>175</v>
      </c>
      <c r="E160" s="209" t="s">
        <v>310</v>
      </c>
      <c r="F160" s="210" t="s">
        <v>311</v>
      </c>
      <c r="G160" s="211" t="s">
        <v>188</v>
      </c>
      <c r="H160" s="212">
        <v>1078</v>
      </c>
      <c r="I160" s="213"/>
      <c r="J160" s="214">
        <f>ROUND(I160*H160,2)</f>
        <v>0</v>
      </c>
      <c r="K160" s="210" t="s">
        <v>178</v>
      </c>
      <c r="L160" s="47"/>
      <c r="M160" s="215" t="s">
        <v>21</v>
      </c>
      <c r="N160" s="216" t="s">
        <v>48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9" t="s">
        <v>179</v>
      </c>
      <c r="AT160" s="219" t="s">
        <v>175</v>
      </c>
      <c r="AU160" s="219" t="s">
        <v>88</v>
      </c>
      <c r="AY160" s="20" t="s">
        <v>173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85</v>
      </c>
      <c r="BK160" s="220">
        <f>ROUND(I160*H160,2)</f>
        <v>0</v>
      </c>
      <c r="BL160" s="20" t="s">
        <v>179</v>
      </c>
      <c r="BM160" s="219" t="s">
        <v>312</v>
      </c>
    </row>
    <row r="161" s="2" customFormat="1">
      <c r="A161" s="41"/>
      <c r="B161" s="42"/>
      <c r="C161" s="43"/>
      <c r="D161" s="221" t="s">
        <v>181</v>
      </c>
      <c r="E161" s="43"/>
      <c r="F161" s="222" t="s">
        <v>313</v>
      </c>
      <c r="G161" s="43"/>
      <c r="H161" s="43"/>
      <c r="I161" s="223"/>
      <c r="J161" s="43"/>
      <c r="K161" s="43"/>
      <c r="L161" s="47"/>
      <c r="M161" s="224"/>
      <c r="N161" s="225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181</v>
      </c>
      <c r="AU161" s="20" t="s">
        <v>88</v>
      </c>
    </row>
    <row r="162" s="13" customFormat="1">
      <c r="A162" s="13"/>
      <c r="B162" s="226"/>
      <c r="C162" s="227"/>
      <c r="D162" s="228" t="s">
        <v>183</v>
      </c>
      <c r="E162" s="229" t="s">
        <v>21</v>
      </c>
      <c r="F162" s="230" t="s">
        <v>314</v>
      </c>
      <c r="G162" s="227"/>
      <c r="H162" s="231">
        <v>1078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183</v>
      </c>
      <c r="AU162" s="237" t="s">
        <v>88</v>
      </c>
      <c r="AV162" s="13" t="s">
        <v>88</v>
      </c>
      <c r="AW162" s="13" t="s">
        <v>38</v>
      </c>
      <c r="AX162" s="13" t="s">
        <v>85</v>
      </c>
      <c r="AY162" s="237" t="s">
        <v>173</v>
      </c>
    </row>
    <row r="163" s="2" customFormat="1" ht="33" customHeight="1">
      <c r="A163" s="41"/>
      <c r="B163" s="42"/>
      <c r="C163" s="208" t="s">
        <v>315</v>
      </c>
      <c r="D163" s="208" t="s">
        <v>175</v>
      </c>
      <c r="E163" s="209" t="s">
        <v>316</v>
      </c>
      <c r="F163" s="210" t="s">
        <v>317</v>
      </c>
      <c r="G163" s="211" t="s">
        <v>188</v>
      </c>
      <c r="H163" s="212">
        <v>182</v>
      </c>
      <c r="I163" s="213"/>
      <c r="J163" s="214">
        <f>ROUND(I163*H163,2)</f>
        <v>0</v>
      </c>
      <c r="K163" s="210" t="s">
        <v>178</v>
      </c>
      <c r="L163" s="47"/>
      <c r="M163" s="215" t="s">
        <v>21</v>
      </c>
      <c r="N163" s="216" t="s">
        <v>48</v>
      </c>
      <c r="O163" s="87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9" t="s">
        <v>179</v>
      </c>
      <c r="AT163" s="219" t="s">
        <v>175</v>
      </c>
      <c r="AU163" s="219" t="s">
        <v>88</v>
      </c>
      <c r="AY163" s="20" t="s">
        <v>173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85</v>
      </c>
      <c r="BK163" s="220">
        <f>ROUND(I163*H163,2)</f>
        <v>0</v>
      </c>
      <c r="BL163" s="20" t="s">
        <v>179</v>
      </c>
      <c r="BM163" s="219" t="s">
        <v>318</v>
      </c>
    </row>
    <row r="164" s="2" customFormat="1">
      <c r="A164" s="41"/>
      <c r="B164" s="42"/>
      <c r="C164" s="43"/>
      <c r="D164" s="221" t="s">
        <v>181</v>
      </c>
      <c r="E164" s="43"/>
      <c r="F164" s="222" t="s">
        <v>319</v>
      </c>
      <c r="G164" s="43"/>
      <c r="H164" s="43"/>
      <c r="I164" s="223"/>
      <c r="J164" s="43"/>
      <c r="K164" s="43"/>
      <c r="L164" s="47"/>
      <c r="M164" s="224"/>
      <c r="N164" s="225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181</v>
      </c>
      <c r="AU164" s="20" t="s">
        <v>88</v>
      </c>
    </row>
    <row r="165" s="13" customFormat="1">
      <c r="A165" s="13"/>
      <c r="B165" s="226"/>
      <c r="C165" s="227"/>
      <c r="D165" s="228" t="s">
        <v>183</v>
      </c>
      <c r="E165" s="229" t="s">
        <v>21</v>
      </c>
      <c r="F165" s="230" t="s">
        <v>320</v>
      </c>
      <c r="G165" s="227"/>
      <c r="H165" s="231">
        <v>182</v>
      </c>
      <c r="I165" s="232"/>
      <c r="J165" s="227"/>
      <c r="K165" s="227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183</v>
      </c>
      <c r="AU165" s="237" t="s">
        <v>88</v>
      </c>
      <c r="AV165" s="13" t="s">
        <v>88</v>
      </c>
      <c r="AW165" s="13" t="s">
        <v>38</v>
      </c>
      <c r="AX165" s="13" t="s">
        <v>85</v>
      </c>
      <c r="AY165" s="237" t="s">
        <v>173</v>
      </c>
    </row>
    <row r="166" s="2" customFormat="1" ht="33" customHeight="1">
      <c r="A166" s="41"/>
      <c r="B166" s="42"/>
      <c r="C166" s="208" t="s">
        <v>321</v>
      </c>
      <c r="D166" s="208" t="s">
        <v>175</v>
      </c>
      <c r="E166" s="209" t="s">
        <v>322</v>
      </c>
      <c r="F166" s="210" t="s">
        <v>323</v>
      </c>
      <c r="G166" s="211" t="s">
        <v>188</v>
      </c>
      <c r="H166" s="212">
        <v>728</v>
      </c>
      <c r="I166" s="213"/>
      <c r="J166" s="214">
        <f>ROUND(I166*H166,2)</f>
        <v>0</v>
      </c>
      <c r="K166" s="210" t="s">
        <v>178</v>
      </c>
      <c r="L166" s="47"/>
      <c r="M166" s="215" t="s">
        <v>21</v>
      </c>
      <c r="N166" s="216" t="s">
        <v>48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179</v>
      </c>
      <c r="AT166" s="219" t="s">
        <v>175</v>
      </c>
      <c r="AU166" s="219" t="s">
        <v>88</v>
      </c>
      <c r="AY166" s="20" t="s">
        <v>173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85</v>
      </c>
      <c r="BK166" s="220">
        <f>ROUND(I166*H166,2)</f>
        <v>0</v>
      </c>
      <c r="BL166" s="20" t="s">
        <v>179</v>
      </c>
      <c r="BM166" s="219" t="s">
        <v>324</v>
      </c>
    </row>
    <row r="167" s="2" customFormat="1">
      <c r="A167" s="41"/>
      <c r="B167" s="42"/>
      <c r="C167" s="43"/>
      <c r="D167" s="221" t="s">
        <v>181</v>
      </c>
      <c r="E167" s="43"/>
      <c r="F167" s="222" t="s">
        <v>325</v>
      </c>
      <c r="G167" s="43"/>
      <c r="H167" s="43"/>
      <c r="I167" s="223"/>
      <c r="J167" s="43"/>
      <c r="K167" s="43"/>
      <c r="L167" s="47"/>
      <c r="M167" s="224"/>
      <c r="N167" s="225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181</v>
      </c>
      <c r="AU167" s="20" t="s">
        <v>88</v>
      </c>
    </row>
    <row r="168" s="13" customFormat="1">
      <c r="A168" s="13"/>
      <c r="B168" s="226"/>
      <c r="C168" s="227"/>
      <c r="D168" s="228" t="s">
        <v>183</v>
      </c>
      <c r="E168" s="229" t="s">
        <v>21</v>
      </c>
      <c r="F168" s="230" t="s">
        <v>326</v>
      </c>
      <c r="G168" s="227"/>
      <c r="H168" s="231">
        <v>728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183</v>
      </c>
      <c r="AU168" s="237" t="s">
        <v>88</v>
      </c>
      <c r="AV168" s="13" t="s">
        <v>88</v>
      </c>
      <c r="AW168" s="13" t="s">
        <v>38</v>
      </c>
      <c r="AX168" s="13" t="s">
        <v>85</v>
      </c>
      <c r="AY168" s="237" t="s">
        <v>173</v>
      </c>
    </row>
    <row r="169" s="2" customFormat="1" ht="33" customHeight="1">
      <c r="A169" s="41"/>
      <c r="B169" s="42"/>
      <c r="C169" s="208" t="s">
        <v>327</v>
      </c>
      <c r="D169" s="208" t="s">
        <v>175</v>
      </c>
      <c r="E169" s="209" t="s">
        <v>328</v>
      </c>
      <c r="F169" s="210" t="s">
        <v>329</v>
      </c>
      <c r="G169" s="211" t="s">
        <v>188</v>
      </c>
      <c r="H169" s="212">
        <v>1078</v>
      </c>
      <c r="I169" s="213"/>
      <c r="J169" s="214">
        <f>ROUND(I169*H169,2)</f>
        <v>0</v>
      </c>
      <c r="K169" s="210" t="s">
        <v>178</v>
      </c>
      <c r="L169" s="47"/>
      <c r="M169" s="215" t="s">
        <v>21</v>
      </c>
      <c r="N169" s="216" t="s">
        <v>48</v>
      </c>
      <c r="O169" s="87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179</v>
      </c>
      <c r="AT169" s="219" t="s">
        <v>175</v>
      </c>
      <c r="AU169" s="219" t="s">
        <v>88</v>
      </c>
      <c r="AY169" s="20" t="s">
        <v>173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85</v>
      </c>
      <c r="BK169" s="220">
        <f>ROUND(I169*H169,2)</f>
        <v>0</v>
      </c>
      <c r="BL169" s="20" t="s">
        <v>179</v>
      </c>
      <c r="BM169" s="219" t="s">
        <v>330</v>
      </c>
    </row>
    <row r="170" s="2" customFormat="1">
      <c r="A170" s="41"/>
      <c r="B170" s="42"/>
      <c r="C170" s="43"/>
      <c r="D170" s="221" t="s">
        <v>181</v>
      </c>
      <c r="E170" s="43"/>
      <c r="F170" s="222" t="s">
        <v>331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181</v>
      </c>
      <c r="AU170" s="20" t="s">
        <v>88</v>
      </c>
    </row>
    <row r="171" s="13" customFormat="1">
      <c r="A171" s="13"/>
      <c r="B171" s="226"/>
      <c r="C171" s="227"/>
      <c r="D171" s="228" t="s">
        <v>183</v>
      </c>
      <c r="E171" s="229" t="s">
        <v>21</v>
      </c>
      <c r="F171" s="230" t="s">
        <v>314</v>
      </c>
      <c r="G171" s="227"/>
      <c r="H171" s="231">
        <v>1078</v>
      </c>
      <c r="I171" s="232"/>
      <c r="J171" s="227"/>
      <c r="K171" s="227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183</v>
      </c>
      <c r="AU171" s="237" t="s">
        <v>88</v>
      </c>
      <c r="AV171" s="13" t="s">
        <v>88</v>
      </c>
      <c r="AW171" s="13" t="s">
        <v>38</v>
      </c>
      <c r="AX171" s="13" t="s">
        <v>85</v>
      </c>
      <c r="AY171" s="237" t="s">
        <v>173</v>
      </c>
    </row>
    <row r="172" s="2" customFormat="1" ht="33" customHeight="1">
      <c r="A172" s="41"/>
      <c r="B172" s="42"/>
      <c r="C172" s="208" t="s">
        <v>332</v>
      </c>
      <c r="D172" s="208" t="s">
        <v>175</v>
      </c>
      <c r="E172" s="209" t="s">
        <v>333</v>
      </c>
      <c r="F172" s="210" t="s">
        <v>334</v>
      </c>
      <c r="G172" s="211" t="s">
        <v>188</v>
      </c>
      <c r="H172" s="212">
        <v>182</v>
      </c>
      <c r="I172" s="213"/>
      <c r="J172" s="214">
        <f>ROUND(I172*H172,2)</f>
        <v>0</v>
      </c>
      <c r="K172" s="210" t="s">
        <v>178</v>
      </c>
      <c r="L172" s="47"/>
      <c r="M172" s="215" t="s">
        <v>21</v>
      </c>
      <c r="N172" s="216" t="s">
        <v>48</v>
      </c>
      <c r="O172" s="87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9" t="s">
        <v>179</v>
      </c>
      <c r="AT172" s="219" t="s">
        <v>175</v>
      </c>
      <c r="AU172" s="219" t="s">
        <v>88</v>
      </c>
      <c r="AY172" s="20" t="s">
        <v>173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20" t="s">
        <v>85</v>
      </c>
      <c r="BK172" s="220">
        <f>ROUND(I172*H172,2)</f>
        <v>0</v>
      </c>
      <c r="BL172" s="20" t="s">
        <v>179</v>
      </c>
      <c r="BM172" s="219" t="s">
        <v>335</v>
      </c>
    </row>
    <row r="173" s="2" customFormat="1">
      <c r="A173" s="41"/>
      <c r="B173" s="42"/>
      <c r="C173" s="43"/>
      <c r="D173" s="221" t="s">
        <v>181</v>
      </c>
      <c r="E173" s="43"/>
      <c r="F173" s="222" t="s">
        <v>336</v>
      </c>
      <c r="G173" s="43"/>
      <c r="H173" s="43"/>
      <c r="I173" s="223"/>
      <c r="J173" s="43"/>
      <c r="K173" s="43"/>
      <c r="L173" s="47"/>
      <c r="M173" s="224"/>
      <c r="N173" s="225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181</v>
      </c>
      <c r="AU173" s="20" t="s">
        <v>88</v>
      </c>
    </row>
    <row r="174" s="13" customFormat="1">
      <c r="A174" s="13"/>
      <c r="B174" s="226"/>
      <c r="C174" s="227"/>
      <c r="D174" s="228" t="s">
        <v>183</v>
      </c>
      <c r="E174" s="229" t="s">
        <v>21</v>
      </c>
      <c r="F174" s="230" t="s">
        <v>320</v>
      </c>
      <c r="G174" s="227"/>
      <c r="H174" s="231">
        <v>182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183</v>
      </c>
      <c r="AU174" s="237" t="s">
        <v>88</v>
      </c>
      <c r="AV174" s="13" t="s">
        <v>88</v>
      </c>
      <c r="AW174" s="13" t="s">
        <v>38</v>
      </c>
      <c r="AX174" s="13" t="s">
        <v>85</v>
      </c>
      <c r="AY174" s="237" t="s">
        <v>173</v>
      </c>
    </row>
    <row r="175" s="2" customFormat="1" ht="37.8" customHeight="1">
      <c r="A175" s="41"/>
      <c r="B175" s="42"/>
      <c r="C175" s="208" t="s">
        <v>337</v>
      </c>
      <c r="D175" s="208" t="s">
        <v>175</v>
      </c>
      <c r="E175" s="209" t="s">
        <v>338</v>
      </c>
      <c r="F175" s="210" t="s">
        <v>339</v>
      </c>
      <c r="G175" s="211" t="s">
        <v>101</v>
      </c>
      <c r="H175" s="212">
        <v>8589.8960000000006</v>
      </c>
      <c r="I175" s="213"/>
      <c r="J175" s="214">
        <f>ROUND(I175*H175,2)</f>
        <v>0</v>
      </c>
      <c r="K175" s="210" t="s">
        <v>178</v>
      </c>
      <c r="L175" s="47"/>
      <c r="M175" s="215" t="s">
        <v>21</v>
      </c>
      <c r="N175" s="216" t="s">
        <v>48</v>
      </c>
      <c r="O175" s="87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9" t="s">
        <v>179</v>
      </c>
      <c r="AT175" s="219" t="s">
        <v>175</v>
      </c>
      <c r="AU175" s="219" t="s">
        <v>88</v>
      </c>
      <c r="AY175" s="20" t="s">
        <v>173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20" t="s">
        <v>85</v>
      </c>
      <c r="BK175" s="220">
        <f>ROUND(I175*H175,2)</f>
        <v>0</v>
      </c>
      <c r="BL175" s="20" t="s">
        <v>179</v>
      </c>
      <c r="BM175" s="219" t="s">
        <v>340</v>
      </c>
    </row>
    <row r="176" s="2" customFormat="1">
      <c r="A176" s="41"/>
      <c r="B176" s="42"/>
      <c r="C176" s="43"/>
      <c r="D176" s="221" t="s">
        <v>181</v>
      </c>
      <c r="E176" s="43"/>
      <c r="F176" s="222" t="s">
        <v>341</v>
      </c>
      <c r="G176" s="43"/>
      <c r="H176" s="43"/>
      <c r="I176" s="223"/>
      <c r="J176" s="43"/>
      <c r="K176" s="43"/>
      <c r="L176" s="47"/>
      <c r="M176" s="224"/>
      <c r="N176" s="225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181</v>
      </c>
      <c r="AU176" s="20" t="s">
        <v>88</v>
      </c>
    </row>
    <row r="177" s="14" customFormat="1">
      <c r="A177" s="14"/>
      <c r="B177" s="238"/>
      <c r="C177" s="239"/>
      <c r="D177" s="228" t="s">
        <v>183</v>
      </c>
      <c r="E177" s="240" t="s">
        <v>21</v>
      </c>
      <c r="F177" s="241" t="s">
        <v>342</v>
      </c>
      <c r="G177" s="239"/>
      <c r="H177" s="240" t="s">
        <v>21</v>
      </c>
      <c r="I177" s="242"/>
      <c r="J177" s="239"/>
      <c r="K177" s="239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183</v>
      </c>
      <c r="AU177" s="247" t="s">
        <v>88</v>
      </c>
      <c r="AV177" s="14" t="s">
        <v>85</v>
      </c>
      <c r="AW177" s="14" t="s">
        <v>38</v>
      </c>
      <c r="AX177" s="14" t="s">
        <v>77</v>
      </c>
      <c r="AY177" s="247" t="s">
        <v>173</v>
      </c>
    </row>
    <row r="178" s="13" customFormat="1">
      <c r="A178" s="13"/>
      <c r="B178" s="226"/>
      <c r="C178" s="227"/>
      <c r="D178" s="228" t="s">
        <v>183</v>
      </c>
      <c r="E178" s="229" t="s">
        <v>21</v>
      </c>
      <c r="F178" s="230" t="s">
        <v>110</v>
      </c>
      <c r="G178" s="227"/>
      <c r="H178" s="231">
        <v>1152.73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183</v>
      </c>
      <c r="AU178" s="237" t="s">
        <v>88</v>
      </c>
      <c r="AV178" s="13" t="s">
        <v>88</v>
      </c>
      <c r="AW178" s="13" t="s">
        <v>38</v>
      </c>
      <c r="AX178" s="13" t="s">
        <v>77</v>
      </c>
      <c r="AY178" s="237" t="s">
        <v>173</v>
      </c>
    </row>
    <row r="179" s="13" customFormat="1">
      <c r="A179" s="13"/>
      <c r="B179" s="226"/>
      <c r="C179" s="227"/>
      <c r="D179" s="228" t="s">
        <v>183</v>
      </c>
      <c r="E179" s="229" t="s">
        <v>21</v>
      </c>
      <c r="F179" s="230" t="s">
        <v>343</v>
      </c>
      <c r="G179" s="227"/>
      <c r="H179" s="231">
        <v>229.75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183</v>
      </c>
      <c r="AU179" s="237" t="s">
        <v>88</v>
      </c>
      <c r="AV179" s="13" t="s">
        <v>88</v>
      </c>
      <c r="AW179" s="13" t="s">
        <v>38</v>
      </c>
      <c r="AX179" s="13" t="s">
        <v>77</v>
      </c>
      <c r="AY179" s="237" t="s">
        <v>173</v>
      </c>
    </row>
    <row r="180" s="13" customFormat="1">
      <c r="A180" s="13"/>
      <c r="B180" s="226"/>
      <c r="C180" s="227"/>
      <c r="D180" s="228" t="s">
        <v>183</v>
      </c>
      <c r="E180" s="229" t="s">
        <v>21</v>
      </c>
      <c r="F180" s="230" t="s">
        <v>344</v>
      </c>
      <c r="G180" s="227"/>
      <c r="H180" s="231">
        <v>284.29599999999999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183</v>
      </c>
      <c r="AU180" s="237" t="s">
        <v>88</v>
      </c>
      <c r="AV180" s="13" t="s">
        <v>88</v>
      </c>
      <c r="AW180" s="13" t="s">
        <v>38</v>
      </c>
      <c r="AX180" s="13" t="s">
        <v>77</v>
      </c>
      <c r="AY180" s="237" t="s">
        <v>173</v>
      </c>
    </row>
    <row r="181" s="16" customFormat="1">
      <c r="A181" s="16"/>
      <c r="B181" s="269"/>
      <c r="C181" s="270"/>
      <c r="D181" s="228" t="s">
        <v>183</v>
      </c>
      <c r="E181" s="271" t="s">
        <v>121</v>
      </c>
      <c r="F181" s="272" t="s">
        <v>345</v>
      </c>
      <c r="G181" s="270"/>
      <c r="H181" s="273">
        <v>1666.7760000000001</v>
      </c>
      <c r="I181" s="274"/>
      <c r="J181" s="270"/>
      <c r="K181" s="270"/>
      <c r="L181" s="275"/>
      <c r="M181" s="276"/>
      <c r="N181" s="277"/>
      <c r="O181" s="277"/>
      <c r="P181" s="277"/>
      <c r="Q181" s="277"/>
      <c r="R181" s="277"/>
      <c r="S181" s="277"/>
      <c r="T181" s="278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79" t="s">
        <v>183</v>
      </c>
      <c r="AU181" s="279" t="s">
        <v>88</v>
      </c>
      <c r="AV181" s="16" t="s">
        <v>191</v>
      </c>
      <c r="AW181" s="16" t="s">
        <v>38</v>
      </c>
      <c r="AX181" s="16" t="s">
        <v>77</v>
      </c>
      <c r="AY181" s="279" t="s">
        <v>173</v>
      </c>
    </row>
    <row r="182" s="14" customFormat="1">
      <c r="A182" s="14"/>
      <c r="B182" s="238"/>
      <c r="C182" s="239"/>
      <c r="D182" s="228" t="s">
        <v>183</v>
      </c>
      <c r="E182" s="240" t="s">
        <v>21</v>
      </c>
      <c r="F182" s="241" t="s">
        <v>346</v>
      </c>
      <c r="G182" s="239"/>
      <c r="H182" s="240" t="s">
        <v>21</v>
      </c>
      <c r="I182" s="242"/>
      <c r="J182" s="239"/>
      <c r="K182" s="239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183</v>
      </c>
      <c r="AU182" s="247" t="s">
        <v>88</v>
      </c>
      <c r="AV182" s="14" t="s">
        <v>85</v>
      </c>
      <c r="AW182" s="14" t="s">
        <v>38</v>
      </c>
      <c r="AX182" s="14" t="s">
        <v>77</v>
      </c>
      <c r="AY182" s="247" t="s">
        <v>173</v>
      </c>
    </row>
    <row r="183" s="13" customFormat="1">
      <c r="A183" s="13"/>
      <c r="B183" s="226"/>
      <c r="C183" s="227"/>
      <c r="D183" s="228" t="s">
        <v>183</v>
      </c>
      <c r="E183" s="229" t="s">
        <v>21</v>
      </c>
      <c r="F183" s="230" t="s">
        <v>347</v>
      </c>
      <c r="G183" s="227"/>
      <c r="H183" s="231">
        <v>6923.1199999999999</v>
      </c>
      <c r="I183" s="232"/>
      <c r="J183" s="227"/>
      <c r="K183" s="227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183</v>
      </c>
      <c r="AU183" s="237" t="s">
        <v>88</v>
      </c>
      <c r="AV183" s="13" t="s">
        <v>88</v>
      </c>
      <c r="AW183" s="13" t="s">
        <v>38</v>
      </c>
      <c r="AX183" s="13" t="s">
        <v>77</v>
      </c>
      <c r="AY183" s="237" t="s">
        <v>173</v>
      </c>
    </row>
    <row r="184" s="15" customFormat="1">
      <c r="A184" s="15"/>
      <c r="B184" s="248"/>
      <c r="C184" s="249"/>
      <c r="D184" s="228" t="s">
        <v>183</v>
      </c>
      <c r="E184" s="250" t="s">
        <v>124</v>
      </c>
      <c r="F184" s="251" t="s">
        <v>246</v>
      </c>
      <c r="G184" s="249"/>
      <c r="H184" s="252">
        <v>8589.8960000000006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8" t="s">
        <v>183</v>
      </c>
      <c r="AU184" s="258" t="s">
        <v>88</v>
      </c>
      <c r="AV184" s="15" t="s">
        <v>179</v>
      </c>
      <c r="AW184" s="15" t="s">
        <v>38</v>
      </c>
      <c r="AX184" s="15" t="s">
        <v>85</v>
      </c>
      <c r="AY184" s="258" t="s">
        <v>173</v>
      </c>
    </row>
    <row r="185" s="2" customFormat="1" ht="37.8" customHeight="1">
      <c r="A185" s="41"/>
      <c r="B185" s="42"/>
      <c r="C185" s="208" t="s">
        <v>348</v>
      </c>
      <c r="D185" s="208" t="s">
        <v>175</v>
      </c>
      <c r="E185" s="209" t="s">
        <v>349</v>
      </c>
      <c r="F185" s="210" t="s">
        <v>350</v>
      </c>
      <c r="G185" s="211" t="s">
        <v>101</v>
      </c>
      <c r="H185" s="212">
        <v>42949.480000000003</v>
      </c>
      <c r="I185" s="213"/>
      <c r="J185" s="214">
        <f>ROUND(I185*H185,2)</f>
        <v>0</v>
      </c>
      <c r="K185" s="210" t="s">
        <v>178</v>
      </c>
      <c r="L185" s="47"/>
      <c r="M185" s="215" t="s">
        <v>21</v>
      </c>
      <c r="N185" s="216" t="s">
        <v>48</v>
      </c>
      <c r="O185" s="87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9" t="s">
        <v>179</v>
      </c>
      <c r="AT185" s="219" t="s">
        <v>175</v>
      </c>
      <c r="AU185" s="219" t="s">
        <v>88</v>
      </c>
      <c r="AY185" s="20" t="s">
        <v>173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20" t="s">
        <v>85</v>
      </c>
      <c r="BK185" s="220">
        <f>ROUND(I185*H185,2)</f>
        <v>0</v>
      </c>
      <c r="BL185" s="20" t="s">
        <v>179</v>
      </c>
      <c r="BM185" s="219" t="s">
        <v>351</v>
      </c>
    </row>
    <row r="186" s="2" customFormat="1">
      <c r="A186" s="41"/>
      <c r="B186" s="42"/>
      <c r="C186" s="43"/>
      <c r="D186" s="221" t="s">
        <v>181</v>
      </c>
      <c r="E186" s="43"/>
      <c r="F186" s="222" t="s">
        <v>352</v>
      </c>
      <c r="G186" s="43"/>
      <c r="H186" s="43"/>
      <c r="I186" s="223"/>
      <c r="J186" s="43"/>
      <c r="K186" s="43"/>
      <c r="L186" s="47"/>
      <c r="M186" s="224"/>
      <c r="N186" s="225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181</v>
      </c>
      <c r="AU186" s="20" t="s">
        <v>88</v>
      </c>
    </row>
    <row r="187" s="13" customFormat="1">
      <c r="A187" s="13"/>
      <c r="B187" s="226"/>
      <c r="C187" s="227"/>
      <c r="D187" s="228" t="s">
        <v>183</v>
      </c>
      <c r="E187" s="229" t="s">
        <v>21</v>
      </c>
      <c r="F187" s="230" t="s">
        <v>353</v>
      </c>
      <c r="G187" s="227"/>
      <c r="H187" s="231">
        <v>42949.480000000003</v>
      </c>
      <c r="I187" s="232"/>
      <c r="J187" s="227"/>
      <c r="K187" s="227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183</v>
      </c>
      <c r="AU187" s="237" t="s">
        <v>88</v>
      </c>
      <c r="AV187" s="13" t="s">
        <v>88</v>
      </c>
      <c r="AW187" s="13" t="s">
        <v>38</v>
      </c>
      <c r="AX187" s="13" t="s">
        <v>85</v>
      </c>
      <c r="AY187" s="237" t="s">
        <v>173</v>
      </c>
    </row>
    <row r="188" s="2" customFormat="1" ht="24.15" customHeight="1">
      <c r="A188" s="41"/>
      <c r="B188" s="42"/>
      <c r="C188" s="208" t="s">
        <v>354</v>
      </c>
      <c r="D188" s="208" t="s">
        <v>175</v>
      </c>
      <c r="E188" s="209" t="s">
        <v>355</v>
      </c>
      <c r="F188" s="210" t="s">
        <v>356</v>
      </c>
      <c r="G188" s="211" t="s">
        <v>101</v>
      </c>
      <c r="H188" s="212">
        <v>284.29599999999999</v>
      </c>
      <c r="I188" s="213"/>
      <c r="J188" s="214">
        <f>ROUND(I188*H188,2)</f>
        <v>0</v>
      </c>
      <c r="K188" s="210" t="s">
        <v>178</v>
      </c>
      <c r="L188" s="47"/>
      <c r="M188" s="215" t="s">
        <v>21</v>
      </c>
      <c r="N188" s="216" t="s">
        <v>48</v>
      </c>
      <c r="O188" s="87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9" t="s">
        <v>179</v>
      </c>
      <c r="AT188" s="219" t="s">
        <v>175</v>
      </c>
      <c r="AU188" s="219" t="s">
        <v>88</v>
      </c>
      <c r="AY188" s="20" t="s">
        <v>173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20" t="s">
        <v>85</v>
      </c>
      <c r="BK188" s="220">
        <f>ROUND(I188*H188,2)</f>
        <v>0</v>
      </c>
      <c r="BL188" s="20" t="s">
        <v>179</v>
      </c>
      <c r="BM188" s="219" t="s">
        <v>357</v>
      </c>
    </row>
    <row r="189" s="2" customFormat="1">
      <c r="A189" s="41"/>
      <c r="B189" s="42"/>
      <c r="C189" s="43"/>
      <c r="D189" s="221" t="s">
        <v>181</v>
      </c>
      <c r="E189" s="43"/>
      <c r="F189" s="222" t="s">
        <v>358</v>
      </c>
      <c r="G189" s="43"/>
      <c r="H189" s="43"/>
      <c r="I189" s="223"/>
      <c r="J189" s="43"/>
      <c r="K189" s="43"/>
      <c r="L189" s="47"/>
      <c r="M189" s="224"/>
      <c r="N189" s="225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181</v>
      </c>
      <c r="AU189" s="20" t="s">
        <v>88</v>
      </c>
    </row>
    <row r="190" s="14" customFormat="1">
      <c r="A190" s="14"/>
      <c r="B190" s="238"/>
      <c r="C190" s="239"/>
      <c r="D190" s="228" t="s">
        <v>183</v>
      </c>
      <c r="E190" s="240" t="s">
        <v>21</v>
      </c>
      <c r="F190" s="241" t="s">
        <v>359</v>
      </c>
      <c r="G190" s="239"/>
      <c r="H190" s="240" t="s">
        <v>21</v>
      </c>
      <c r="I190" s="242"/>
      <c r="J190" s="239"/>
      <c r="K190" s="239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183</v>
      </c>
      <c r="AU190" s="247" t="s">
        <v>88</v>
      </c>
      <c r="AV190" s="14" t="s">
        <v>85</v>
      </c>
      <c r="AW190" s="14" t="s">
        <v>38</v>
      </c>
      <c r="AX190" s="14" t="s">
        <v>77</v>
      </c>
      <c r="AY190" s="247" t="s">
        <v>173</v>
      </c>
    </row>
    <row r="191" s="13" customFormat="1">
      <c r="A191" s="13"/>
      <c r="B191" s="226"/>
      <c r="C191" s="227"/>
      <c r="D191" s="228" t="s">
        <v>183</v>
      </c>
      <c r="E191" s="229" t="s">
        <v>21</v>
      </c>
      <c r="F191" s="230" t="s">
        <v>344</v>
      </c>
      <c r="G191" s="227"/>
      <c r="H191" s="231">
        <v>284.29599999999999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183</v>
      </c>
      <c r="AU191" s="237" t="s">
        <v>88</v>
      </c>
      <c r="AV191" s="13" t="s">
        <v>88</v>
      </c>
      <c r="AW191" s="13" t="s">
        <v>38</v>
      </c>
      <c r="AX191" s="13" t="s">
        <v>85</v>
      </c>
      <c r="AY191" s="237" t="s">
        <v>173</v>
      </c>
    </row>
    <row r="192" s="2" customFormat="1" ht="37.8" customHeight="1">
      <c r="A192" s="41"/>
      <c r="B192" s="42"/>
      <c r="C192" s="208" t="s">
        <v>360</v>
      </c>
      <c r="D192" s="208" t="s">
        <v>175</v>
      </c>
      <c r="E192" s="209" t="s">
        <v>361</v>
      </c>
      <c r="F192" s="210" t="s">
        <v>362</v>
      </c>
      <c r="G192" s="211" t="s">
        <v>101</v>
      </c>
      <c r="H192" s="212">
        <v>6787.4099999999999</v>
      </c>
      <c r="I192" s="213"/>
      <c r="J192" s="214">
        <f>ROUND(I192*H192,2)</f>
        <v>0</v>
      </c>
      <c r="K192" s="210" t="s">
        <v>178</v>
      </c>
      <c r="L192" s="47"/>
      <c r="M192" s="215" t="s">
        <v>21</v>
      </c>
      <c r="N192" s="216" t="s">
        <v>48</v>
      </c>
      <c r="O192" s="87"/>
      <c r="P192" s="217">
        <f>O192*H192</f>
        <v>0</v>
      </c>
      <c r="Q192" s="217">
        <v>0</v>
      </c>
      <c r="R192" s="217">
        <f>Q192*H192</f>
        <v>0</v>
      </c>
      <c r="S192" s="217">
        <v>0</v>
      </c>
      <c r="T192" s="218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9" t="s">
        <v>179</v>
      </c>
      <c r="AT192" s="219" t="s">
        <v>175</v>
      </c>
      <c r="AU192" s="219" t="s">
        <v>88</v>
      </c>
      <c r="AY192" s="20" t="s">
        <v>173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85</v>
      </c>
      <c r="BK192" s="220">
        <f>ROUND(I192*H192,2)</f>
        <v>0</v>
      </c>
      <c r="BL192" s="20" t="s">
        <v>179</v>
      </c>
      <c r="BM192" s="219" t="s">
        <v>363</v>
      </c>
    </row>
    <row r="193" s="2" customFormat="1">
      <c r="A193" s="41"/>
      <c r="B193" s="42"/>
      <c r="C193" s="43"/>
      <c r="D193" s="221" t="s">
        <v>181</v>
      </c>
      <c r="E193" s="43"/>
      <c r="F193" s="222" t="s">
        <v>364</v>
      </c>
      <c r="G193" s="43"/>
      <c r="H193" s="43"/>
      <c r="I193" s="223"/>
      <c r="J193" s="43"/>
      <c r="K193" s="43"/>
      <c r="L193" s="47"/>
      <c r="M193" s="224"/>
      <c r="N193" s="225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181</v>
      </c>
      <c r="AU193" s="20" t="s">
        <v>88</v>
      </c>
    </row>
    <row r="194" s="14" customFormat="1">
      <c r="A194" s="14"/>
      <c r="B194" s="238"/>
      <c r="C194" s="239"/>
      <c r="D194" s="228" t="s">
        <v>183</v>
      </c>
      <c r="E194" s="240" t="s">
        <v>21</v>
      </c>
      <c r="F194" s="241" t="s">
        <v>240</v>
      </c>
      <c r="G194" s="239"/>
      <c r="H194" s="240" t="s">
        <v>21</v>
      </c>
      <c r="I194" s="242"/>
      <c r="J194" s="239"/>
      <c r="K194" s="239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183</v>
      </c>
      <c r="AU194" s="247" t="s">
        <v>88</v>
      </c>
      <c r="AV194" s="14" t="s">
        <v>85</v>
      </c>
      <c r="AW194" s="14" t="s">
        <v>38</v>
      </c>
      <c r="AX194" s="14" t="s">
        <v>77</v>
      </c>
      <c r="AY194" s="247" t="s">
        <v>173</v>
      </c>
    </row>
    <row r="195" s="13" customFormat="1">
      <c r="A195" s="13"/>
      <c r="B195" s="226"/>
      <c r="C195" s="227"/>
      <c r="D195" s="228" t="s">
        <v>183</v>
      </c>
      <c r="E195" s="229" t="s">
        <v>21</v>
      </c>
      <c r="F195" s="230" t="s">
        <v>365</v>
      </c>
      <c r="G195" s="227"/>
      <c r="H195" s="231">
        <v>6593.4099999999999</v>
      </c>
      <c r="I195" s="232"/>
      <c r="J195" s="227"/>
      <c r="K195" s="227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183</v>
      </c>
      <c r="AU195" s="237" t="s">
        <v>88</v>
      </c>
      <c r="AV195" s="13" t="s">
        <v>88</v>
      </c>
      <c r="AW195" s="13" t="s">
        <v>38</v>
      </c>
      <c r="AX195" s="13" t="s">
        <v>77</v>
      </c>
      <c r="AY195" s="237" t="s">
        <v>173</v>
      </c>
    </row>
    <row r="196" s="13" customFormat="1">
      <c r="A196" s="13"/>
      <c r="B196" s="226"/>
      <c r="C196" s="227"/>
      <c r="D196" s="228" t="s">
        <v>183</v>
      </c>
      <c r="E196" s="229" t="s">
        <v>21</v>
      </c>
      <c r="F196" s="230" t="s">
        <v>366</v>
      </c>
      <c r="G196" s="227"/>
      <c r="H196" s="231">
        <v>97</v>
      </c>
      <c r="I196" s="232"/>
      <c r="J196" s="227"/>
      <c r="K196" s="227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183</v>
      </c>
      <c r="AU196" s="237" t="s">
        <v>88</v>
      </c>
      <c r="AV196" s="13" t="s">
        <v>88</v>
      </c>
      <c r="AW196" s="13" t="s">
        <v>38</v>
      </c>
      <c r="AX196" s="13" t="s">
        <v>77</v>
      </c>
      <c r="AY196" s="237" t="s">
        <v>173</v>
      </c>
    </row>
    <row r="197" s="13" customFormat="1">
      <c r="A197" s="13"/>
      <c r="B197" s="226"/>
      <c r="C197" s="227"/>
      <c r="D197" s="228" t="s">
        <v>183</v>
      </c>
      <c r="E197" s="229" t="s">
        <v>21</v>
      </c>
      <c r="F197" s="230" t="s">
        <v>367</v>
      </c>
      <c r="G197" s="227"/>
      <c r="H197" s="231">
        <v>97</v>
      </c>
      <c r="I197" s="232"/>
      <c r="J197" s="227"/>
      <c r="K197" s="227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183</v>
      </c>
      <c r="AU197" s="237" t="s">
        <v>88</v>
      </c>
      <c r="AV197" s="13" t="s">
        <v>88</v>
      </c>
      <c r="AW197" s="13" t="s">
        <v>38</v>
      </c>
      <c r="AX197" s="13" t="s">
        <v>77</v>
      </c>
      <c r="AY197" s="237" t="s">
        <v>173</v>
      </c>
    </row>
    <row r="198" s="15" customFormat="1">
      <c r="A198" s="15"/>
      <c r="B198" s="248"/>
      <c r="C198" s="249"/>
      <c r="D198" s="228" t="s">
        <v>183</v>
      </c>
      <c r="E198" s="250" t="s">
        <v>117</v>
      </c>
      <c r="F198" s="251" t="s">
        <v>246</v>
      </c>
      <c r="G198" s="249"/>
      <c r="H198" s="252">
        <v>6787.4099999999999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8" t="s">
        <v>183</v>
      </c>
      <c r="AU198" s="258" t="s">
        <v>88</v>
      </c>
      <c r="AV198" s="15" t="s">
        <v>179</v>
      </c>
      <c r="AW198" s="15" t="s">
        <v>38</v>
      </c>
      <c r="AX198" s="15" t="s">
        <v>85</v>
      </c>
      <c r="AY198" s="258" t="s">
        <v>173</v>
      </c>
    </row>
    <row r="199" s="2" customFormat="1" ht="24.15" customHeight="1">
      <c r="A199" s="41"/>
      <c r="B199" s="42"/>
      <c r="C199" s="208" t="s">
        <v>368</v>
      </c>
      <c r="D199" s="208" t="s">
        <v>175</v>
      </c>
      <c r="E199" s="209" t="s">
        <v>369</v>
      </c>
      <c r="F199" s="210" t="s">
        <v>370</v>
      </c>
      <c r="G199" s="211" t="s">
        <v>256</v>
      </c>
      <c r="H199" s="212">
        <v>2666.8420000000001</v>
      </c>
      <c r="I199" s="213"/>
      <c r="J199" s="214">
        <f>ROUND(I199*H199,2)</f>
        <v>0</v>
      </c>
      <c r="K199" s="210" t="s">
        <v>178</v>
      </c>
      <c r="L199" s="47"/>
      <c r="M199" s="215" t="s">
        <v>21</v>
      </c>
      <c r="N199" s="216" t="s">
        <v>48</v>
      </c>
      <c r="O199" s="87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9" t="s">
        <v>179</v>
      </c>
      <c r="AT199" s="219" t="s">
        <v>175</v>
      </c>
      <c r="AU199" s="219" t="s">
        <v>88</v>
      </c>
      <c r="AY199" s="20" t="s">
        <v>173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20" t="s">
        <v>85</v>
      </c>
      <c r="BK199" s="220">
        <f>ROUND(I199*H199,2)</f>
        <v>0</v>
      </c>
      <c r="BL199" s="20" t="s">
        <v>179</v>
      </c>
      <c r="BM199" s="219" t="s">
        <v>371</v>
      </c>
    </row>
    <row r="200" s="2" customFormat="1">
      <c r="A200" s="41"/>
      <c r="B200" s="42"/>
      <c r="C200" s="43"/>
      <c r="D200" s="221" t="s">
        <v>181</v>
      </c>
      <c r="E200" s="43"/>
      <c r="F200" s="222" t="s">
        <v>372</v>
      </c>
      <c r="G200" s="43"/>
      <c r="H200" s="43"/>
      <c r="I200" s="223"/>
      <c r="J200" s="43"/>
      <c r="K200" s="43"/>
      <c r="L200" s="47"/>
      <c r="M200" s="224"/>
      <c r="N200" s="225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181</v>
      </c>
      <c r="AU200" s="20" t="s">
        <v>88</v>
      </c>
    </row>
    <row r="201" s="13" customFormat="1">
      <c r="A201" s="13"/>
      <c r="B201" s="226"/>
      <c r="C201" s="227"/>
      <c r="D201" s="228" t="s">
        <v>183</v>
      </c>
      <c r="E201" s="229" t="s">
        <v>21</v>
      </c>
      <c r="F201" s="230" t="s">
        <v>373</v>
      </c>
      <c r="G201" s="227"/>
      <c r="H201" s="231">
        <v>2666.8420000000001</v>
      </c>
      <c r="I201" s="232"/>
      <c r="J201" s="227"/>
      <c r="K201" s="227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183</v>
      </c>
      <c r="AU201" s="237" t="s">
        <v>88</v>
      </c>
      <c r="AV201" s="13" t="s">
        <v>88</v>
      </c>
      <c r="AW201" s="13" t="s">
        <v>38</v>
      </c>
      <c r="AX201" s="13" t="s">
        <v>85</v>
      </c>
      <c r="AY201" s="237" t="s">
        <v>173</v>
      </c>
    </row>
    <row r="202" s="2" customFormat="1" ht="24.15" customHeight="1">
      <c r="A202" s="41"/>
      <c r="B202" s="42"/>
      <c r="C202" s="208" t="s">
        <v>374</v>
      </c>
      <c r="D202" s="208" t="s">
        <v>175</v>
      </c>
      <c r="E202" s="209" t="s">
        <v>375</v>
      </c>
      <c r="F202" s="210" t="s">
        <v>376</v>
      </c>
      <c r="G202" s="211" t="s">
        <v>101</v>
      </c>
      <c r="H202" s="212">
        <v>135.71000000000001</v>
      </c>
      <c r="I202" s="213"/>
      <c r="J202" s="214">
        <f>ROUND(I202*H202,2)</f>
        <v>0</v>
      </c>
      <c r="K202" s="210" t="s">
        <v>178</v>
      </c>
      <c r="L202" s="47"/>
      <c r="M202" s="215" t="s">
        <v>21</v>
      </c>
      <c r="N202" s="216" t="s">
        <v>48</v>
      </c>
      <c r="O202" s="87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9" t="s">
        <v>179</v>
      </c>
      <c r="AT202" s="219" t="s">
        <v>175</v>
      </c>
      <c r="AU202" s="219" t="s">
        <v>88</v>
      </c>
      <c r="AY202" s="20" t="s">
        <v>173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20" t="s">
        <v>85</v>
      </c>
      <c r="BK202" s="220">
        <f>ROUND(I202*H202,2)</f>
        <v>0</v>
      </c>
      <c r="BL202" s="20" t="s">
        <v>179</v>
      </c>
      <c r="BM202" s="219" t="s">
        <v>377</v>
      </c>
    </row>
    <row r="203" s="2" customFormat="1">
      <c r="A203" s="41"/>
      <c r="B203" s="42"/>
      <c r="C203" s="43"/>
      <c r="D203" s="221" t="s">
        <v>181</v>
      </c>
      <c r="E203" s="43"/>
      <c r="F203" s="222" t="s">
        <v>378</v>
      </c>
      <c r="G203" s="43"/>
      <c r="H203" s="43"/>
      <c r="I203" s="223"/>
      <c r="J203" s="43"/>
      <c r="K203" s="43"/>
      <c r="L203" s="47"/>
      <c r="M203" s="224"/>
      <c r="N203" s="225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181</v>
      </c>
      <c r="AU203" s="20" t="s">
        <v>88</v>
      </c>
    </row>
    <row r="204" s="14" customFormat="1">
      <c r="A204" s="14"/>
      <c r="B204" s="238"/>
      <c r="C204" s="239"/>
      <c r="D204" s="228" t="s">
        <v>183</v>
      </c>
      <c r="E204" s="240" t="s">
        <v>21</v>
      </c>
      <c r="F204" s="241" t="s">
        <v>240</v>
      </c>
      <c r="G204" s="239"/>
      <c r="H204" s="240" t="s">
        <v>21</v>
      </c>
      <c r="I204" s="242"/>
      <c r="J204" s="239"/>
      <c r="K204" s="239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183</v>
      </c>
      <c r="AU204" s="247" t="s">
        <v>88</v>
      </c>
      <c r="AV204" s="14" t="s">
        <v>85</v>
      </c>
      <c r="AW204" s="14" t="s">
        <v>38</v>
      </c>
      <c r="AX204" s="14" t="s">
        <v>77</v>
      </c>
      <c r="AY204" s="247" t="s">
        <v>173</v>
      </c>
    </row>
    <row r="205" s="13" customFormat="1">
      <c r="A205" s="13"/>
      <c r="B205" s="226"/>
      <c r="C205" s="227"/>
      <c r="D205" s="228" t="s">
        <v>183</v>
      </c>
      <c r="E205" s="229" t="s">
        <v>21</v>
      </c>
      <c r="F205" s="230" t="s">
        <v>379</v>
      </c>
      <c r="G205" s="227"/>
      <c r="H205" s="231">
        <v>124.70999999999999</v>
      </c>
      <c r="I205" s="232"/>
      <c r="J205" s="227"/>
      <c r="K205" s="227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183</v>
      </c>
      <c r="AU205" s="237" t="s">
        <v>88</v>
      </c>
      <c r="AV205" s="13" t="s">
        <v>88</v>
      </c>
      <c r="AW205" s="13" t="s">
        <v>38</v>
      </c>
      <c r="AX205" s="13" t="s">
        <v>77</v>
      </c>
      <c r="AY205" s="237" t="s">
        <v>173</v>
      </c>
    </row>
    <row r="206" s="13" customFormat="1">
      <c r="A206" s="13"/>
      <c r="B206" s="226"/>
      <c r="C206" s="227"/>
      <c r="D206" s="228" t="s">
        <v>183</v>
      </c>
      <c r="E206" s="229" t="s">
        <v>21</v>
      </c>
      <c r="F206" s="230" t="s">
        <v>380</v>
      </c>
      <c r="G206" s="227"/>
      <c r="H206" s="231">
        <v>11</v>
      </c>
      <c r="I206" s="232"/>
      <c r="J206" s="227"/>
      <c r="K206" s="227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183</v>
      </c>
      <c r="AU206" s="237" t="s">
        <v>88</v>
      </c>
      <c r="AV206" s="13" t="s">
        <v>88</v>
      </c>
      <c r="AW206" s="13" t="s">
        <v>38</v>
      </c>
      <c r="AX206" s="13" t="s">
        <v>77</v>
      </c>
      <c r="AY206" s="237" t="s">
        <v>173</v>
      </c>
    </row>
    <row r="207" s="15" customFormat="1">
      <c r="A207" s="15"/>
      <c r="B207" s="248"/>
      <c r="C207" s="249"/>
      <c r="D207" s="228" t="s">
        <v>183</v>
      </c>
      <c r="E207" s="250" t="s">
        <v>130</v>
      </c>
      <c r="F207" s="251" t="s">
        <v>246</v>
      </c>
      <c r="G207" s="249"/>
      <c r="H207" s="252">
        <v>135.71000000000001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8" t="s">
        <v>183</v>
      </c>
      <c r="AU207" s="258" t="s">
        <v>88</v>
      </c>
      <c r="AV207" s="15" t="s">
        <v>179</v>
      </c>
      <c r="AW207" s="15" t="s">
        <v>38</v>
      </c>
      <c r="AX207" s="15" t="s">
        <v>85</v>
      </c>
      <c r="AY207" s="258" t="s">
        <v>173</v>
      </c>
    </row>
    <row r="208" s="2" customFormat="1" ht="24.15" customHeight="1">
      <c r="A208" s="41"/>
      <c r="B208" s="42"/>
      <c r="C208" s="208" t="s">
        <v>381</v>
      </c>
      <c r="D208" s="208" t="s">
        <v>175</v>
      </c>
      <c r="E208" s="209" t="s">
        <v>382</v>
      </c>
      <c r="F208" s="210" t="s">
        <v>383</v>
      </c>
      <c r="G208" s="211" t="s">
        <v>188</v>
      </c>
      <c r="H208" s="212">
        <v>52</v>
      </c>
      <c r="I208" s="213"/>
      <c r="J208" s="214">
        <f>ROUND(I208*H208,2)</f>
        <v>0</v>
      </c>
      <c r="K208" s="210" t="s">
        <v>178</v>
      </c>
      <c r="L208" s="47"/>
      <c r="M208" s="215" t="s">
        <v>21</v>
      </c>
      <c r="N208" s="216" t="s">
        <v>48</v>
      </c>
      <c r="O208" s="87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9" t="s">
        <v>179</v>
      </c>
      <c r="AT208" s="219" t="s">
        <v>175</v>
      </c>
      <c r="AU208" s="219" t="s">
        <v>88</v>
      </c>
      <c r="AY208" s="20" t="s">
        <v>173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85</v>
      </c>
      <c r="BK208" s="220">
        <f>ROUND(I208*H208,2)</f>
        <v>0</v>
      </c>
      <c r="BL208" s="20" t="s">
        <v>179</v>
      </c>
      <c r="BM208" s="219" t="s">
        <v>384</v>
      </c>
    </row>
    <row r="209" s="2" customFormat="1">
      <c r="A209" s="41"/>
      <c r="B209" s="42"/>
      <c r="C209" s="43"/>
      <c r="D209" s="221" t="s">
        <v>181</v>
      </c>
      <c r="E209" s="43"/>
      <c r="F209" s="222" t="s">
        <v>385</v>
      </c>
      <c r="G209" s="43"/>
      <c r="H209" s="43"/>
      <c r="I209" s="223"/>
      <c r="J209" s="43"/>
      <c r="K209" s="43"/>
      <c r="L209" s="47"/>
      <c r="M209" s="224"/>
      <c r="N209" s="225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181</v>
      </c>
      <c r="AU209" s="20" t="s">
        <v>88</v>
      </c>
    </row>
    <row r="210" s="13" customFormat="1">
      <c r="A210" s="13"/>
      <c r="B210" s="226"/>
      <c r="C210" s="227"/>
      <c r="D210" s="228" t="s">
        <v>183</v>
      </c>
      <c r="E210" s="229" t="s">
        <v>21</v>
      </c>
      <c r="F210" s="230" t="s">
        <v>293</v>
      </c>
      <c r="G210" s="227"/>
      <c r="H210" s="231">
        <v>52</v>
      </c>
      <c r="I210" s="232"/>
      <c r="J210" s="227"/>
      <c r="K210" s="227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183</v>
      </c>
      <c r="AU210" s="237" t="s">
        <v>88</v>
      </c>
      <c r="AV210" s="13" t="s">
        <v>88</v>
      </c>
      <c r="AW210" s="13" t="s">
        <v>38</v>
      </c>
      <c r="AX210" s="13" t="s">
        <v>85</v>
      </c>
      <c r="AY210" s="237" t="s">
        <v>173</v>
      </c>
    </row>
    <row r="211" s="2" customFormat="1" ht="24.15" customHeight="1">
      <c r="A211" s="41"/>
      <c r="B211" s="42"/>
      <c r="C211" s="208" t="s">
        <v>386</v>
      </c>
      <c r="D211" s="208" t="s">
        <v>175</v>
      </c>
      <c r="E211" s="209" t="s">
        <v>387</v>
      </c>
      <c r="F211" s="210" t="s">
        <v>388</v>
      </c>
      <c r="G211" s="211" t="s">
        <v>188</v>
      </c>
      <c r="H211" s="212">
        <v>77</v>
      </c>
      <c r="I211" s="213"/>
      <c r="J211" s="214">
        <f>ROUND(I211*H211,2)</f>
        <v>0</v>
      </c>
      <c r="K211" s="210" t="s">
        <v>178</v>
      </c>
      <c r="L211" s="47"/>
      <c r="M211" s="215" t="s">
        <v>21</v>
      </c>
      <c r="N211" s="216" t="s">
        <v>48</v>
      </c>
      <c r="O211" s="87"/>
      <c r="P211" s="217">
        <f>O211*H211</f>
        <v>0</v>
      </c>
      <c r="Q211" s="217">
        <v>0</v>
      </c>
      <c r="R211" s="217">
        <f>Q211*H211</f>
        <v>0</v>
      </c>
      <c r="S211" s="217">
        <v>0</v>
      </c>
      <c r="T211" s="218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9" t="s">
        <v>179</v>
      </c>
      <c r="AT211" s="219" t="s">
        <v>175</v>
      </c>
      <c r="AU211" s="219" t="s">
        <v>88</v>
      </c>
      <c r="AY211" s="20" t="s">
        <v>173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20" t="s">
        <v>85</v>
      </c>
      <c r="BK211" s="220">
        <f>ROUND(I211*H211,2)</f>
        <v>0</v>
      </c>
      <c r="BL211" s="20" t="s">
        <v>179</v>
      </c>
      <c r="BM211" s="219" t="s">
        <v>389</v>
      </c>
    </row>
    <row r="212" s="2" customFormat="1">
      <c r="A212" s="41"/>
      <c r="B212" s="42"/>
      <c r="C212" s="43"/>
      <c r="D212" s="221" t="s">
        <v>181</v>
      </c>
      <c r="E212" s="43"/>
      <c r="F212" s="222" t="s">
        <v>390</v>
      </c>
      <c r="G212" s="43"/>
      <c r="H212" s="43"/>
      <c r="I212" s="223"/>
      <c r="J212" s="43"/>
      <c r="K212" s="43"/>
      <c r="L212" s="47"/>
      <c r="M212" s="224"/>
      <c r="N212" s="225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181</v>
      </c>
      <c r="AU212" s="20" t="s">
        <v>88</v>
      </c>
    </row>
    <row r="213" s="13" customFormat="1">
      <c r="A213" s="13"/>
      <c r="B213" s="226"/>
      <c r="C213" s="227"/>
      <c r="D213" s="228" t="s">
        <v>183</v>
      </c>
      <c r="E213" s="229" t="s">
        <v>21</v>
      </c>
      <c r="F213" s="230" t="s">
        <v>282</v>
      </c>
      <c r="G213" s="227"/>
      <c r="H213" s="231">
        <v>77</v>
      </c>
      <c r="I213" s="232"/>
      <c r="J213" s="227"/>
      <c r="K213" s="227"/>
      <c r="L213" s="233"/>
      <c r="M213" s="234"/>
      <c r="N213" s="235"/>
      <c r="O213" s="235"/>
      <c r="P213" s="235"/>
      <c r="Q213" s="235"/>
      <c r="R213" s="235"/>
      <c r="S213" s="235"/>
      <c r="T213" s="23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7" t="s">
        <v>183</v>
      </c>
      <c r="AU213" s="237" t="s">
        <v>88</v>
      </c>
      <c r="AV213" s="13" t="s">
        <v>88</v>
      </c>
      <c r="AW213" s="13" t="s">
        <v>38</v>
      </c>
      <c r="AX213" s="13" t="s">
        <v>85</v>
      </c>
      <c r="AY213" s="237" t="s">
        <v>173</v>
      </c>
    </row>
    <row r="214" s="2" customFormat="1" ht="24.15" customHeight="1">
      <c r="A214" s="41"/>
      <c r="B214" s="42"/>
      <c r="C214" s="208" t="s">
        <v>391</v>
      </c>
      <c r="D214" s="208" t="s">
        <v>175</v>
      </c>
      <c r="E214" s="209" t="s">
        <v>392</v>
      </c>
      <c r="F214" s="210" t="s">
        <v>393</v>
      </c>
      <c r="G214" s="211" t="s">
        <v>188</v>
      </c>
      <c r="H214" s="212">
        <v>13</v>
      </c>
      <c r="I214" s="213"/>
      <c r="J214" s="214">
        <f>ROUND(I214*H214,2)</f>
        <v>0</v>
      </c>
      <c r="K214" s="210" t="s">
        <v>178</v>
      </c>
      <c r="L214" s="47"/>
      <c r="M214" s="215" t="s">
        <v>21</v>
      </c>
      <c r="N214" s="216" t="s">
        <v>48</v>
      </c>
      <c r="O214" s="87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9" t="s">
        <v>179</v>
      </c>
      <c r="AT214" s="219" t="s">
        <v>175</v>
      </c>
      <c r="AU214" s="219" t="s">
        <v>88</v>
      </c>
      <c r="AY214" s="20" t="s">
        <v>173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85</v>
      </c>
      <c r="BK214" s="220">
        <f>ROUND(I214*H214,2)</f>
        <v>0</v>
      </c>
      <c r="BL214" s="20" t="s">
        <v>179</v>
      </c>
      <c r="BM214" s="219" t="s">
        <v>394</v>
      </c>
    </row>
    <row r="215" s="2" customFormat="1">
      <c r="A215" s="41"/>
      <c r="B215" s="42"/>
      <c r="C215" s="43"/>
      <c r="D215" s="221" t="s">
        <v>181</v>
      </c>
      <c r="E215" s="43"/>
      <c r="F215" s="222" t="s">
        <v>395</v>
      </c>
      <c r="G215" s="43"/>
      <c r="H215" s="43"/>
      <c r="I215" s="223"/>
      <c r="J215" s="43"/>
      <c r="K215" s="43"/>
      <c r="L215" s="47"/>
      <c r="M215" s="224"/>
      <c r="N215" s="225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181</v>
      </c>
      <c r="AU215" s="20" t="s">
        <v>88</v>
      </c>
    </row>
    <row r="216" s="13" customFormat="1">
      <c r="A216" s="13"/>
      <c r="B216" s="226"/>
      <c r="C216" s="227"/>
      <c r="D216" s="228" t="s">
        <v>183</v>
      </c>
      <c r="E216" s="229" t="s">
        <v>21</v>
      </c>
      <c r="F216" s="230" t="s">
        <v>247</v>
      </c>
      <c r="G216" s="227"/>
      <c r="H216" s="231">
        <v>13</v>
      </c>
      <c r="I216" s="232"/>
      <c r="J216" s="227"/>
      <c r="K216" s="227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183</v>
      </c>
      <c r="AU216" s="237" t="s">
        <v>88</v>
      </c>
      <c r="AV216" s="13" t="s">
        <v>88</v>
      </c>
      <c r="AW216" s="13" t="s">
        <v>38</v>
      </c>
      <c r="AX216" s="13" t="s">
        <v>85</v>
      </c>
      <c r="AY216" s="237" t="s">
        <v>173</v>
      </c>
    </row>
    <row r="217" s="2" customFormat="1" ht="24.15" customHeight="1">
      <c r="A217" s="41"/>
      <c r="B217" s="42"/>
      <c r="C217" s="208" t="s">
        <v>396</v>
      </c>
      <c r="D217" s="208" t="s">
        <v>175</v>
      </c>
      <c r="E217" s="209" t="s">
        <v>397</v>
      </c>
      <c r="F217" s="210" t="s">
        <v>398</v>
      </c>
      <c r="G217" s="211" t="s">
        <v>97</v>
      </c>
      <c r="H217" s="212">
        <v>6501.6899999999996</v>
      </c>
      <c r="I217" s="213"/>
      <c r="J217" s="214">
        <f>ROUND(I217*H217,2)</f>
        <v>0</v>
      </c>
      <c r="K217" s="210" t="s">
        <v>178</v>
      </c>
      <c r="L217" s="47"/>
      <c r="M217" s="215" t="s">
        <v>21</v>
      </c>
      <c r="N217" s="216" t="s">
        <v>48</v>
      </c>
      <c r="O217" s="87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9" t="s">
        <v>179</v>
      </c>
      <c r="AT217" s="219" t="s">
        <v>175</v>
      </c>
      <c r="AU217" s="219" t="s">
        <v>88</v>
      </c>
      <c r="AY217" s="20" t="s">
        <v>173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0" t="s">
        <v>85</v>
      </c>
      <c r="BK217" s="220">
        <f>ROUND(I217*H217,2)</f>
        <v>0</v>
      </c>
      <c r="BL217" s="20" t="s">
        <v>179</v>
      </c>
      <c r="BM217" s="219" t="s">
        <v>399</v>
      </c>
    </row>
    <row r="218" s="2" customFormat="1">
      <c r="A218" s="41"/>
      <c r="B218" s="42"/>
      <c r="C218" s="43"/>
      <c r="D218" s="221" t="s">
        <v>181</v>
      </c>
      <c r="E218" s="43"/>
      <c r="F218" s="222" t="s">
        <v>400</v>
      </c>
      <c r="G218" s="43"/>
      <c r="H218" s="43"/>
      <c r="I218" s="223"/>
      <c r="J218" s="43"/>
      <c r="K218" s="43"/>
      <c r="L218" s="47"/>
      <c r="M218" s="224"/>
      <c r="N218" s="225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181</v>
      </c>
      <c r="AU218" s="20" t="s">
        <v>88</v>
      </c>
    </row>
    <row r="219" s="14" customFormat="1">
      <c r="A219" s="14"/>
      <c r="B219" s="238"/>
      <c r="C219" s="239"/>
      <c r="D219" s="228" t="s">
        <v>183</v>
      </c>
      <c r="E219" s="240" t="s">
        <v>21</v>
      </c>
      <c r="F219" s="241" t="s">
        <v>240</v>
      </c>
      <c r="G219" s="239"/>
      <c r="H219" s="240" t="s">
        <v>21</v>
      </c>
      <c r="I219" s="242"/>
      <c r="J219" s="239"/>
      <c r="K219" s="239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183</v>
      </c>
      <c r="AU219" s="247" t="s">
        <v>88</v>
      </c>
      <c r="AV219" s="14" t="s">
        <v>85</v>
      </c>
      <c r="AW219" s="14" t="s">
        <v>38</v>
      </c>
      <c r="AX219" s="14" t="s">
        <v>77</v>
      </c>
      <c r="AY219" s="247" t="s">
        <v>173</v>
      </c>
    </row>
    <row r="220" s="13" customFormat="1">
      <c r="A220" s="13"/>
      <c r="B220" s="226"/>
      <c r="C220" s="227"/>
      <c r="D220" s="228" t="s">
        <v>183</v>
      </c>
      <c r="E220" s="229" t="s">
        <v>21</v>
      </c>
      <c r="F220" s="230" t="s">
        <v>401</v>
      </c>
      <c r="G220" s="227"/>
      <c r="H220" s="231">
        <v>2680.9400000000001</v>
      </c>
      <c r="I220" s="232"/>
      <c r="J220" s="227"/>
      <c r="K220" s="227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183</v>
      </c>
      <c r="AU220" s="237" t="s">
        <v>88</v>
      </c>
      <c r="AV220" s="13" t="s">
        <v>88</v>
      </c>
      <c r="AW220" s="13" t="s">
        <v>38</v>
      </c>
      <c r="AX220" s="13" t="s">
        <v>77</v>
      </c>
      <c r="AY220" s="237" t="s">
        <v>173</v>
      </c>
    </row>
    <row r="221" s="13" customFormat="1">
      <c r="A221" s="13"/>
      <c r="B221" s="226"/>
      <c r="C221" s="227"/>
      <c r="D221" s="228" t="s">
        <v>183</v>
      </c>
      <c r="E221" s="229" t="s">
        <v>21</v>
      </c>
      <c r="F221" s="230" t="s">
        <v>402</v>
      </c>
      <c r="G221" s="227"/>
      <c r="H221" s="231">
        <v>111.55</v>
      </c>
      <c r="I221" s="232"/>
      <c r="J221" s="227"/>
      <c r="K221" s="227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183</v>
      </c>
      <c r="AU221" s="237" t="s">
        <v>88</v>
      </c>
      <c r="AV221" s="13" t="s">
        <v>88</v>
      </c>
      <c r="AW221" s="13" t="s">
        <v>38</v>
      </c>
      <c r="AX221" s="13" t="s">
        <v>77</v>
      </c>
      <c r="AY221" s="237" t="s">
        <v>173</v>
      </c>
    </row>
    <row r="222" s="13" customFormat="1">
      <c r="A222" s="13"/>
      <c r="B222" s="226"/>
      <c r="C222" s="227"/>
      <c r="D222" s="228" t="s">
        <v>183</v>
      </c>
      <c r="E222" s="229" t="s">
        <v>21</v>
      </c>
      <c r="F222" s="230" t="s">
        <v>403</v>
      </c>
      <c r="G222" s="227"/>
      <c r="H222" s="231">
        <v>3170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183</v>
      </c>
      <c r="AU222" s="237" t="s">
        <v>88</v>
      </c>
      <c r="AV222" s="13" t="s">
        <v>88</v>
      </c>
      <c r="AW222" s="13" t="s">
        <v>38</v>
      </c>
      <c r="AX222" s="13" t="s">
        <v>77</v>
      </c>
      <c r="AY222" s="237" t="s">
        <v>173</v>
      </c>
    </row>
    <row r="223" s="13" customFormat="1">
      <c r="A223" s="13"/>
      <c r="B223" s="226"/>
      <c r="C223" s="227"/>
      <c r="D223" s="228" t="s">
        <v>183</v>
      </c>
      <c r="E223" s="229" t="s">
        <v>21</v>
      </c>
      <c r="F223" s="230" t="s">
        <v>404</v>
      </c>
      <c r="G223" s="227"/>
      <c r="H223" s="231">
        <v>539.20000000000005</v>
      </c>
      <c r="I223" s="232"/>
      <c r="J223" s="227"/>
      <c r="K223" s="227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183</v>
      </c>
      <c r="AU223" s="237" t="s">
        <v>88</v>
      </c>
      <c r="AV223" s="13" t="s">
        <v>88</v>
      </c>
      <c r="AW223" s="13" t="s">
        <v>38</v>
      </c>
      <c r="AX223" s="13" t="s">
        <v>77</v>
      </c>
      <c r="AY223" s="237" t="s">
        <v>173</v>
      </c>
    </row>
    <row r="224" s="15" customFormat="1">
      <c r="A224" s="15"/>
      <c r="B224" s="248"/>
      <c r="C224" s="249"/>
      <c r="D224" s="228" t="s">
        <v>183</v>
      </c>
      <c r="E224" s="250" t="s">
        <v>104</v>
      </c>
      <c r="F224" s="251" t="s">
        <v>246</v>
      </c>
      <c r="G224" s="249"/>
      <c r="H224" s="252">
        <v>6501.6899999999996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8" t="s">
        <v>183</v>
      </c>
      <c r="AU224" s="258" t="s">
        <v>88</v>
      </c>
      <c r="AV224" s="15" t="s">
        <v>179</v>
      </c>
      <c r="AW224" s="15" t="s">
        <v>38</v>
      </c>
      <c r="AX224" s="15" t="s">
        <v>85</v>
      </c>
      <c r="AY224" s="258" t="s">
        <v>173</v>
      </c>
    </row>
    <row r="225" s="2" customFormat="1" ht="24.15" customHeight="1">
      <c r="A225" s="41"/>
      <c r="B225" s="42"/>
      <c r="C225" s="208" t="s">
        <v>405</v>
      </c>
      <c r="D225" s="208" t="s">
        <v>175</v>
      </c>
      <c r="E225" s="209" t="s">
        <v>406</v>
      </c>
      <c r="F225" s="210" t="s">
        <v>407</v>
      </c>
      <c r="G225" s="211" t="s">
        <v>97</v>
      </c>
      <c r="H225" s="212">
        <v>9377.6900000000005</v>
      </c>
      <c r="I225" s="213"/>
      <c r="J225" s="214">
        <f>ROUND(I225*H225,2)</f>
        <v>0</v>
      </c>
      <c r="K225" s="210" t="s">
        <v>178</v>
      </c>
      <c r="L225" s="47"/>
      <c r="M225" s="215" t="s">
        <v>21</v>
      </c>
      <c r="N225" s="216" t="s">
        <v>48</v>
      </c>
      <c r="O225" s="87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9" t="s">
        <v>179</v>
      </c>
      <c r="AT225" s="219" t="s">
        <v>175</v>
      </c>
      <c r="AU225" s="219" t="s">
        <v>88</v>
      </c>
      <c r="AY225" s="20" t="s">
        <v>173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0" t="s">
        <v>85</v>
      </c>
      <c r="BK225" s="220">
        <f>ROUND(I225*H225,2)</f>
        <v>0</v>
      </c>
      <c r="BL225" s="20" t="s">
        <v>179</v>
      </c>
      <c r="BM225" s="219" t="s">
        <v>408</v>
      </c>
    </row>
    <row r="226" s="2" customFormat="1">
      <c r="A226" s="41"/>
      <c r="B226" s="42"/>
      <c r="C226" s="43"/>
      <c r="D226" s="221" t="s">
        <v>181</v>
      </c>
      <c r="E226" s="43"/>
      <c r="F226" s="222" t="s">
        <v>409</v>
      </c>
      <c r="G226" s="43"/>
      <c r="H226" s="43"/>
      <c r="I226" s="223"/>
      <c r="J226" s="43"/>
      <c r="K226" s="43"/>
      <c r="L226" s="47"/>
      <c r="M226" s="224"/>
      <c r="N226" s="225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181</v>
      </c>
      <c r="AU226" s="20" t="s">
        <v>88</v>
      </c>
    </row>
    <row r="227" s="13" customFormat="1">
      <c r="A227" s="13"/>
      <c r="B227" s="226"/>
      <c r="C227" s="227"/>
      <c r="D227" s="228" t="s">
        <v>183</v>
      </c>
      <c r="E227" s="229" t="s">
        <v>21</v>
      </c>
      <c r="F227" s="230" t="s">
        <v>104</v>
      </c>
      <c r="G227" s="227"/>
      <c r="H227" s="231">
        <v>6501.6899999999996</v>
      </c>
      <c r="I227" s="232"/>
      <c r="J227" s="227"/>
      <c r="K227" s="227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183</v>
      </c>
      <c r="AU227" s="237" t="s">
        <v>88</v>
      </c>
      <c r="AV227" s="13" t="s">
        <v>88</v>
      </c>
      <c r="AW227" s="13" t="s">
        <v>38</v>
      </c>
      <c r="AX227" s="13" t="s">
        <v>77</v>
      </c>
      <c r="AY227" s="237" t="s">
        <v>173</v>
      </c>
    </row>
    <row r="228" s="13" customFormat="1">
      <c r="A228" s="13"/>
      <c r="B228" s="226"/>
      <c r="C228" s="227"/>
      <c r="D228" s="228" t="s">
        <v>183</v>
      </c>
      <c r="E228" s="229" t="s">
        <v>21</v>
      </c>
      <c r="F228" s="230" t="s">
        <v>410</v>
      </c>
      <c r="G228" s="227"/>
      <c r="H228" s="231">
        <v>2876</v>
      </c>
      <c r="I228" s="232"/>
      <c r="J228" s="227"/>
      <c r="K228" s="227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183</v>
      </c>
      <c r="AU228" s="237" t="s">
        <v>88</v>
      </c>
      <c r="AV228" s="13" t="s">
        <v>88</v>
      </c>
      <c r="AW228" s="13" t="s">
        <v>38</v>
      </c>
      <c r="AX228" s="13" t="s">
        <v>77</v>
      </c>
      <c r="AY228" s="237" t="s">
        <v>173</v>
      </c>
    </row>
    <row r="229" s="15" customFormat="1">
      <c r="A229" s="15"/>
      <c r="B229" s="248"/>
      <c r="C229" s="249"/>
      <c r="D229" s="228" t="s">
        <v>183</v>
      </c>
      <c r="E229" s="250" t="s">
        <v>21</v>
      </c>
      <c r="F229" s="251" t="s">
        <v>246</v>
      </c>
      <c r="G229" s="249"/>
      <c r="H229" s="252">
        <v>9377.6899999999987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8" t="s">
        <v>183</v>
      </c>
      <c r="AU229" s="258" t="s">
        <v>88</v>
      </c>
      <c r="AV229" s="15" t="s">
        <v>179</v>
      </c>
      <c r="AW229" s="15" t="s">
        <v>38</v>
      </c>
      <c r="AX229" s="15" t="s">
        <v>85</v>
      </c>
      <c r="AY229" s="258" t="s">
        <v>173</v>
      </c>
    </row>
    <row r="230" s="2" customFormat="1" ht="16.5" customHeight="1">
      <c r="A230" s="41"/>
      <c r="B230" s="42"/>
      <c r="C230" s="259" t="s">
        <v>411</v>
      </c>
      <c r="D230" s="259" t="s">
        <v>253</v>
      </c>
      <c r="E230" s="260" t="s">
        <v>412</v>
      </c>
      <c r="F230" s="261" t="s">
        <v>413</v>
      </c>
      <c r="G230" s="262" t="s">
        <v>414</v>
      </c>
      <c r="H230" s="263">
        <v>392.60700000000003</v>
      </c>
      <c r="I230" s="264"/>
      <c r="J230" s="265">
        <f>ROUND(I230*H230,2)</f>
        <v>0</v>
      </c>
      <c r="K230" s="261" t="s">
        <v>178</v>
      </c>
      <c r="L230" s="266"/>
      <c r="M230" s="267" t="s">
        <v>21</v>
      </c>
      <c r="N230" s="268" t="s">
        <v>48</v>
      </c>
      <c r="O230" s="87"/>
      <c r="P230" s="217">
        <f>O230*H230</f>
        <v>0</v>
      </c>
      <c r="Q230" s="217">
        <v>0.001</v>
      </c>
      <c r="R230" s="217">
        <f>Q230*H230</f>
        <v>0.39260700000000004</v>
      </c>
      <c r="S230" s="217">
        <v>0</v>
      </c>
      <c r="T230" s="218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9" t="s">
        <v>215</v>
      </c>
      <c r="AT230" s="219" t="s">
        <v>253</v>
      </c>
      <c r="AU230" s="219" t="s">
        <v>88</v>
      </c>
      <c r="AY230" s="20" t="s">
        <v>173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20" t="s">
        <v>85</v>
      </c>
      <c r="BK230" s="220">
        <f>ROUND(I230*H230,2)</f>
        <v>0</v>
      </c>
      <c r="BL230" s="20" t="s">
        <v>179</v>
      </c>
      <c r="BM230" s="219" t="s">
        <v>415</v>
      </c>
    </row>
    <row r="231" s="13" customFormat="1">
      <c r="A231" s="13"/>
      <c r="B231" s="226"/>
      <c r="C231" s="227"/>
      <c r="D231" s="228" t="s">
        <v>183</v>
      </c>
      <c r="E231" s="229" t="s">
        <v>21</v>
      </c>
      <c r="F231" s="230" t="s">
        <v>416</v>
      </c>
      <c r="G231" s="227"/>
      <c r="H231" s="231">
        <v>392.60700000000003</v>
      </c>
      <c r="I231" s="232"/>
      <c r="J231" s="227"/>
      <c r="K231" s="227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183</v>
      </c>
      <c r="AU231" s="237" t="s">
        <v>88</v>
      </c>
      <c r="AV231" s="13" t="s">
        <v>88</v>
      </c>
      <c r="AW231" s="13" t="s">
        <v>38</v>
      </c>
      <c r="AX231" s="13" t="s">
        <v>85</v>
      </c>
      <c r="AY231" s="237" t="s">
        <v>173</v>
      </c>
    </row>
    <row r="232" s="2" customFormat="1" ht="24.15" customHeight="1">
      <c r="A232" s="41"/>
      <c r="B232" s="42"/>
      <c r="C232" s="208" t="s">
        <v>417</v>
      </c>
      <c r="D232" s="208" t="s">
        <v>175</v>
      </c>
      <c r="E232" s="209" t="s">
        <v>418</v>
      </c>
      <c r="F232" s="210" t="s">
        <v>419</v>
      </c>
      <c r="G232" s="211" t="s">
        <v>97</v>
      </c>
      <c r="H232" s="212">
        <v>3783.9499999999998</v>
      </c>
      <c r="I232" s="213"/>
      <c r="J232" s="214">
        <f>ROUND(I232*H232,2)</f>
        <v>0</v>
      </c>
      <c r="K232" s="210" t="s">
        <v>178</v>
      </c>
      <c r="L232" s="47"/>
      <c r="M232" s="215" t="s">
        <v>21</v>
      </c>
      <c r="N232" s="216" t="s">
        <v>48</v>
      </c>
      <c r="O232" s="87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9" t="s">
        <v>179</v>
      </c>
      <c r="AT232" s="219" t="s">
        <v>175</v>
      </c>
      <c r="AU232" s="219" t="s">
        <v>88</v>
      </c>
      <c r="AY232" s="20" t="s">
        <v>173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20" t="s">
        <v>85</v>
      </c>
      <c r="BK232" s="220">
        <f>ROUND(I232*H232,2)</f>
        <v>0</v>
      </c>
      <c r="BL232" s="20" t="s">
        <v>179</v>
      </c>
      <c r="BM232" s="219" t="s">
        <v>420</v>
      </c>
    </row>
    <row r="233" s="2" customFormat="1">
      <c r="A233" s="41"/>
      <c r="B233" s="42"/>
      <c r="C233" s="43"/>
      <c r="D233" s="221" t="s">
        <v>181</v>
      </c>
      <c r="E233" s="43"/>
      <c r="F233" s="222" t="s">
        <v>421</v>
      </c>
      <c r="G233" s="43"/>
      <c r="H233" s="43"/>
      <c r="I233" s="223"/>
      <c r="J233" s="43"/>
      <c r="K233" s="43"/>
      <c r="L233" s="47"/>
      <c r="M233" s="224"/>
      <c r="N233" s="225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181</v>
      </c>
      <c r="AU233" s="20" t="s">
        <v>88</v>
      </c>
    </row>
    <row r="234" s="13" customFormat="1">
      <c r="A234" s="13"/>
      <c r="B234" s="226"/>
      <c r="C234" s="227"/>
      <c r="D234" s="228" t="s">
        <v>183</v>
      </c>
      <c r="E234" s="229" t="s">
        <v>21</v>
      </c>
      <c r="F234" s="230" t="s">
        <v>95</v>
      </c>
      <c r="G234" s="227"/>
      <c r="H234" s="231">
        <v>3783.9499999999998</v>
      </c>
      <c r="I234" s="232"/>
      <c r="J234" s="227"/>
      <c r="K234" s="227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183</v>
      </c>
      <c r="AU234" s="237" t="s">
        <v>88</v>
      </c>
      <c r="AV234" s="13" t="s">
        <v>88</v>
      </c>
      <c r="AW234" s="13" t="s">
        <v>38</v>
      </c>
      <c r="AX234" s="13" t="s">
        <v>85</v>
      </c>
      <c r="AY234" s="237" t="s">
        <v>173</v>
      </c>
    </row>
    <row r="235" s="2" customFormat="1" ht="16.5" customHeight="1">
      <c r="A235" s="41"/>
      <c r="B235" s="42"/>
      <c r="C235" s="259" t="s">
        <v>422</v>
      </c>
      <c r="D235" s="259" t="s">
        <v>253</v>
      </c>
      <c r="E235" s="260" t="s">
        <v>423</v>
      </c>
      <c r="F235" s="261" t="s">
        <v>424</v>
      </c>
      <c r="G235" s="262" t="s">
        <v>414</v>
      </c>
      <c r="H235" s="263">
        <v>113.51900000000001</v>
      </c>
      <c r="I235" s="264"/>
      <c r="J235" s="265">
        <f>ROUND(I235*H235,2)</f>
        <v>0</v>
      </c>
      <c r="K235" s="261" t="s">
        <v>178</v>
      </c>
      <c r="L235" s="266"/>
      <c r="M235" s="267" t="s">
        <v>21</v>
      </c>
      <c r="N235" s="268" t="s">
        <v>48</v>
      </c>
      <c r="O235" s="87"/>
      <c r="P235" s="217">
        <f>O235*H235</f>
        <v>0</v>
      </c>
      <c r="Q235" s="217">
        <v>0.001</v>
      </c>
      <c r="R235" s="217">
        <f>Q235*H235</f>
        <v>0.11351900000000001</v>
      </c>
      <c r="S235" s="217">
        <v>0</v>
      </c>
      <c r="T235" s="218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9" t="s">
        <v>215</v>
      </c>
      <c r="AT235" s="219" t="s">
        <v>253</v>
      </c>
      <c r="AU235" s="219" t="s">
        <v>88</v>
      </c>
      <c r="AY235" s="20" t="s">
        <v>173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20" t="s">
        <v>85</v>
      </c>
      <c r="BK235" s="220">
        <f>ROUND(I235*H235,2)</f>
        <v>0</v>
      </c>
      <c r="BL235" s="20" t="s">
        <v>179</v>
      </c>
      <c r="BM235" s="219" t="s">
        <v>425</v>
      </c>
    </row>
    <row r="236" s="13" customFormat="1">
      <c r="A236" s="13"/>
      <c r="B236" s="226"/>
      <c r="C236" s="227"/>
      <c r="D236" s="228" t="s">
        <v>183</v>
      </c>
      <c r="E236" s="229" t="s">
        <v>21</v>
      </c>
      <c r="F236" s="230" t="s">
        <v>426</v>
      </c>
      <c r="G236" s="227"/>
      <c r="H236" s="231">
        <v>113.51900000000001</v>
      </c>
      <c r="I236" s="232"/>
      <c r="J236" s="227"/>
      <c r="K236" s="227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183</v>
      </c>
      <c r="AU236" s="237" t="s">
        <v>88</v>
      </c>
      <c r="AV236" s="13" t="s">
        <v>88</v>
      </c>
      <c r="AW236" s="13" t="s">
        <v>38</v>
      </c>
      <c r="AX236" s="13" t="s">
        <v>85</v>
      </c>
      <c r="AY236" s="237" t="s">
        <v>173</v>
      </c>
    </row>
    <row r="237" s="2" customFormat="1" ht="21.75" customHeight="1">
      <c r="A237" s="41"/>
      <c r="B237" s="42"/>
      <c r="C237" s="208" t="s">
        <v>427</v>
      </c>
      <c r="D237" s="208" t="s">
        <v>175</v>
      </c>
      <c r="E237" s="209" t="s">
        <v>428</v>
      </c>
      <c r="F237" s="210" t="s">
        <v>429</v>
      </c>
      <c r="G237" s="211" t="s">
        <v>97</v>
      </c>
      <c r="H237" s="212">
        <v>6501.6899999999996</v>
      </c>
      <c r="I237" s="213"/>
      <c r="J237" s="214">
        <f>ROUND(I237*H237,2)</f>
        <v>0</v>
      </c>
      <c r="K237" s="210" t="s">
        <v>178</v>
      </c>
      <c r="L237" s="47"/>
      <c r="M237" s="215" t="s">
        <v>21</v>
      </c>
      <c r="N237" s="216" t="s">
        <v>48</v>
      </c>
      <c r="O237" s="87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9" t="s">
        <v>179</v>
      </c>
      <c r="AT237" s="219" t="s">
        <v>175</v>
      </c>
      <c r="AU237" s="219" t="s">
        <v>88</v>
      </c>
      <c r="AY237" s="20" t="s">
        <v>173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20" t="s">
        <v>85</v>
      </c>
      <c r="BK237" s="220">
        <f>ROUND(I237*H237,2)</f>
        <v>0</v>
      </c>
      <c r="BL237" s="20" t="s">
        <v>179</v>
      </c>
      <c r="BM237" s="219" t="s">
        <v>430</v>
      </c>
    </row>
    <row r="238" s="2" customFormat="1">
      <c r="A238" s="41"/>
      <c r="B238" s="42"/>
      <c r="C238" s="43"/>
      <c r="D238" s="221" t="s">
        <v>181</v>
      </c>
      <c r="E238" s="43"/>
      <c r="F238" s="222" t="s">
        <v>431</v>
      </c>
      <c r="G238" s="43"/>
      <c r="H238" s="43"/>
      <c r="I238" s="223"/>
      <c r="J238" s="43"/>
      <c r="K238" s="43"/>
      <c r="L238" s="47"/>
      <c r="M238" s="224"/>
      <c r="N238" s="225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181</v>
      </c>
      <c r="AU238" s="20" t="s">
        <v>88</v>
      </c>
    </row>
    <row r="239" s="13" customFormat="1">
      <c r="A239" s="13"/>
      <c r="B239" s="226"/>
      <c r="C239" s="227"/>
      <c r="D239" s="228" t="s">
        <v>183</v>
      </c>
      <c r="E239" s="229" t="s">
        <v>21</v>
      </c>
      <c r="F239" s="230" t="s">
        <v>104</v>
      </c>
      <c r="G239" s="227"/>
      <c r="H239" s="231">
        <v>6501.6899999999996</v>
      </c>
      <c r="I239" s="232"/>
      <c r="J239" s="227"/>
      <c r="K239" s="227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183</v>
      </c>
      <c r="AU239" s="237" t="s">
        <v>88</v>
      </c>
      <c r="AV239" s="13" t="s">
        <v>88</v>
      </c>
      <c r="AW239" s="13" t="s">
        <v>38</v>
      </c>
      <c r="AX239" s="13" t="s">
        <v>77</v>
      </c>
      <c r="AY239" s="237" t="s">
        <v>173</v>
      </c>
    </row>
    <row r="240" s="15" customFormat="1">
      <c r="A240" s="15"/>
      <c r="B240" s="248"/>
      <c r="C240" s="249"/>
      <c r="D240" s="228" t="s">
        <v>183</v>
      </c>
      <c r="E240" s="250" t="s">
        <v>21</v>
      </c>
      <c r="F240" s="251" t="s">
        <v>246</v>
      </c>
      <c r="G240" s="249"/>
      <c r="H240" s="252">
        <v>6501.6899999999996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8" t="s">
        <v>183</v>
      </c>
      <c r="AU240" s="258" t="s">
        <v>88</v>
      </c>
      <c r="AV240" s="15" t="s">
        <v>179</v>
      </c>
      <c r="AW240" s="15" t="s">
        <v>38</v>
      </c>
      <c r="AX240" s="15" t="s">
        <v>85</v>
      </c>
      <c r="AY240" s="258" t="s">
        <v>173</v>
      </c>
    </row>
    <row r="241" s="2" customFormat="1" ht="24.15" customHeight="1">
      <c r="A241" s="41"/>
      <c r="B241" s="42"/>
      <c r="C241" s="208" t="s">
        <v>432</v>
      </c>
      <c r="D241" s="208" t="s">
        <v>175</v>
      </c>
      <c r="E241" s="209" t="s">
        <v>433</v>
      </c>
      <c r="F241" s="210" t="s">
        <v>434</v>
      </c>
      <c r="G241" s="211" t="s">
        <v>97</v>
      </c>
      <c r="H241" s="212">
        <v>3783.9499999999998</v>
      </c>
      <c r="I241" s="213"/>
      <c r="J241" s="214">
        <f>ROUND(I241*H241,2)</f>
        <v>0</v>
      </c>
      <c r="K241" s="210" t="s">
        <v>178</v>
      </c>
      <c r="L241" s="47"/>
      <c r="M241" s="215" t="s">
        <v>21</v>
      </c>
      <c r="N241" s="216" t="s">
        <v>48</v>
      </c>
      <c r="O241" s="87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9" t="s">
        <v>179</v>
      </c>
      <c r="AT241" s="219" t="s">
        <v>175</v>
      </c>
      <c r="AU241" s="219" t="s">
        <v>88</v>
      </c>
      <c r="AY241" s="20" t="s">
        <v>173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85</v>
      </c>
      <c r="BK241" s="220">
        <f>ROUND(I241*H241,2)</f>
        <v>0</v>
      </c>
      <c r="BL241" s="20" t="s">
        <v>179</v>
      </c>
      <c r="BM241" s="219" t="s">
        <v>435</v>
      </c>
    </row>
    <row r="242" s="2" customFormat="1">
      <c r="A242" s="41"/>
      <c r="B242" s="42"/>
      <c r="C242" s="43"/>
      <c r="D242" s="221" t="s">
        <v>181</v>
      </c>
      <c r="E242" s="43"/>
      <c r="F242" s="222" t="s">
        <v>436</v>
      </c>
      <c r="G242" s="43"/>
      <c r="H242" s="43"/>
      <c r="I242" s="223"/>
      <c r="J242" s="43"/>
      <c r="K242" s="43"/>
      <c r="L242" s="47"/>
      <c r="M242" s="224"/>
      <c r="N242" s="225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181</v>
      </c>
      <c r="AU242" s="20" t="s">
        <v>88</v>
      </c>
    </row>
    <row r="243" s="13" customFormat="1">
      <c r="A243" s="13"/>
      <c r="B243" s="226"/>
      <c r="C243" s="227"/>
      <c r="D243" s="228" t="s">
        <v>183</v>
      </c>
      <c r="E243" s="229" t="s">
        <v>21</v>
      </c>
      <c r="F243" s="230" t="s">
        <v>95</v>
      </c>
      <c r="G243" s="227"/>
      <c r="H243" s="231">
        <v>3783.9499999999998</v>
      </c>
      <c r="I243" s="232"/>
      <c r="J243" s="227"/>
      <c r="K243" s="227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183</v>
      </c>
      <c r="AU243" s="237" t="s">
        <v>88</v>
      </c>
      <c r="AV243" s="13" t="s">
        <v>88</v>
      </c>
      <c r="AW243" s="13" t="s">
        <v>38</v>
      </c>
      <c r="AX243" s="13" t="s">
        <v>85</v>
      </c>
      <c r="AY243" s="237" t="s">
        <v>173</v>
      </c>
    </row>
    <row r="244" s="2" customFormat="1" ht="24.15" customHeight="1">
      <c r="A244" s="41"/>
      <c r="B244" s="42"/>
      <c r="C244" s="208" t="s">
        <v>437</v>
      </c>
      <c r="D244" s="208" t="s">
        <v>175</v>
      </c>
      <c r="E244" s="209" t="s">
        <v>438</v>
      </c>
      <c r="F244" s="210" t="s">
        <v>439</v>
      </c>
      <c r="G244" s="211" t="s">
        <v>97</v>
      </c>
      <c r="H244" s="212">
        <v>3783.9499999999998</v>
      </c>
      <c r="I244" s="213"/>
      <c r="J244" s="214">
        <f>ROUND(I244*H244,2)</f>
        <v>0</v>
      </c>
      <c r="K244" s="210" t="s">
        <v>178</v>
      </c>
      <c r="L244" s="47"/>
      <c r="M244" s="215" t="s">
        <v>21</v>
      </c>
      <c r="N244" s="216" t="s">
        <v>48</v>
      </c>
      <c r="O244" s="87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9" t="s">
        <v>179</v>
      </c>
      <c r="AT244" s="219" t="s">
        <v>175</v>
      </c>
      <c r="AU244" s="219" t="s">
        <v>88</v>
      </c>
      <c r="AY244" s="20" t="s">
        <v>173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20" t="s">
        <v>85</v>
      </c>
      <c r="BK244" s="220">
        <f>ROUND(I244*H244,2)</f>
        <v>0</v>
      </c>
      <c r="BL244" s="20" t="s">
        <v>179</v>
      </c>
      <c r="BM244" s="219" t="s">
        <v>440</v>
      </c>
    </row>
    <row r="245" s="2" customFormat="1">
      <c r="A245" s="41"/>
      <c r="B245" s="42"/>
      <c r="C245" s="43"/>
      <c r="D245" s="221" t="s">
        <v>181</v>
      </c>
      <c r="E245" s="43"/>
      <c r="F245" s="222" t="s">
        <v>441</v>
      </c>
      <c r="G245" s="43"/>
      <c r="H245" s="43"/>
      <c r="I245" s="223"/>
      <c r="J245" s="43"/>
      <c r="K245" s="43"/>
      <c r="L245" s="47"/>
      <c r="M245" s="224"/>
      <c r="N245" s="225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181</v>
      </c>
      <c r="AU245" s="20" t="s">
        <v>88</v>
      </c>
    </row>
    <row r="246" s="14" customFormat="1">
      <c r="A246" s="14"/>
      <c r="B246" s="238"/>
      <c r="C246" s="239"/>
      <c r="D246" s="228" t="s">
        <v>183</v>
      </c>
      <c r="E246" s="240" t="s">
        <v>21</v>
      </c>
      <c r="F246" s="241" t="s">
        <v>240</v>
      </c>
      <c r="G246" s="239"/>
      <c r="H246" s="240" t="s">
        <v>21</v>
      </c>
      <c r="I246" s="242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183</v>
      </c>
      <c r="AU246" s="247" t="s">
        <v>88</v>
      </c>
      <c r="AV246" s="14" t="s">
        <v>85</v>
      </c>
      <c r="AW246" s="14" t="s">
        <v>38</v>
      </c>
      <c r="AX246" s="14" t="s">
        <v>77</v>
      </c>
      <c r="AY246" s="247" t="s">
        <v>173</v>
      </c>
    </row>
    <row r="247" s="13" customFormat="1">
      <c r="A247" s="13"/>
      <c r="B247" s="226"/>
      <c r="C247" s="227"/>
      <c r="D247" s="228" t="s">
        <v>183</v>
      </c>
      <c r="E247" s="229" t="s">
        <v>95</v>
      </c>
      <c r="F247" s="230" t="s">
        <v>98</v>
      </c>
      <c r="G247" s="227"/>
      <c r="H247" s="231">
        <v>3783.9499999999998</v>
      </c>
      <c r="I247" s="232"/>
      <c r="J247" s="227"/>
      <c r="K247" s="227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183</v>
      </c>
      <c r="AU247" s="237" t="s">
        <v>88</v>
      </c>
      <c r="AV247" s="13" t="s">
        <v>88</v>
      </c>
      <c r="AW247" s="13" t="s">
        <v>38</v>
      </c>
      <c r="AX247" s="13" t="s">
        <v>85</v>
      </c>
      <c r="AY247" s="237" t="s">
        <v>173</v>
      </c>
    </row>
    <row r="248" s="2" customFormat="1" ht="24.15" customHeight="1">
      <c r="A248" s="41"/>
      <c r="B248" s="42"/>
      <c r="C248" s="208" t="s">
        <v>442</v>
      </c>
      <c r="D248" s="208" t="s">
        <v>175</v>
      </c>
      <c r="E248" s="209" t="s">
        <v>443</v>
      </c>
      <c r="F248" s="210" t="s">
        <v>444</v>
      </c>
      <c r="G248" s="211" t="s">
        <v>137</v>
      </c>
      <c r="H248" s="212">
        <v>2384.3200000000002</v>
      </c>
      <c r="I248" s="213"/>
      <c r="J248" s="214">
        <f>ROUND(I248*H248,2)</f>
        <v>0</v>
      </c>
      <c r="K248" s="210" t="s">
        <v>178</v>
      </c>
      <c r="L248" s="47"/>
      <c r="M248" s="215" t="s">
        <v>21</v>
      </c>
      <c r="N248" s="216" t="s">
        <v>48</v>
      </c>
      <c r="O248" s="87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9" t="s">
        <v>264</v>
      </c>
      <c r="AT248" s="219" t="s">
        <v>175</v>
      </c>
      <c r="AU248" s="219" t="s">
        <v>88</v>
      </c>
      <c r="AY248" s="20" t="s">
        <v>173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20" t="s">
        <v>85</v>
      </c>
      <c r="BK248" s="220">
        <f>ROUND(I248*H248,2)</f>
        <v>0</v>
      </c>
      <c r="BL248" s="20" t="s">
        <v>264</v>
      </c>
      <c r="BM248" s="219" t="s">
        <v>445</v>
      </c>
    </row>
    <row r="249" s="2" customFormat="1">
      <c r="A249" s="41"/>
      <c r="B249" s="42"/>
      <c r="C249" s="43"/>
      <c r="D249" s="221" t="s">
        <v>181</v>
      </c>
      <c r="E249" s="43"/>
      <c r="F249" s="222" t="s">
        <v>446</v>
      </c>
      <c r="G249" s="43"/>
      <c r="H249" s="43"/>
      <c r="I249" s="223"/>
      <c r="J249" s="43"/>
      <c r="K249" s="43"/>
      <c r="L249" s="47"/>
      <c r="M249" s="224"/>
      <c r="N249" s="225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181</v>
      </c>
      <c r="AU249" s="20" t="s">
        <v>88</v>
      </c>
    </row>
    <row r="250" s="14" customFormat="1">
      <c r="A250" s="14"/>
      <c r="B250" s="238"/>
      <c r="C250" s="239"/>
      <c r="D250" s="228" t="s">
        <v>183</v>
      </c>
      <c r="E250" s="240" t="s">
        <v>21</v>
      </c>
      <c r="F250" s="241" t="s">
        <v>240</v>
      </c>
      <c r="G250" s="239"/>
      <c r="H250" s="240" t="s">
        <v>21</v>
      </c>
      <c r="I250" s="242"/>
      <c r="J250" s="239"/>
      <c r="K250" s="239"/>
      <c r="L250" s="243"/>
      <c r="M250" s="244"/>
      <c r="N250" s="245"/>
      <c r="O250" s="245"/>
      <c r="P250" s="245"/>
      <c r="Q250" s="245"/>
      <c r="R250" s="245"/>
      <c r="S250" s="245"/>
      <c r="T250" s="24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7" t="s">
        <v>183</v>
      </c>
      <c r="AU250" s="247" t="s">
        <v>88</v>
      </c>
      <c r="AV250" s="14" t="s">
        <v>85</v>
      </c>
      <c r="AW250" s="14" t="s">
        <v>38</v>
      </c>
      <c r="AX250" s="14" t="s">
        <v>77</v>
      </c>
      <c r="AY250" s="247" t="s">
        <v>173</v>
      </c>
    </row>
    <row r="251" s="13" customFormat="1">
      <c r="A251" s="13"/>
      <c r="B251" s="226"/>
      <c r="C251" s="227"/>
      <c r="D251" s="228" t="s">
        <v>183</v>
      </c>
      <c r="E251" s="229" t="s">
        <v>127</v>
      </c>
      <c r="F251" s="230" t="s">
        <v>447</v>
      </c>
      <c r="G251" s="227"/>
      <c r="H251" s="231">
        <v>2384.3200000000002</v>
      </c>
      <c r="I251" s="232"/>
      <c r="J251" s="227"/>
      <c r="K251" s="227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183</v>
      </c>
      <c r="AU251" s="237" t="s">
        <v>88</v>
      </c>
      <c r="AV251" s="13" t="s">
        <v>88</v>
      </c>
      <c r="AW251" s="13" t="s">
        <v>38</v>
      </c>
      <c r="AX251" s="13" t="s">
        <v>85</v>
      </c>
      <c r="AY251" s="237" t="s">
        <v>173</v>
      </c>
    </row>
    <row r="252" s="2" customFormat="1" ht="37.8" customHeight="1">
      <c r="A252" s="41"/>
      <c r="B252" s="42"/>
      <c r="C252" s="259" t="s">
        <v>448</v>
      </c>
      <c r="D252" s="259" t="s">
        <v>253</v>
      </c>
      <c r="E252" s="260" t="s">
        <v>449</v>
      </c>
      <c r="F252" s="261" t="s">
        <v>450</v>
      </c>
      <c r="G252" s="262" t="s">
        <v>97</v>
      </c>
      <c r="H252" s="263">
        <v>2741.9679999999998</v>
      </c>
      <c r="I252" s="264"/>
      <c r="J252" s="265">
        <f>ROUND(I252*H252,2)</f>
        <v>0</v>
      </c>
      <c r="K252" s="261" t="s">
        <v>21</v>
      </c>
      <c r="L252" s="266"/>
      <c r="M252" s="267" t="s">
        <v>21</v>
      </c>
      <c r="N252" s="268" t="s">
        <v>48</v>
      </c>
      <c r="O252" s="87"/>
      <c r="P252" s="217">
        <f>O252*H252</f>
        <v>0</v>
      </c>
      <c r="Q252" s="217">
        <v>0.00036000000000000002</v>
      </c>
      <c r="R252" s="217">
        <f>Q252*H252</f>
        <v>0.98710847999999995</v>
      </c>
      <c r="S252" s="217">
        <v>0</v>
      </c>
      <c r="T252" s="218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9" t="s">
        <v>360</v>
      </c>
      <c r="AT252" s="219" t="s">
        <v>253</v>
      </c>
      <c r="AU252" s="219" t="s">
        <v>88</v>
      </c>
      <c r="AY252" s="20" t="s">
        <v>173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20" t="s">
        <v>85</v>
      </c>
      <c r="BK252" s="220">
        <f>ROUND(I252*H252,2)</f>
        <v>0</v>
      </c>
      <c r="BL252" s="20" t="s">
        <v>264</v>
      </c>
      <c r="BM252" s="219" t="s">
        <v>451</v>
      </c>
    </row>
    <row r="253" s="13" customFormat="1">
      <c r="A253" s="13"/>
      <c r="B253" s="226"/>
      <c r="C253" s="227"/>
      <c r="D253" s="228" t="s">
        <v>183</v>
      </c>
      <c r="E253" s="229" t="s">
        <v>21</v>
      </c>
      <c r="F253" s="230" t="s">
        <v>452</v>
      </c>
      <c r="G253" s="227"/>
      <c r="H253" s="231">
        <v>2741.9679999999998</v>
      </c>
      <c r="I253" s="232"/>
      <c r="J253" s="227"/>
      <c r="K253" s="227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183</v>
      </c>
      <c r="AU253" s="237" t="s">
        <v>88</v>
      </c>
      <c r="AV253" s="13" t="s">
        <v>88</v>
      </c>
      <c r="AW253" s="13" t="s">
        <v>38</v>
      </c>
      <c r="AX253" s="13" t="s">
        <v>85</v>
      </c>
      <c r="AY253" s="237" t="s">
        <v>173</v>
      </c>
    </row>
    <row r="254" s="2" customFormat="1" ht="16.5" customHeight="1">
      <c r="A254" s="41"/>
      <c r="B254" s="42"/>
      <c r="C254" s="208" t="s">
        <v>453</v>
      </c>
      <c r="D254" s="208" t="s">
        <v>175</v>
      </c>
      <c r="E254" s="209" t="s">
        <v>454</v>
      </c>
      <c r="F254" s="210" t="s">
        <v>455</v>
      </c>
      <c r="G254" s="211" t="s">
        <v>97</v>
      </c>
      <c r="H254" s="212">
        <v>2876</v>
      </c>
      <c r="I254" s="213"/>
      <c r="J254" s="214">
        <f>ROUND(I254*H254,2)</f>
        <v>0</v>
      </c>
      <c r="K254" s="210" t="s">
        <v>178</v>
      </c>
      <c r="L254" s="47"/>
      <c r="M254" s="215" t="s">
        <v>21</v>
      </c>
      <c r="N254" s="216" t="s">
        <v>48</v>
      </c>
      <c r="O254" s="87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9" t="s">
        <v>179</v>
      </c>
      <c r="AT254" s="219" t="s">
        <v>175</v>
      </c>
      <c r="AU254" s="219" t="s">
        <v>88</v>
      </c>
      <c r="AY254" s="20" t="s">
        <v>173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20" t="s">
        <v>85</v>
      </c>
      <c r="BK254" s="220">
        <f>ROUND(I254*H254,2)</f>
        <v>0</v>
      </c>
      <c r="BL254" s="20" t="s">
        <v>179</v>
      </c>
      <c r="BM254" s="219" t="s">
        <v>456</v>
      </c>
    </row>
    <row r="255" s="2" customFormat="1">
      <c r="A255" s="41"/>
      <c r="B255" s="42"/>
      <c r="C255" s="43"/>
      <c r="D255" s="221" t="s">
        <v>181</v>
      </c>
      <c r="E255" s="43"/>
      <c r="F255" s="222" t="s">
        <v>457</v>
      </c>
      <c r="G255" s="43"/>
      <c r="H255" s="43"/>
      <c r="I255" s="223"/>
      <c r="J255" s="43"/>
      <c r="K255" s="43"/>
      <c r="L255" s="47"/>
      <c r="M255" s="224"/>
      <c r="N255" s="225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181</v>
      </c>
      <c r="AU255" s="20" t="s">
        <v>88</v>
      </c>
    </row>
    <row r="256" s="14" customFormat="1">
      <c r="A256" s="14"/>
      <c r="B256" s="238"/>
      <c r="C256" s="239"/>
      <c r="D256" s="228" t="s">
        <v>183</v>
      </c>
      <c r="E256" s="240" t="s">
        <v>21</v>
      </c>
      <c r="F256" s="241" t="s">
        <v>458</v>
      </c>
      <c r="G256" s="239"/>
      <c r="H256" s="240" t="s">
        <v>21</v>
      </c>
      <c r="I256" s="242"/>
      <c r="J256" s="239"/>
      <c r="K256" s="239"/>
      <c r="L256" s="243"/>
      <c r="M256" s="244"/>
      <c r="N256" s="245"/>
      <c r="O256" s="245"/>
      <c r="P256" s="245"/>
      <c r="Q256" s="245"/>
      <c r="R256" s="245"/>
      <c r="S256" s="245"/>
      <c r="T256" s="24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7" t="s">
        <v>183</v>
      </c>
      <c r="AU256" s="247" t="s">
        <v>88</v>
      </c>
      <c r="AV256" s="14" t="s">
        <v>85</v>
      </c>
      <c r="AW256" s="14" t="s">
        <v>38</v>
      </c>
      <c r="AX256" s="14" t="s">
        <v>77</v>
      </c>
      <c r="AY256" s="247" t="s">
        <v>173</v>
      </c>
    </row>
    <row r="257" s="13" customFormat="1">
      <c r="A257" s="13"/>
      <c r="B257" s="226"/>
      <c r="C257" s="227"/>
      <c r="D257" s="228" t="s">
        <v>183</v>
      </c>
      <c r="E257" s="229" t="s">
        <v>143</v>
      </c>
      <c r="F257" s="230" t="s">
        <v>145</v>
      </c>
      <c r="G257" s="227"/>
      <c r="H257" s="231">
        <v>2876</v>
      </c>
      <c r="I257" s="232"/>
      <c r="J257" s="227"/>
      <c r="K257" s="227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183</v>
      </c>
      <c r="AU257" s="237" t="s">
        <v>88</v>
      </c>
      <c r="AV257" s="13" t="s">
        <v>88</v>
      </c>
      <c r="AW257" s="13" t="s">
        <v>38</v>
      </c>
      <c r="AX257" s="13" t="s">
        <v>85</v>
      </c>
      <c r="AY257" s="237" t="s">
        <v>173</v>
      </c>
    </row>
    <row r="258" s="2" customFormat="1" ht="16.5" customHeight="1">
      <c r="A258" s="41"/>
      <c r="B258" s="42"/>
      <c r="C258" s="208" t="s">
        <v>459</v>
      </c>
      <c r="D258" s="208" t="s">
        <v>175</v>
      </c>
      <c r="E258" s="209" t="s">
        <v>460</v>
      </c>
      <c r="F258" s="210" t="s">
        <v>461</v>
      </c>
      <c r="G258" s="211" t="s">
        <v>97</v>
      </c>
      <c r="H258" s="212">
        <v>13086.889999999999</v>
      </c>
      <c r="I258" s="213"/>
      <c r="J258" s="214">
        <f>ROUND(I258*H258,2)</f>
        <v>0</v>
      </c>
      <c r="K258" s="210" t="s">
        <v>178</v>
      </c>
      <c r="L258" s="47"/>
      <c r="M258" s="215" t="s">
        <v>21</v>
      </c>
      <c r="N258" s="216" t="s">
        <v>48</v>
      </c>
      <c r="O258" s="87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9" t="s">
        <v>179</v>
      </c>
      <c r="AT258" s="219" t="s">
        <v>175</v>
      </c>
      <c r="AU258" s="219" t="s">
        <v>88</v>
      </c>
      <c r="AY258" s="20" t="s">
        <v>173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85</v>
      </c>
      <c r="BK258" s="220">
        <f>ROUND(I258*H258,2)</f>
        <v>0</v>
      </c>
      <c r="BL258" s="20" t="s">
        <v>179</v>
      </c>
      <c r="BM258" s="219" t="s">
        <v>462</v>
      </c>
    </row>
    <row r="259" s="2" customFormat="1">
      <c r="A259" s="41"/>
      <c r="B259" s="42"/>
      <c r="C259" s="43"/>
      <c r="D259" s="221" t="s">
        <v>181</v>
      </c>
      <c r="E259" s="43"/>
      <c r="F259" s="222" t="s">
        <v>463</v>
      </c>
      <c r="G259" s="43"/>
      <c r="H259" s="43"/>
      <c r="I259" s="223"/>
      <c r="J259" s="43"/>
      <c r="K259" s="43"/>
      <c r="L259" s="47"/>
      <c r="M259" s="224"/>
      <c r="N259" s="225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181</v>
      </c>
      <c r="AU259" s="20" t="s">
        <v>88</v>
      </c>
    </row>
    <row r="260" s="13" customFormat="1">
      <c r="A260" s="13"/>
      <c r="B260" s="226"/>
      <c r="C260" s="227"/>
      <c r="D260" s="228" t="s">
        <v>183</v>
      </c>
      <c r="E260" s="229" t="s">
        <v>21</v>
      </c>
      <c r="F260" s="230" t="s">
        <v>464</v>
      </c>
      <c r="G260" s="227"/>
      <c r="H260" s="231">
        <v>13086.889999999999</v>
      </c>
      <c r="I260" s="232"/>
      <c r="J260" s="227"/>
      <c r="K260" s="227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183</v>
      </c>
      <c r="AU260" s="237" t="s">
        <v>88</v>
      </c>
      <c r="AV260" s="13" t="s">
        <v>88</v>
      </c>
      <c r="AW260" s="13" t="s">
        <v>38</v>
      </c>
      <c r="AX260" s="13" t="s">
        <v>85</v>
      </c>
      <c r="AY260" s="237" t="s">
        <v>173</v>
      </c>
    </row>
    <row r="261" s="2" customFormat="1" ht="16.5" customHeight="1">
      <c r="A261" s="41"/>
      <c r="B261" s="42"/>
      <c r="C261" s="208" t="s">
        <v>465</v>
      </c>
      <c r="D261" s="208" t="s">
        <v>175</v>
      </c>
      <c r="E261" s="209" t="s">
        <v>466</v>
      </c>
      <c r="F261" s="210" t="s">
        <v>467</v>
      </c>
      <c r="G261" s="211" t="s">
        <v>97</v>
      </c>
      <c r="H261" s="212">
        <v>3783.9499999999998</v>
      </c>
      <c r="I261" s="213"/>
      <c r="J261" s="214">
        <f>ROUND(I261*H261,2)</f>
        <v>0</v>
      </c>
      <c r="K261" s="210" t="s">
        <v>178</v>
      </c>
      <c r="L261" s="47"/>
      <c r="M261" s="215" t="s">
        <v>21</v>
      </c>
      <c r="N261" s="216" t="s">
        <v>48</v>
      </c>
      <c r="O261" s="87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9" t="s">
        <v>179</v>
      </c>
      <c r="AT261" s="219" t="s">
        <v>175</v>
      </c>
      <c r="AU261" s="219" t="s">
        <v>88</v>
      </c>
      <c r="AY261" s="20" t="s">
        <v>173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20" t="s">
        <v>85</v>
      </c>
      <c r="BK261" s="220">
        <f>ROUND(I261*H261,2)</f>
        <v>0</v>
      </c>
      <c r="BL261" s="20" t="s">
        <v>179</v>
      </c>
      <c r="BM261" s="219" t="s">
        <v>468</v>
      </c>
    </row>
    <row r="262" s="2" customFormat="1">
      <c r="A262" s="41"/>
      <c r="B262" s="42"/>
      <c r="C262" s="43"/>
      <c r="D262" s="221" t="s">
        <v>181</v>
      </c>
      <c r="E262" s="43"/>
      <c r="F262" s="222" t="s">
        <v>469</v>
      </c>
      <c r="G262" s="43"/>
      <c r="H262" s="43"/>
      <c r="I262" s="223"/>
      <c r="J262" s="43"/>
      <c r="K262" s="43"/>
      <c r="L262" s="47"/>
      <c r="M262" s="224"/>
      <c r="N262" s="225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181</v>
      </c>
      <c r="AU262" s="20" t="s">
        <v>88</v>
      </c>
    </row>
    <row r="263" s="13" customFormat="1">
      <c r="A263" s="13"/>
      <c r="B263" s="226"/>
      <c r="C263" s="227"/>
      <c r="D263" s="228" t="s">
        <v>183</v>
      </c>
      <c r="E263" s="229" t="s">
        <v>21</v>
      </c>
      <c r="F263" s="230" t="s">
        <v>95</v>
      </c>
      <c r="G263" s="227"/>
      <c r="H263" s="231">
        <v>3783.9499999999998</v>
      </c>
      <c r="I263" s="232"/>
      <c r="J263" s="227"/>
      <c r="K263" s="227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183</v>
      </c>
      <c r="AU263" s="237" t="s">
        <v>88</v>
      </c>
      <c r="AV263" s="13" t="s">
        <v>88</v>
      </c>
      <c r="AW263" s="13" t="s">
        <v>38</v>
      </c>
      <c r="AX263" s="13" t="s">
        <v>85</v>
      </c>
      <c r="AY263" s="237" t="s">
        <v>173</v>
      </c>
    </row>
    <row r="264" s="2" customFormat="1" ht="16.5" customHeight="1">
      <c r="A264" s="41"/>
      <c r="B264" s="42"/>
      <c r="C264" s="208" t="s">
        <v>470</v>
      </c>
      <c r="D264" s="208" t="s">
        <v>175</v>
      </c>
      <c r="E264" s="209" t="s">
        <v>471</v>
      </c>
      <c r="F264" s="210" t="s">
        <v>472</v>
      </c>
      <c r="G264" s="211" t="s">
        <v>101</v>
      </c>
      <c r="H264" s="212">
        <v>506.12599999999998</v>
      </c>
      <c r="I264" s="213"/>
      <c r="J264" s="214">
        <f>ROUND(I264*H264,2)</f>
        <v>0</v>
      </c>
      <c r="K264" s="210" t="s">
        <v>178</v>
      </c>
      <c r="L264" s="47"/>
      <c r="M264" s="215" t="s">
        <v>21</v>
      </c>
      <c r="N264" s="216" t="s">
        <v>48</v>
      </c>
      <c r="O264" s="87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9" t="s">
        <v>179</v>
      </c>
      <c r="AT264" s="219" t="s">
        <v>175</v>
      </c>
      <c r="AU264" s="219" t="s">
        <v>88</v>
      </c>
      <c r="AY264" s="20" t="s">
        <v>173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20" t="s">
        <v>85</v>
      </c>
      <c r="BK264" s="220">
        <f>ROUND(I264*H264,2)</f>
        <v>0</v>
      </c>
      <c r="BL264" s="20" t="s">
        <v>179</v>
      </c>
      <c r="BM264" s="219" t="s">
        <v>473</v>
      </c>
    </row>
    <row r="265" s="2" customFormat="1">
      <c r="A265" s="41"/>
      <c r="B265" s="42"/>
      <c r="C265" s="43"/>
      <c r="D265" s="221" t="s">
        <v>181</v>
      </c>
      <c r="E265" s="43"/>
      <c r="F265" s="222" t="s">
        <v>474</v>
      </c>
      <c r="G265" s="43"/>
      <c r="H265" s="43"/>
      <c r="I265" s="223"/>
      <c r="J265" s="43"/>
      <c r="K265" s="43"/>
      <c r="L265" s="47"/>
      <c r="M265" s="224"/>
      <c r="N265" s="225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181</v>
      </c>
      <c r="AU265" s="20" t="s">
        <v>88</v>
      </c>
    </row>
    <row r="266" s="13" customFormat="1">
      <c r="A266" s="13"/>
      <c r="B266" s="226"/>
      <c r="C266" s="227"/>
      <c r="D266" s="228" t="s">
        <v>183</v>
      </c>
      <c r="E266" s="229" t="s">
        <v>21</v>
      </c>
      <c r="F266" s="230" t="s">
        <v>475</v>
      </c>
      <c r="G266" s="227"/>
      <c r="H266" s="231">
        <v>392.60700000000003</v>
      </c>
      <c r="I266" s="232"/>
      <c r="J266" s="227"/>
      <c r="K266" s="227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183</v>
      </c>
      <c r="AU266" s="237" t="s">
        <v>88</v>
      </c>
      <c r="AV266" s="13" t="s">
        <v>88</v>
      </c>
      <c r="AW266" s="13" t="s">
        <v>38</v>
      </c>
      <c r="AX266" s="13" t="s">
        <v>77</v>
      </c>
      <c r="AY266" s="237" t="s">
        <v>173</v>
      </c>
    </row>
    <row r="267" s="13" customFormat="1">
      <c r="A267" s="13"/>
      <c r="B267" s="226"/>
      <c r="C267" s="227"/>
      <c r="D267" s="228" t="s">
        <v>183</v>
      </c>
      <c r="E267" s="229" t="s">
        <v>21</v>
      </c>
      <c r="F267" s="230" t="s">
        <v>476</v>
      </c>
      <c r="G267" s="227"/>
      <c r="H267" s="231">
        <v>113.51900000000001</v>
      </c>
      <c r="I267" s="232"/>
      <c r="J267" s="227"/>
      <c r="K267" s="227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183</v>
      </c>
      <c r="AU267" s="237" t="s">
        <v>88</v>
      </c>
      <c r="AV267" s="13" t="s">
        <v>88</v>
      </c>
      <c r="AW267" s="13" t="s">
        <v>38</v>
      </c>
      <c r="AX267" s="13" t="s">
        <v>77</v>
      </c>
      <c r="AY267" s="237" t="s">
        <v>173</v>
      </c>
    </row>
    <row r="268" s="15" customFormat="1">
      <c r="A268" s="15"/>
      <c r="B268" s="248"/>
      <c r="C268" s="249"/>
      <c r="D268" s="228" t="s">
        <v>183</v>
      </c>
      <c r="E268" s="250" t="s">
        <v>99</v>
      </c>
      <c r="F268" s="251" t="s">
        <v>246</v>
      </c>
      <c r="G268" s="249"/>
      <c r="H268" s="252">
        <v>506.12599999999998</v>
      </c>
      <c r="I268" s="253"/>
      <c r="J268" s="249"/>
      <c r="K268" s="249"/>
      <c r="L268" s="254"/>
      <c r="M268" s="255"/>
      <c r="N268" s="256"/>
      <c r="O268" s="256"/>
      <c r="P268" s="256"/>
      <c r="Q268" s="256"/>
      <c r="R268" s="256"/>
      <c r="S268" s="256"/>
      <c r="T268" s="257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8" t="s">
        <v>183</v>
      </c>
      <c r="AU268" s="258" t="s">
        <v>88</v>
      </c>
      <c r="AV268" s="15" t="s">
        <v>179</v>
      </c>
      <c r="AW268" s="15" t="s">
        <v>38</v>
      </c>
      <c r="AX268" s="15" t="s">
        <v>85</v>
      </c>
      <c r="AY268" s="258" t="s">
        <v>173</v>
      </c>
    </row>
    <row r="269" s="2" customFormat="1" ht="16.5" customHeight="1">
      <c r="A269" s="41"/>
      <c r="B269" s="42"/>
      <c r="C269" s="208" t="s">
        <v>293</v>
      </c>
      <c r="D269" s="208" t="s">
        <v>175</v>
      </c>
      <c r="E269" s="209" t="s">
        <v>477</v>
      </c>
      <c r="F269" s="210" t="s">
        <v>478</v>
      </c>
      <c r="G269" s="211" t="s">
        <v>101</v>
      </c>
      <c r="H269" s="212">
        <v>506.12599999999998</v>
      </c>
      <c r="I269" s="213"/>
      <c r="J269" s="214">
        <f>ROUND(I269*H269,2)</f>
        <v>0</v>
      </c>
      <c r="K269" s="210" t="s">
        <v>178</v>
      </c>
      <c r="L269" s="47"/>
      <c r="M269" s="215" t="s">
        <v>21</v>
      </c>
      <c r="N269" s="216" t="s">
        <v>48</v>
      </c>
      <c r="O269" s="87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9" t="s">
        <v>179</v>
      </c>
      <c r="AT269" s="219" t="s">
        <v>175</v>
      </c>
      <c r="AU269" s="219" t="s">
        <v>88</v>
      </c>
      <c r="AY269" s="20" t="s">
        <v>173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0" t="s">
        <v>85</v>
      </c>
      <c r="BK269" s="220">
        <f>ROUND(I269*H269,2)</f>
        <v>0</v>
      </c>
      <c r="BL269" s="20" t="s">
        <v>179</v>
      </c>
      <c r="BM269" s="219" t="s">
        <v>479</v>
      </c>
    </row>
    <row r="270" s="2" customFormat="1">
      <c r="A270" s="41"/>
      <c r="B270" s="42"/>
      <c r="C270" s="43"/>
      <c r="D270" s="221" t="s">
        <v>181</v>
      </c>
      <c r="E270" s="43"/>
      <c r="F270" s="222" t="s">
        <v>480</v>
      </c>
      <c r="G270" s="43"/>
      <c r="H270" s="43"/>
      <c r="I270" s="223"/>
      <c r="J270" s="43"/>
      <c r="K270" s="43"/>
      <c r="L270" s="47"/>
      <c r="M270" s="224"/>
      <c r="N270" s="225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181</v>
      </c>
      <c r="AU270" s="20" t="s">
        <v>88</v>
      </c>
    </row>
    <row r="271" s="13" customFormat="1">
      <c r="A271" s="13"/>
      <c r="B271" s="226"/>
      <c r="C271" s="227"/>
      <c r="D271" s="228" t="s">
        <v>183</v>
      </c>
      <c r="E271" s="229" t="s">
        <v>21</v>
      </c>
      <c r="F271" s="230" t="s">
        <v>99</v>
      </c>
      <c r="G271" s="227"/>
      <c r="H271" s="231">
        <v>506.12599999999998</v>
      </c>
      <c r="I271" s="232"/>
      <c r="J271" s="227"/>
      <c r="K271" s="227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183</v>
      </c>
      <c r="AU271" s="237" t="s">
        <v>88</v>
      </c>
      <c r="AV271" s="13" t="s">
        <v>88</v>
      </c>
      <c r="AW271" s="13" t="s">
        <v>38</v>
      </c>
      <c r="AX271" s="13" t="s">
        <v>85</v>
      </c>
      <c r="AY271" s="237" t="s">
        <v>173</v>
      </c>
    </row>
    <row r="272" s="2" customFormat="1" ht="16.5" customHeight="1">
      <c r="A272" s="41"/>
      <c r="B272" s="42"/>
      <c r="C272" s="208" t="s">
        <v>481</v>
      </c>
      <c r="D272" s="208" t="s">
        <v>175</v>
      </c>
      <c r="E272" s="209" t="s">
        <v>482</v>
      </c>
      <c r="F272" s="210" t="s">
        <v>483</v>
      </c>
      <c r="G272" s="211" t="s">
        <v>101</v>
      </c>
      <c r="H272" s="212">
        <v>506.12599999999998</v>
      </c>
      <c r="I272" s="213"/>
      <c r="J272" s="214">
        <f>ROUND(I272*H272,2)</f>
        <v>0</v>
      </c>
      <c r="K272" s="210" t="s">
        <v>178</v>
      </c>
      <c r="L272" s="47"/>
      <c r="M272" s="215" t="s">
        <v>21</v>
      </c>
      <c r="N272" s="216" t="s">
        <v>48</v>
      </c>
      <c r="O272" s="87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9" t="s">
        <v>179</v>
      </c>
      <c r="AT272" s="219" t="s">
        <v>175</v>
      </c>
      <c r="AU272" s="219" t="s">
        <v>88</v>
      </c>
      <c r="AY272" s="20" t="s">
        <v>173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0" t="s">
        <v>85</v>
      </c>
      <c r="BK272" s="220">
        <f>ROUND(I272*H272,2)</f>
        <v>0</v>
      </c>
      <c r="BL272" s="20" t="s">
        <v>179</v>
      </c>
      <c r="BM272" s="219" t="s">
        <v>484</v>
      </c>
    </row>
    <row r="273" s="2" customFormat="1">
      <c r="A273" s="41"/>
      <c r="B273" s="42"/>
      <c r="C273" s="43"/>
      <c r="D273" s="221" t="s">
        <v>181</v>
      </c>
      <c r="E273" s="43"/>
      <c r="F273" s="222" t="s">
        <v>485</v>
      </c>
      <c r="G273" s="43"/>
      <c r="H273" s="43"/>
      <c r="I273" s="223"/>
      <c r="J273" s="43"/>
      <c r="K273" s="43"/>
      <c r="L273" s="47"/>
      <c r="M273" s="224"/>
      <c r="N273" s="225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181</v>
      </c>
      <c r="AU273" s="20" t="s">
        <v>88</v>
      </c>
    </row>
    <row r="274" s="13" customFormat="1">
      <c r="A274" s="13"/>
      <c r="B274" s="226"/>
      <c r="C274" s="227"/>
      <c r="D274" s="228" t="s">
        <v>183</v>
      </c>
      <c r="E274" s="229" t="s">
        <v>21</v>
      </c>
      <c r="F274" s="230" t="s">
        <v>99</v>
      </c>
      <c r="G274" s="227"/>
      <c r="H274" s="231">
        <v>506.12599999999998</v>
      </c>
      <c r="I274" s="232"/>
      <c r="J274" s="227"/>
      <c r="K274" s="227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183</v>
      </c>
      <c r="AU274" s="237" t="s">
        <v>88</v>
      </c>
      <c r="AV274" s="13" t="s">
        <v>88</v>
      </c>
      <c r="AW274" s="13" t="s">
        <v>38</v>
      </c>
      <c r="AX274" s="13" t="s">
        <v>85</v>
      </c>
      <c r="AY274" s="237" t="s">
        <v>173</v>
      </c>
    </row>
    <row r="275" s="2" customFormat="1" ht="16.5" customHeight="1">
      <c r="A275" s="41"/>
      <c r="B275" s="42"/>
      <c r="C275" s="208" t="s">
        <v>486</v>
      </c>
      <c r="D275" s="208" t="s">
        <v>175</v>
      </c>
      <c r="E275" s="209" t="s">
        <v>487</v>
      </c>
      <c r="F275" s="210" t="s">
        <v>488</v>
      </c>
      <c r="G275" s="211" t="s">
        <v>188</v>
      </c>
      <c r="H275" s="212">
        <v>52</v>
      </c>
      <c r="I275" s="213"/>
      <c r="J275" s="214">
        <f>ROUND(I275*H275,2)</f>
        <v>0</v>
      </c>
      <c r="K275" s="210" t="s">
        <v>21</v>
      </c>
      <c r="L275" s="47"/>
      <c r="M275" s="215" t="s">
        <v>21</v>
      </c>
      <c r="N275" s="216" t="s">
        <v>48</v>
      </c>
      <c r="O275" s="87"/>
      <c r="P275" s="217">
        <f>O275*H275</f>
        <v>0</v>
      </c>
      <c r="Q275" s="217">
        <v>0</v>
      </c>
      <c r="R275" s="217">
        <f>Q275*H275</f>
        <v>0</v>
      </c>
      <c r="S275" s="217">
        <v>0</v>
      </c>
      <c r="T275" s="218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9" t="s">
        <v>179</v>
      </c>
      <c r="AT275" s="219" t="s">
        <v>175</v>
      </c>
      <c r="AU275" s="219" t="s">
        <v>88</v>
      </c>
      <c r="AY275" s="20" t="s">
        <v>173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0" t="s">
        <v>85</v>
      </c>
      <c r="BK275" s="220">
        <f>ROUND(I275*H275,2)</f>
        <v>0</v>
      </c>
      <c r="BL275" s="20" t="s">
        <v>179</v>
      </c>
      <c r="BM275" s="219" t="s">
        <v>489</v>
      </c>
    </row>
    <row r="276" s="13" customFormat="1">
      <c r="A276" s="13"/>
      <c r="B276" s="226"/>
      <c r="C276" s="227"/>
      <c r="D276" s="228" t="s">
        <v>183</v>
      </c>
      <c r="E276" s="229" t="s">
        <v>21</v>
      </c>
      <c r="F276" s="230" t="s">
        <v>293</v>
      </c>
      <c r="G276" s="227"/>
      <c r="H276" s="231">
        <v>52</v>
      </c>
      <c r="I276" s="232"/>
      <c r="J276" s="227"/>
      <c r="K276" s="227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183</v>
      </c>
      <c r="AU276" s="237" t="s">
        <v>88</v>
      </c>
      <c r="AV276" s="13" t="s">
        <v>88</v>
      </c>
      <c r="AW276" s="13" t="s">
        <v>38</v>
      </c>
      <c r="AX276" s="13" t="s">
        <v>85</v>
      </c>
      <c r="AY276" s="237" t="s">
        <v>173</v>
      </c>
    </row>
    <row r="277" s="2" customFormat="1" ht="16.5" customHeight="1">
      <c r="A277" s="41"/>
      <c r="B277" s="42"/>
      <c r="C277" s="208" t="s">
        <v>490</v>
      </c>
      <c r="D277" s="208" t="s">
        <v>175</v>
      </c>
      <c r="E277" s="209" t="s">
        <v>491</v>
      </c>
      <c r="F277" s="210" t="s">
        <v>492</v>
      </c>
      <c r="G277" s="211" t="s">
        <v>188</v>
      </c>
      <c r="H277" s="212">
        <v>77</v>
      </c>
      <c r="I277" s="213"/>
      <c r="J277" s="214">
        <f>ROUND(I277*H277,2)</f>
        <v>0</v>
      </c>
      <c r="K277" s="210" t="s">
        <v>21</v>
      </c>
      <c r="L277" s="47"/>
      <c r="M277" s="215" t="s">
        <v>21</v>
      </c>
      <c r="N277" s="216" t="s">
        <v>48</v>
      </c>
      <c r="O277" s="87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9" t="s">
        <v>179</v>
      </c>
      <c r="AT277" s="219" t="s">
        <v>175</v>
      </c>
      <c r="AU277" s="219" t="s">
        <v>88</v>
      </c>
      <c r="AY277" s="20" t="s">
        <v>173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20" t="s">
        <v>85</v>
      </c>
      <c r="BK277" s="220">
        <f>ROUND(I277*H277,2)</f>
        <v>0</v>
      </c>
      <c r="BL277" s="20" t="s">
        <v>179</v>
      </c>
      <c r="BM277" s="219" t="s">
        <v>493</v>
      </c>
    </row>
    <row r="278" s="13" customFormat="1">
      <c r="A278" s="13"/>
      <c r="B278" s="226"/>
      <c r="C278" s="227"/>
      <c r="D278" s="228" t="s">
        <v>183</v>
      </c>
      <c r="E278" s="229" t="s">
        <v>21</v>
      </c>
      <c r="F278" s="230" t="s">
        <v>282</v>
      </c>
      <c r="G278" s="227"/>
      <c r="H278" s="231">
        <v>77</v>
      </c>
      <c r="I278" s="232"/>
      <c r="J278" s="227"/>
      <c r="K278" s="227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183</v>
      </c>
      <c r="AU278" s="237" t="s">
        <v>88</v>
      </c>
      <c r="AV278" s="13" t="s">
        <v>88</v>
      </c>
      <c r="AW278" s="13" t="s">
        <v>38</v>
      </c>
      <c r="AX278" s="13" t="s">
        <v>85</v>
      </c>
      <c r="AY278" s="237" t="s">
        <v>173</v>
      </c>
    </row>
    <row r="279" s="2" customFormat="1" ht="16.5" customHeight="1">
      <c r="A279" s="41"/>
      <c r="B279" s="42"/>
      <c r="C279" s="208" t="s">
        <v>276</v>
      </c>
      <c r="D279" s="208" t="s">
        <v>175</v>
      </c>
      <c r="E279" s="209" t="s">
        <v>494</v>
      </c>
      <c r="F279" s="210" t="s">
        <v>495</v>
      </c>
      <c r="G279" s="211" t="s">
        <v>188</v>
      </c>
      <c r="H279" s="212">
        <v>13</v>
      </c>
      <c r="I279" s="213"/>
      <c r="J279" s="214">
        <f>ROUND(I279*H279,2)</f>
        <v>0</v>
      </c>
      <c r="K279" s="210" t="s">
        <v>21</v>
      </c>
      <c r="L279" s="47"/>
      <c r="M279" s="215" t="s">
        <v>21</v>
      </c>
      <c r="N279" s="216" t="s">
        <v>48</v>
      </c>
      <c r="O279" s="87"/>
      <c r="P279" s="217">
        <f>O279*H279</f>
        <v>0</v>
      </c>
      <c r="Q279" s="217">
        <v>0</v>
      </c>
      <c r="R279" s="217">
        <f>Q279*H279</f>
        <v>0</v>
      </c>
      <c r="S279" s="217">
        <v>0</v>
      </c>
      <c r="T279" s="218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9" t="s">
        <v>179</v>
      </c>
      <c r="AT279" s="219" t="s">
        <v>175</v>
      </c>
      <c r="AU279" s="219" t="s">
        <v>88</v>
      </c>
      <c r="AY279" s="20" t="s">
        <v>173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20" t="s">
        <v>85</v>
      </c>
      <c r="BK279" s="220">
        <f>ROUND(I279*H279,2)</f>
        <v>0</v>
      </c>
      <c r="BL279" s="20" t="s">
        <v>179</v>
      </c>
      <c r="BM279" s="219" t="s">
        <v>496</v>
      </c>
    </row>
    <row r="280" s="13" customFormat="1">
      <c r="A280" s="13"/>
      <c r="B280" s="226"/>
      <c r="C280" s="227"/>
      <c r="D280" s="228" t="s">
        <v>183</v>
      </c>
      <c r="E280" s="229" t="s">
        <v>21</v>
      </c>
      <c r="F280" s="230" t="s">
        <v>247</v>
      </c>
      <c r="G280" s="227"/>
      <c r="H280" s="231">
        <v>13</v>
      </c>
      <c r="I280" s="232"/>
      <c r="J280" s="227"/>
      <c r="K280" s="227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183</v>
      </c>
      <c r="AU280" s="237" t="s">
        <v>88</v>
      </c>
      <c r="AV280" s="13" t="s">
        <v>88</v>
      </c>
      <c r="AW280" s="13" t="s">
        <v>38</v>
      </c>
      <c r="AX280" s="13" t="s">
        <v>85</v>
      </c>
      <c r="AY280" s="237" t="s">
        <v>173</v>
      </c>
    </row>
    <row r="281" s="2" customFormat="1" ht="16.5" customHeight="1">
      <c r="A281" s="41"/>
      <c r="B281" s="42"/>
      <c r="C281" s="208" t="s">
        <v>497</v>
      </c>
      <c r="D281" s="208" t="s">
        <v>175</v>
      </c>
      <c r="E281" s="209" t="s">
        <v>498</v>
      </c>
      <c r="F281" s="210" t="s">
        <v>499</v>
      </c>
      <c r="G281" s="211" t="s">
        <v>256</v>
      </c>
      <c r="H281" s="212">
        <v>6.0979999999999999</v>
      </c>
      <c r="I281" s="213"/>
      <c r="J281" s="214">
        <f>ROUND(I281*H281,2)</f>
        <v>0</v>
      </c>
      <c r="K281" s="210" t="s">
        <v>21</v>
      </c>
      <c r="L281" s="47"/>
      <c r="M281" s="215" t="s">
        <v>21</v>
      </c>
      <c r="N281" s="216" t="s">
        <v>48</v>
      </c>
      <c r="O281" s="87"/>
      <c r="P281" s="217">
        <f>O281*H281</f>
        <v>0</v>
      </c>
      <c r="Q281" s="217">
        <v>0</v>
      </c>
      <c r="R281" s="217">
        <f>Q281*H281</f>
        <v>0</v>
      </c>
      <c r="S281" s="217">
        <v>0</v>
      </c>
      <c r="T281" s="218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9" t="s">
        <v>179</v>
      </c>
      <c r="AT281" s="219" t="s">
        <v>175</v>
      </c>
      <c r="AU281" s="219" t="s">
        <v>88</v>
      </c>
      <c r="AY281" s="20" t="s">
        <v>173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20" t="s">
        <v>85</v>
      </c>
      <c r="BK281" s="220">
        <f>ROUND(I281*H281,2)</f>
        <v>0</v>
      </c>
      <c r="BL281" s="20" t="s">
        <v>179</v>
      </c>
      <c r="BM281" s="219" t="s">
        <v>500</v>
      </c>
    </row>
    <row r="282" s="13" customFormat="1">
      <c r="A282" s="13"/>
      <c r="B282" s="226"/>
      <c r="C282" s="227"/>
      <c r="D282" s="228" t="s">
        <v>183</v>
      </c>
      <c r="E282" s="229" t="s">
        <v>21</v>
      </c>
      <c r="F282" s="230" t="s">
        <v>501</v>
      </c>
      <c r="G282" s="227"/>
      <c r="H282" s="231">
        <v>6.0979999999999999</v>
      </c>
      <c r="I282" s="232"/>
      <c r="J282" s="227"/>
      <c r="K282" s="227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183</v>
      </c>
      <c r="AU282" s="237" t="s">
        <v>88</v>
      </c>
      <c r="AV282" s="13" t="s">
        <v>88</v>
      </c>
      <c r="AW282" s="13" t="s">
        <v>38</v>
      </c>
      <c r="AX282" s="13" t="s">
        <v>85</v>
      </c>
      <c r="AY282" s="237" t="s">
        <v>173</v>
      </c>
    </row>
    <row r="283" s="12" customFormat="1" ht="22.8" customHeight="1">
      <c r="A283" s="12"/>
      <c r="B283" s="192"/>
      <c r="C283" s="193"/>
      <c r="D283" s="194" t="s">
        <v>76</v>
      </c>
      <c r="E283" s="206" t="s">
        <v>179</v>
      </c>
      <c r="F283" s="206" t="s">
        <v>502</v>
      </c>
      <c r="G283" s="193"/>
      <c r="H283" s="193"/>
      <c r="I283" s="196"/>
      <c r="J283" s="207">
        <f>BK283</f>
        <v>0</v>
      </c>
      <c r="K283" s="193"/>
      <c r="L283" s="198"/>
      <c r="M283" s="199"/>
      <c r="N283" s="200"/>
      <c r="O283" s="200"/>
      <c r="P283" s="201">
        <f>SUM(P284:P287)</f>
        <v>0</v>
      </c>
      <c r="Q283" s="200"/>
      <c r="R283" s="201">
        <f>SUM(R284:R287)</f>
        <v>9.3191309999999987</v>
      </c>
      <c r="S283" s="200"/>
      <c r="T283" s="202">
        <f>SUM(T284:T287)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3" t="s">
        <v>85</v>
      </c>
      <c r="AT283" s="204" t="s">
        <v>76</v>
      </c>
      <c r="AU283" s="204" t="s">
        <v>85</v>
      </c>
      <c r="AY283" s="203" t="s">
        <v>173</v>
      </c>
      <c r="BK283" s="205">
        <f>SUM(BK284:BK287)</f>
        <v>0</v>
      </c>
    </row>
    <row r="284" s="2" customFormat="1" ht="24.15" customHeight="1">
      <c r="A284" s="41"/>
      <c r="B284" s="42"/>
      <c r="C284" s="208" t="s">
        <v>503</v>
      </c>
      <c r="D284" s="208" t="s">
        <v>175</v>
      </c>
      <c r="E284" s="209" t="s">
        <v>504</v>
      </c>
      <c r="F284" s="210" t="s">
        <v>505</v>
      </c>
      <c r="G284" s="211" t="s">
        <v>101</v>
      </c>
      <c r="H284" s="212">
        <v>4.0499999999999998</v>
      </c>
      <c r="I284" s="213"/>
      <c r="J284" s="214">
        <f>ROUND(I284*H284,2)</f>
        <v>0</v>
      </c>
      <c r="K284" s="210" t="s">
        <v>178</v>
      </c>
      <c r="L284" s="47"/>
      <c r="M284" s="215" t="s">
        <v>21</v>
      </c>
      <c r="N284" s="216" t="s">
        <v>48</v>
      </c>
      <c r="O284" s="87"/>
      <c r="P284" s="217">
        <f>O284*H284</f>
        <v>0</v>
      </c>
      <c r="Q284" s="217">
        <v>2.3010199999999998</v>
      </c>
      <c r="R284" s="217">
        <f>Q284*H284</f>
        <v>9.3191309999999987</v>
      </c>
      <c r="S284" s="217">
        <v>0</v>
      </c>
      <c r="T284" s="218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9" t="s">
        <v>179</v>
      </c>
      <c r="AT284" s="219" t="s">
        <v>175</v>
      </c>
      <c r="AU284" s="219" t="s">
        <v>88</v>
      </c>
      <c r="AY284" s="20" t="s">
        <v>173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0" t="s">
        <v>85</v>
      </c>
      <c r="BK284" s="220">
        <f>ROUND(I284*H284,2)</f>
        <v>0</v>
      </c>
      <c r="BL284" s="20" t="s">
        <v>179</v>
      </c>
      <c r="BM284" s="219" t="s">
        <v>506</v>
      </c>
    </row>
    <row r="285" s="2" customFormat="1">
      <c r="A285" s="41"/>
      <c r="B285" s="42"/>
      <c r="C285" s="43"/>
      <c r="D285" s="221" t="s">
        <v>181</v>
      </c>
      <c r="E285" s="43"/>
      <c r="F285" s="222" t="s">
        <v>507</v>
      </c>
      <c r="G285" s="43"/>
      <c r="H285" s="43"/>
      <c r="I285" s="223"/>
      <c r="J285" s="43"/>
      <c r="K285" s="43"/>
      <c r="L285" s="47"/>
      <c r="M285" s="224"/>
      <c r="N285" s="225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181</v>
      </c>
      <c r="AU285" s="20" t="s">
        <v>88</v>
      </c>
    </row>
    <row r="286" s="14" customFormat="1">
      <c r="A286" s="14"/>
      <c r="B286" s="238"/>
      <c r="C286" s="239"/>
      <c r="D286" s="228" t="s">
        <v>183</v>
      </c>
      <c r="E286" s="240" t="s">
        <v>21</v>
      </c>
      <c r="F286" s="241" t="s">
        <v>240</v>
      </c>
      <c r="G286" s="239"/>
      <c r="H286" s="240" t="s">
        <v>21</v>
      </c>
      <c r="I286" s="242"/>
      <c r="J286" s="239"/>
      <c r="K286" s="239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183</v>
      </c>
      <c r="AU286" s="247" t="s">
        <v>88</v>
      </c>
      <c r="AV286" s="14" t="s">
        <v>85</v>
      </c>
      <c r="AW286" s="14" t="s">
        <v>38</v>
      </c>
      <c r="AX286" s="14" t="s">
        <v>77</v>
      </c>
      <c r="AY286" s="247" t="s">
        <v>173</v>
      </c>
    </row>
    <row r="287" s="13" customFormat="1">
      <c r="A287" s="13"/>
      <c r="B287" s="226"/>
      <c r="C287" s="227"/>
      <c r="D287" s="228" t="s">
        <v>183</v>
      </c>
      <c r="E287" s="229" t="s">
        <v>21</v>
      </c>
      <c r="F287" s="230" t="s">
        <v>508</v>
      </c>
      <c r="G287" s="227"/>
      <c r="H287" s="231">
        <v>4.0499999999999998</v>
      </c>
      <c r="I287" s="232"/>
      <c r="J287" s="227"/>
      <c r="K287" s="227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183</v>
      </c>
      <c r="AU287" s="237" t="s">
        <v>88</v>
      </c>
      <c r="AV287" s="13" t="s">
        <v>88</v>
      </c>
      <c r="AW287" s="13" t="s">
        <v>38</v>
      </c>
      <c r="AX287" s="13" t="s">
        <v>85</v>
      </c>
      <c r="AY287" s="237" t="s">
        <v>173</v>
      </c>
    </row>
    <row r="288" s="12" customFormat="1" ht="22.8" customHeight="1">
      <c r="A288" s="12"/>
      <c r="B288" s="192"/>
      <c r="C288" s="193"/>
      <c r="D288" s="194" t="s">
        <v>76</v>
      </c>
      <c r="E288" s="206" t="s">
        <v>215</v>
      </c>
      <c r="F288" s="206" t="s">
        <v>509</v>
      </c>
      <c r="G288" s="193"/>
      <c r="H288" s="193"/>
      <c r="I288" s="196"/>
      <c r="J288" s="207">
        <f>BK288</f>
        <v>0</v>
      </c>
      <c r="K288" s="193"/>
      <c r="L288" s="198"/>
      <c r="M288" s="199"/>
      <c r="N288" s="200"/>
      <c r="O288" s="200"/>
      <c r="P288" s="201">
        <f>SUM(P289:P307)</f>
        <v>0</v>
      </c>
      <c r="Q288" s="200"/>
      <c r="R288" s="201">
        <f>SUM(R289:R307)</f>
        <v>47.651367</v>
      </c>
      <c r="S288" s="200"/>
      <c r="T288" s="202">
        <f>SUM(T289:T307)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3" t="s">
        <v>85</v>
      </c>
      <c r="AT288" s="204" t="s">
        <v>76</v>
      </c>
      <c r="AU288" s="204" t="s">
        <v>85</v>
      </c>
      <c r="AY288" s="203" t="s">
        <v>173</v>
      </c>
      <c r="BK288" s="205">
        <f>SUM(BK289:BK307)</f>
        <v>0</v>
      </c>
    </row>
    <row r="289" s="2" customFormat="1" ht="21.75" customHeight="1">
      <c r="A289" s="41"/>
      <c r="B289" s="42"/>
      <c r="C289" s="208" t="s">
        <v>510</v>
      </c>
      <c r="D289" s="208" t="s">
        <v>175</v>
      </c>
      <c r="E289" s="209" t="s">
        <v>511</v>
      </c>
      <c r="F289" s="210" t="s">
        <v>512</v>
      </c>
      <c r="G289" s="211" t="s">
        <v>101</v>
      </c>
      <c r="H289" s="212">
        <v>5.5</v>
      </c>
      <c r="I289" s="213"/>
      <c r="J289" s="214">
        <f>ROUND(I289*H289,2)</f>
        <v>0</v>
      </c>
      <c r="K289" s="210" t="s">
        <v>21</v>
      </c>
      <c r="L289" s="47"/>
      <c r="M289" s="215" t="s">
        <v>21</v>
      </c>
      <c r="N289" s="216" t="s">
        <v>48</v>
      </c>
      <c r="O289" s="87"/>
      <c r="P289" s="217">
        <f>O289*H289</f>
        <v>0</v>
      </c>
      <c r="Q289" s="217">
        <v>0</v>
      </c>
      <c r="R289" s="217">
        <f>Q289*H289</f>
        <v>0</v>
      </c>
      <c r="S289" s="217">
        <v>0</v>
      </c>
      <c r="T289" s="218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9" t="s">
        <v>179</v>
      </c>
      <c r="AT289" s="219" t="s">
        <v>175</v>
      </c>
      <c r="AU289" s="219" t="s">
        <v>88</v>
      </c>
      <c r="AY289" s="20" t="s">
        <v>173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20" t="s">
        <v>85</v>
      </c>
      <c r="BK289" s="220">
        <f>ROUND(I289*H289,2)</f>
        <v>0</v>
      </c>
      <c r="BL289" s="20" t="s">
        <v>179</v>
      </c>
      <c r="BM289" s="219" t="s">
        <v>513</v>
      </c>
    </row>
    <row r="290" s="14" customFormat="1">
      <c r="A290" s="14"/>
      <c r="B290" s="238"/>
      <c r="C290" s="239"/>
      <c r="D290" s="228" t="s">
        <v>183</v>
      </c>
      <c r="E290" s="240" t="s">
        <v>21</v>
      </c>
      <c r="F290" s="241" t="s">
        <v>240</v>
      </c>
      <c r="G290" s="239"/>
      <c r="H290" s="240" t="s">
        <v>21</v>
      </c>
      <c r="I290" s="242"/>
      <c r="J290" s="239"/>
      <c r="K290" s="239"/>
      <c r="L290" s="243"/>
      <c r="M290" s="244"/>
      <c r="N290" s="245"/>
      <c r="O290" s="245"/>
      <c r="P290" s="245"/>
      <c r="Q290" s="245"/>
      <c r="R290" s="245"/>
      <c r="S290" s="245"/>
      <c r="T290" s="24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7" t="s">
        <v>183</v>
      </c>
      <c r="AU290" s="247" t="s">
        <v>88</v>
      </c>
      <c r="AV290" s="14" t="s">
        <v>85</v>
      </c>
      <c r="AW290" s="14" t="s">
        <v>38</v>
      </c>
      <c r="AX290" s="14" t="s">
        <v>77</v>
      </c>
      <c r="AY290" s="247" t="s">
        <v>173</v>
      </c>
    </row>
    <row r="291" s="13" customFormat="1">
      <c r="A291" s="13"/>
      <c r="B291" s="226"/>
      <c r="C291" s="227"/>
      <c r="D291" s="228" t="s">
        <v>183</v>
      </c>
      <c r="E291" s="229" t="s">
        <v>21</v>
      </c>
      <c r="F291" s="230" t="s">
        <v>514</v>
      </c>
      <c r="G291" s="227"/>
      <c r="H291" s="231">
        <v>5.5</v>
      </c>
      <c r="I291" s="232"/>
      <c r="J291" s="227"/>
      <c r="K291" s="227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183</v>
      </c>
      <c r="AU291" s="237" t="s">
        <v>88</v>
      </c>
      <c r="AV291" s="13" t="s">
        <v>88</v>
      </c>
      <c r="AW291" s="13" t="s">
        <v>38</v>
      </c>
      <c r="AX291" s="13" t="s">
        <v>85</v>
      </c>
      <c r="AY291" s="237" t="s">
        <v>173</v>
      </c>
    </row>
    <row r="292" s="2" customFormat="1" ht="16.5" customHeight="1">
      <c r="A292" s="41"/>
      <c r="B292" s="42"/>
      <c r="C292" s="208" t="s">
        <v>515</v>
      </c>
      <c r="D292" s="208" t="s">
        <v>175</v>
      </c>
      <c r="E292" s="209" t="s">
        <v>516</v>
      </c>
      <c r="F292" s="210" t="s">
        <v>517</v>
      </c>
      <c r="G292" s="211" t="s">
        <v>101</v>
      </c>
      <c r="H292" s="212">
        <v>0.495</v>
      </c>
      <c r="I292" s="213"/>
      <c r="J292" s="214">
        <f>ROUND(I292*H292,2)</f>
        <v>0</v>
      </c>
      <c r="K292" s="210" t="s">
        <v>21</v>
      </c>
      <c r="L292" s="47"/>
      <c r="M292" s="215" t="s">
        <v>21</v>
      </c>
      <c r="N292" s="216" t="s">
        <v>48</v>
      </c>
      <c r="O292" s="87"/>
      <c r="P292" s="217">
        <f>O292*H292</f>
        <v>0</v>
      </c>
      <c r="Q292" s="217">
        <v>1.8</v>
      </c>
      <c r="R292" s="217">
        <f>Q292*H292</f>
        <v>0.89100000000000001</v>
      </c>
      <c r="S292" s="217">
        <v>0</v>
      </c>
      <c r="T292" s="218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9" t="s">
        <v>179</v>
      </c>
      <c r="AT292" s="219" t="s">
        <v>175</v>
      </c>
      <c r="AU292" s="219" t="s">
        <v>88</v>
      </c>
      <c r="AY292" s="20" t="s">
        <v>173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20" t="s">
        <v>85</v>
      </c>
      <c r="BK292" s="220">
        <f>ROUND(I292*H292,2)</f>
        <v>0</v>
      </c>
      <c r="BL292" s="20" t="s">
        <v>179</v>
      </c>
      <c r="BM292" s="219" t="s">
        <v>518</v>
      </c>
    </row>
    <row r="293" s="13" customFormat="1">
      <c r="A293" s="13"/>
      <c r="B293" s="226"/>
      <c r="C293" s="227"/>
      <c r="D293" s="228" t="s">
        <v>183</v>
      </c>
      <c r="E293" s="229" t="s">
        <v>21</v>
      </c>
      <c r="F293" s="230" t="s">
        <v>519</v>
      </c>
      <c r="G293" s="227"/>
      <c r="H293" s="231">
        <v>0.495</v>
      </c>
      <c r="I293" s="232"/>
      <c r="J293" s="227"/>
      <c r="K293" s="227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183</v>
      </c>
      <c r="AU293" s="237" t="s">
        <v>88</v>
      </c>
      <c r="AV293" s="13" t="s">
        <v>88</v>
      </c>
      <c r="AW293" s="13" t="s">
        <v>38</v>
      </c>
      <c r="AX293" s="13" t="s">
        <v>85</v>
      </c>
      <c r="AY293" s="237" t="s">
        <v>173</v>
      </c>
    </row>
    <row r="294" s="2" customFormat="1" ht="16.5" customHeight="1">
      <c r="A294" s="41"/>
      <c r="B294" s="42"/>
      <c r="C294" s="208" t="s">
        <v>520</v>
      </c>
      <c r="D294" s="208" t="s">
        <v>175</v>
      </c>
      <c r="E294" s="209" t="s">
        <v>521</v>
      </c>
      <c r="F294" s="210" t="s">
        <v>522</v>
      </c>
      <c r="G294" s="211" t="s">
        <v>101</v>
      </c>
      <c r="H294" s="212">
        <v>19.050000000000001</v>
      </c>
      <c r="I294" s="213"/>
      <c r="J294" s="214">
        <f>ROUND(I294*H294,2)</f>
        <v>0</v>
      </c>
      <c r="K294" s="210" t="s">
        <v>178</v>
      </c>
      <c r="L294" s="47"/>
      <c r="M294" s="215" t="s">
        <v>21</v>
      </c>
      <c r="N294" s="216" t="s">
        <v>48</v>
      </c>
      <c r="O294" s="87"/>
      <c r="P294" s="217">
        <f>O294*H294</f>
        <v>0</v>
      </c>
      <c r="Q294" s="217">
        <v>2.3010199999999998</v>
      </c>
      <c r="R294" s="217">
        <f>Q294*H294</f>
        <v>43.834431000000002</v>
      </c>
      <c r="S294" s="217">
        <v>0</v>
      </c>
      <c r="T294" s="218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9" t="s">
        <v>179</v>
      </c>
      <c r="AT294" s="219" t="s">
        <v>175</v>
      </c>
      <c r="AU294" s="219" t="s">
        <v>88</v>
      </c>
      <c r="AY294" s="20" t="s">
        <v>173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20" t="s">
        <v>85</v>
      </c>
      <c r="BK294" s="220">
        <f>ROUND(I294*H294,2)</f>
        <v>0</v>
      </c>
      <c r="BL294" s="20" t="s">
        <v>179</v>
      </c>
      <c r="BM294" s="219" t="s">
        <v>523</v>
      </c>
    </row>
    <row r="295" s="2" customFormat="1">
      <c r="A295" s="41"/>
      <c r="B295" s="42"/>
      <c r="C295" s="43"/>
      <c r="D295" s="221" t="s">
        <v>181</v>
      </c>
      <c r="E295" s="43"/>
      <c r="F295" s="222" t="s">
        <v>524</v>
      </c>
      <c r="G295" s="43"/>
      <c r="H295" s="43"/>
      <c r="I295" s="223"/>
      <c r="J295" s="43"/>
      <c r="K295" s="43"/>
      <c r="L295" s="47"/>
      <c r="M295" s="224"/>
      <c r="N295" s="225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181</v>
      </c>
      <c r="AU295" s="20" t="s">
        <v>88</v>
      </c>
    </row>
    <row r="296" s="14" customFormat="1">
      <c r="A296" s="14"/>
      <c r="B296" s="238"/>
      <c r="C296" s="239"/>
      <c r="D296" s="228" t="s">
        <v>183</v>
      </c>
      <c r="E296" s="240" t="s">
        <v>21</v>
      </c>
      <c r="F296" s="241" t="s">
        <v>240</v>
      </c>
      <c r="G296" s="239"/>
      <c r="H296" s="240" t="s">
        <v>21</v>
      </c>
      <c r="I296" s="242"/>
      <c r="J296" s="239"/>
      <c r="K296" s="239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183</v>
      </c>
      <c r="AU296" s="247" t="s">
        <v>88</v>
      </c>
      <c r="AV296" s="14" t="s">
        <v>85</v>
      </c>
      <c r="AW296" s="14" t="s">
        <v>38</v>
      </c>
      <c r="AX296" s="14" t="s">
        <v>77</v>
      </c>
      <c r="AY296" s="247" t="s">
        <v>173</v>
      </c>
    </row>
    <row r="297" s="13" customFormat="1">
      <c r="A297" s="13"/>
      <c r="B297" s="226"/>
      <c r="C297" s="227"/>
      <c r="D297" s="228" t="s">
        <v>183</v>
      </c>
      <c r="E297" s="229" t="s">
        <v>21</v>
      </c>
      <c r="F297" s="230" t="s">
        <v>525</v>
      </c>
      <c r="G297" s="227"/>
      <c r="H297" s="231">
        <v>19.050000000000001</v>
      </c>
      <c r="I297" s="232"/>
      <c r="J297" s="227"/>
      <c r="K297" s="227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183</v>
      </c>
      <c r="AU297" s="237" t="s">
        <v>88</v>
      </c>
      <c r="AV297" s="13" t="s">
        <v>88</v>
      </c>
      <c r="AW297" s="13" t="s">
        <v>38</v>
      </c>
      <c r="AX297" s="13" t="s">
        <v>85</v>
      </c>
      <c r="AY297" s="237" t="s">
        <v>173</v>
      </c>
    </row>
    <row r="298" s="2" customFormat="1" ht="16.5" customHeight="1">
      <c r="A298" s="41"/>
      <c r="B298" s="42"/>
      <c r="C298" s="208" t="s">
        <v>526</v>
      </c>
      <c r="D298" s="208" t="s">
        <v>175</v>
      </c>
      <c r="E298" s="209" t="s">
        <v>527</v>
      </c>
      <c r="F298" s="210" t="s">
        <v>528</v>
      </c>
      <c r="G298" s="211" t="s">
        <v>97</v>
      </c>
      <c r="H298" s="212">
        <v>27.66</v>
      </c>
      <c r="I298" s="213"/>
      <c r="J298" s="214">
        <f>ROUND(I298*H298,2)</f>
        <v>0</v>
      </c>
      <c r="K298" s="210" t="s">
        <v>178</v>
      </c>
      <c r="L298" s="47"/>
      <c r="M298" s="215" t="s">
        <v>21</v>
      </c>
      <c r="N298" s="216" t="s">
        <v>48</v>
      </c>
      <c r="O298" s="87"/>
      <c r="P298" s="217">
        <f>O298*H298</f>
        <v>0</v>
      </c>
      <c r="Q298" s="217">
        <v>0.0045999999999999999</v>
      </c>
      <c r="R298" s="217">
        <f>Q298*H298</f>
        <v>0.12723599999999999</v>
      </c>
      <c r="S298" s="217">
        <v>0</v>
      </c>
      <c r="T298" s="218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9" t="s">
        <v>179</v>
      </c>
      <c r="AT298" s="219" t="s">
        <v>175</v>
      </c>
      <c r="AU298" s="219" t="s">
        <v>88</v>
      </c>
      <c r="AY298" s="20" t="s">
        <v>173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20" t="s">
        <v>85</v>
      </c>
      <c r="BK298" s="220">
        <f>ROUND(I298*H298,2)</f>
        <v>0</v>
      </c>
      <c r="BL298" s="20" t="s">
        <v>179</v>
      </c>
      <c r="BM298" s="219" t="s">
        <v>529</v>
      </c>
    </row>
    <row r="299" s="2" customFormat="1">
      <c r="A299" s="41"/>
      <c r="B299" s="42"/>
      <c r="C299" s="43"/>
      <c r="D299" s="221" t="s">
        <v>181</v>
      </c>
      <c r="E299" s="43"/>
      <c r="F299" s="222" t="s">
        <v>530</v>
      </c>
      <c r="G299" s="43"/>
      <c r="H299" s="43"/>
      <c r="I299" s="223"/>
      <c r="J299" s="43"/>
      <c r="K299" s="43"/>
      <c r="L299" s="47"/>
      <c r="M299" s="224"/>
      <c r="N299" s="225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181</v>
      </c>
      <c r="AU299" s="20" t="s">
        <v>88</v>
      </c>
    </row>
    <row r="300" s="14" customFormat="1">
      <c r="A300" s="14"/>
      <c r="B300" s="238"/>
      <c r="C300" s="239"/>
      <c r="D300" s="228" t="s">
        <v>183</v>
      </c>
      <c r="E300" s="240" t="s">
        <v>21</v>
      </c>
      <c r="F300" s="241" t="s">
        <v>240</v>
      </c>
      <c r="G300" s="239"/>
      <c r="H300" s="240" t="s">
        <v>21</v>
      </c>
      <c r="I300" s="242"/>
      <c r="J300" s="239"/>
      <c r="K300" s="239"/>
      <c r="L300" s="243"/>
      <c r="M300" s="244"/>
      <c r="N300" s="245"/>
      <c r="O300" s="245"/>
      <c r="P300" s="245"/>
      <c r="Q300" s="245"/>
      <c r="R300" s="245"/>
      <c r="S300" s="245"/>
      <c r="T300" s="24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7" t="s">
        <v>183</v>
      </c>
      <c r="AU300" s="247" t="s">
        <v>88</v>
      </c>
      <c r="AV300" s="14" t="s">
        <v>85</v>
      </c>
      <c r="AW300" s="14" t="s">
        <v>38</v>
      </c>
      <c r="AX300" s="14" t="s">
        <v>77</v>
      </c>
      <c r="AY300" s="247" t="s">
        <v>173</v>
      </c>
    </row>
    <row r="301" s="13" customFormat="1">
      <c r="A301" s="13"/>
      <c r="B301" s="226"/>
      <c r="C301" s="227"/>
      <c r="D301" s="228" t="s">
        <v>183</v>
      </c>
      <c r="E301" s="229" t="s">
        <v>21</v>
      </c>
      <c r="F301" s="230" t="s">
        <v>531</v>
      </c>
      <c r="G301" s="227"/>
      <c r="H301" s="231">
        <v>27.66</v>
      </c>
      <c r="I301" s="232"/>
      <c r="J301" s="227"/>
      <c r="K301" s="227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183</v>
      </c>
      <c r="AU301" s="237" t="s">
        <v>88</v>
      </c>
      <c r="AV301" s="13" t="s">
        <v>88</v>
      </c>
      <c r="AW301" s="13" t="s">
        <v>38</v>
      </c>
      <c r="AX301" s="13" t="s">
        <v>85</v>
      </c>
      <c r="AY301" s="237" t="s">
        <v>173</v>
      </c>
    </row>
    <row r="302" s="2" customFormat="1" ht="16.5" customHeight="1">
      <c r="A302" s="41"/>
      <c r="B302" s="42"/>
      <c r="C302" s="208" t="s">
        <v>532</v>
      </c>
      <c r="D302" s="208" t="s">
        <v>175</v>
      </c>
      <c r="E302" s="209" t="s">
        <v>533</v>
      </c>
      <c r="F302" s="210" t="s">
        <v>534</v>
      </c>
      <c r="G302" s="211" t="s">
        <v>97</v>
      </c>
      <c r="H302" s="212">
        <v>27.66</v>
      </c>
      <c r="I302" s="213"/>
      <c r="J302" s="214">
        <f>ROUND(I302*H302,2)</f>
        <v>0</v>
      </c>
      <c r="K302" s="210" t="s">
        <v>178</v>
      </c>
      <c r="L302" s="47"/>
      <c r="M302" s="215" t="s">
        <v>21</v>
      </c>
      <c r="N302" s="216" t="s">
        <v>48</v>
      </c>
      <c r="O302" s="87"/>
      <c r="P302" s="217">
        <f>O302*H302</f>
        <v>0</v>
      </c>
      <c r="Q302" s="217">
        <v>0</v>
      </c>
      <c r="R302" s="217">
        <f>Q302*H302</f>
        <v>0</v>
      </c>
      <c r="S302" s="217">
        <v>0</v>
      </c>
      <c r="T302" s="218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9" t="s">
        <v>179</v>
      </c>
      <c r="AT302" s="219" t="s">
        <v>175</v>
      </c>
      <c r="AU302" s="219" t="s">
        <v>88</v>
      </c>
      <c r="AY302" s="20" t="s">
        <v>173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20" t="s">
        <v>85</v>
      </c>
      <c r="BK302" s="220">
        <f>ROUND(I302*H302,2)</f>
        <v>0</v>
      </c>
      <c r="BL302" s="20" t="s">
        <v>179</v>
      </c>
      <c r="BM302" s="219" t="s">
        <v>535</v>
      </c>
    </row>
    <row r="303" s="2" customFormat="1">
      <c r="A303" s="41"/>
      <c r="B303" s="42"/>
      <c r="C303" s="43"/>
      <c r="D303" s="221" t="s">
        <v>181</v>
      </c>
      <c r="E303" s="43"/>
      <c r="F303" s="222" t="s">
        <v>536</v>
      </c>
      <c r="G303" s="43"/>
      <c r="H303" s="43"/>
      <c r="I303" s="223"/>
      <c r="J303" s="43"/>
      <c r="K303" s="43"/>
      <c r="L303" s="47"/>
      <c r="M303" s="224"/>
      <c r="N303" s="225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181</v>
      </c>
      <c r="AU303" s="20" t="s">
        <v>88</v>
      </c>
    </row>
    <row r="304" s="2" customFormat="1" ht="16.5" customHeight="1">
      <c r="A304" s="41"/>
      <c r="B304" s="42"/>
      <c r="C304" s="208" t="s">
        <v>537</v>
      </c>
      <c r="D304" s="208" t="s">
        <v>175</v>
      </c>
      <c r="E304" s="209" t="s">
        <v>538</v>
      </c>
      <c r="F304" s="210" t="s">
        <v>539</v>
      </c>
      <c r="G304" s="211" t="s">
        <v>137</v>
      </c>
      <c r="H304" s="212">
        <v>30</v>
      </c>
      <c r="I304" s="213"/>
      <c r="J304" s="214">
        <f>ROUND(I304*H304,2)</f>
        <v>0</v>
      </c>
      <c r="K304" s="210" t="s">
        <v>21</v>
      </c>
      <c r="L304" s="47"/>
      <c r="M304" s="215" t="s">
        <v>21</v>
      </c>
      <c r="N304" s="216" t="s">
        <v>48</v>
      </c>
      <c r="O304" s="87"/>
      <c r="P304" s="217">
        <f>O304*H304</f>
        <v>0</v>
      </c>
      <c r="Q304" s="217">
        <v>0.00079000000000000001</v>
      </c>
      <c r="R304" s="217">
        <f>Q304*H304</f>
        <v>0.023699999999999999</v>
      </c>
      <c r="S304" s="217">
        <v>0</v>
      </c>
      <c r="T304" s="218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9" t="s">
        <v>179</v>
      </c>
      <c r="AT304" s="219" t="s">
        <v>175</v>
      </c>
      <c r="AU304" s="219" t="s">
        <v>88</v>
      </c>
      <c r="AY304" s="20" t="s">
        <v>173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20" t="s">
        <v>85</v>
      </c>
      <c r="BK304" s="220">
        <f>ROUND(I304*H304,2)</f>
        <v>0</v>
      </c>
      <c r="BL304" s="20" t="s">
        <v>179</v>
      </c>
      <c r="BM304" s="219" t="s">
        <v>540</v>
      </c>
    </row>
    <row r="305" s="14" customFormat="1">
      <c r="A305" s="14"/>
      <c r="B305" s="238"/>
      <c r="C305" s="239"/>
      <c r="D305" s="228" t="s">
        <v>183</v>
      </c>
      <c r="E305" s="240" t="s">
        <v>21</v>
      </c>
      <c r="F305" s="241" t="s">
        <v>240</v>
      </c>
      <c r="G305" s="239"/>
      <c r="H305" s="240" t="s">
        <v>21</v>
      </c>
      <c r="I305" s="242"/>
      <c r="J305" s="239"/>
      <c r="K305" s="239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183</v>
      </c>
      <c r="AU305" s="247" t="s">
        <v>88</v>
      </c>
      <c r="AV305" s="14" t="s">
        <v>85</v>
      </c>
      <c r="AW305" s="14" t="s">
        <v>38</v>
      </c>
      <c r="AX305" s="14" t="s">
        <v>77</v>
      </c>
      <c r="AY305" s="247" t="s">
        <v>173</v>
      </c>
    </row>
    <row r="306" s="13" customFormat="1">
      <c r="A306" s="13"/>
      <c r="B306" s="226"/>
      <c r="C306" s="227"/>
      <c r="D306" s="228" t="s">
        <v>183</v>
      </c>
      <c r="E306" s="229" t="s">
        <v>21</v>
      </c>
      <c r="F306" s="230" t="s">
        <v>348</v>
      </c>
      <c r="G306" s="227"/>
      <c r="H306" s="231">
        <v>30</v>
      </c>
      <c r="I306" s="232"/>
      <c r="J306" s="227"/>
      <c r="K306" s="227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183</v>
      </c>
      <c r="AU306" s="237" t="s">
        <v>88</v>
      </c>
      <c r="AV306" s="13" t="s">
        <v>88</v>
      </c>
      <c r="AW306" s="13" t="s">
        <v>38</v>
      </c>
      <c r="AX306" s="13" t="s">
        <v>85</v>
      </c>
      <c r="AY306" s="237" t="s">
        <v>173</v>
      </c>
    </row>
    <row r="307" s="2" customFormat="1" ht="37.8" customHeight="1">
      <c r="A307" s="41"/>
      <c r="B307" s="42"/>
      <c r="C307" s="259" t="s">
        <v>541</v>
      </c>
      <c r="D307" s="259" t="s">
        <v>253</v>
      </c>
      <c r="E307" s="260" t="s">
        <v>542</v>
      </c>
      <c r="F307" s="261" t="s">
        <v>543</v>
      </c>
      <c r="G307" s="262" t="s">
        <v>188</v>
      </c>
      <c r="H307" s="263">
        <v>15</v>
      </c>
      <c r="I307" s="264"/>
      <c r="J307" s="265">
        <f>ROUND(I307*H307,2)</f>
        <v>0</v>
      </c>
      <c r="K307" s="261" t="s">
        <v>21</v>
      </c>
      <c r="L307" s="266"/>
      <c r="M307" s="267" t="s">
        <v>21</v>
      </c>
      <c r="N307" s="268" t="s">
        <v>48</v>
      </c>
      <c r="O307" s="87"/>
      <c r="P307" s="217">
        <f>O307*H307</f>
        <v>0</v>
      </c>
      <c r="Q307" s="217">
        <v>0.185</v>
      </c>
      <c r="R307" s="217">
        <f>Q307*H307</f>
        <v>2.7749999999999999</v>
      </c>
      <c r="S307" s="217">
        <v>0</v>
      </c>
      <c r="T307" s="218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9" t="s">
        <v>215</v>
      </c>
      <c r="AT307" s="219" t="s">
        <v>253</v>
      </c>
      <c r="AU307" s="219" t="s">
        <v>88</v>
      </c>
      <c r="AY307" s="20" t="s">
        <v>173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20" t="s">
        <v>85</v>
      </c>
      <c r="BK307" s="220">
        <f>ROUND(I307*H307,2)</f>
        <v>0</v>
      </c>
      <c r="BL307" s="20" t="s">
        <v>179</v>
      </c>
      <c r="BM307" s="219" t="s">
        <v>544</v>
      </c>
    </row>
    <row r="308" s="12" customFormat="1" ht="22.8" customHeight="1">
      <c r="A308" s="12"/>
      <c r="B308" s="192"/>
      <c r="C308" s="193"/>
      <c r="D308" s="194" t="s">
        <v>76</v>
      </c>
      <c r="E308" s="206" t="s">
        <v>220</v>
      </c>
      <c r="F308" s="206" t="s">
        <v>545</v>
      </c>
      <c r="G308" s="193"/>
      <c r="H308" s="193"/>
      <c r="I308" s="196"/>
      <c r="J308" s="207">
        <f>BK308</f>
        <v>0</v>
      </c>
      <c r="K308" s="193"/>
      <c r="L308" s="198"/>
      <c r="M308" s="199"/>
      <c r="N308" s="200"/>
      <c r="O308" s="200"/>
      <c r="P308" s="201">
        <f>SUM(P309:P315)</f>
        <v>0</v>
      </c>
      <c r="Q308" s="200"/>
      <c r="R308" s="201">
        <f>SUM(R309:R315)</f>
        <v>4.3370639999999998</v>
      </c>
      <c r="S308" s="200"/>
      <c r="T308" s="202">
        <f>SUM(T309:T315)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3" t="s">
        <v>85</v>
      </c>
      <c r="AT308" s="204" t="s">
        <v>76</v>
      </c>
      <c r="AU308" s="204" t="s">
        <v>85</v>
      </c>
      <c r="AY308" s="203" t="s">
        <v>173</v>
      </c>
      <c r="BK308" s="205">
        <f>SUM(BK309:BK315)</f>
        <v>0</v>
      </c>
    </row>
    <row r="309" s="2" customFormat="1" ht="16.5" customHeight="1">
      <c r="A309" s="41"/>
      <c r="B309" s="42"/>
      <c r="C309" s="208" t="s">
        <v>546</v>
      </c>
      <c r="D309" s="208" t="s">
        <v>175</v>
      </c>
      <c r="E309" s="209" t="s">
        <v>547</v>
      </c>
      <c r="F309" s="210" t="s">
        <v>548</v>
      </c>
      <c r="G309" s="211" t="s">
        <v>97</v>
      </c>
      <c r="H309" s="212">
        <v>111.55</v>
      </c>
      <c r="I309" s="213"/>
      <c r="J309" s="214">
        <f>ROUND(I309*H309,2)</f>
        <v>0</v>
      </c>
      <c r="K309" s="210" t="s">
        <v>178</v>
      </c>
      <c r="L309" s="47"/>
      <c r="M309" s="215" t="s">
        <v>21</v>
      </c>
      <c r="N309" s="216" t="s">
        <v>48</v>
      </c>
      <c r="O309" s="87"/>
      <c r="P309" s="217">
        <f>O309*H309</f>
        <v>0</v>
      </c>
      <c r="Q309" s="217">
        <v>0.038879999999999998</v>
      </c>
      <c r="R309" s="217">
        <f>Q309*H309</f>
        <v>4.3370639999999998</v>
      </c>
      <c r="S309" s="217">
        <v>0</v>
      </c>
      <c r="T309" s="218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9" t="s">
        <v>179</v>
      </c>
      <c r="AT309" s="219" t="s">
        <v>175</v>
      </c>
      <c r="AU309" s="219" t="s">
        <v>88</v>
      </c>
      <c r="AY309" s="20" t="s">
        <v>173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20" t="s">
        <v>85</v>
      </c>
      <c r="BK309" s="220">
        <f>ROUND(I309*H309,2)</f>
        <v>0</v>
      </c>
      <c r="BL309" s="20" t="s">
        <v>179</v>
      </c>
      <c r="BM309" s="219" t="s">
        <v>549</v>
      </c>
    </row>
    <row r="310" s="2" customFormat="1">
      <c r="A310" s="41"/>
      <c r="B310" s="42"/>
      <c r="C310" s="43"/>
      <c r="D310" s="221" t="s">
        <v>181</v>
      </c>
      <c r="E310" s="43"/>
      <c r="F310" s="222" t="s">
        <v>550</v>
      </c>
      <c r="G310" s="43"/>
      <c r="H310" s="43"/>
      <c r="I310" s="223"/>
      <c r="J310" s="43"/>
      <c r="K310" s="43"/>
      <c r="L310" s="47"/>
      <c r="M310" s="224"/>
      <c r="N310" s="225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181</v>
      </c>
      <c r="AU310" s="20" t="s">
        <v>88</v>
      </c>
    </row>
    <row r="311" s="2" customFormat="1">
      <c r="A311" s="41"/>
      <c r="B311" s="42"/>
      <c r="C311" s="43"/>
      <c r="D311" s="228" t="s">
        <v>551</v>
      </c>
      <c r="E311" s="43"/>
      <c r="F311" s="280" t="s">
        <v>552</v>
      </c>
      <c r="G311" s="43"/>
      <c r="H311" s="43"/>
      <c r="I311" s="223"/>
      <c r="J311" s="43"/>
      <c r="K311" s="43"/>
      <c r="L311" s="47"/>
      <c r="M311" s="224"/>
      <c r="N311" s="225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551</v>
      </c>
      <c r="AU311" s="20" t="s">
        <v>88</v>
      </c>
    </row>
    <row r="312" s="14" customFormat="1">
      <c r="A312" s="14"/>
      <c r="B312" s="238"/>
      <c r="C312" s="239"/>
      <c r="D312" s="228" t="s">
        <v>183</v>
      </c>
      <c r="E312" s="240" t="s">
        <v>21</v>
      </c>
      <c r="F312" s="241" t="s">
        <v>240</v>
      </c>
      <c r="G312" s="239"/>
      <c r="H312" s="240" t="s">
        <v>21</v>
      </c>
      <c r="I312" s="242"/>
      <c r="J312" s="239"/>
      <c r="K312" s="239"/>
      <c r="L312" s="243"/>
      <c r="M312" s="244"/>
      <c r="N312" s="245"/>
      <c r="O312" s="245"/>
      <c r="P312" s="245"/>
      <c r="Q312" s="245"/>
      <c r="R312" s="245"/>
      <c r="S312" s="245"/>
      <c r="T312" s="24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7" t="s">
        <v>183</v>
      </c>
      <c r="AU312" s="247" t="s">
        <v>88</v>
      </c>
      <c r="AV312" s="14" t="s">
        <v>85</v>
      </c>
      <c r="AW312" s="14" t="s">
        <v>38</v>
      </c>
      <c r="AX312" s="14" t="s">
        <v>77</v>
      </c>
      <c r="AY312" s="247" t="s">
        <v>173</v>
      </c>
    </row>
    <row r="313" s="13" customFormat="1">
      <c r="A313" s="13"/>
      <c r="B313" s="226"/>
      <c r="C313" s="227"/>
      <c r="D313" s="228" t="s">
        <v>183</v>
      </c>
      <c r="E313" s="229" t="s">
        <v>21</v>
      </c>
      <c r="F313" s="230" t="s">
        <v>553</v>
      </c>
      <c r="G313" s="227"/>
      <c r="H313" s="231">
        <v>54.270000000000003</v>
      </c>
      <c r="I313" s="232"/>
      <c r="J313" s="227"/>
      <c r="K313" s="227"/>
      <c r="L313" s="233"/>
      <c r="M313" s="234"/>
      <c r="N313" s="235"/>
      <c r="O313" s="235"/>
      <c r="P313" s="235"/>
      <c r="Q313" s="235"/>
      <c r="R313" s="235"/>
      <c r="S313" s="235"/>
      <c r="T313" s="23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7" t="s">
        <v>183</v>
      </c>
      <c r="AU313" s="237" t="s">
        <v>88</v>
      </c>
      <c r="AV313" s="13" t="s">
        <v>88</v>
      </c>
      <c r="AW313" s="13" t="s">
        <v>38</v>
      </c>
      <c r="AX313" s="13" t="s">
        <v>77</v>
      </c>
      <c r="AY313" s="237" t="s">
        <v>173</v>
      </c>
    </row>
    <row r="314" s="13" customFormat="1">
      <c r="A314" s="13"/>
      <c r="B314" s="226"/>
      <c r="C314" s="227"/>
      <c r="D314" s="228" t="s">
        <v>183</v>
      </c>
      <c r="E314" s="229" t="s">
        <v>21</v>
      </c>
      <c r="F314" s="230" t="s">
        <v>554</v>
      </c>
      <c r="G314" s="227"/>
      <c r="H314" s="231">
        <v>57.280000000000001</v>
      </c>
      <c r="I314" s="232"/>
      <c r="J314" s="227"/>
      <c r="K314" s="227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183</v>
      </c>
      <c r="AU314" s="237" t="s">
        <v>88</v>
      </c>
      <c r="AV314" s="13" t="s">
        <v>88</v>
      </c>
      <c r="AW314" s="13" t="s">
        <v>38</v>
      </c>
      <c r="AX314" s="13" t="s">
        <v>77</v>
      </c>
      <c r="AY314" s="237" t="s">
        <v>173</v>
      </c>
    </row>
    <row r="315" s="15" customFormat="1">
      <c r="A315" s="15"/>
      <c r="B315" s="248"/>
      <c r="C315" s="249"/>
      <c r="D315" s="228" t="s">
        <v>183</v>
      </c>
      <c r="E315" s="250" t="s">
        <v>21</v>
      </c>
      <c r="F315" s="251" t="s">
        <v>246</v>
      </c>
      <c r="G315" s="249"/>
      <c r="H315" s="252">
        <v>111.55000000000001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8" t="s">
        <v>183</v>
      </c>
      <c r="AU315" s="258" t="s">
        <v>88</v>
      </c>
      <c r="AV315" s="15" t="s">
        <v>179</v>
      </c>
      <c r="AW315" s="15" t="s">
        <v>38</v>
      </c>
      <c r="AX315" s="15" t="s">
        <v>85</v>
      </c>
      <c r="AY315" s="258" t="s">
        <v>173</v>
      </c>
    </row>
    <row r="316" s="12" customFormat="1" ht="22.8" customHeight="1">
      <c r="A316" s="12"/>
      <c r="B316" s="192"/>
      <c r="C316" s="193"/>
      <c r="D316" s="194" t="s">
        <v>76</v>
      </c>
      <c r="E316" s="206" t="s">
        <v>555</v>
      </c>
      <c r="F316" s="206" t="s">
        <v>556</v>
      </c>
      <c r="G316" s="193"/>
      <c r="H316" s="193"/>
      <c r="I316" s="196"/>
      <c r="J316" s="207">
        <f>BK316</f>
        <v>0</v>
      </c>
      <c r="K316" s="193"/>
      <c r="L316" s="198"/>
      <c r="M316" s="199"/>
      <c r="N316" s="200"/>
      <c r="O316" s="200"/>
      <c r="P316" s="201">
        <f>SUM(P317:P318)</f>
        <v>0</v>
      </c>
      <c r="Q316" s="200"/>
      <c r="R316" s="201">
        <f>SUM(R317:R318)</f>
        <v>0</v>
      </c>
      <c r="S316" s="200"/>
      <c r="T316" s="202">
        <f>SUM(T317:T318)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3" t="s">
        <v>85</v>
      </c>
      <c r="AT316" s="204" t="s">
        <v>76</v>
      </c>
      <c r="AU316" s="204" t="s">
        <v>85</v>
      </c>
      <c r="AY316" s="203" t="s">
        <v>173</v>
      </c>
      <c r="BK316" s="205">
        <f>SUM(BK317:BK318)</f>
        <v>0</v>
      </c>
    </row>
    <row r="317" s="2" customFormat="1" ht="21.75" customHeight="1">
      <c r="A317" s="41"/>
      <c r="B317" s="42"/>
      <c r="C317" s="208" t="s">
        <v>557</v>
      </c>
      <c r="D317" s="208" t="s">
        <v>175</v>
      </c>
      <c r="E317" s="209" t="s">
        <v>558</v>
      </c>
      <c r="F317" s="210" t="s">
        <v>559</v>
      </c>
      <c r="G317" s="211" t="s">
        <v>256</v>
      </c>
      <c r="H317" s="212">
        <v>8.0879999999999992</v>
      </c>
      <c r="I317" s="213"/>
      <c r="J317" s="214">
        <f>ROUND(I317*H317,2)</f>
        <v>0</v>
      </c>
      <c r="K317" s="210" t="s">
        <v>178</v>
      </c>
      <c r="L317" s="47"/>
      <c r="M317" s="215" t="s">
        <v>21</v>
      </c>
      <c r="N317" s="216" t="s">
        <v>48</v>
      </c>
      <c r="O317" s="87"/>
      <c r="P317" s="217">
        <f>O317*H317</f>
        <v>0</v>
      </c>
      <c r="Q317" s="217">
        <v>0</v>
      </c>
      <c r="R317" s="217">
        <f>Q317*H317</f>
        <v>0</v>
      </c>
      <c r="S317" s="217">
        <v>0</v>
      </c>
      <c r="T317" s="218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9" t="s">
        <v>179</v>
      </c>
      <c r="AT317" s="219" t="s">
        <v>175</v>
      </c>
      <c r="AU317" s="219" t="s">
        <v>88</v>
      </c>
      <c r="AY317" s="20" t="s">
        <v>173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20" t="s">
        <v>85</v>
      </c>
      <c r="BK317" s="220">
        <f>ROUND(I317*H317,2)</f>
        <v>0</v>
      </c>
      <c r="BL317" s="20" t="s">
        <v>179</v>
      </c>
      <c r="BM317" s="219" t="s">
        <v>560</v>
      </c>
    </row>
    <row r="318" s="2" customFormat="1">
      <c r="A318" s="41"/>
      <c r="B318" s="42"/>
      <c r="C318" s="43"/>
      <c r="D318" s="221" t="s">
        <v>181</v>
      </c>
      <c r="E318" s="43"/>
      <c r="F318" s="222" t="s">
        <v>561</v>
      </c>
      <c r="G318" s="43"/>
      <c r="H318" s="43"/>
      <c r="I318" s="223"/>
      <c r="J318" s="43"/>
      <c r="K318" s="43"/>
      <c r="L318" s="47"/>
      <c r="M318" s="224"/>
      <c r="N318" s="225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181</v>
      </c>
      <c r="AU318" s="20" t="s">
        <v>88</v>
      </c>
    </row>
    <row r="319" s="12" customFormat="1" ht="25.92" customHeight="1">
      <c r="A319" s="12"/>
      <c r="B319" s="192"/>
      <c r="C319" s="193"/>
      <c r="D319" s="194" t="s">
        <v>76</v>
      </c>
      <c r="E319" s="195" t="s">
        <v>253</v>
      </c>
      <c r="F319" s="195" t="s">
        <v>562</v>
      </c>
      <c r="G319" s="193"/>
      <c r="H319" s="193"/>
      <c r="I319" s="196"/>
      <c r="J319" s="197">
        <f>BK319</f>
        <v>0</v>
      </c>
      <c r="K319" s="193"/>
      <c r="L319" s="198"/>
      <c r="M319" s="199"/>
      <c r="N319" s="200"/>
      <c r="O319" s="200"/>
      <c r="P319" s="201">
        <f>P320</f>
        <v>0</v>
      </c>
      <c r="Q319" s="200"/>
      <c r="R319" s="201">
        <f>R320</f>
        <v>0</v>
      </c>
      <c r="S319" s="200"/>
      <c r="T319" s="202">
        <f>T320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3" t="s">
        <v>191</v>
      </c>
      <c r="AT319" s="204" t="s">
        <v>76</v>
      </c>
      <c r="AU319" s="204" t="s">
        <v>77</v>
      </c>
      <c r="AY319" s="203" t="s">
        <v>173</v>
      </c>
      <c r="BK319" s="205">
        <f>BK320</f>
        <v>0</v>
      </c>
    </row>
    <row r="320" s="12" customFormat="1" ht="22.8" customHeight="1">
      <c r="A320" s="12"/>
      <c r="B320" s="192"/>
      <c r="C320" s="193"/>
      <c r="D320" s="194" t="s">
        <v>76</v>
      </c>
      <c r="E320" s="206" t="s">
        <v>563</v>
      </c>
      <c r="F320" s="206" t="s">
        <v>564</v>
      </c>
      <c r="G320" s="193"/>
      <c r="H320" s="193"/>
      <c r="I320" s="196"/>
      <c r="J320" s="207">
        <f>BK320</f>
        <v>0</v>
      </c>
      <c r="K320" s="193"/>
      <c r="L320" s="198"/>
      <c r="M320" s="199"/>
      <c r="N320" s="200"/>
      <c r="O320" s="200"/>
      <c r="P320" s="201">
        <f>SUM(P321:P327)</f>
        <v>0</v>
      </c>
      <c r="Q320" s="200"/>
      <c r="R320" s="201">
        <f>SUM(R321:R327)</f>
        <v>0</v>
      </c>
      <c r="S320" s="200"/>
      <c r="T320" s="202">
        <f>SUM(T321:T327)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3" t="s">
        <v>191</v>
      </c>
      <c r="AT320" s="204" t="s">
        <v>76</v>
      </c>
      <c r="AU320" s="204" t="s">
        <v>85</v>
      </c>
      <c r="AY320" s="203" t="s">
        <v>173</v>
      </c>
      <c r="BK320" s="205">
        <f>SUM(BK321:BK327)</f>
        <v>0</v>
      </c>
    </row>
    <row r="321" s="2" customFormat="1" ht="24.15" customHeight="1">
      <c r="A321" s="41"/>
      <c r="B321" s="42"/>
      <c r="C321" s="208" t="s">
        <v>565</v>
      </c>
      <c r="D321" s="208" t="s">
        <v>175</v>
      </c>
      <c r="E321" s="209" t="s">
        <v>566</v>
      </c>
      <c r="F321" s="210" t="s">
        <v>567</v>
      </c>
      <c r="G321" s="211" t="s">
        <v>137</v>
      </c>
      <c r="H321" s="212">
        <v>11.33</v>
      </c>
      <c r="I321" s="213"/>
      <c r="J321" s="214">
        <f>ROUND(I321*H321,2)</f>
        <v>0</v>
      </c>
      <c r="K321" s="210" t="s">
        <v>178</v>
      </c>
      <c r="L321" s="47"/>
      <c r="M321" s="215" t="s">
        <v>21</v>
      </c>
      <c r="N321" s="216" t="s">
        <v>48</v>
      </c>
      <c r="O321" s="87"/>
      <c r="P321" s="217">
        <f>O321*H321</f>
        <v>0</v>
      </c>
      <c r="Q321" s="217">
        <v>0</v>
      </c>
      <c r="R321" s="217">
        <f>Q321*H321</f>
        <v>0</v>
      </c>
      <c r="S321" s="217">
        <v>0</v>
      </c>
      <c r="T321" s="218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9" t="s">
        <v>537</v>
      </c>
      <c r="AT321" s="219" t="s">
        <v>175</v>
      </c>
      <c r="AU321" s="219" t="s">
        <v>88</v>
      </c>
      <c r="AY321" s="20" t="s">
        <v>173</v>
      </c>
      <c r="BE321" s="220">
        <f>IF(N321="základní",J321,0)</f>
        <v>0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20" t="s">
        <v>85</v>
      </c>
      <c r="BK321" s="220">
        <f>ROUND(I321*H321,2)</f>
        <v>0</v>
      </c>
      <c r="BL321" s="20" t="s">
        <v>537</v>
      </c>
      <c r="BM321" s="219" t="s">
        <v>568</v>
      </c>
    </row>
    <row r="322" s="2" customFormat="1">
      <c r="A322" s="41"/>
      <c r="B322" s="42"/>
      <c r="C322" s="43"/>
      <c r="D322" s="221" t="s">
        <v>181</v>
      </c>
      <c r="E322" s="43"/>
      <c r="F322" s="222" t="s">
        <v>569</v>
      </c>
      <c r="G322" s="43"/>
      <c r="H322" s="43"/>
      <c r="I322" s="223"/>
      <c r="J322" s="43"/>
      <c r="K322" s="43"/>
      <c r="L322" s="47"/>
      <c r="M322" s="224"/>
      <c r="N322" s="225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181</v>
      </c>
      <c r="AU322" s="20" t="s">
        <v>88</v>
      </c>
    </row>
    <row r="323" s="13" customFormat="1">
      <c r="A323" s="13"/>
      <c r="B323" s="226"/>
      <c r="C323" s="227"/>
      <c r="D323" s="228" t="s">
        <v>183</v>
      </c>
      <c r="E323" s="229" t="s">
        <v>21</v>
      </c>
      <c r="F323" s="230" t="s">
        <v>135</v>
      </c>
      <c r="G323" s="227"/>
      <c r="H323" s="231">
        <v>11.33</v>
      </c>
      <c r="I323" s="232"/>
      <c r="J323" s="227"/>
      <c r="K323" s="227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183</v>
      </c>
      <c r="AU323" s="237" t="s">
        <v>88</v>
      </c>
      <c r="AV323" s="13" t="s">
        <v>88</v>
      </c>
      <c r="AW323" s="13" t="s">
        <v>38</v>
      </c>
      <c r="AX323" s="13" t="s">
        <v>85</v>
      </c>
      <c r="AY323" s="237" t="s">
        <v>173</v>
      </c>
    </row>
    <row r="324" s="2" customFormat="1" ht="16.5" customHeight="1">
      <c r="A324" s="41"/>
      <c r="B324" s="42"/>
      <c r="C324" s="259" t="s">
        <v>570</v>
      </c>
      <c r="D324" s="259" t="s">
        <v>253</v>
      </c>
      <c r="E324" s="260" t="s">
        <v>571</v>
      </c>
      <c r="F324" s="261" t="s">
        <v>572</v>
      </c>
      <c r="G324" s="262" t="s">
        <v>137</v>
      </c>
      <c r="H324" s="263">
        <v>11.33</v>
      </c>
      <c r="I324" s="264"/>
      <c r="J324" s="265">
        <f>ROUND(I324*H324,2)</f>
        <v>0</v>
      </c>
      <c r="K324" s="261" t="s">
        <v>21</v>
      </c>
      <c r="L324" s="266"/>
      <c r="M324" s="267" t="s">
        <v>21</v>
      </c>
      <c r="N324" s="268" t="s">
        <v>48</v>
      </c>
      <c r="O324" s="87"/>
      <c r="P324" s="217">
        <f>O324*H324</f>
        <v>0</v>
      </c>
      <c r="Q324" s="217">
        <v>0</v>
      </c>
      <c r="R324" s="217">
        <f>Q324*H324</f>
        <v>0</v>
      </c>
      <c r="S324" s="217">
        <v>0</v>
      </c>
      <c r="T324" s="218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9" t="s">
        <v>573</v>
      </c>
      <c r="AT324" s="219" t="s">
        <v>253</v>
      </c>
      <c r="AU324" s="219" t="s">
        <v>88</v>
      </c>
      <c r="AY324" s="20" t="s">
        <v>173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20" t="s">
        <v>85</v>
      </c>
      <c r="BK324" s="220">
        <f>ROUND(I324*H324,2)</f>
        <v>0</v>
      </c>
      <c r="BL324" s="20" t="s">
        <v>573</v>
      </c>
      <c r="BM324" s="219" t="s">
        <v>574</v>
      </c>
    </row>
    <row r="325" s="14" customFormat="1">
      <c r="A325" s="14"/>
      <c r="B325" s="238"/>
      <c r="C325" s="239"/>
      <c r="D325" s="228" t="s">
        <v>183</v>
      </c>
      <c r="E325" s="240" t="s">
        <v>21</v>
      </c>
      <c r="F325" s="241" t="s">
        <v>240</v>
      </c>
      <c r="G325" s="239"/>
      <c r="H325" s="240" t="s">
        <v>21</v>
      </c>
      <c r="I325" s="242"/>
      <c r="J325" s="239"/>
      <c r="K325" s="239"/>
      <c r="L325" s="243"/>
      <c r="M325" s="244"/>
      <c r="N325" s="245"/>
      <c r="O325" s="245"/>
      <c r="P325" s="245"/>
      <c r="Q325" s="245"/>
      <c r="R325" s="245"/>
      <c r="S325" s="245"/>
      <c r="T325" s="24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7" t="s">
        <v>183</v>
      </c>
      <c r="AU325" s="247" t="s">
        <v>88</v>
      </c>
      <c r="AV325" s="14" t="s">
        <v>85</v>
      </c>
      <c r="AW325" s="14" t="s">
        <v>38</v>
      </c>
      <c r="AX325" s="14" t="s">
        <v>77</v>
      </c>
      <c r="AY325" s="247" t="s">
        <v>173</v>
      </c>
    </row>
    <row r="326" s="13" customFormat="1">
      <c r="A326" s="13"/>
      <c r="B326" s="226"/>
      <c r="C326" s="227"/>
      <c r="D326" s="228" t="s">
        <v>183</v>
      </c>
      <c r="E326" s="229" t="s">
        <v>135</v>
      </c>
      <c r="F326" s="230" t="s">
        <v>575</v>
      </c>
      <c r="G326" s="227"/>
      <c r="H326" s="231">
        <v>11.33</v>
      </c>
      <c r="I326" s="232"/>
      <c r="J326" s="227"/>
      <c r="K326" s="227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183</v>
      </c>
      <c r="AU326" s="237" t="s">
        <v>88</v>
      </c>
      <c r="AV326" s="13" t="s">
        <v>88</v>
      </c>
      <c r="AW326" s="13" t="s">
        <v>38</v>
      </c>
      <c r="AX326" s="13" t="s">
        <v>85</v>
      </c>
      <c r="AY326" s="237" t="s">
        <v>173</v>
      </c>
    </row>
    <row r="327" s="2" customFormat="1" ht="16.5" customHeight="1">
      <c r="A327" s="41"/>
      <c r="B327" s="42"/>
      <c r="C327" s="208" t="s">
        <v>576</v>
      </c>
      <c r="D327" s="208" t="s">
        <v>175</v>
      </c>
      <c r="E327" s="209" t="s">
        <v>577</v>
      </c>
      <c r="F327" s="210" t="s">
        <v>578</v>
      </c>
      <c r="G327" s="211" t="s">
        <v>188</v>
      </c>
      <c r="H327" s="212">
        <v>2</v>
      </c>
      <c r="I327" s="213"/>
      <c r="J327" s="214">
        <f>ROUND(I327*H327,2)</f>
        <v>0</v>
      </c>
      <c r="K327" s="210" t="s">
        <v>21</v>
      </c>
      <c r="L327" s="47"/>
      <c r="M327" s="281" t="s">
        <v>21</v>
      </c>
      <c r="N327" s="282" t="s">
        <v>48</v>
      </c>
      <c r="O327" s="283"/>
      <c r="P327" s="284">
        <f>O327*H327</f>
        <v>0</v>
      </c>
      <c r="Q327" s="284">
        <v>0</v>
      </c>
      <c r="R327" s="284">
        <f>Q327*H327</f>
        <v>0</v>
      </c>
      <c r="S327" s="284">
        <v>0</v>
      </c>
      <c r="T327" s="285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9" t="s">
        <v>537</v>
      </c>
      <c r="AT327" s="219" t="s">
        <v>175</v>
      </c>
      <c r="AU327" s="219" t="s">
        <v>88</v>
      </c>
      <c r="AY327" s="20" t="s">
        <v>173</v>
      </c>
      <c r="BE327" s="220">
        <f>IF(N327="základní",J327,0)</f>
        <v>0</v>
      </c>
      <c r="BF327" s="220">
        <f>IF(N327="snížená",J327,0)</f>
        <v>0</v>
      </c>
      <c r="BG327" s="220">
        <f>IF(N327="zákl. přenesená",J327,0)</f>
        <v>0</v>
      </c>
      <c r="BH327" s="220">
        <f>IF(N327="sníž. přenesená",J327,0)</f>
        <v>0</v>
      </c>
      <c r="BI327" s="220">
        <f>IF(N327="nulová",J327,0)</f>
        <v>0</v>
      </c>
      <c r="BJ327" s="20" t="s">
        <v>85</v>
      </c>
      <c r="BK327" s="220">
        <f>ROUND(I327*H327,2)</f>
        <v>0</v>
      </c>
      <c r="BL327" s="20" t="s">
        <v>537</v>
      </c>
      <c r="BM327" s="219" t="s">
        <v>579</v>
      </c>
    </row>
    <row r="328" s="2" customFormat="1" ht="6.96" customHeight="1">
      <c r="A328" s="41"/>
      <c r="B328" s="62"/>
      <c r="C328" s="63"/>
      <c r="D328" s="63"/>
      <c r="E328" s="63"/>
      <c r="F328" s="63"/>
      <c r="G328" s="63"/>
      <c r="H328" s="63"/>
      <c r="I328" s="63"/>
      <c r="J328" s="63"/>
      <c r="K328" s="63"/>
      <c r="L328" s="47"/>
      <c r="M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</row>
  </sheetData>
  <sheetProtection sheet="1" autoFilter="0" formatColumns="0" formatRows="0" objects="1" scenarios="1" spinCount="100000" saltValue="2YO5tQmygOvSS0kV4D9f5yf8Qw0IxBBrMTU8DV0vjSJQhGWD5UGcNW7hk3icgGOD7RbM9Jm9ye7y5wEXPXF27w==" hashValue="yKC9ICumlsbXXzCcCkKMsSz9RcF3fGfZy7991CoAx353SnFKWTV2WDx5pJlnx9yn7vHc44MqZ3jP44wgJ3CoMA==" algorithmName="SHA-512" password="CC35"/>
  <autoFilter ref="C86:K32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1251103"/>
    <hyperlink ref="F94" r:id="rId2" display="https://podminky.urs.cz/item/CS_URS_2024_02/112101101"/>
    <hyperlink ref="F96" r:id="rId3" display="https://podminky.urs.cz/item/CS_URS_2024_02/112101102"/>
    <hyperlink ref="F98" r:id="rId4" display="https://podminky.urs.cz/item/CS_URS_2024_02/112101103"/>
    <hyperlink ref="F100" r:id="rId5" display="https://podminky.urs.cz/item/CS_URS_2024_02/112155115"/>
    <hyperlink ref="F102" r:id="rId6" display="https://podminky.urs.cz/item/CS_URS_2024_02/112155121"/>
    <hyperlink ref="F104" r:id="rId7" display="https://podminky.urs.cz/item/CS_URS_2024_02/112155125"/>
    <hyperlink ref="F106" r:id="rId8" display="https://podminky.urs.cz/item/CS_URS_2024_02/112155311"/>
    <hyperlink ref="F108" r:id="rId9" display="https://podminky.urs.cz/item/CS_URS_2024_02/112251101"/>
    <hyperlink ref="F110" r:id="rId10" display="https://podminky.urs.cz/item/CS_URS_2024_02/112251102"/>
    <hyperlink ref="F112" r:id="rId11" display="https://podminky.urs.cz/item/CS_URS_2024_02/112251103"/>
    <hyperlink ref="F114" r:id="rId12" display="https://podminky.urs.cz/item/CS_URS_2024_02/121151123"/>
    <hyperlink ref="F123" r:id="rId13" display="https://podminky.urs.cz/item/CS_URS_2024_02/122251407"/>
    <hyperlink ref="F130" r:id="rId14" display="https://podminky.urs.cz/item/CS_URS_2024_02/131251106"/>
    <hyperlink ref="F134" r:id="rId15" display="https://podminky.urs.cz/item/CS_URS_2024_02/131213701"/>
    <hyperlink ref="F140" r:id="rId16" display="https://podminky.urs.cz/item/CS_URS_2024_02/162201411"/>
    <hyperlink ref="F143" r:id="rId17" display="https://podminky.urs.cz/item/CS_URS_2024_02/162201412"/>
    <hyperlink ref="F146" r:id="rId18" display="https://podminky.urs.cz/item/CS_URS_2024_02/162201413"/>
    <hyperlink ref="F149" r:id="rId19" display="https://podminky.urs.cz/item/CS_URS_2024_02/162201421"/>
    <hyperlink ref="F152" r:id="rId20" display="https://podminky.urs.cz/item/CS_URS_2024_02/162201422"/>
    <hyperlink ref="F155" r:id="rId21" display="https://podminky.urs.cz/item/CS_URS_2024_02/162201423"/>
    <hyperlink ref="F158" r:id="rId22" display="https://podminky.urs.cz/item/CS_URS_2024_02/162301951"/>
    <hyperlink ref="F161" r:id="rId23" display="https://podminky.urs.cz/item/CS_URS_2024_02/162301952"/>
    <hyperlink ref="F164" r:id="rId24" display="https://podminky.urs.cz/item/CS_URS_2024_02/162301953"/>
    <hyperlink ref="F167" r:id="rId25" display="https://podminky.urs.cz/item/CS_URS_2024_02/162301971"/>
    <hyperlink ref="F170" r:id="rId26" display="https://podminky.urs.cz/item/CS_URS_2024_02/162301972"/>
    <hyperlink ref="F173" r:id="rId27" display="https://podminky.urs.cz/item/CS_URS_2024_02/162301973"/>
    <hyperlink ref="F176" r:id="rId28" display="https://podminky.urs.cz/item/CS_URS_2024_02/162751117"/>
    <hyperlink ref="F186" r:id="rId29" display="https://podminky.urs.cz/item/CS_URS_2024_02/162751119"/>
    <hyperlink ref="F189" r:id="rId30" display="https://podminky.urs.cz/item/CS_URS_2024_02/167151111"/>
    <hyperlink ref="F193" r:id="rId31" display="https://podminky.urs.cz/item/CS_URS_2024_02/171103212"/>
    <hyperlink ref="F200" r:id="rId32" display="https://podminky.urs.cz/item/CS_URS_2024_02/171201231"/>
    <hyperlink ref="F203" r:id="rId33" display="https://podminky.urs.cz/item/CS_URS_2024_02/174151101"/>
    <hyperlink ref="F209" r:id="rId34" display="https://podminky.urs.cz/item/CS_URS_2024_02/174251201"/>
    <hyperlink ref="F212" r:id="rId35" display="https://podminky.urs.cz/item/CS_URS_2024_02/174251202"/>
    <hyperlink ref="F215" r:id="rId36" display="https://podminky.urs.cz/item/CS_URS_2024_02/174251203"/>
    <hyperlink ref="F218" r:id="rId37" display="https://podminky.urs.cz/item/CS_URS_2024_02/181351113"/>
    <hyperlink ref="F226" r:id="rId38" display="https://podminky.urs.cz/item/CS_URS_2024_02/181451121"/>
    <hyperlink ref="F233" r:id="rId39" display="https://podminky.urs.cz/item/CS_URS_2024_02/181451122"/>
    <hyperlink ref="F238" r:id="rId40" display="https://podminky.urs.cz/item/CS_URS_2024_02/181951111"/>
    <hyperlink ref="F242" r:id="rId41" display="https://podminky.urs.cz/item/CS_URS_2024_02/182251101"/>
    <hyperlink ref="F245" r:id="rId42" display="https://podminky.urs.cz/item/CS_URS_2024_02/182351133"/>
    <hyperlink ref="F249" r:id="rId43" display="https://podminky.urs.cz/item/CS_URS_2024_02/183106613"/>
    <hyperlink ref="F255" r:id="rId44" display="https://podminky.urs.cz/item/CS_URS_2024_02/183403114"/>
    <hyperlink ref="F259" r:id="rId45" display="https://podminky.urs.cz/item/CS_URS_2024_02/185803111"/>
    <hyperlink ref="F262" r:id="rId46" display="https://podminky.urs.cz/item/CS_URS_2024_02/185803112"/>
    <hyperlink ref="F265" r:id="rId47" display="https://podminky.urs.cz/item/CS_URS_2024_02/185804312"/>
    <hyperlink ref="F270" r:id="rId48" display="https://podminky.urs.cz/item/CS_URS_2024_02/185851121"/>
    <hyperlink ref="F273" r:id="rId49" display="https://podminky.urs.cz/item/CS_URS_2024_02/185851129"/>
    <hyperlink ref="F285" r:id="rId50" display="https://podminky.urs.cz/item/CS_URS_2024_02/452311131"/>
    <hyperlink ref="F295" r:id="rId51" display="https://podminky.urs.cz/item/CS_URS_2024_02/899623151"/>
    <hyperlink ref="F299" r:id="rId52" display="https://podminky.urs.cz/item/CS_URS_2024_02/899643121"/>
    <hyperlink ref="F303" r:id="rId53" display="https://podminky.urs.cz/item/CS_URS_2024_02/899643122"/>
    <hyperlink ref="F310" r:id="rId54" display="https://podminky.urs.cz/item/CS_URS_2024_02/919722152"/>
    <hyperlink ref="F318" r:id="rId55" display="https://podminky.urs.cz/item/CS_URS_2024_02/998332011"/>
    <hyperlink ref="F322" r:id="rId56" display="https://podminky.urs.cz/item/CS_URS_2024_02/46074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  <c r="AZ2" s="131" t="s">
        <v>110</v>
      </c>
      <c r="BA2" s="131" t="s">
        <v>111</v>
      </c>
      <c r="BB2" s="131" t="s">
        <v>101</v>
      </c>
      <c r="BC2" s="131" t="s">
        <v>580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113</v>
      </c>
      <c r="BA3" s="131" t="s">
        <v>114</v>
      </c>
      <c r="BB3" s="131" t="s">
        <v>101</v>
      </c>
      <c r="BC3" s="131" t="s">
        <v>581</v>
      </c>
      <c r="BD3" s="131" t="s">
        <v>88</v>
      </c>
    </row>
    <row r="4" s="1" customFormat="1" ht="24.96" customHeight="1">
      <c r="B4" s="23"/>
      <c r="D4" s="134" t="s">
        <v>103</v>
      </c>
      <c r="L4" s="23"/>
      <c r="M4" s="135" t="s">
        <v>10</v>
      </c>
      <c r="AT4" s="20" t="s">
        <v>4</v>
      </c>
      <c r="AZ4" s="131" t="s">
        <v>130</v>
      </c>
      <c r="BA4" s="131" t="s">
        <v>130</v>
      </c>
      <c r="BB4" s="131" t="s">
        <v>101</v>
      </c>
      <c r="BC4" s="131" t="s">
        <v>582</v>
      </c>
      <c r="BD4" s="131" t="s">
        <v>88</v>
      </c>
    </row>
    <row r="5" s="1" customFormat="1" ht="6.96" customHeight="1">
      <c r="B5" s="23"/>
      <c r="L5" s="23"/>
      <c r="AZ5" s="131" t="s">
        <v>121</v>
      </c>
      <c r="BA5" s="131" t="s">
        <v>122</v>
      </c>
      <c r="BB5" s="131" t="s">
        <v>101</v>
      </c>
      <c r="BC5" s="131" t="s">
        <v>583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104</v>
      </c>
      <c r="BA6" s="131" t="s">
        <v>105</v>
      </c>
      <c r="BB6" s="131" t="s">
        <v>97</v>
      </c>
      <c r="BC6" s="131" t="s">
        <v>584</v>
      </c>
      <c r="BD6" s="131" t="s">
        <v>88</v>
      </c>
    </row>
    <row r="7" s="1" customFormat="1" ht="16.5" customHeight="1">
      <c r="B7" s="23"/>
      <c r="E7" s="137" t="str">
        <f>'Rekapitulace stavby'!K6</f>
        <v>Hráz p. b. na Vsetínské Bečvě – Vsetín – úprava hráze</v>
      </c>
      <c r="F7" s="136"/>
      <c r="G7" s="136"/>
      <c r="H7" s="136"/>
      <c r="L7" s="23"/>
      <c r="AZ7" s="131" t="s">
        <v>99</v>
      </c>
      <c r="BA7" s="131" t="s">
        <v>100</v>
      </c>
      <c r="BB7" s="131" t="s">
        <v>101</v>
      </c>
      <c r="BC7" s="131" t="s">
        <v>585</v>
      </c>
      <c r="BD7" s="131" t="s">
        <v>88</v>
      </c>
    </row>
    <row r="8" s="2" customFormat="1" ht="12" customHeight="1">
      <c r="A8" s="41"/>
      <c r="B8" s="47"/>
      <c r="C8" s="41"/>
      <c r="D8" s="136" t="s">
        <v>116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132</v>
      </c>
      <c r="BA8" s="131" t="s">
        <v>586</v>
      </c>
      <c r="BB8" s="131" t="s">
        <v>101</v>
      </c>
      <c r="BC8" s="131" t="s">
        <v>587</v>
      </c>
      <c r="BD8" s="131" t="s">
        <v>88</v>
      </c>
    </row>
    <row r="9" s="2" customFormat="1" ht="16.5" customHeight="1">
      <c r="A9" s="41"/>
      <c r="B9" s="47"/>
      <c r="C9" s="41"/>
      <c r="D9" s="41"/>
      <c r="E9" s="139" t="s">
        <v>588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1" t="s">
        <v>589</v>
      </c>
      <c r="BA9" s="131" t="s">
        <v>590</v>
      </c>
      <c r="BB9" s="131" t="s">
        <v>97</v>
      </c>
      <c r="BC9" s="131" t="s">
        <v>591</v>
      </c>
      <c r="BD9" s="131" t="s">
        <v>88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31" t="s">
        <v>592</v>
      </c>
      <c r="BA10" s="131" t="s">
        <v>593</v>
      </c>
      <c r="BB10" s="131" t="s">
        <v>97</v>
      </c>
      <c r="BC10" s="131" t="s">
        <v>594</v>
      </c>
      <c r="BD10" s="131" t="s">
        <v>88</v>
      </c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87</v>
      </c>
      <c r="G11" s="41"/>
      <c r="H11" s="41"/>
      <c r="I11" s="136" t="s">
        <v>20</v>
      </c>
      <c r="J11" s="140" t="s">
        <v>21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31" t="s">
        <v>595</v>
      </c>
      <c r="BA11" s="131" t="s">
        <v>596</v>
      </c>
      <c r="BB11" s="131" t="s">
        <v>137</v>
      </c>
      <c r="BC11" s="131" t="s">
        <v>597</v>
      </c>
      <c r="BD11" s="131" t="s">
        <v>88</v>
      </c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19. 12. 2018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31" t="s">
        <v>598</v>
      </c>
      <c r="BA12" s="131" t="s">
        <v>598</v>
      </c>
      <c r="BB12" s="131" t="s">
        <v>256</v>
      </c>
      <c r="BC12" s="131" t="s">
        <v>599</v>
      </c>
      <c r="BD12" s="131" t="s">
        <v>88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31" t="s">
        <v>600</v>
      </c>
      <c r="BA13" s="131" t="s">
        <v>601</v>
      </c>
      <c r="BB13" s="131" t="s">
        <v>97</v>
      </c>
      <c r="BC13" s="131" t="s">
        <v>602</v>
      </c>
      <c r="BD13" s="131" t="s">
        <v>88</v>
      </c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139</v>
      </c>
      <c r="F15" s="41"/>
      <c r="G15" s="41"/>
      <c r="H15" s="41"/>
      <c r="I15" s="136" t="s">
        <v>30</v>
      </c>
      <c r="J15" s="140" t="s">
        <v>31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32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34</v>
      </c>
      <c r="E20" s="41"/>
      <c r="F20" s="41"/>
      <c r="G20" s="41"/>
      <c r="H20" s="41"/>
      <c r="I20" s="136" t="s">
        <v>27</v>
      </c>
      <c r="J20" s="140" t="s">
        <v>35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36</v>
      </c>
      <c r="F21" s="41"/>
      <c r="G21" s="41"/>
      <c r="H21" s="41"/>
      <c r="I21" s="136" t="s">
        <v>30</v>
      </c>
      <c r="J21" s="140" t="s">
        <v>37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39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41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43</v>
      </c>
      <c r="E30" s="41"/>
      <c r="F30" s="41"/>
      <c r="G30" s="41"/>
      <c r="H30" s="41"/>
      <c r="I30" s="41"/>
      <c r="J30" s="148">
        <f>ROUND(J89,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45</v>
      </c>
      <c r="G32" s="41"/>
      <c r="H32" s="41"/>
      <c r="I32" s="149" t="s">
        <v>44</v>
      </c>
      <c r="J32" s="149" t="s">
        <v>46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47</v>
      </c>
      <c r="E33" s="136" t="s">
        <v>48</v>
      </c>
      <c r="F33" s="151">
        <f>ROUND((SUM(BE89:BE299)),  2)</f>
        <v>0</v>
      </c>
      <c r="G33" s="41"/>
      <c r="H33" s="41"/>
      <c r="I33" s="152">
        <v>0.20999999999999999</v>
      </c>
      <c r="J33" s="151">
        <f>ROUND(((SUM(BE89:BE299))*I33),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49</v>
      </c>
      <c r="F34" s="151">
        <f>ROUND((SUM(BF89:BF299)),  2)</f>
        <v>0</v>
      </c>
      <c r="G34" s="41"/>
      <c r="H34" s="41"/>
      <c r="I34" s="152">
        <v>0.14999999999999999</v>
      </c>
      <c r="J34" s="151">
        <f>ROUND(((SUM(BF89:BF299))*I34),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50</v>
      </c>
      <c r="F35" s="151">
        <f>ROUND((SUM(BG89:BG299)),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51</v>
      </c>
      <c r="F36" s="151">
        <f>ROUND((SUM(BH89:BH299)),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52</v>
      </c>
      <c r="F37" s="151">
        <f>ROUND((SUM(BI89:BI299)),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146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Hráz p. b. na Vsetínské Bečvě – Vsetín – úprava hráze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116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SO 02 - Úhlová zeď 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Vsetín</v>
      </c>
      <c r="G52" s="43"/>
      <c r="H52" s="43"/>
      <c r="I52" s="35" t="s">
        <v>24</v>
      </c>
      <c r="J52" s="75" t="str">
        <f>IF(J12="","",J12)</f>
        <v>19. 12. 2018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Moravy,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147</v>
      </c>
      <c r="D57" s="166"/>
      <c r="E57" s="166"/>
      <c r="F57" s="166"/>
      <c r="G57" s="166"/>
      <c r="H57" s="166"/>
      <c r="I57" s="166"/>
      <c r="J57" s="167" t="s">
        <v>148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75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149</v>
      </c>
    </row>
    <row r="60" s="9" customFormat="1" ht="24.96" customHeight="1">
      <c r="A60" s="9"/>
      <c r="B60" s="169"/>
      <c r="C60" s="170"/>
      <c r="D60" s="171" t="s">
        <v>150</v>
      </c>
      <c r="E60" s="172"/>
      <c r="F60" s="172"/>
      <c r="G60" s="172"/>
      <c r="H60" s="172"/>
      <c r="I60" s="172"/>
      <c r="J60" s="173">
        <f>J90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151</v>
      </c>
      <c r="E61" s="178"/>
      <c r="F61" s="178"/>
      <c r="G61" s="178"/>
      <c r="H61" s="178"/>
      <c r="I61" s="178"/>
      <c r="J61" s="179">
        <f>J91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603</v>
      </c>
      <c r="E62" s="178"/>
      <c r="F62" s="178"/>
      <c r="G62" s="178"/>
      <c r="H62" s="178"/>
      <c r="I62" s="178"/>
      <c r="J62" s="179">
        <f>J182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152</v>
      </c>
      <c r="E63" s="178"/>
      <c r="F63" s="178"/>
      <c r="G63" s="178"/>
      <c r="H63" s="178"/>
      <c r="I63" s="178"/>
      <c r="J63" s="179">
        <f>J203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153</v>
      </c>
      <c r="E64" s="178"/>
      <c r="F64" s="178"/>
      <c r="G64" s="178"/>
      <c r="H64" s="178"/>
      <c r="I64" s="178"/>
      <c r="J64" s="179">
        <f>J228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154</v>
      </c>
      <c r="E65" s="178"/>
      <c r="F65" s="178"/>
      <c r="G65" s="178"/>
      <c r="H65" s="178"/>
      <c r="I65" s="178"/>
      <c r="J65" s="179">
        <f>J245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604</v>
      </c>
      <c r="E66" s="178"/>
      <c r="F66" s="178"/>
      <c r="G66" s="178"/>
      <c r="H66" s="178"/>
      <c r="I66" s="178"/>
      <c r="J66" s="179">
        <f>J274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155</v>
      </c>
      <c r="E67" s="178"/>
      <c r="F67" s="178"/>
      <c r="G67" s="178"/>
      <c r="H67" s="178"/>
      <c r="I67" s="178"/>
      <c r="J67" s="179">
        <f>J289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9"/>
      <c r="C68" s="170"/>
      <c r="D68" s="171" t="s">
        <v>156</v>
      </c>
      <c r="E68" s="172"/>
      <c r="F68" s="172"/>
      <c r="G68" s="172"/>
      <c r="H68" s="172"/>
      <c r="I68" s="172"/>
      <c r="J68" s="173">
        <f>J292</f>
        <v>0</v>
      </c>
      <c r="K68" s="170"/>
      <c r="L68" s="17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5"/>
      <c r="C69" s="176"/>
      <c r="D69" s="177" t="s">
        <v>157</v>
      </c>
      <c r="E69" s="178"/>
      <c r="F69" s="178"/>
      <c r="G69" s="178"/>
      <c r="H69" s="178"/>
      <c r="I69" s="178"/>
      <c r="J69" s="179">
        <f>J293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158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64" t="str">
        <f>E7</f>
        <v>Hráz p. b. na Vsetínské Bečvě – Vsetín – úprava hráze</v>
      </c>
      <c r="F79" s="35"/>
      <c r="G79" s="35"/>
      <c r="H79" s="35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116</v>
      </c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 xml:space="preserve">SO 02 - Úhlová zeď </v>
      </c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F12</f>
        <v>Vsetín</v>
      </c>
      <c r="G83" s="43"/>
      <c r="H83" s="43"/>
      <c r="I83" s="35" t="s">
        <v>24</v>
      </c>
      <c r="J83" s="75" t="str">
        <f>IF(J12="","",J12)</f>
        <v>19. 12. 2018</v>
      </c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26</v>
      </c>
      <c r="D85" s="43"/>
      <c r="E85" s="43"/>
      <c r="F85" s="30" t="str">
        <f>E15</f>
        <v>Povodí Moravy, státní podnik</v>
      </c>
      <c r="G85" s="43"/>
      <c r="H85" s="43"/>
      <c r="I85" s="35" t="s">
        <v>34</v>
      </c>
      <c r="J85" s="39" t="str">
        <f>E21</f>
        <v>AQUATIS a. s.</v>
      </c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32</v>
      </c>
      <c r="D86" s="43"/>
      <c r="E86" s="43"/>
      <c r="F86" s="30" t="str">
        <f>IF(E18="","",E18)</f>
        <v>Vyplň údaj</v>
      </c>
      <c r="G86" s="43"/>
      <c r="H86" s="43"/>
      <c r="I86" s="35" t="s">
        <v>39</v>
      </c>
      <c r="J86" s="39" t="str">
        <f>E24</f>
        <v xml:space="preserve"> </v>
      </c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1"/>
      <c r="B88" s="182"/>
      <c r="C88" s="183" t="s">
        <v>159</v>
      </c>
      <c r="D88" s="184" t="s">
        <v>62</v>
      </c>
      <c r="E88" s="184" t="s">
        <v>58</v>
      </c>
      <c r="F88" s="184" t="s">
        <v>59</v>
      </c>
      <c r="G88" s="184" t="s">
        <v>160</v>
      </c>
      <c r="H88" s="184" t="s">
        <v>161</v>
      </c>
      <c r="I88" s="184" t="s">
        <v>162</v>
      </c>
      <c r="J88" s="184" t="s">
        <v>148</v>
      </c>
      <c r="K88" s="185" t="s">
        <v>163</v>
      </c>
      <c r="L88" s="186"/>
      <c r="M88" s="95" t="s">
        <v>21</v>
      </c>
      <c r="N88" s="96" t="s">
        <v>47</v>
      </c>
      <c r="O88" s="96" t="s">
        <v>164</v>
      </c>
      <c r="P88" s="96" t="s">
        <v>165</v>
      </c>
      <c r="Q88" s="96" t="s">
        <v>166</v>
      </c>
      <c r="R88" s="96" t="s">
        <v>167</v>
      </c>
      <c r="S88" s="96" t="s">
        <v>168</v>
      </c>
      <c r="T88" s="97" t="s">
        <v>169</v>
      </c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</row>
    <row r="89" s="2" customFormat="1" ht="22.8" customHeight="1">
      <c r="A89" s="41"/>
      <c r="B89" s="42"/>
      <c r="C89" s="102" t="s">
        <v>170</v>
      </c>
      <c r="D89" s="43"/>
      <c r="E89" s="43"/>
      <c r="F89" s="43"/>
      <c r="G89" s="43"/>
      <c r="H89" s="43"/>
      <c r="I89" s="43"/>
      <c r="J89" s="187">
        <f>BK89</f>
        <v>0</v>
      </c>
      <c r="K89" s="43"/>
      <c r="L89" s="47"/>
      <c r="M89" s="98"/>
      <c r="N89" s="188"/>
      <c r="O89" s="99"/>
      <c r="P89" s="189">
        <f>P90+P292</f>
        <v>0</v>
      </c>
      <c r="Q89" s="99"/>
      <c r="R89" s="189">
        <f>R90+R292</f>
        <v>120.96806360207999</v>
      </c>
      <c r="S89" s="99"/>
      <c r="T89" s="190">
        <f>T90+T292</f>
        <v>15.539999999999999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76</v>
      </c>
      <c r="AU89" s="20" t="s">
        <v>149</v>
      </c>
      <c r="BK89" s="191">
        <f>BK90+BK292</f>
        <v>0</v>
      </c>
    </row>
    <row r="90" s="12" customFormat="1" ht="25.92" customHeight="1">
      <c r="A90" s="12"/>
      <c r="B90" s="192"/>
      <c r="C90" s="193"/>
      <c r="D90" s="194" t="s">
        <v>76</v>
      </c>
      <c r="E90" s="195" t="s">
        <v>171</v>
      </c>
      <c r="F90" s="195" t="s">
        <v>172</v>
      </c>
      <c r="G90" s="193"/>
      <c r="H90" s="193"/>
      <c r="I90" s="196"/>
      <c r="J90" s="197">
        <f>BK90</f>
        <v>0</v>
      </c>
      <c r="K90" s="193"/>
      <c r="L90" s="198"/>
      <c r="M90" s="199"/>
      <c r="N90" s="200"/>
      <c r="O90" s="200"/>
      <c r="P90" s="201">
        <f>P91+P182+P203+P228+P245+P274+P289</f>
        <v>0</v>
      </c>
      <c r="Q90" s="200"/>
      <c r="R90" s="201">
        <f>R91+R182+R203+R228+R245+R274+R289</f>
        <v>120.96806360207999</v>
      </c>
      <c r="S90" s="200"/>
      <c r="T90" s="202">
        <f>T91+T182+T203+T228+T245+T274+T289</f>
        <v>15.539999999999999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85</v>
      </c>
      <c r="AT90" s="204" t="s">
        <v>76</v>
      </c>
      <c r="AU90" s="204" t="s">
        <v>77</v>
      </c>
      <c r="AY90" s="203" t="s">
        <v>173</v>
      </c>
      <c r="BK90" s="205">
        <f>BK91+BK182+BK203+BK228+BK245+BK274+BK289</f>
        <v>0</v>
      </c>
    </row>
    <row r="91" s="12" customFormat="1" ht="22.8" customHeight="1">
      <c r="A91" s="12"/>
      <c r="B91" s="192"/>
      <c r="C91" s="193"/>
      <c r="D91" s="194" t="s">
        <v>76</v>
      </c>
      <c r="E91" s="206" t="s">
        <v>85</v>
      </c>
      <c r="F91" s="206" t="s">
        <v>174</v>
      </c>
      <c r="G91" s="193"/>
      <c r="H91" s="193"/>
      <c r="I91" s="196"/>
      <c r="J91" s="207">
        <f>BK91</f>
        <v>0</v>
      </c>
      <c r="K91" s="193"/>
      <c r="L91" s="198"/>
      <c r="M91" s="199"/>
      <c r="N91" s="200"/>
      <c r="O91" s="200"/>
      <c r="P91" s="201">
        <f>SUM(P92:P181)</f>
        <v>0</v>
      </c>
      <c r="Q91" s="200"/>
      <c r="R91" s="201">
        <f>SUM(R92:R181)</f>
        <v>0.047204000000000003</v>
      </c>
      <c r="S91" s="200"/>
      <c r="T91" s="202">
        <f>SUM(T92:T181)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85</v>
      </c>
      <c r="AT91" s="204" t="s">
        <v>76</v>
      </c>
      <c r="AU91" s="204" t="s">
        <v>85</v>
      </c>
      <c r="AY91" s="203" t="s">
        <v>173</v>
      </c>
      <c r="BK91" s="205">
        <f>SUM(BK92:BK181)</f>
        <v>0</v>
      </c>
    </row>
    <row r="92" s="2" customFormat="1" ht="16.5" customHeight="1">
      <c r="A92" s="41"/>
      <c r="B92" s="42"/>
      <c r="C92" s="208" t="s">
        <v>85</v>
      </c>
      <c r="D92" s="208" t="s">
        <v>175</v>
      </c>
      <c r="E92" s="209" t="s">
        <v>605</v>
      </c>
      <c r="F92" s="210" t="s">
        <v>606</v>
      </c>
      <c r="G92" s="211" t="s">
        <v>97</v>
      </c>
      <c r="H92" s="212">
        <v>309.18400000000003</v>
      </c>
      <c r="I92" s="213"/>
      <c r="J92" s="214">
        <f>ROUND(I92*H92,2)</f>
        <v>0</v>
      </c>
      <c r="K92" s="210" t="s">
        <v>178</v>
      </c>
      <c r="L92" s="47"/>
      <c r="M92" s="215" t="s">
        <v>21</v>
      </c>
      <c r="N92" s="216" t="s">
        <v>48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179</v>
      </c>
      <c r="AT92" s="219" t="s">
        <v>175</v>
      </c>
      <c r="AU92" s="219" t="s">
        <v>88</v>
      </c>
      <c r="AY92" s="20" t="s">
        <v>173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85</v>
      </c>
      <c r="BK92" s="220">
        <f>ROUND(I92*H92,2)</f>
        <v>0</v>
      </c>
      <c r="BL92" s="20" t="s">
        <v>179</v>
      </c>
      <c r="BM92" s="219" t="s">
        <v>607</v>
      </c>
    </row>
    <row r="93" s="2" customFormat="1">
      <c r="A93" s="41"/>
      <c r="B93" s="42"/>
      <c r="C93" s="43"/>
      <c r="D93" s="221" t="s">
        <v>181</v>
      </c>
      <c r="E93" s="43"/>
      <c r="F93" s="222" t="s">
        <v>608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181</v>
      </c>
      <c r="AU93" s="20" t="s">
        <v>88</v>
      </c>
    </row>
    <row r="94" s="14" customFormat="1">
      <c r="A94" s="14"/>
      <c r="B94" s="238"/>
      <c r="C94" s="239"/>
      <c r="D94" s="228" t="s">
        <v>183</v>
      </c>
      <c r="E94" s="240" t="s">
        <v>21</v>
      </c>
      <c r="F94" s="241" t="s">
        <v>240</v>
      </c>
      <c r="G94" s="239"/>
      <c r="H94" s="240" t="s">
        <v>21</v>
      </c>
      <c r="I94" s="242"/>
      <c r="J94" s="239"/>
      <c r="K94" s="239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183</v>
      </c>
      <c r="AU94" s="247" t="s">
        <v>88</v>
      </c>
      <c r="AV94" s="14" t="s">
        <v>85</v>
      </c>
      <c r="AW94" s="14" t="s">
        <v>38</v>
      </c>
      <c r="AX94" s="14" t="s">
        <v>77</v>
      </c>
      <c r="AY94" s="247" t="s">
        <v>173</v>
      </c>
    </row>
    <row r="95" s="13" customFormat="1">
      <c r="A95" s="13"/>
      <c r="B95" s="226"/>
      <c r="C95" s="227"/>
      <c r="D95" s="228" t="s">
        <v>183</v>
      </c>
      <c r="E95" s="229" t="s">
        <v>21</v>
      </c>
      <c r="F95" s="230" t="s">
        <v>609</v>
      </c>
      <c r="G95" s="227"/>
      <c r="H95" s="231">
        <v>91.611999999999995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183</v>
      </c>
      <c r="AU95" s="237" t="s">
        <v>88</v>
      </c>
      <c r="AV95" s="13" t="s">
        <v>88</v>
      </c>
      <c r="AW95" s="13" t="s">
        <v>38</v>
      </c>
      <c r="AX95" s="13" t="s">
        <v>77</v>
      </c>
      <c r="AY95" s="237" t="s">
        <v>173</v>
      </c>
    </row>
    <row r="96" s="13" customFormat="1">
      <c r="A96" s="13"/>
      <c r="B96" s="226"/>
      <c r="C96" s="227"/>
      <c r="D96" s="228" t="s">
        <v>183</v>
      </c>
      <c r="E96" s="229" t="s">
        <v>21</v>
      </c>
      <c r="F96" s="230" t="s">
        <v>610</v>
      </c>
      <c r="G96" s="227"/>
      <c r="H96" s="231">
        <v>12.6</v>
      </c>
      <c r="I96" s="232"/>
      <c r="J96" s="227"/>
      <c r="K96" s="227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183</v>
      </c>
      <c r="AU96" s="237" t="s">
        <v>88</v>
      </c>
      <c r="AV96" s="13" t="s">
        <v>88</v>
      </c>
      <c r="AW96" s="13" t="s">
        <v>38</v>
      </c>
      <c r="AX96" s="13" t="s">
        <v>77</v>
      </c>
      <c r="AY96" s="237" t="s">
        <v>173</v>
      </c>
    </row>
    <row r="97" s="13" customFormat="1">
      <c r="A97" s="13"/>
      <c r="B97" s="226"/>
      <c r="C97" s="227"/>
      <c r="D97" s="228" t="s">
        <v>183</v>
      </c>
      <c r="E97" s="229" t="s">
        <v>21</v>
      </c>
      <c r="F97" s="230" t="s">
        <v>611</v>
      </c>
      <c r="G97" s="227"/>
      <c r="H97" s="231">
        <v>26.495999999999999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183</v>
      </c>
      <c r="AU97" s="237" t="s">
        <v>88</v>
      </c>
      <c r="AV97" s="13" t="s">
        <v>88</v>
      </c>
      <c r="AW97" s="13" t="s">
        <v>38</v>
      </c>
      <c r="AX97" s="13" t="s">
        <v>77</v>
      </c>
      <c r="AY97" s="237" t="s">
        <v>173</v>
      </c>
    </row>
    <row r="98" s="13" customFormat="1">
      <c r="A98" s="13"/>
      <c r="B98" s="226"/>
      <c r="C98" s="227"/>
      <c r="D98" s="228" t="s">
        <v>183</v>
      </c>
      <c r="E98" s="229" t="s">
        <v>21</v>
      </c>
      <c r="F98" s="230" t="s">
        <v>612</v>
      </c>
      <c r="G98" s="227"/>
      <c r="H98" s="231">
        <v>2.6760000000000002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183</v>
      </c>
      <c r="AU98" s="237" t="s">
        <v>88</v>
      </c>
      <c r="AV98" s="13" t="s">
        <v>88</v>
      </c>
      <c r="AW98" s="13" t="s">
        <v>38</v>
      </c>
      <c r="AX98" s="13" t="s">
        <v>77</v>
      </c>
      <c r="AY98" s="237" t="s">
        <v>173</v>
      </c>
    </row>
    <row r="99" s="13" customFormat="1">
      <c r="A99" s="13"/>
      <c r="B99" s="226"/>
      <c r="C99" s="227"/>
      <c r="D99" s="228" t="s">
        <v>183</v>
      </c>
      <c r="E99" s="229" t="s">
        <v>21</v>
      </c>
      <c r="F99" s="230" t="s">
        <v>613</v>
      </c>
      <c r="G99" s="227"/>
      <c r="H99" s="231">
        <v>51.799999999999997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183</v>
      </c>
      <c r="AU99" s="237" t="s">
        <v>88</v>
      </c>
      <c r="AV99" s="13" t="s">
        <v>88</v>
      </c>
      <c r="AW99" s="13" t="s">
        <v>38</v>
      </c>
      <c r="AX99" s="13" t="s">
        <v>77</v>
      </c>
      <c r="AY99" s="237" t="s">
        <v>173</v>
      </c>
    </row>
    <row r="100" s="13" customFormat="1">
      <c r="A100" s="13"/>
      <c r="B100" s="226"/>
      <c r="C100" s="227"/>
      <c r="D100" s="228" t="s">
        <v>183</v>
      </c>
      <c r="E100" s="229" t="s">
        <v>21</v>
      </c>
      <c r="F100" s="230" t="s">
        <v>614</v>
      </c>
      <c r="G100" s="227"/>
      <c r="H100" s="231">
        <v>124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183</v>
      </c>
      <c r="AU100" s="237" t="s">
        <v>88</v>
      </c>
      <c r="AV100" s="13" t="s">
        <v>88</v>
      </c>
      <c r="AW100" s="13" t="s">
        <v>38</v>
      </c>
      <c r="AX100" s="13" t="s">
        <v>77</v>
      </c>
      <c r="AY100" s="237" t="s">
        <v>173</v>
      </c>
    </row>
    <row r="101" s="15" customFormat="1">
      <c r="A101" s="15"/>
      <c r="B101" s="248"/>
      <c r="C101" s="249"/>
      <c r="D101" s="228" t="s">
        <v>183</v>
      </c>
      <c r="E101" s="250" t="s">
        <v>132</v>
      </c>
      <c r="F101" s="251" t="s">
        <v>246</v>
      </c>
      <c r="G101" s="249"/>
      <c r="H101" s="252">
        <v>309.18400000000003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7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8" t="s">
        <v>183</v>
      </c>
      <c r="AU101" s="258" t="s">
        <v>88</v>
      </c>
      <c r="AV101" s="15" t="s">
        <v>179</v>
      </c>
      <c r="AW101" s="15" t="s">
        <v>38</v>
      </c>
      <c r="AX101" s="15" t="s">
        <v>85</v>
      </c>
      <c r="AY101" s="258" t="s">
        <v>173</v>
      </c>
    </row>
    <row r="102" s="2" customFormat="1" ht="24.15" customHeight="1">
      <c r="A102" s="41"/>
      <c r="B102" s="42"/>
      <c r="C102" s="208" t="s">
        <v>88</v>
      </c>
      <c r="D102" s="208" t="s">
        <v>175</v>
      </c>
      <c r="E102" s="209" t="s">
        <v>615</v>
      </c>
      <c r="F102" s="210" t="s">
        <v>616</v>
      </c>
      <c r="G102" s="211" t="s">
        <v>101</v>
      </c>
      <c r="H102" s="212">
        <v>513.42999999999995</v>
      </c>
      <c r="I102" s="213"/>
      <c r="J102" s="214">
        <f>ROUND(I102*H102,2)</f>
        <v>0</v>
      </c>
      <c r="K102" s="210" t="s">
        <v>178</v>
      </c>
      <c r="L102" s="47"/>
      <c r="M102" s="215" t="s">
        <v>21</v>
      </c>
      <c r="N102" s="216" t="s">
        <v>48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179</v>
      </c>
      <c r="AT102" s="219" t="s">
        <v>175</v>
      </c>
      <c r="AU102" s="219" t="s">
        <v>88</v>
      </c>
      <c r="AY102" s="20" t="s">
        <v>173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85</v>
      </c>
      <c r="BK102" s="220">
        <f>ROUND(I102*H102,2)</f>
        <v>0</v>
      </c>
      <c r="BL102" s="20" t="s">
        <v>179</v>
      </c>
      <c r="BM102" s="219" t="s">
        <v>617</v>
      </c>
    </row>
    <row r="103" s="2" customFormat="1">
      <c r="A103" s="41"/>
      <c r="B103" s="42"/>
      <c r="C103" s="43"/>
      <c r="D103" s="221" t="s">
        <v>181</v>
      </c>
      <c r="E103" s="43"/>
      <c r="F103" s="222" t="s">
        <v>618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181</v>
      </c>
      <c r="AU103" s="20" t="s">
        <v>88</v>
      </c>
    </row>
    <row r="104" s="14" customFormat="1">
      <c r="A104" s="14"/>
      <c r="B104" s="238"/>
      <c r="C104" s="239"/>
      <c r="D104" s="228" t="s">
        <v>183</v>
      </c>
      <c r="E104" s="240" t="s">
        <v>21</v>
      </c>
      <c r="F104" s="241" t="s">
        <v>240</v>
      </c>
      <c r="G104" s="239"/>
      <c r="H104" s="240" t="s">
        <v>21</v>
      </c>
      <c r="I104" s="242"/>
      <c r="J104" s="239"/>
      <c r="K104" s="239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183</v>
      </c>
      <c r="AU104" s="247" t="s">
        <v>88</v>
      </c>
      <c r="AV104" s="14" t="s">
        <v>85</v>
      </c>
      <c r="AW104" s="14" t="s">
        <v>38</v>
      </c>
      <c r="AX104" s="14" t="s">
        <v>77</v>
      </c>
      <c r="AY104" s="247" t="s">
        <v>173</v>
      </c>
    </row>
    <row r="105" s="13" customFormat="1">
      <c r="A105" s="13"/>
      <c r="B105" s="226"/>
      <c r="C105" s="227"/>
      <c r="D105" s="228" t="s">
        <v>183</v>
      </c>
      <c r="E105" s="229" t="s">
        <v>21</v>
      </c>
      <c r="F105" s="230" t="s">
        <v>619</v>
      </c>
      <c r="G105" s="227"/>
      <c r="H105" s="231">
        <v>351.5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183</v>
      </c>
      <c r="AU105" s="237" t="s">
        <v>88</v>
      </c>
      <c r="AV105" s="13" t="s">
        <v>88</v>
      </c>
      <c r="AW105" s="13" t="s">
        <v>38</v>
      </c>
      <c r="AX105" s="13" t="s">
        <v>77</v>
      </c>
      <c r="AY105" s="237" t="s">
        <v>173</v>
      </c>
    </row>
    <row r="106" s="13" customFormat="1">
      <c r="A106" s="13"/>
      <c r="B106" s="226"/>
      <c r="C106" s="227"/>
      <c r="D106" s="228" t="s">
        <v>183</v>
      </c>
      <c r="E106" s="229" t="s">
        <v>21</v>
      </c>
      <c r="F106" s="230" t="s">
        <v>620</v>
      </c>
      <c r="G106" s="227"/>
      <c r="H106" s="231">
        <v>57.600000000000001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183</v>
      </c>
      <c r="AU106" s="237" t="s">
        <v>88</v>
      </c>
      <c r="AV106" s="13" t="s">
        <v>88</v>
      </c>
      <c r="AW106" s="13" t="s">
        <v>38</v>
      </c>
      <c r="AX106" s="13" t="s">
        <v>77</v>
      </c>
      <c r="AY106" s="237" t="s">
        <v>173</v>
      </c>
    </row>
    <row r="107" s="13" customFormat="1">
      <c r="A107" s="13"/>
      <c r="B107" s="226"/>
      <c r="C107" s="227"/>
      <c r="D107" s="228" t="s">
        <v>183</v>
      </c>
      <c r="E107" s="229" t="s">
        <v>21</v>
      </c>
      <c r="F107" s="230" t="s">
        <v>621</v>
      </c>
      <c r="G107" s="227"/>
      <c r="H107" s="231">
        <v>88.200000000000003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183</v>
      </c>
      <c r="AU107" s="237" t="s">
        <v>88</v>
      </c>
      <c r="AV107" s="13" t="s">
        <v>88</v>
      </c>
      <c r="AW107" s="13" t="s">
        <v>38</v>
      </c>
      <c r="AX107" s="13" t="s">
        <v>77</v>
      </c>
      <c r="AY107" s="237" t="s">
        <v>173</v>
      </c>
    </row>
    <row r="108" s="13" customFormat="1">
      <c r="A108" s="13"/>
      <c r="B108" s="226"/>
      <c r="C108" s="227"/>
      <c r="D108" s="228" t="s">
        <v>183</v>
      </c>
      <c r="E108" s="229" t="s">
        <v>21</v>
      </c>
      <c r="F108" s="230" t="s">
        <v>622</v>
      </c>
      <c r="G108" s="227"/>
      <c r="H108" s="231">
        <v>16.129999999999999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183</v>
      </c>
      <c r="AU108" s="237" t="s">
        <v>88</v>
      </c>
      <c r="AV108" s="13" t="s">
        <v>88</v>
      </c>
      <c r="AW108" s="13" t="s">
        <v>38</v>
      </c>
      <c r="AX108" s="13" t="s">
        <v>77</v>
      </c>
      <c r="AY108" s="237" t="s">
        <v>173</v>
      </c>
    </row>
    <row r="109" s="15" customFormat="1">
      <c r="A109" s="15"/>
      <c r="B109" s="248"/>
      <c r="C109" s="249"/>
      <c r="D109" s="228" t="s">
        <v>183</v>
      </c>
      <c r="E109" s="250" t="s">
        <v>110</v>
      </c>
      <c r="F109" s="251" t="s">
        <v>246</v>
      </c>
      <c r="G109" s="249"/>
      <c r="H109" s="252">
        <v>513.42999999999995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8" t="s">
        <v>183</v>
      </c>
      <c r="AU109" s="258" t="s">
        <v>88</v>
      </c>
      <c r="AV109" s="15" t="s">
        <v>179</v>
      </c>
      <c r="AW109" s="15" t="s">
        <v>38</v>
      </c>
      <c r="AX109" s="15" t="s">
        <v>85</v>
      </c>
      <c r="AY109" s="258" t="s">
        <v>173</v>
      </c>
    </row>
    <row r="110" s="2" customFormat="1" ht="24.15" customHeight="1">
      <c r="A110" s="41"/>
      <c r="B110" s="42"/>
      <c r="C110" s="208" t="s">
        <v>191</v>
      </c>
      <c r="D110" s="208" t="s">
        <v>175</v>
      </c>
      <c r="E110" s="209" t="s">
        <v>265</v>
      </c>
      <c r="F110" s="210" t="s">
        <v>266</v>
      </c>
      <c r="G110" s="211" t="s">
        <v>101</v>
      </c>
      <c r="H110" s="212">
        <v>300.37</v>
      </c>
      <c r="I110" s="213"/>
      <c r="J110" s="214">
        <f>ROUND(I110*H110,2)</f>
        <v>0</v>
      </c>
      <c r="K110" s="210" t="s">
        <v>178</v>
      </c>
      <c r="L110" s="47"/>
      <c r="M110" s="215" t="s">
        <v>21</v>
      </c>
      <c r="N110" s="216" t="s">
        <v>48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179</v>
      </c>
      <c r="AT110" s="219" t="s">
        <v>175</v>
      </c>
      <c r="AU110" s="219" t="s">
        <v>88</v>
      </c>
      <c r="AY110" s="20" t="s">
        <v>173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85</v>
      </c>
      <c r="BK110" s="220">
        <f>ROUND(I110*H110,2)</f>
        <v>0</v>
      </c>
      <c r="BL110" s="20" t="s">
        <v>179</v>
      </c>
      <c r="BM110" s="219" t="s">
        <v>623</v>
      </c>
    </row>
    <row r="111" s="2" customFormat="1">
      <c r="A111" s="41"/>
      <c r="B111" s="42"/>
      <c r="C111" s="43"/>
      <c r="D111" s="221" t="s">
        <v>181</v>
      </c>
      <c r="E111" s="43"/>
      <c r="F111" s="222" t="s">
        <v>268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181</v>
      </c>
      <c r="AU111" s="20" t="s">
        <v>88</v>
      </c>
    </row>
    <row r="112" s="14" customFormat="1">
      <c r="A112" s="14"/>
      <c r="B112" s="238"/>
      <c r="C112" s="239"/>
      <c r="D112" s="228" t="s">
        <v>183</v>
      </c>
      <c r="E112" s="240" t="s">
        <v>21</v>
      </c>
      <c r="F112" s="241" t="s">
        <v>240</v>
      </c>
      <c r="G112" s="239"/>
      <c r="H112" s="240" t="s">
        <v>21</v>
      </c>
      <c r="I112" s="242"/>
      <c r="J112" s="239"/>
      <c r="K112" s="239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183</v>
      </c>
      <c r="AU112" s="247" t="s">
        <v>88</v>
      </c>
      <c r="AV112" s="14" t="s">
        <v>85</v>
      </c>
      <c r="AW112" s="14" t="s">
        <v>38</v>
      </c>
      <c r="AX112" s="14" t="s">
        <v>77</v>
      </c>
      <c r="AY112" s="247" t="s">
        <v>173</v>
      </c>
    </row>
    <row r="113" s="13" customFormat="1">
      <c r="A113" s="13"/>
      <c r="B113" s="226"/>
      <c r="C113" s="227"/>
      <c r="D113" s="228" t="s">
        <v>183</v>
      </c>
      <c r="E113" s="229" t="s">
        <v>21</v>
      </c>
      <c r="F113" s="230" t="s">
        <v>624</v>
      </c>
      <c r="G113" s="227"/>
      <c r="H113" s="231">
        <v>1.47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183</v>
      </c>
      <c r="AU113" s="237" t="s">
        <v>88</v>
      </c>
      <c r="AV113" s="13" t="s">
        <v>88</v>
      </c>
      <c r="AW113" s="13" t="s">
        <v>38</v>
      </c>
      <c r="AX113" s="13" t="s">
        <v>77</v>
      </c>
      <c r="AY113" s="237" t="s">
        <v>173</v>
      </c>
    </row>
    <row r="114" s="13" customFormat="1">
      <c r="A114" s="13"/>
      <c r="B114" s="226"/>
      <c r="C114" s="227"/>
      <c r="D114" s="228" t="s">
        <v>183</v>
      </c>
      <c r="E114" s="229" t="s">
        <v>21</v>
      </c>
      <c r="F114" s="230" t="s">
        <v>625</v>
      </c>
      <c r="G114" s="227"/>
      <c r="H114" s="231">
        <v>10.15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183</v>
      </c>
      <c r="AU114" s="237" t="s">
        <v>88</v>
      </c>
      <c r="AV114" s="13" t="s">
        <v>88</v>
      </c>
      <c r="AW114" s="13" t="s">
        <v>38</v>
      </c>
      <c r="AX114" s="13" t="s">
        <v>77</v>
      </c>
      <c r="AY114" s="237" t="s">
        <v>173</v>
      </c>
    </row>
    <row r="115" s="13" customFormat="1">
      <c r="A115" s="13"/>
      <c r="B115" s="226"/>
      <c r="C115" s="227"/>
      <c r="D115" s="228" t="s">
        <v>183</v>
      </c>
      <c r="E115" s="229" t="s">
        <v>21</v>
      </c>
      <c r="F115" s="230" t="s">
        <v>626</v>
      </c>
      <c r="G115" s="227"/>
      <c r="H115" s="231">
        <v>288.75</v>
      </c>
      <c r="I115" s="232"/>
      <c r="J115" s="227"/>
      <c r="K115" s="227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183</v>
      </c>
      <c r="AU115" s="237" t="s">
        <v>88</v>
      </c>
      <c r="AV115" s="13" t="s">
        <v>88</v>
      </c>
      <c r="AW115" s="13" t="s">
        <v>38</v>
      </c>
      <c r="AX115" s="13" t="s">
        <v>77</v>
      </c>
      <c r="AY115" s="237" t="s">
        <v>173</v>
      </c>
    </row>
    <row r="116" s="15" customFormat="1">
      <c r="A116" s="15"/>
      <c r="B116" s="248"/>
      <c r="C116" s="249"/>
      <c r="D116" s="228" t="s">
        <v>183</v>
      </c>
      <c r="E116" s="250" t="s">
        <v>113</v>
      </c>
      <c r="F116" s="251" t="s">
        <v>246</v>
      </c>
      <c r="G116" s="249"/>
      <c r="H116" s="252">
        <v>300.37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8" t="s">
        <v>183</v>
      </c>
      <c r="AU116" s="258" t="s">
        <v>88</v>
      </c>
      <c r="AV116" s="15" t="s">
        <v>179</v>
      </c>
      <c r="AW116" s="15" t="s">
        <v>38</v>
      </c>
      <c r="AX116" s="15" t="s">
        <v>85</v>
      </c>
      <c r="AY116" s="258" t="s">
        <v>173</v>
      </c>
    </row>
    <row r="117" s="2" customFormat="1" ht="37.8" customHeight="1">
      <c r="A117" s="41"/>
      <c r="B117" s="42"/>
      <c r="C117" s="208" t="s">
        <v>179</v>
      </c>
      <c r="D117" s="208" t="s">
        <v>175</v>
      </c>
      <c r="E117" s="209" t="s">
        <v>627</v>
      </c>
      <c r="F117" s="210" t="s">
        <v>628</v>
      </c>
      <c r="G117" s="211" t="s">
        <v>101</v>
      </c>
      <c r="H117" s="212">
        <v>734.65999999999997</v>
      </c>
      <c r="I117" s="213"/>
      <c r="J117" s="214">
        <f>ROUND(I117*H117,2)</f>
        <v>0</v>
      </c>
      <c r="K117" s="210" t="s">
        <v>178</v>
      </c>
      <c r="L117" s="47"/>
      <c r="M117" s="215" t="s">
        <v>21</v>
      </c>
      <c r="N117" s="216" t="s">
        <v>48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179</v>
      </c>
      <c r="AT117" s="219" t="s">
        <v>175</v>
      </c>
      <c r="AU117" s="219" t="s">
        <v>88</v>
      </c>
      <c r="AY117" s="20" t="s">
        <v>173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85</v>
      </c>
      <c r="BK117" s="220">
        <f>ROUND(I117*H117,2)</f>
        <v>0</v>
      </c>
      <c r="BL117" s="20" t="s">
        <v>179</v>
      </c>
      <c r="BM117" s="219" t="s">
        <v>629</v>
      </c>
    </row>
    <row r="118" s="2" customFormat="1">
      <c r="A118" s="41"/>
      <c r="B118" s="42"/>
      <c r="C118" s="43"/>
      <c r="D118" s="221" t="s">
        <v>181</v>
      </c>
      <c r="E118" s="43"/>
      <c r="F118" s="222" t="s">
        <v>630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181</v>
      </c>
      <c r="AU118" s="20" t="s">
        <v>88</v>
      </c>
    </row>
    <row r="119" s="13" customFormat="1">
      <c r="A119" s="13"/>
      <c r="B119" s="226"/>
      <c r="C119" s="227"/>
      <c r="D119" s="228" t="s">
        <v>183</v>
      </c>
      <c r="E119" s="229" t="s">
        <v>21</v>
      </c>
      <c r="F119" s="230" t="s">
        <v>631</v>
      </c>
      <c r="G119" s="227"/>
      <c r="H119" s="231">
        <v>367.32999999999998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183</v>
      </c>
      <c r="AU119" s="237" t="s">
        <v>88</v>
      </c>
      <c r="AV119" s="13" t="s">
        <v>88</v>
      </c>
      <c r="AW119" s="13" t="s">
        <v>38</v>
      </c>
      <c r="AX119" s="13" t="s">
        <v>77</v>
      </c>
      <c r="AY119" s="237" t="s">
        <v>173</v>
      </c>
    </row>
    <row r="120" s="13" customFormat="1">
      <c r="A120" s="13"/>
      <c r="B120" s="226"/>
      <c r="C120" s="227"/>
      <c r="D120" s="228" t="s">
        <v>183</v>
      </c>
      <c r="E120" s="229" t="s">
        <v>21</v>
      </c>
      <c r="F120" s="230" t="s">
        <v>632</v>
      </c>
      <c r="G120" s="227"/>
      <c r="H120" s="231">
        <v>367.32999999999998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183</v>
      </c>
      <c r="AU120" s="237" t="s">
        <v>88</v>
      </c>
      <c r="AV120" s="13" t="s">
        <v>88</v>
      </c>
      <c r="AW120" s="13" t="s">
        <v>38</v>
      </c>
      <c r="AX120" s="13" t="s">
        <v>77</v>
      </c>
      <c r="AY120" s="237" t="s">
        <v>173</v>
      </c>
    </row>
    <row r="121" s="15" customFormat="1">
      <c r="A121" s="15"/>
      <c r="B121" s="248"/>
      <c r="C121" s="249"/>
      <c r="D121" s="228" t="s">
        <v>183</v>
      </c>
      <c r="E121" s="250" t="s">
        <v>21</v>
      </c>
      <c r="F121" s="251" t="s">
        <v>246</v>
      </c>
      <c r="G121" s="249"/>
      <c r="H121" s="252">
        <v>734.65999999999997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8" t="s">
        <v>183</v>
      </c>
      <c r="AU121" s="258" t="s">
        <v>88</v>
      </c>
      <c r="AV121" s="15" t="s">
        <v>179</v>
      </c>
      <c r="AW121" s="15" t="s">
        <v>38</v>
      </c>
      <c r="AX121" s="15" t="s">
        <v>85</v>
      </c>
      <c r="AY121" s="258" t="s">
        <v>173</v>
      </c>
    </row>
    <row r="122" s="2" customFormat="1" ht="37.8" customHeight="1">
      <c r="A122" s="41"/>
      <c r="B122" s="42"/>
      <c r="C122" s="208" t="s">
        <v>200</v>
      </c>
      <c r="D122" s="208" t="s">
        <v>175</v>
      </c>
      <c r="E122" s="209" t="s">
        <v>338</v>
      </c>
      <c r="F122" s="210" t="s">
        <v>339</v>
      </c>
      <c r="G122" s="211" t="s">
        <v>101</v>
      </c>
      <c r="H122" s="212">
        <v>474.96100000000001</v>
      </c>
      <c r="I122" s="213"/>
      <c r="J122" s="214">
        <f>ROUND(I122*H122,2)</f>
        <v>0</v>
      </c>
      <c r="K122" s="210" t="s">
        <v>178</v>
      </c>
      <c r="L122" s="47"/>
      <c r="M122" s="215" t="s">
        <v>21</v>
      </c>
      <c r="N122" s="216" t="s">
        <v>48</v>
      </c>
      <c r="O122" s="87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9" t="s">
        <v>179</v>
      </c>
      <c r="AT122" s="219" t="s">
        <v>175</v>
      </c>
      <c r="AU122" s="219" t="s">
        <v>88</v>
      </c>
      <c r="AY122" s="20" t="s">
        <v>173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85</v>
      </c>
      <c r="BK122" s="220">
        <f>ROUND(I122*H122,2)</f>
        <v>0</v>
      </c>
      <c r="BL122" s="20" t="s">
        <v>179</v>
      </c>
      <c r="BM122" s="219" t="s">
        <v>633</v>
      </c>
    </row>
    <row r="123" s="2" customFormat="1">
      <c r="A123" s="41"/>
      <c r="B123" s="42"/>
      <c r="C123" s="43"/>
      <c r="D123" s="221" t="s">
        <v>181</v>
      </c>
      <c r="E123" s="43"/>
      <c r="F123" s="222" t="s">
        <v>341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181</v>
      </c>
      <c r="AU123" s="20" t="s">
        <v>88</v>
      </c>
    </row>
    <row r="124" s="14" customFormat="1">
      <c r="A124" s="14"/>
      <c r="B124" s="238"/>
      <c r="C124" s="239"/>
      <c r="D124" s="228" t="s">
        <v>183</v>
      </c>
      <c r="E124" s="240" t="s">
        <v>21</v>
      </c>
      <c r="F124" s="241" t="s">
        <v>342</v>
      </c>
      <c r="G124" s="239"/>
      <c r="H124" s="240" t="s">
        <v>21</v>
      </c>
      <c r="I124" s="242"/>
      <c r="J124" s="239"/>
      <c r="K124" s="239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183</v>
      </c>
      <c r="AU124" s="247" t="s">
        <v>88</v>
      </c>
      <c r="AV124" s="14" t="s">
        <v>85</v>
      </c>
      <c r="AW124" s="14" t="s">
        <v>38</v>
      </c>
      <c r="AX124" s="14" t="s">
        <v>77</v>
      </c>
      <c r="AY124" s="247" t="s">
        <v>173</v>
      </c>
    </row>
    <row r="125" s="13" customFormat="1">
      <c r="A125" s="13"/>
      <c r="B125" s="226"/>
      <c r="C125" s="227"/>
      <c r="D125" s="228" t="s">
        <v>183</v>
      </c>
      <c r="E125" s="229" t="s">
        <v>21</v>
      </c>
      <c r="F125" s="230" t="s">
        <v>110</v>
      </c>
      <c r="G125" s="227"/>
      <c r="H125" s="231">
        <v>513.42999999999995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183</v>
      </c>
      <c r="AU125" s="237" t="s">
        <v>88</v>
      </c>
      <c r="AV125" s="13" t="s">
        <v>88</v>
      </c>
      <c r="AW125" s="13" t="s">
        <v>38</v>
      </c>
      <c r="AX125" s="13" t="s">
        <v>77</v>
      </c>
      <c r="AY125" s="237" t="s">
        <v>173</v>
      </c>
    </row>
    <row r="126" s="13" customFormat="1">
      <c r="A126" s="13"/>
      <c r="B126" s="226"/>
      <c r="C126" s="227"/>
      <c r="D126" s="228" t="s">
        <v>183</v>
      </c>
      <c r="E126" s="229" t="s">
        <v>21</v>
      </c>
      <c r="F126" s="230" t="s">
        <v>113</v>
      </c>
      <c r="G126" s="227"/>
      <c r="H126" s="231">
        <v>300.37</v>
      </c>
      <c r="I126" s="232"/>
      <c r="J126" s="227"/>
      <c r="K126" s="227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183</v>
      </c>
      <c r="AU126" s="237" t="s">
        <v>88</v>
      </c>
      <c r="AV126" s="13" t="s">
        <v>88</v>
      </c>
      <c r="AW126" s="13" t="s">
        <v>38</v>
      </c>
      <c r="AX126" s="13" t="s">
        <v>77</v>
      </c>
      <c r="AY126" s="237" t="s">
        <v>173</v>
      </c>
    </row>
    <row r="127" s="13" customFormat="1">
      <c r="A127" s="13"/>
      <c r="B127" s="226"/>
      <c r="C127" s="227"/>
      <c r="D127" s="228" t="s">
        <v>183</v>
      </c>
      <c r="E127" s="229" t="s">
        <v>21</v>
      </c>
      <c r="F127" s="230" t="s">
        <v>634</v>
      </c>
      <c r="G127" s="227"/>
      <c r="H127" s="231">
        <v>-367.32999999999998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183</v>
      </c>
      <c r="AU127" s="237" t="s">
        <v>88</v>
      </c>
      <c r="AV127" s="13" t="s">
        <v>88</v>
      </c>
      <c r="AW127" s="13" t="s">
        <v>38</v>
      </c>
      <c r="AX127" s="13" t="s">
        <v>77</v>
      </c>
      <c r="AY127" s="237" t="s">
        <v>173</v>
      </c>
    </row>
    <row r="128" s="13" customFormat="1">
      <c r="A128" s="13"/>
      <c r="B128" s="226"/>
      <c r="C128" s="227"/>
      <c r="D128" s="228" t="s">
        <v>183</v>
      </c>
      <c r="E128" s="229" t="s">
        <v>21</v>
      </c>
      <c r="F128" s="230" t="s">
        <v>635</v>
      </c>
      <c r="G128" s="227"/>
      <c r="H128" s="231">
        <v>28.491</v>
      </c>
      <c r="I128" s="232"/>
      <c r="J128" s="227"/>
      <c r="K128" s="227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183</v>
      </c>
      <c r="AU128" s="237" t="s">
        <v>88</v>
      </c>
      <c r="AV128" s="13" t="s">
        <v>88</v>
      </c>
      <c r="AW128" s="13" t="s">
        <v>38</v>
      </c>
      <c r="AX128" s="13" t="s">
        <v>77</v>
      </c>
      <c r="AY128" s="237" t="s">
        <v>173</v>
      </c>
    </row>
    <row r="129" s="15" customFormat="1">
      <c r="A129" s="15"/>
      <c r="B129" s="248"/>
      <c r="C129" s="249"/>
      <c r="D129" s="228" t="s">
        <v>183</v>
      </c>
      <c r="E129" s="250" t="s">
        <v>121</v>
      </c>
      <c r="F129" s="251" t="s">
        <v>246</v>
      </c>
      <c r="G129" s="249"/>
      <c r="H129" s="252">
        <v>474.96100000000001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183</v>
      </c>
      <c r="AU129" s="258" t="s">
        <v>88</v>
      </c>
      <c r="AV129" s="15" t="s">
        <v>179</v>
      </c>
      <c r="AW129" s="15" t="s">
        <v>38</v>
      </c>
      <c r="AX129" s="15" t="s">
        <v>85</v>
      </c>
      <c r="AY129" s="258" t="s">
        <v>173</v>
      </c>
    </row>
    <row r="130" s="2" customFormat="1" ht="37.8" customHeight="1">
      <c r="A130" s="41"/>
      <c r="B130" s="42"/>
      <c r="C130" s="208" t="s">
        <v>205</v>
      </c>
      <c r="D130" s="208" t="s">
        <v>175</v>
      </c>
      <c r="E130" s="209" t="s">
        <v>349</v>
      </c>
      <c r="F130" s="210" t="s">
        <v>350</v>
      </c>
      <c r="G130" s="211" t="s">
        <v>101</v>
      </c>
      <c r="H130" s="212">
        <v>2374.8049999999998</v>
      </c>
      <c r="I130" s="213"/>
      <c r="J130" s="214">
        <f>ROUND(I130*H130,2)</f>
        <v>0</v>
      </c>
      <c r="K130" s="210" t="s">
        <v>178</v>
      </c>
      <c r="L130" s="47"/>
      <c r="M130" s="215" t="s">
        <v>21</v>
      </c>
      <c r="N130" s="216" t="s">
        <v>48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179</v>
      </c>
      <c r="AT130" s="219" t="s">
        <v>175</v>
      </c>
      <c r="AU130" s="219" t="s">
        <v>88</v>
      </c>
      <c r="AY130" s="20" t="s">
        <v>173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85</v>
      </c>
      <c r="BK130" s="220">
        <f>ROUND(I130*H130,2)</f>
        <v>0</v>
      </c>
      <c r="BL130" s="20" t="s">
        <v>179</v>
      </c>
      <c r="BM130" s="219" t="s">
        <v>636</v>
      </c>
    </row>
    <row r="131" s="2" customFormat="1">
      <c r="A131" s="41"/>
      <c r="B131" s="42"/>
      <c r="C131" s="43"/>
      <c r="D131" s="221" t="s">
        <v>181</v>
      </c>
      <c r="E131" s="43"/>
      <c r="F131" s="222" t="s">
        <v>352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181</v>
      </c>
      <c r="AU131" s="20" t="s">
        <v>88</v>
      </c>
    </row>
    <row r="132" s="13" customFormat="1">
      <c r="A132" s="13"/>
      <c r="B132" s="226"/>
      <c r="C132" s="227"/>
      <c r="D132" s="228" t="s">
        <v>183</v>
      </c>
      <c r="E132" s="229" t="s">
        <v>21</v>
      </c>
      <c r="F132" s="230" t="s">
        <v>637</v>
      </c>
      <c r="G132" s="227"/>
      <c r="H132" s="231">
        <v>2374.8049999999998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183</v>
      </c>
      <c r="AU132" s="237" t="s">
        <v>88</v>
      </c>
      <c r="AV132" s="13" t="s">
        <v>88</v>
      </c>
      <c r="AW132" s="13" t="s">
        <v>38</v>
      </c>
      <c r="AX132" s="13" t="s">
        <v>85</v>
      </c>
      <c r="AY132" s="237" t="s">
        <v>173</v>
      </c>
    </row>
    <row r="133" s="2" customFormat="1" ht="24.15" customHeight="1">
      <c r="A133" s="41"/>
      <c r="B133" s="42"/>
      <c r="C133" s="208" t="s">
        <v>210</v>
      </c>
      <c r="D133" s="208" t="s">
        <v>175</v>
      </c>
      <c r="E133" s="209" t="s">
        <v>355</v>
      </c>
      <c r="F133" s="210" t="s">
        <v>356</v>
      </c>
      <c r="G133" s="211" t="s">
        <v>101</v>
      </c>
      <c r="H133" s="212">
        <v>395.82100000000003</v>
      </c>
      <c r="I133" s="213"/>
      <c r="J133" s="214">
        <f>ROUND(I133*H133,2)</f>
        <v>0</v>
      </c>
      <c r="K133" s="210" t="s">
        <v>178</v>
      </c>
      <c r="L133" s="47"/>
      <c r="M133" s="215" t="s">
        <v>21</v>
      </c>
      <c r="N133" s="216" t="s">
        <v>48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179</v>
      </c>
      <c r="AT133" s="219" t="s">
        <v>175</v>
      </c>
      <c r="AU133" s="219" t="s">
        <v>88</v>
      </c>
      <c r="AY133" s="20" t="s">
        <v>173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85</v>
      </c>
      <c r="BK133" s="220">
        <f>ROUND(I133*H133,2)</f>
        <v>0</v>
      </c>
      <c r="BL133" s="20" t="s">
        <v>179</v>
      </c>
      <c r="BM133" s="219" t="s">
        <v>638</v>
      </c>
    </row>
    <row r="134" s="2" customFormat="1">
      <c r="A134" s="41"/>
      <c r="B134" s="42"/>
      <c r="C134" s="43"/>
      <c r="D134" s="221" t="s">
        <v>181</v>
      </c>
      <c r="E134" s="43"/>
      <c r="F134" s="222" t="s">
        <v>358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181</v>
      </c>
      <c r="AU134" s="20" t="s">
        <v>88</v>
      </c>
    </row>
    <row r="135" s="13" customFormat="1">
      <c r="A135" s="13"/>
      <c r="B135" s="226"/>
      <c r="C135" s="227"/>
      <c r="D135" s="228" t="s">
        <v>183</v>
      </c>
      <c r="E135" s="229" t="s">
        <v>21</v>
      </c>
      <c r="F135" s="230" t="s">
        <v>639</v>
      </c>
      <c r="G135" s="227"/>
      <c r="H135" s="231">
        <v>367.32999999999998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183</v>
      </c>
      <c r="AU135" s="237" t="s">
        <v>88</v>
      </c>
      <c r="AV135" s="13" t="s">
        <v>88</v>
      </c>
      <c r="AW135" s="13" t="s">
        <v>38</v>
      </c>
      <c r="AX135" s="13" t="s">
        <v>77</v>
      </c>
      <c r="AY135" s="237" t="s">
        <v>173</v>
      </c>
    </row>
    <row r="136" s="13" customFormat="1">
      <c r="A136" s="13"/>
      <c r="B136" s="226"/>
      <c r="C136" s="227"/>
      <c r="D136" s="228" t="s">
        <v>183</v>
      </c>
      <c r="E136" s="229" t="s">
        <v>21</v>
      </c>
      <c r="F136" s="230" t="s">
        <v>635</v>
      </c>
      <c r="G136" s="227"/>
      <c r="H136" s="231">
        <v>28.491</v>
      </c>
      <c r="I136" s="232"/>
      <c r="J136" s="227"/>
      <c r="K136" s="227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183</v>
      </c>
      <c r="AU136" s="237" t="s">
        <v>88</v>
      </c>
      <c r="AV136" s="13" t="s">
        <v>88</v>
      </c>
      <c r="AW136" s="13" t="s">
        <v>38</v>
      </c>
      <c r="AX136" s="13" t="s">
        <v>77</v>
      </c>
      <c r="AY136" s="237" t="s">
        <v>173</v>
      </c>
    </row>
    <row r="137" s="15" customFormat="1">
      <c r="A137" s="15"/>
      <c r="B137" s="248"/>
      <c r="C137" s="249"/>
      <c r="D137" s="228" t="s">
        <v>183</v>
      </c>
      <c r="E137" s="250" t="s">
        <v>21</v>
      </c>
      <c r="F137" s="251" t="s">
        <v>246</v>
      </c>
      <c r="G137" s="249"/>
      <c r="H137" s="252">
        <v>395.82100000000003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8" t="s">
        <v>183</v>
      </c>
      <c r="AU137" s="258" t="s">
        <v>88</v>
      </c>
      <c r="AV137" s="15" t="s">
        <v>179</v>
      </c>
      <c r="AW137" s="15" t="s">
        <v>38</v>
      </c>
      <c r="AX137" s="15" t="s">
        <v>85</v>
      </c>
      <c r="AY137" s="258" t="s">
        <v>173</v>
      </c>
    </row>
    <row r="138" s="2" customFormat="1" ht="24.15" customHeight="1">
      <c r="A138" s="41"/>
      <c r="B138" s="42"/>
      <c r="C138" s="208" t="s">
        <v>215</v>
      </c>
      <c r="D138" s="208" t="s">
        <v>175</v>
      </c>
      <c r="E138" s="209" t="s">
        <v>369</v>
      </c>
      <c r="F138" s="210" t="s">
        <v>370</v>
      </c>
      <c r="G138" s="211" t="s">
        <v>256</v>
      </c>
      <c r="H138" s="212">
        <v>759.93799999999999</v>
      </c>
      <c r="I138" s="213"/>
      <c r="J138" s="214">
        <f>ROUND(I138*H138,2)</f>
        <v>0</v>
      </c>
      <c r="K138" s="210" t="s">
        <v>178</v>
      </c>
      <c r="L138" s="47"/>
      <c r="M138" s="215" t="s">
        <v>21</v>
      </c>
      <c r="N138" s="216" t="s">
        <v>48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179</v>
      </c>
      <c r="AT138" s="219" t="s">
        <v>175</v>
      </c>
      <c r="AU138" s="219" t="s">
        <v>88</v>
      </c>
      <c r="AY138" s="20" t="s">
        <v>173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85</v>
      </c>
      <c r="BK138" s="220">
        <f>ROUND(I138*H138,2)</f>
        <v>0</v>
      </c>
      <c r="BL138" s="20" t="s">
        <v>179</v>
      </c>
      <c r="BM138" s="219" t="s">
        <v>640</v>
      </c>
    </row>
    <row r="139" s="2" customFormat="1">
      <c r="A139" s="41"/>
      <c r="B139" s="42"/>
      <c r="C139" s="43"/>
      <c r="D139" s="221" t="s">
        <v>181</v>
      </c>
      <c r="E139" s="43"/>
      <c r="F139" s="222" t="s">
        <v>372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181</v>
      </c>
      <c r="AU139" s="20" t="s">
        <v>88</v>
      </c>
    </row>
    <row r="140" s="13" customFormat="1">
      <c r="A140" s="13"/>
      <c r="B140" s="226"/>
      <c r="C140" s="227"/>
      <c r="D140" s="228" t="s">
        <v>183</v>
      </c>
      <c r="E140" s="229" t="s">
        <v>21</v>
      </c>
      <c r="F140" s="230" t="s">
        <v>373</v>
      </c>
      <c r="G140" s="227"/>
      <c r="H140" s="231">
        <v>759.93799999999999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183</v>
      </c>
      <c r="AU140" s="237" t="s">
        <v>88</v>
      </c>
      <c r="AV140" s="13" t="s">
        <v>88</v>
      </c>
      <c r="AW140" s="13" t="s">
        <v>38</v>
      </c>
      <c r="AX140" s="13" t="s">
        <v>85</v>
      </c>
      <c r="AY140" s="237" t="s">
        <v>173</v>
      </c>
    </row>
    <row r="141" s="2" customFormat="1" ht="24.15" customHeight="1">
      <c r="A141" s="41"/>
      <c r="B141" s="42"/>
      <c r="C141" s="208" t="s">
        <v>220</v>
      </c>
      <c r="D141" s="208" t="s">
        <v>175</v>
      </c>
      <c r="E141" s="209" t="s">
        <v>375</v>
      </c>
      <c r="F141" s="210" t="s">
        <v>376</v>
      </c>
      <c r="G141" s="211" t="s">
        <v>101</v>
      </c>
      <c r="H141" s="212">
        <v>367.32999999999998</v>
      </c>
      <c r="I141" s="213"/>
      <c r="J141" s="214">
        <f>ROUND(I141*H141,2)</f>
        <v>0</v>
      </c>
      <c r="K141" s="210" t="s">
        <v>178</v>
      </c>
      <c r="L141" s="47"/>
      <c r="M141" s="215" t="s">
        <v>21</v>
      </c>
      <c r="N141" s="216" t="s">
        <v>48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179</v>
      </c>
      <c r="AT141" s="219" t="s">
        <v>175</v>
      </c>
      <c r="AU141" s="219" t="s">
        <v>88</v>
      </c>
      <c r="AY141" s="20" t="s">
        <v>173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85</v>
      </c>
      <c r="BK141" s="220">
        <f>ROUND(I141*H141,2)</f>
        <v>0</v>
      </c>
      <c r="BL141" s="20" t="s">
        <v>179</v>
      </c>
      <c r="BM141" s="219" t="s">
        <v>641</v>
      </c>
    </row>
    <row r="142" s="2" customFormat="1">
      <c r="A142" s="41"/>
      <c r="B142" s="42"/>
      <c r="C142" s="43"/>
      <c r="D142" s="221" t="s">
        <v>181</v>
      </c>
      <c r="E142" s="43"/>
      <c r="F142" s="222" t="s">
        <v>378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181</v>
      </c>
      <c r="AU142" s="20" t="s">
        <v>88</v>
      </c>
    </row>
    <row r="143" s="14" customFormat="1">
      <c r="A143" s="14"/>
      <c r="B143" s="238"/>
      <c r="C143" s="239"/>
      <c r="D143" s="228" t="s">
        <v>183</v>
      </c>
      <c r="E143" s="240" t="s">
        <v>21</v>
      </c>
      <c r="F143" s="241" t="s">
        <v>240</v>
      </c>
      <c r="G143" s="239"/>
      <c r="H143" s="240" t="s">
        <v>21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183</v>
      </c>
      <c r="AU143" s="247" t="s">
        <v>88</v>
      </c>
      <c r="AV143" s="14" t="s">
        <v>85</v>
      </c>
      <c r="AW143" s="14" t="s">
        <v>38</v>
      </c>
      <c r="AX143" s="14" t="s">
        <v>77</v>
      </c>
      <c r="AY143" s="247" t="s">
        <v>173</v>
      </c>
    </row>
    <row r="144" s="13" customFormat="1">
      <c r="A144" s="13"/>
      <c r="B144" s="226"/>
      <c r="C144" s="227"/>
      <c r="D144" s="228" t="s">
        <v>183</v>
      </c>
      <c r="E144" s="229" t="s">
        <v>21</v>
      </c>
      <c r="F144" s="230" t="s">
        <v>642</v>
      </c>
      <c r="G144" s="227"/>
      <c r="H144" s="231">
        <v>250.86000000000001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183</v>
      </c>
      <c r="AU144" s="237" t="s">
        <v>88</v>
      </c>
      <c r="AV144" s="13" t="s">
        <v>88</v>
      </c>
      <c r="AW144" s="13" t="s">
        <v>38</v>
      </c>
      <c r="AX144" s="13" t="s">
        <v>77</v>
      </c>
      <c r="AY144" s="237" t="s">
        <v>173</v>
      </c>
    </row>
    <row r="145" s="13" customFormat="1">
      <c r="A145" s="13"/>
      <c r="B145" s="226"/>
      <c r="C145" s="227"/>
      <c r="D145" s="228" t="s">
        <v>183</v>
      </c>
      <c r="E145" s="229" t="s">
        <v>21</v>
      </c>
      <c r="F145" s="230" t="s">
        <v>643</v>
      </c>
      <c r="G145" s="227"/>
      <c r="H145" s="231">
        <v>31.199999999999999</v>
      </c>
      <c r="I145" s="232"/>
      <c r="J145" s="227"/>
      <c r="K145" s="227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183</v>
      </c>
      <c r="AU145" s="237" t="s">
        <v>88</v>
      </c>
      <c r="AV145" s="13" t="s">
        <v>88</v>
      </c>
      <c r="AW145" s="13" t="s">
        <v>38</v>
      </c>
      <c r="AX145" s="13" t="s">
        <v>77</v>
      </c>
      <c r="AY145" s="237" t="s">
        <v>173</v>
      </c>
    </row>
    <row r="146" s="13" customFormat="1">
      <c r="A146" s="13"/>
      <c r="B146" s="226"/>
      <c r="C146" s="227"/>
      <c r="D146" s="228" t="s">
        <v>183</v>
      </c>
      <c r="E146" s="229" t="s">
        <v>21</v>
      </c>
      <c r="F146" s="230" t="s">
        <v>644</v>
      </c>
      <c r="G146" s="227"/>
      <c r="H146" s="231">
        <v>60.119999999999997</v>
      </c>
      <c r="I146" s="232"/>
      <c r="J146" s="227"/>
      <c r="K146" s="227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183</v>
      </c>
      <c r="AU146" s="237" t="s">
        <v>88</v>
      </c>
      <c r="AV146" s="13" t="s">
        <v>88</v>
      </c>
      <c r="AW146" s="13" t="s">
        <v>38</v>
      </c>
      <c r="AX146" s="13" t="s">
        <v>77</v>
      </c>
      <c r="AY146" s="237" t="s">
        <v>173</v>
      </c>
    </row>
    <row r="147" s="13" customFormat="1">
      <c r="A147" s="13"/>
      <c r="B147" s="226"/>
      <c r="C147" s="227"/>
      <c r="D147" s="228" t="s">
        <v>183</v>
      </c>
      <c r="E147" s="229" t="s">
        <v>21</v>
      </c>
      <c r="F147" s="230" t="s">
        <v>645</v>
      </c>
      <c r="G147" s="227"/>
      <c r="H147" s="231">
        <v>0.90000000000000002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183</v>
      </c>
      <c r="AU147" s="237" t="s">
        <v>88</v>
      </c>
      <c r="AV147" s="13" t="s">
        <v>88</v>
      </c>
      <c r="AW147" s="13" t="s">
        <v>38</v>
      </c>
      <c r="AX147" s="13" t="s">
        <v>77</v>
      </c>
      <c r="AY147" s="237" t="s">
        <v>173</v>
      </c>
    </row>
    <row r="148" s="13" customFormat="1">
      <c r="A148" s="13"/>
      <c r="B148" s="226"/>
      <c r="C148" s="227"/>
      <c r="D148" s="228" t="s">
        <v>183</v>
      </c>
      <c r="E148" s="229" t="s">
        <v>21</v>
      </c>
      <c r="F148" s="230" t="s">
        <v>646</v>
      </c>
      <c r="G148" s="227"/>
      <c r="H148" s="231">
        <v>5.75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183</v>
      </c>
      <c r="AU148" s="237" t="s">
        <v>88</v>
      </c>
      <c r="AV148" s="13" t="s">
        <v>88</v>
      </c>
      <c r="AW148" s="13" t="s">
        <v>38</v>
      </c>
      <c r="AX148" s="13" t="s">
        <v>77</v>
      </c>
      <c r="AY148" s="237" t="s">
        <v>173</v>
      </c>
    </row>
    <row r="149" s="13" customFormat="1">
      <c r="A149" s="13"/>
      <c r="B149" s="226"/>
      <c r="C149" s="227"/>
      <c r="D149" s="228" t="s">
        <v>183</v>
      </c>
      <c r="E149" s="229" t="s">
        <v>21</v>
      </c>
      <c r="F149" s="230" t="s">
        <v>647</v>
      </c>
      <c r="G149" s="227"/>
      <c r="H149" s="231">
        <v>18.5</v>
      </c>
      <c r="I149" s="232"/>
      <c r="J149" s="227"/>
      <c r="K149" s="227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183</v>
      </c>
      <c r="AU149" s="237" t="s">
        <v>88</v>
      </c>
      <c r="AV149" s="13" t="s">
        <v>88</v>
      </c>
      <c r="AW149" s="13" t="s">
        <v>38</v>
      </c>
      <c r="AX149" s="13" t="s">
        <v>77</v>
      </c>
      <c r="AY149" s="237" t="s">
        <v>173</v>
      </c>
    </row>
    <row r="150" s="15" customFormat="1">
      <c r="A150" s="15"/>
      <c r="B150" s="248"/>
      <c r="C150" s="249"/>
      <c r="D150" s="228" t="s">
        <v>183</v>
      </c>
      <c r="E150" s="250" t="s">
        <v>130</v>
      </c>
      <c r="F150" s="251" t="s">
        <v>246</v>
      </c>
      <c r="G150" s="249"/>
      <c r="H150" s="252">
        <v>367.32999999999998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8" t="s">
        <v>183</v>
      </c>
      <c r="AU150" s="258" t="s">
        <v>88</v>
      </c>
      <c r="AV150" s="15" t="s">
        <v>179</v>
      </c>
      <c r="AW150" s="15" t="s">
        <v>38</v>
      </c>
      <c r="AX150" s="15" t="s">
        <v>85</v>
      </c>
      <c r="AY150" s="258" t="s">
        <v>173</v>
      </c>
    </row>
    <row r="151" s="2" customFormat="1" ht="24.15" customHeight="1">
      <c r="A151" s="41"/>
      <c r="B151" s="42"/>
      <c r="C151" s="208" t="s">
        <v>225</v>
      </c>
      <c r="D151" s="208" t="s">
        <v>175</v>
      </c>
      <c r="E151" s="209" t="s">
        <v>397</v>
      </c>
      <c r="F151" s="210" t="s">
        <v>398</v>
      </c>
      <c r="G151" s="211" t="s">
        <v>97</v>
      </c>
      <c r="H151" s="212">
        <v>1573.4500000000001</v>
      </c>
      <c r="I151" s="213"/>
      <c r="J151" s="214">
        <f>ROUND(I151*H151,2)</f>
        <v>0</v>
      </c>
      <c r="K151" s="210" t="s">
        <v>178</v>
      </c>
      <c r="L151" s="47"/>
      <c r="M151" s="215" t="s">
        <v>21</v>
      </c>
      <c r="N151" s="216" t="s">
        <v>48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179</v>
      </c>
      <c r="AT151" s="219" t="s">
        <v>175</v>
      </c>
      <c r="AU151" s="219" t="s">
        <v>88</v>
      </c>
      <c r="AY151" s="20" t="s">
        <v>173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85</v>
      </c>
      <c r="BK151" s="220">
        <f>ROUND(I151*H151,2)</f>
        <v>0</v>
      </c>
      <c r="BL151" s="20" t="s">
        <v>179</v>
      </c>
      <c r="BM151" s="219" t="s">
        <v>648</v>
      </c>
    </row>
    <row r="152" s="2" customFormat="1">
      <c r="A152" s="41"/>
      <c r="B152" s="42"/>
      <c r="C152" s="43"/>
      <c r="D152" s="221" t="s">
        <v>181</v>
      </c>
      <c r="E152" s="43"/>
      <c r="F152" s="222" t="s">
        <v>400</v>
      </c>
      <c r="G152" s="43"/>
      <c r="H152" s="43"/>
      <c r="I152" s="223"/>
      <c r="J152" s="43"/>
      <c r="K152" s="43"/>
      <c r="L152" s="47"/>
      <c r="M152" s="224"/>
      <c r="N152" s="225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181</v>
      </c>
      <c r="AU152" s="20" t="s">
        <v>88</v>
      </c>
    </row>
    <row r="153" s="14" customFormat="1">
      <c r="A153" s="14"/>
      <c r="B153" s="238"/>
      <c r="C153" s="239"/>
      <c r="D153" s="228" t="s">
        <v>183</v>
      </c>
      <c r="E153" s="240" t="s">
        <v>21</v>
      </c>
      <c r="F153" s="241" t="s">
        <v>240</v>
      </c>
      <c r="G153" s="239"/>
      <c r="H153" s="240" t="s">
        <v>21</v>
      </c>
      <c r="I153" s="242"/>
      <c r="J153" s="239"/>
      <c r="K153" s="239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183</v>
      </c>
      <c r="AU153" s="247" t="s">
        <v>88</v>
      </c>
      <c r="AV153" s="14" t="s">
        <v>85</v>
      </c>
      <c r="AW153" s="14" t="s">
        <v>38</v>
      </c>
      <c r="AX153" s="14" t="s">
        <v>77</v>
      </c>
      <c r="AY153" s="247" t="s">
        <v>173</v>
      </c>
    </row>
    <row r="154" s="13" customFormat="1">
      <c r="A154" s="13"/>
      <c r="B154" s="226"/>
      <c r="C154" s="227"/>
      <c r="D154" s="228" t="s">
        <v>183</v>
      </c>
      <c r="E154" s="229" t="s">
        <v>21</v>
      </c>
      <c r="F154" s="230" t="s">
        <v>649</v>
      </c>
      <c r="G154" s="227"/>
      <c r="H154" s="231">
        <v>620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183</v>
      </c>
      <c r="AU154" s="237" t="s">
        <v>88</v>
      </c>
      <c r="AV154" s="13" t="s">
        <v>88</v>
      </c>
      <c r="AW154" s="13" t="s">
        <v>38</v>
      </c>
      <c r="AX154" s="13" t="s">
        <v>77</v>
      </c>
      <c r="AY154" s="237" t="s">
        <v>173</v>
      </c>
    </row>
    <row r="155" s="13" customFormat="1">
      <c r="A155" s="13"/>
      <c r="B155" s="226"/>
      <c r="C155" s="227"/>
      <c r="D155" s="228" t="s">
        <v>183</v>
      </c>
      <c r="E155" s="229" t="s">
        <v>21</v>
      </c>
      <c r="F155" s="230" t="s">
        <v>650</v>
      </c>
      <c r="G155" s="227"/>
      <c r="H155" s="231">
        <v>259</v>
      </c>
      <c r="I155" s="232"/>
      <c r="J155" s="227"/>
      <c r="K155" s="227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183</v>
      </c>
      <c r="AU155" s="237" t="s">
        <v>88</v>
      </c>
      <c r="AV155" s="13" t="s">
        <v>88</v>
      </c>
      <c r="AW155" s="13" t="s">
        <v>38</v>
      </c>
      <c r="AX155" s="13" t="s">
        <v>77</v>
      </c>
      <c r="AY155" s="237" t="s">
        <v>173</v>
      </c>
    </row>
    <row r="156" s="13" customFormat="1">
      <c r="A156" s="13"/>
      <c r="B156" s="226"/>
      <c r="C156" s="227"/>
      <c r="D156" s="228" t="s">
        <v>183</v>
      </c>
      <c r="E156" s="229" t="s">
        <v>21</v>
      </c>
      <c r="F156" s="230" t="s">
        <v>651</v>
      </c>
      <c r="G156" s="227"/>
      <c r="H156" s="231">
        <v>14.51</v>
      </c>
      <c r="I156" s="232"/>
      <c r="J156" s="227"/>
      <c r="K156" s="227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183</v>
      </c>
      <c r="AU156" s="237" t="s">
        <v>88</v>
      </c>
      <c r="AV156" s="13" t="s">
        <v>88</v>
      </c>
      <c r="AW156" s="13" t="s">
        <v>38</v>
      </c>
      <c r="AX156" s="13" t="s">
        <v>77</v>
      </c>
      <c r="AY156" s="237" t="s">
        <v>173</v>
      </c>
    </row>
    <row r="157" s="13" customFormat="1">
      <c r="A157" s="13"/>
      <c r="B157" s="226"/>
      <c r="C157" s="227"/>
      <c r="D157" s="228" t="s">
        <v>183</v>
      </c>
      <c r="E157" s="229" t="s">
        <v>21</v>
      </c>
      <c r="F157" s="230" t="s">
        <v>652</v>
      </c>
      <c r="G157" s="227"/>
      <c r="H157" s="231">
        <v>679.94000000000005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183</v>
      </c>
      <c r="AU157" s="237" t="s">
        <v>88</v>
      </c>
      <c r="AV157" s="13" t="s">
        <v>88</v>
      </c>
      <c r="AW157" s="13" t="s">
        <v>38</v>
      </c>
      <c r="AX157" s="13" t="s">
        <v>77</v>
      </c>
      <c r="AY157" s="237" t="s">
        <v>173</v>
      </c>
    </row>
    <row r="158" s="15" customFormat="1">
      <c r="A158" s="15"/>
      <c r="B158" s="248"/>
      <c r="C158" s="249"/>
      <c r="D158" s="228" t="s">
        <v>183</v>
      </c>
      <c r="E158" s="250" t="s">
        <v>21</v>
      </c>
      <c r="F158" s="251" t="s">
        <v>246</v>
      </c>
      <c r="G158" s="249"/>
      <c r="H158" s="252">
        <v>1573.4500000000001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8" t="s">
        <v>183</v>
      </c>
      <c r="AU158" s="258" t="s">
        <v>88</v>
      </c>
      <c r="AV158" s="15" t="s">
        <v>179</v>
      </c>
      <c r="AW158" s="15" t="s">
        <v>38</v>
      </c>
      <c r="AX158" s="15" t="s">
        <v>85</v>
      </c>
      <c r="AY158" s="258" t="s">
        <v>173</v>
      </c>
    </row>
    <row r="159" s="2" customFormat="1" ht="24.15" customHeight="1">
      <c r="A159" s="41"/>
      <c r="B159" s="42"/>
      <c r="C159" s="208" t="s">
        <v>230</v>
      </c>
      <c r="D159" s="208" t="s">
        <v>175</v>
      </c>
      <c r="E159" s="209" t="s">
        <v>406</v>
      </c>
      <c r="F159" s="210" t="s">
        <v>407</v>
      </c>
      <c r="G159" s="211" t="s">
        <v>97</v>
      </c>
      <c r="H159" s="212">
        <v>1573.4500000000001</v>
      </c>
      <c r="I159" s="213"/>
      <c r="J159" s="214">
        <f>ROUND(I159*H159,2)</f>
        <v>0</v>
      </c>
      <c r="K159" s="210" t="s">
        <v>178</v>
      </c>
      <c r="L159" s="47"/>
      <c r="M159" s="215" t="s">
        <v>21</v>
      </c>
      <c r="N159" s="216" t="s">
        <v>48</v>
      </c>
      <c r="O159" s="87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9" t="s">
        <v>179</v>
      </c>
      <c r="AT159" s="219" t="s">
        <v>175</v>
      </c>
      <c r="AU159" s="219" t="s">
        <v>88</v>
      </c>
      <c r="AY159" s="20" t="s">
        <v>173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0" t="s">
        <v>85</v>
      </c>
      <c r="BK159" s="220">
        <f>ROUND(I159*H159,2)</f>
        <v>0</v>
      </c>
      <c r="BL159" s="20" t="s">
        <v>179</v>
      </c>
      <c r="BM159" s="219" t="s">
        <v>653</v>
      </c>
    </row>
    <row r="160" s="2" customFormat="1">
      <c r="A160" s="41"/>
      <c r="B160" s="42"/>
      <c r="C160" s="43"/>
      <c r="D160" s="221" t="s">
        <v>181</v>
      </c>
      <c r="E160" s="43"/>
      <c r="F160" s="222" t="s">
        <v>409</v>
      </c>
      <c r="G160" s="43"/>
      <c r="H160" s="43"/>
      <c r="I160" s="223"/>
      <c r="J160" s="43"/>
      <c r="K160" s="43"/>
      <c r="L160" s="47"/>
      <c r="M160" s="224"/>
      <c r="N160" s="225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181</v>
      </c>
      <c r="AU160" s="20" t="s">
        <v>88</v>
      </c>
    </row>
    <row r="161" s="13" customFormat="1">
      <c r="A161" s="13"/>
      <c r="B161" s="226"/>
      <c r="C161" s="227"/>
      <c r="D161" s="228" t="s">
        <v>183</v>
      </c>
      <c r="E161" s="229" t="s">
        <v>21</v>
      </c>
      <c r="F161" s="230" t="s">
        <v>654</v>
      </c>
      <c r="G161" s="227"/>
      <c r="H161" s="231">
        <v>1573.4500000000001</v>
      </c>
      <c r="I161" s="232"/>
      <c r="J161" s="227"/>
      <c r="K161" s="227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183</v>
      </c>
      <c r="AU161" s="237" t="s">
        <v>88</v>
      </c>
      <c r="AV161" s="13" t="s">
        <v>88</v>
      </c>
      <c r="AW161" s="13" t="s">
        <v>38</v>
      </c>
      <c r="AX161" s="13" t="s">
        <v>85</v>
      </c>
      <c r="AY161" s="237" t="s">
        <v>173</v>
      </c>
    </row>
    <row r="162" s="2" customFormat="1" ht="16.5" customHeight="1">
      <c r="A162" s="41"/>
      <c r="B162" s="42"/>
      <c r="C162" s="259" t="s">
        <v>235</v>
      </c>
      <c r="D162" s="259" t="s">
        <v>253</v>
      </c>
      <c r="E162" s="260" t="s">
        <v>412</v>
      </c>
      <c r="F162" s="261" t="s">
        <v>413</v>
      </c>
      <c r="G162" s="262" t="s">
        <v>414</v>
      </c>
      <c r="H162" s="263">
        <v>47.204000000000001</v>
      </c>
      <c r="I162" s="264"/>
      <c r="J162" s="265">
        <f>ROUND(I162*H162,2)</f>
        <v>0</v>
      </c>
      <c r="K162" s="261" t="s">
        <v>178</v>
      </c>
      <c r="L162" s="266"/>
      <c r="M162" s="267" t="s">
        <v>21</v>
      </c>
      <c r="N162" s="268" t="s">
        <v>48</v>
      </c>
      <c r="O162" s="87"/>
      <c r="P162" s="217">
        <f>O162*H162</f>
        <v>0</v>
      </c>
      <c r="Q162" s="217">
        <v>0.001</v>
      </c>
      <c r="R162" s="217">
        <f>Q162*H162</f>
        <v>0.047204000000000003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215</v>
      </c>
      <c r="AT162" s="219" t="s">
        <v>253</v>
      </c>
      <c r="AU162" s="219" t="s">
        <v>88</v>
      </c>
      <c r="AY162" s="20" t="s">
        <v>173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85</v>
      </c>
      <c r="BK162" s="220">
        <f>ROUND(I162*H162,2)</f>
        <v>0</v>
      </c>
      <c r="BL162" s="20" t="s">
        <v>179</v>
      </c>
      <c r="BM162" s="219" t="s">
        <v>655</v>
      </c>
    </row>
    <row r="163" s="13" customFormat="1">
      <c r="A163" s="13"/>
      <c r="B163" s="226"/>
      <c r="C163" s="227"/>
      <c r="D163" s="228" t="s">
        <v>183</v>
      </c>
      <c r="E163" s="229" t="s">
        <v>21</v>
      </c>
      <c r="F163" s="230" t="s">
        <v>656</v>
      </c>
      <c r="G163" s="227"/>
      <c r="H163" s="231">
        <v>47.204000000000001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183</v>
      </c>
      <c r="AU163" s="237" t="s">
        <v>88</v>
      </c>
      <c r="AV163" s="13" t="s">
        <v>88</v>
      </c>
      <c r="AW163" s="13" t="s">
        <v>38</v>
      </c>
      <c r="AX163" s="13" t="s">
        <v>85</v>
      </c>
      <c r="AY163" s="237" t="s">
        <v>173</v>
      </c>
    </row>
    <row r="164" s="2" customFormat="1" ht="21.75" customHeight="1">
      <c r="A164" s="41"/>
      <c r="B164" s="42"/>
      <c r="C164" s="208" t="s">
        <v>247</v>
      </c>
      <c r="D164" s="208" t="s">
        <v>175</v>
      </c>
      <c r="E164" s="209" t="s">
        <v>428</v>
      </c>
      <c r="F164" s="210" t="s">
        <v>429</v>
      </c>
      <c r="G164" s="211" t="s">
        <v>97</v>
      </c>
      <c r="H164" s="212">
        <v>1646.22</v>
      </c>
      <c r="I164" s="213"/>
      <c r="J164" s="214">
        <f>ROUND(I164*H164,2)</f>
        <v>0</v>
      </c>
      <c r="K164" s="210" t="s">
        <v>178</v>
      </c>
      <c r="L164" s="47"/>
      <c r="M164" s="215" t="s">
        <v>21</v>
      </c>
      <c r="N164" s="216" t="s">
        <v>48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179</v>
      </c>
      <c r="AT164" s="219" t="s">
        <v>175</v>
      </c>
      <c r="AU164" s="219" t="s">
        <v>88</v>
      </c>
      <c r="AY164" s="20" t="s">
        <v>173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85</v>
      </c>
      <c r="BK164" s="220">
        <f>ROUND(I164*H164,2)</f>
        <v>0</v>
      </c>
      <c r="BL164" s="20" t="s">
        <v>179</v>
      </c>
      <c r="BM164" s="219" t="s">
        <v>657</v>
      </c>
    </row>
    <row r="165" s="2" customFormat="1">
      <c r="A165" s="41"/>
      <c r="B165" s="42"/>
      <c r="C165" s="43"/>
      <c r="D165" s="221" t="s">
        <v>181</v>
      </c>
      <c r="E165" s="43"/>
      <c r="F165" s="222" t="s">
        <v>431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181</v>
      </c>
      <c r="AU165" s="20" t="s">
        <v>88</v>
      </c>
    </row>
    <row r="166" s="13" customFormat="1">
      <c r="A166" s="13"/>
      <c r="B166" s="226"/>
      <c r="C166" s="227"/>
      <c r="D166" s="228" t="s">
        <v>183</v>
      </c>
      <c r="E166" s="229" t="s">
        <v>21</v>
      </c>
      <c r="F166" s="230" t="s">
        <v>658</v>
      </c>
      <c r="G166" s="227"/>
      <c r="H166" s="231">
        <v>1573.4500000000001</v>
      </c>
      <c r="I166" s="232"/>
      <c r="J166" s="227"/>
      <c r="K166" s="227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183</v>
      </c>
      <c r="AU166" s="237" t="s">
        <v>88</v>
      </c>
      <c r="AV166" s="13" t="s">
        <v>88</v>
      </c>
      <c r="AW166" s="13" t="s">
        <v>38</v>
      </c>
      <c r="AX166" s="13" t="s">
        <v>77</v>
      </c>
      <c r="AY166" s="237" t="s">
        <v>173</v>
      </c>
    </row>
    <row r="167" s="13" customFormat="1">
      <c r="A167" s="13"/>
      <c r="B167" s="226"/>
      <c r="C167" s="227"/>
      <c r="D167" s="228" t="s">
        <v>183</v>
      </c>
      <c r="E167" s="229" t="s">
        <v>21</v>
      </c>
      <c r="F167" s="230" t="s">
        <v>592</v>
      </c>
      <c r="G167" s="227"/>
      <c r="H167" s="231">
        <v>72.769999999999996</v>
      </c>
      <c r="I167" s="232"/>
      <c r="J167" s="227"/>
      <c r="K167" s="227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183</v>
      </c>
      <c r="AU167" s="237" t="s">
        <v>88</v>
      </c>
      <c r="AV167" s="13" t="s">
        <v>88</v>
      </c>
      <c r="AW167" s="13" t="s">
        <v>38</v>
      </c>
      <c r="AX167" s="13" t="s">
        <v>77</v>
      </c>
      <c r="AY167" s="237" t="s">
        <v>173</v>
      </c>
    </row>
    <row r="168" s="15" customFormat="1">
      <c r="A168" s="15"/>
      <c r="B168" s="248"/>
      <c r="C168" s="249"/>
      <c r="D168" s="228" t="s">
        <v>183</v>
      </c>
      <c r="E168" s="250" t="s">
        <v>21</v>
      </c>
      <c r="F168" s="251" t="s">
        <v>246</v>
      </c>
      <c r="G168" s="249"/>
      <c r="H168" s="252">
        <v>1646.22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8" t="s">
        <v>183</v>
      </c>
      <c r="AU168" s="258" t="s">
        <v>88</v>
      </c>
      <c r="AV168" s="15" t="s">
        <v>179</v>
      </c>
      <c r="AW168" s="15" t="s">
        <v>38</v>
      </c>
      <c r="AX168" s="15" t="s">
        <v>85</v>
      </c>
      <c r="AY168" s="258" t="s">
        <v>173</v>
      </c>
    </row>
    <row r="169" s="2" customFormat="1" ht="16.5" customHeight="1">
      <c r="A169" s="41"/>
      <c r="B169" s="42"/>
      <c r="C169" s="208" t="s">
        <v>252</v>
      </c>
      <c r="D169" s="208" t="s">
        <v>175</v>
      </c>
      <c r="E169" s="209" t="s">
        <v>460</v>
      </c>
      <c r="F169" s="210" t="s">
        <v>461</v>
      </c>
      <c r="G169" s="211" t="s">
        <v>97</v>
      </c>
      <c r="H169" s="212">
        <v>1573.4500000000001</v>
      </c>
      <c r="I169" s="213"/>
      <c r="J169" s="214">
        <f>ROUND(I169*H169,2)</f>
        <v>0</v>
      </c>
      <c r="K169" s="210" t="s">
        <v>178</v>
      </c>
      <c r="L169" s="47"/>
      <c r="M169" s="215" t="s">
        <v>21</v>
      </c>
      <c r="N169" s="216" t="s">
        <v>48</v>
      </c>
      <c r="O169" s="87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179</v>
      </c>
      <c r="AT169" s="219" t="s">
        <v>175</v>
      </c>
      <c r="AU169" s="219" t="s">
        <v>88</v>
      </c>
      <c r="AY169" s="20" t="s">
        <v>173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85</v>
      </c>
      <c r="BK169" s="220">
        <f>ROUND(I169*H169,2)</f>
        <v>0</v>
      </c>
      <c r="BL169" s="20" t="s">
        <v>179</v>
      </c>
      <c r="BM169" s="219" t="s">
        <v>659</v>
      </c>
    </row>
    <row r="170" s="2" customFormat="1">
      <c r="A170" s="41"/>
      <c r="B170" s="42"/>
      <c r="C170" s="43"/>
      <c r="D170" s="221" t="s">
        <v>181</v>
      </c>
      <c r="E170" s="43"/>
      <c r="F170" s="222" t="s">
        <v>463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181</v>
      </c>
      <c r="AU170" s="20" t="s">
        <v>88</v>
      </c>
    </row>
    <row r="171" s="13" customFormat="1">
      <c r="A171" s="13"/>
      <c r="B171" s="226"/>
      <c r="C171" s="227"/>
      <c r="D171" s="228" t="s">
        <v>183</v>
      </c>
      <c r="E171" s="229" t="s">
        <v>21</v>
      </c>
      <c r="F171" s="230" t="s">
        <v>654</v>
      </c>
      <c r="G171" s="227"/>
      <c r="H171" s="231">
        <v>1573.4500000000001</v>
      </c>
      <c r="I171" s="232"/>
      <c r="J171" s="227"/>
      <c r="K171" s="227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183</v>
      </c>
      <c r="AU171" s="237" t="s">
        <v>88</v>
      </c>
      <c r="AV171" s="13" t="s">
        <v>88</v>
      </c>
      <c r="AW171" s="13" t="s">
        <v>38</v>
      </c>
      <c r="AX171" s="13" t="s">
        <v>85</v>
      </c>
      <c r="AY171" s="237" t="s">
        <v>173</v>
      </c>
    </row>
    <row r="172" s="2" customFormat="1" ht="16.5" customHeight="1">
      <c r="A172" s="41"/>
      <c r="B172" s="42"/>
      <c r="C172" s="208" t="s">
        <v>8</v>
      </c>
      <c r="D172" s="208" t="s">
        <v>175</v>
      </c>
      <c r="E172" s="209" t="s">
        <v>471</v>
      </c>
      <c r="F172" s="210" t="s">
        <v>472</v>
      </c>
      <c r="G172" s="211" t="s">
        <v>101</v>
      </c>
      <c r="H172" s="212">
        <v>47.204000000000001</v>
      </c>
      <c r="I172" s="213"/>
      <c r="J172" s="214">
        <f>ROUND(I172*H172,2)</f>
        <v>0</v>
      </c>
      <c r="K172" s="210" t="s">
        <v>178</v>
      </c>
      <c r="L172" s="47"/>
      <c r="M172" s="215" t="s">
        <v>21</v>
      </c>
      <c r="N172" s="216" t="s">
        <v>48</v>
      </c>
      <c r="O172" s="87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9" t="s">
        <v>179</v>
      </c>
      <c r="AT172" s="219" t="s">
        <v>175</v>
      </c>
      <c r="AU172" s="219" t="s">
        <v>88</v>
      </c>
      <c r="AY172" s="20" t="s">
        <v>173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20" t="s">
        <v>85</v>
      </c>
      <c r="BK172" s="220">
        <f>ROUND(I172*H172,2)</f>
        <v>0</v>
      </c>
      <c r="BL172" s="20" t="s">
        <v>179</v>
      </c>
      <c r="BM172" s="219" t="s">
        <v>660</v>
      </c>
    </row>
    <row r="173" s="2" customFormat="1">
      <c r="A173" s="41"/>
      <c r="B173" s="42"/>
      <c r="C173" s="43"/>
      <c r="D173" s="221" t="s">
        <v>181</v>
      </c>
      <c r="E173" s="43"/>
      <c r="F173" s="222" t="s">
        <v>474</v>
      </c>
      <c r="G173" s="43"/>
      <c r="H173" s="43"/>
      <c r="I173" s="223"/>
      <c r="J173" s="43"/>
      <c r="K173" s="43"/>
      <c r="L173" s="47"/>
      <c r="M173" s="224"/>
      <c r="N173" s="225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181</v>
      </c>
      <c r="AU173" s="20" t="s">
        <v>88</v>
      </c>
    </row>
    <row r="174" s="13" customFormat="1">
      <c r="A174" s="13"/>
      <c r="B174" s="226"/>
      <c r="C174" s="227"/>
      <c r="D174" s="228" t="s">
        <v>183</v>
      </c>
      <c r="E174" s="229" t="s">
        <v>21</v>
      </c>
      <c r="F174" s="230" t="s">
        <v>661</v>
      </c>
      <c r="G174" s="227"/>
      <c r="H174" s="231">
        <v>47.204000000000001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183</v>
      </c>
      <c r="AU174" s="237" t="s">
        <v>88</v>
      </c>
      <c r="AV174" s="13" t="s">
        <v>88</v>
      </c>
      <c r="AW174" s="13" t="s">
        <v>38</v>
      </c>
      <c r="AX174" s="13" t="s">
        <v>77</v>
      </c>
      <c r="AY174" s="237" t="s">
        <v>173</v>
      </c>
    </row>
    <row r="175" s="15" customFormat="1">
      <c r="A175" s="15"/>
      <c r="B175" s="248"/>
      <c r="C175" s="249"/>
      <c r="D175" s="228" t="s">
        <v>183</v>
      </c>
      <c r="E175" s="250" t="s">
        <v>99</v>
      </c>
      <c r="F175" s="251" t="s">
        <v>246</v>
      </c>
      <c r="G175" s="249"/>
      <c r="H175" s="252">
        <v>47.204000000000001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183</v>
      </c>
      <c r="AU175" s="258" t="s">
        <v>88</v>
      </c>
      <c r="AV175" s="15" t="s">
        <v>179</v>
      </c>
      <c r="AW175" s="15" t="s">
        <v>38</v>
      </c>
      <c r="AX175" s="15" t="s">
        <v>85</v>
      </c>
      <c r="AY175" s="258" t="s">
        <v>173</v>
      </c>
    </row>
    <row r="176" s="2" customFormat="1" ht="16.5" customHeight="1">
      <c r="A176" s="41"/>
      <c r="B176" s="42"/>
      <c r="C176" s="208" t="s">
        <v>264</v>
      </c>
      <c r="D176" s="208" t="s">
        <v>175</v>
      </c>
      <c r="E176" s="209" t="s">
        <v>477</v>
      </c>
      <c r="F176" s="210" t="s">
        <v>478</v>
      </c>
      <c r="G176" s="211" t="s">
        <v>101</v>
      </c>
      <c r="H176" s="212">
        <v>47.204000000000001</v>
      </c>
      <c r="I176" s="213"/>
      <c r="J176" s="214">
        <f>ROUND(I176*H176,2)</f>
        <v>0</v>
      </c>
      <c r="K176" s="210" t="s">
        <v>178</v>
      </c>
      <c r="L176" s="47"/>
      <c r="M176" s="215" t="s">
        <v>21</v>
      </c>
      <c r="N176" s="216" t="s">
        <v>48</v>
      </c>
      <c r="O176" s="87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9" t="s">
        <v>179</v>
      </c>
      <c r="AT176" s="219" t="s">
        <v>175</v>
      </c>
      <c r="AU176" s="219" t="s">
        <v>88</v>
      </c>
      <c r="AY176" s="20" t="s">
        <v>173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85</v>
      </c>
      <c r="BK176" s="220">
        <f>ROUND(I176*H176,2)</f>
        <v>0</v>
      </c>
      <c r="BL176" s="20" t="s">
        <v>179</v>
      </c>
      <c r="BM176" s="219" t="s">
        <v>662</v>
      </c>
    </row>
    <row r="177" s="2" customFormat="1">
      <c r="A177" s="41"/>
      <c r="B177" s="42"/>
      <c r="C177" s="43"/>
      <c r="D177" s="221" t="s">
        <v>181</v>
      </c>
      <c r="E177" s="43"/>
      <c r="F177" s="222" t="s">
        <v>480</v>
      </c>
      <c r="G177" s="43"/>
      <c r="H177" s="43"/>
      <c r="I177" s="223"/>
      <c r="J177" s="43"/>
      <c r="K177" s="43"/>
      <c r="L177" s="47"/>
      <c r="M177" s="224"/>
      <c r="N177" s="225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181</v>
      </c>
      <c r="AU177" s="20" t="s">
        <v>88</v>
      </c>
    </row>
    <row r="178" s="13" customFormat="1">
      <c r="A178" s="13"/>
      <c r="B178" s="226"/>
      <c r="C178" s="227"/>
      <c r="D178" s="228" t="s">
        <v>183</v>
      </c>
      <c r="E178" s="229" t="s">
        <v>21</v>
      </c>
      <c r="F178" s="230" t="s">
        <v>99</v>
      </c>
      <c r="G178" s="227"/>
      <c r="H178" s="231">
        <v>47.204000000000001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183</v>
      </c>
      <c r="AU178" s="237" t="s">
        <v>88</v>
      </c>
      <c r="AV178" s="13" t="s">
        <v>88</v>
      </c>
      <c r="AW178" s="13" t="s">
        <v>38</v>
      </c>
      <c r="AX178" s="13" t="s">
        <v>85</v>
      </c>
      <c r="AY178" s="237" t="s">
        <v>173</v>
      </c>
    </row>
    <row r="179" s="2" customFormat="1" ht="16.5" customHeight="1">
      <c r="A179" s="41"/>
      <c r="B179" s="42"/>
      <c r="C179" s="208" t="s">
        <v>271</v>
      </c>
      <c r="D179" s="208" t="s">
        <v>175</v>
      </c>
      <c r="E179" s="209" t="s">
        <v>482</v>
      </c>
      <c r="F179" s="210" t="s">
        <v>483</v>
      </c>
      <c r="G179" s="211" t="s">
        <v>101</v>
      </c>
      <c r="H179" s="212">
        <v>47.204000000000001</v>
      </c>
      <c r="I179" s="213"/>
      <c r="J179" s="214">
        <f>ROUND(I179*H179,2)</f>
        <v>0</v>
      </c>
      <c r="K179" s="210" t="s">
        <v>178</v>
      </c>
      <c r="L179" s="47"/>
      <c r="M179" s="215" t="s">
        <v>21</v>
      </c>
      <c r="N179" s="216" t="s">
        <v>48</v>
      </c>
      <c r="O179" s="87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9" t="s">
        <v>179</v>
      </c>
      <c r="AT179" s="219" t="s">
        <v>175</v>
      </c>
      <c r="AU179" s="219" t="s">
        <v>88</v>
      </c>
      <c r="AY179" s="20" t="s">
        <v>173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85</v>
      </c>
      <c r="BK179" s="220">
        <f>ROUND(I179*H179,2)</f>
        <v>0</v>
      </c>
      <c r="BL179" s="20" t="s">
        <v>179</v>
      </c>
      <c r="BM179" s="219" t="s">
        <v>663</v>
      </c>
    </row>
    <row r="180" s="2" customFormat="1">
      <c r="A180" s="41"/>
      <c r="B180" s="42"/>
      <c r="C180" s="43"/>
      <c r="D180" s="221" t="s">
        <v>181</v>
      </c>
      <c r="E180" s="43"/>
      <c r="F180" s="222" t="s">
        <v>485</v>
      </c>
      <c r="G180" s="43"/>
      <c r="H180" s="43"/>
      <c r="I180" s="223"/>
      <c r="J180" s="43"/>
      <c r="K180" s="43"/>
      <c r="L180" s="47"/>
      <c r="M180" s="224"/>
      <c r="N180" s="225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181</v>
      </c>
      <c r="AU180" s="20" t="s">
        <v>88</v>
      </c>
    </row>
    <row r="181" s="13" customFormat="1">
      <c r="A181" s="13"/>
      <c r="B181" s="226"/>
      <c r="C181" s="227"/>
      <c r="D181" s="228" t="s">
        <v>183</v>
      </c>
      <c r="E181" s="229" t="s">
        <v>21</v>
      </c>
      <c r="F181" s="230" t="s">
        <v>99</v>
      </c>
      <c r="G181" s="227"/>
      <c r="H181" s="231">
        <v>47.204000000000001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183</v>
      </c>
      <c r="AU181" s="237" t="s">
        <v>88</v>
      </c>
      <c r="AV181" s="13" t="s">
        <v>88</v>
      </c>
      <c r="AW181" s="13" t="s">
        <v>38</v>
      </c>
      <c r="AX181" s="13" t="s">
        <v>85</v>
      </c>
      <c r="AY181" s="237" t="s">
        <v>173</v>
      </c>
    </row>
    <row r="182" s="12" customFormat="1" ht="22.8" customHeight="1">
      <c r="A182" s="12"/>
      <c r="B182" s="192"/>
      <c r="C182" s="193"/>
      <c r="D182" s="194" t="s">
        <v>76</v>
      </c>
      <c r="E182" s="206" t="s">
        <v>191</v>
      </c>
      <c r="F182" s="206" t="s">
        <v>664</v>
      </c>
      <c r="G182" s="193"/>
      <c r="H182" s="193"/>
      <c r="I182" s="196"/>
      <c r="J182" s="207">
        <f>BK182</f>
        <v>0</v>
      </c>
      <c r="K182" s="193"/>
      <c r="L182" s="198"/>
      <c r="M182" s="199"/>
      <c r="N182" s="200"/>
      <c r="O182" s="200"/>
      <c r="P182" s="201">
        <f>SUM(P183:P202)</f>
        <v>0</v>
      </c>
      <c r="Q182" s="200"/>
      <c r="R182" s="201">
        <f>SUM(R183:R202)</f>
        <v>4.57427699608</v>
      </c>
      <c r="S182" s="200"/>
      <c r="T182" s="202">
        <f>SUM(T183:T202)</f>
        <v>3.5999999999999996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3" t="s">
        <v>85</v>
      </c>
      <c r="AT182" s="204" t="s">
        <v>76</v>
      </c>
      <c r="AU182" s="204" t="s">
        <v>85</v>
      </c>
      <c r="AY182" s="203" t="s">
        <v>173</v>
      </c>
      <c r="BK182" s="205">
        <f>SUM(BK183:BK202)</f>
        <v>0</v>
      </c>
    </row>
    <row r="183" s="2" customFormat="1" ht="37.8" customHeight="1">
      <c r="A183" s="41"/>
      <c r="B183" s="42"/>
      <c r="C183" s="208" t="s">
        <v>277</v>
      </c>
      <c r="D183" s="208" t="s">
        <v>175</v>
      </c>
      <c r="E183" s="209" t="s">
        <v>665</v>
      </c>
      <c r="F183" s="210" t="s">
        <v>666</v>
      </c>
      <c r="G183" s="211" t="s">
        <v>101</v>
      </c>
      <c r="H183" s="212">
        <v>213.13</v>
      </c>
      <c r="I183" s="213"/>
      <c r="J183" s="214">
        <f>ROUND(I183*H183,2)</f>
        <v>0</v>
      </c>
      <c r="K183" s="210" t="s">
        <v>21</v>
      </c>
      <c r="L183" s="47"/>
      <c r="M183" s="215" t="s">
        <v>21</v>
      </c>
      <c r="N183" s="216" t="s">
        <v>48</v>
      </c>
      <c r="O183" s="87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9" t="s">
        <v>179</v>
      </c>
      <c r="AT183" s="219" t="s">
        <v>175</v>
      </c>
      <c r="AU183" s="219" t="s">
        <v>88</v>
      </c>
      <c r="AY183" s="20" t="s">
        <v>173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20" t="s">
        <v>85</v>
      </c>
      <c r="BK183" s="220">
        <f>ROUND(I183*H183,2)</f>
        <v>0</v>
      </c>
      <c r="BL183" s="20" t="s">
        <v>179</v>
      </c>
      <c r="BM183" s="219" t="s">
        <v>667</v>
      </c>
    </row>
    <row r="184" s="14" customFormat="1">
      <c r="A184" s="14"/>
      <c r="B184" s="238"/>
      <c r="C184" s="239"/>
      <c r="D184" s="228" t="s">
        <v>183</v>
      </c>
      <c r="E184" s="240" t="s">
        <v>21</v>
      </c>
      <c r="F184" s="241" t="s">
        <v>240</v>
      </c>
      <c r="G184" s="239"/>
      <c r="H184" s="240" t="s">
        <v>21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183</v>
      </c>
      <c r="AU184" s="247" t="s">
        <v>88</v>
      </c>
      <c r="AV184" s="14" t="s">
        <v>85</v>
      </c>
      <c r="AW184" s="14" t="s">
        <v>38</v>
      </c>
      <c r="AX184" s="14" t="s">
        <v>77</v>
      </c>
      <c r="AY184" s="247" t="s">
        <v>173</v>
      </c>
    </row>
    <row r="185" s="13" customFormat="1">
      <c r="A185" s="13"/>
      <c r="B185" s="226"/>
      <c r="C185" s="227"/>
      <c r="D185" s="228" t="s">
        <v>183</v>
      </c>
      <c r="E185" s="229" t="s">
        <v>21</v>
      </c>
      <c r="F185" s="230" t="s">
        <v>668</v>
      </c>
      <c r="G185" s="227"/>
      <c r="H185" s="231">
        <v>165.69999999999999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183</v>
      </c>
      <c r="AU185" s="237" t="s">
        <v>88</v>
      </c>
      <c r="AV185" s="13" t="s">
        <v>88</v>
      </c>
      <c r="AW185" s="13" t="s">
        <v>38</v>
      </c>
      <c r="AX185" s="13" t="s">
        <v>77</v>
      </c>
      <c r="AY185" s="237" t="s">
        <v>173</v>
      </c>
    </row>
    <row r="186" s="13" customFormat="1">
      <c r="A186" s="13"/>
      <c r="B186" s="226"/>
      <c r="C186" s="227"/>
      <c r="D186" s="228" t="s">
        <v>183</v>
      </c>
      <c r="E186" s="229" t="s">
        <v>21</v>
      </c>
      <c r="F186" s="230" t="s">
        <v>669</v>
      </c>
      <c r="G186" s="227"/>
      <c r="H186" s="231">
        <v>47.43</v>
      </c>
      <c r="I186" s="232"/>
      <c r="J186" s="227"/>
      <c r="K186" s="227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183</v>
      </c>
      <c r="AU186" s="237" t="s">
        <v>88</v>
      </c>
      <c r="AV186" s="13" t="s">
        <v>88</v>
      </c>
      <c r="AW186" s="13" t="s">
        <v>38</v>
      </c>
      <c r="AX186" s="13" t="s">
        <v>77</v>
      </c>
      <c r="AY186" s="237" t="s">
        <v>173</v>
      </c>
    </row>
    <row r="187" s="15" customFormat="1">
      <c r="A187" s="15"/>
      <c r="B187" s="248"/>
      <c r="C187" s="249"/>
      <c r="D187" s="228" t="s">
        <v>183</v>
      </c>
      <c r="E187" s="250" t="s">
        <v>21</v>
      </c>
      <c r="F187" s="251" t="s">
        <v>246</v>
      </c>
      <c r="G187" s="249"/>
      <c r="H187" s="252">
        <v>213.13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8" t="s">
        <v>183</v>
      </c>
      <c r="AU187" s="258" t="s">
        <v>88</v>
      </c>
      <c r="AV187" s="15" t="s">
        <v>179</v>
      </c>
      <c r="AW187" s="15" t="s">
        <v>38</v>
      </c>
      <c r="AX187" s="15" t="s">
        <v>85</v>
      </c>
      <c r="AY187" s="258" t="s">
        <v>173</v>
      </c>
    </row>
    <row r="188" s="2" customFormat="1" ht="37.8" customHeight="1">
      <c r="A188" s="41"/>
      <c r="B188" s="42"/>
      <c r="C188" s="208" t="s">
        <v>283</v>
      </c>
      <c r="D188" s="208" t="s">
        <v>175</v>
      </c>
      <c r="E188" s="209" t="s">
        <v>670</v>
      </c>
      <c r="F188" s="210" t="s">
        <v>671</v>
      </c>
      <c r="G188" s="211" t="s">
        <v>97</v>
      </c>
      <c r="H188" s="212">
        <v>528.66999999999996</v>
      </c>
      <c r="I188" s="213"/>
      <c r="J188" s="214">
        <f>ROUND(I188*H188,2)</f>
        <v>0</v>
      </c>
      <c r="K188" s="210" t="s">
        <v>178</v>
      </c>
      <c r="L188" s="47"/>
      <c r="M188" s="215" t="s">
        <v>21</v>
      </c>
      <c r="N188" s="216" t="s">
        <v>48</v>
      </c>
      <c r="O188" s="87"/>
      <c r="P188" s="217">
        <f>O188*H188</f>
        <v>0</v>
      </c>
      <c r="Q188" s="217">
        <v>0.0086524240000000006</v>
      </c>
      <c r="R188" s="217">
        <f>Q188*H188</f>
        <v>4.57427699608</v>
      </c>
      <c r="S188" s="217">
        <v>0</v>
      </c>
      <c r="T188" s="218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9" t="s">
        <v>179</v>
      </c>
      <c r="AT188" s="219" t="s">
        <v>175</v>
      </c>
      <c r="AU188" s="219" t="s">
        <v>88</v>
      </c>
      <c r="AY188" s="20" t="s">
        <v>173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20" t="s">
        <v>85</v>
      </c>
      <c r="BK188" s="220">
        <f>ROUND(I188*H188,2)</f>
        <v>0</v>
      </c>
      <c r="BL188" s="20" t="s">
        <v>179</v>
      </c>
      <c r="BM188" s="219" t="s">
        <v>672</v>
      </c>
    </row>
    <row r="189" s="2" customFormat="1">
      <c r="A189" s="41"/>
      <c r="B189" s="42"/>
      <c r="C189" s="43"/>
      <c r="D189" s="221" t="s">
        <v>181</v>
      </c>
      <c r="E189" s="43"/>
      <c r="F189" s="222" t="s">
        <v>673</v>
      </c>
      <c r="G189" s="43"/>
      <c r="H189" s="43"/>
      <c r="I189" s="223"/>
      <c r="J189" s="43"/>
      <c r="K189" s="43"/>
      <c r="L189" s="47"/>
      <c r="M189" s="224"/>
      <c r="N189" s="225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181</v>
      </c>
      <c r="AU189" s="20" t="s">
        <v>88</v>
      </c>
    </row>
    <row r="190" s="14" customFormat="1">
      <c r="A190" s="14"/>
      <c r="B190" s="238"/>
      <c r="C190" s="239"/>
      <c r="D190" s="228" t="s">
        <v>183</v>
      </c>
      <c r="E190" s="240" t="s">
        <v>21</v>
      </c>
      <c r="F190" s="241" t="s">
        <v>240</v>
      </c>
      <c r="G190" s="239"/>
      <c r="H190" s="240" t="s">
        <v>21</v>
      </c>
      <c r="I190" s="242"/>
      <c r="J190" s="239"/>
      <c r="K190" s="239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183</v>
      </c>
      <c r="AU190" s="247" t="s">
        <v>88</v>
      </c>
      <c r="AV190" s="14" t="s">
        <v>85</v>
      </c>
      <c r="AW190" s="14" t="s">
        <v>38</v>
      </c>
      <c r="AX190" s="14" t="s">
        <v>77</v>
      </c>
      <c r="AY190" s="247" t="s">
        <v>173</v>
      </c>
    </row>
    <row r="191" s="13" customFormat="1">
      <c r="A191" s="13"/>
      <c r="B191" s="226"/>
      <c r="C191" s="227"/>
      <c r="D191" s="228" t="s">
        <v>183</v>
      </c>
      <c r="E191" s="229" t="s">
        <v>21</v>
      </c>
      <c r="F191" s="230" t="s">
        <v>674</v>
      </c>
      <c r="G191" s="227"/>
      <c r="H191" s="231">
        <v>521.70000000000005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183</v>
      </c>
      <c r="AU191" s="237" t="s">
        <v>88</v>
      </c>
      <c r="AV191" s="13" t="s">
        <v>88</v>
      </c>
      <c r="AW191" s="13" t="s">
        <v>38</v>
      </c>
      <c r="AX191" s="13" t="s">
        <v>77</v>
      </c>
      <c r="AY191" s="237" t="s">
        <v>173</v>
      </c>
    </row>
    <row r="192" s="13" customFormat="1">
      <c r="A192" s="13"/>
      <c r="B192" s="226"/>
      <c r="C192" s="227"/>
      <c r="D192" s="228" t="s">
        <v>183</v>
      </c>
      <c r="E192" s="229" t="s">
        <v>21</v>
      </c>
      <c r="F192" s="230" t="s">
        <v>675</v>
      </c>
      <c r="G192" s="227"/>
      <c r="H192" s="231">
        <v>4.4199999999999999</v>
      </c>
      <c r="I192" s="232"/>
      <c r="J192" s="227"/>
      <c r="K192" s="227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183</v>
      </c>
      <c r="AU192" s="237" t="s">
        <v>88</v>
      </c>
      <c r="AV192" s="13" t="s">
        <v>88</v>
      </c>
      <c r="AW192" s="13" t="s">
        <v>38</v>
      </c>
      <c r="AX192" s="13" t="s">
        <v>77</v>
      </c>
      <c r="AY192" s="237" t="s">
        <v>173</v>
      </c>
    </row>
    <row r="193" s="13" customFormat="1">
      <c r="A193" s="13"/>
      <c r="B193" s="226"/>
      <c r="C193" s="227"/>
      <c r="D193" s="228" t="s">
        <v>183</v>
      </c>
      <c r="E193" s="229" t="s">
        <v>21</v>
      </c>
      <c r="F193" s="230" t="s">
        <v>676</v>
      </c>
      <c r="G193" s="227"/>
      <c r="H193" s="231">
        <v>1.75</v>
      </c>
      <c r="I193" s="232"/>
      <c r="J193" s="227"/>
      <c r="K193" s="227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183</v>
      </c>
      <c r="AU193" s="237" t="s">
        <v>88</v>
      </c>
      <c r="AV193" s="13" t="s">
        <v>88</v>
      </c>
      <c r="AW193" s="13" t="s">
        <v>38</v>
      </c>
      <c r="AX193" s="13" t="s">
        <v>77</v>
      </c>
      <c r="AY193" s="237" t="s">
        <v>173</v>
      </c>
    </row>
    <row r="194" s="13" customFormat="1">
      <c r="A194" s="13"/>
      <c r="B194" s="226"/>
      <c r="C194" s="227"/>
      <c r="D194" s="228" t="s">
        <v>183</v>
      </c>
      <c r="E194" s="229" t="s">
        <v>21</v>
      </c>
      <c r="F194" s="230" t="s">
        <v>677</v>
      </c>
      <c r="G194" s="227"/>
      <c r="H194" s="231">
        <v>0.80000000000000004</v>
      </c>
      <c r="I194" s="232"/>
      <c r="J194" s="227"/>
      <c r="K194" s="227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183</v>
      </c>
      <c r="AU194" s="237" t="s">
        <v>88</v>
      </c>
      <c r="AV194" s="13" t="s">
        <v>88</v>
      </c>
      <c r="AW194" s="13" t="s">
        <v>38</v>
      </c>
      <c r="AX194" s="13" t="s">
        <v>77</v>
      </c>
      <c r="AY194" s="237" t="s">
        <v>173</v>
      </c>
    </row>
    <row r="195" s="15" customFormat="1">
      <c r="A195" s="15"/>
      <c r="B195" s="248"/>
      <c r="C195" s="249"/>
      <c r="D195" s="228" t="s">
        <v>183</v>
      </c>
      <c r="E195" s="250" t="s">
        <v>589</v>
      </c>
      <c r="F195" s="251" t="s">
        <v>246</v>
      </c>
      <c r="G195" s="249"/>
      <c r="H195" s="252">
        <v>528.66999999999996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8" t="s">
        <v>183</v>
      </c>
      <c r="AU195" s="258" t="s">
        <v>88</v>
      </c>
      <c r="AV195" s="15" t="s">
        <v>179</v>
      </c>
      <c r="AW195" s="15" t="s">
        <v>38</v>
      </c>
      <c r="AX195" s="15" t="s">
        <v>85</v>
      </c>
      <c r="AY195" s="258" t="s">
        <v>173</v>
      </c>
    </row>
    <row r="196" s="2" customFormat="1" ht="37.8" customHeight="1">
      <c r="A196" s="41"/>
      <c r="B196" s="42"/>
      <c r="C196" s="208" t="s">
        <v>288</v>
      </c>
      <c r="D196" s="208" t="s">
        <v>175</v>
      </c>
      <c r="E196" s="209" t="s">
        <v>678</v>
      </c>
      <c r="F196" s="210" t="s">
        <v>679</v>
      </c>
      <c r="G196" s="211" t="s">
        <v>97</v>
      </c>
      <c r="H196" s="212">
        <v>528.66999999999996</v>
      </c>
      <c r="I196" s="213"/>
      <c r="J196" s="214">
        <f>ROUND(I196*H196,2)</f>
        <v>0</v>
      </c>
      <c r="K196" s="210" t="s">
        <v>178</v>
      </c>
      <c r="L196" s="47"/>
      <c r="M196" s="215" t="s">
        <v>21</v>
      </c>
      <c r="N196" s="216" t="s">
        <v>48</v>
      </c>
      <c r="O196" s="87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9" t="s">
        <v>179</v>
      </c>
      <c r="AT196" s="219" t="s">
        <v>175</v>
      </c>
      <c r="AU196" s="219" t="s">
        <v>88</v>
      </c>
      <c r="AY196" s="20" t="s">
        <v>173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0" t="s">
        <v>85</v>
      </c>
      <c r="BK196" s="220">
        <f>ROUND(I196*H196,2)</f>
        <v>0</v>
      </c>
      <c r="BL196" s="20" t="s">
        <v>179</v>
      </c>
      <c r="BM196" s="219" t="s">
        <v>680</v>
      </c>
    </row>
    <row r="197" s="2" customFormat="1">
      <c r="A197" s="41"/>
      <c r="B197" s="42"/>
      <c r="C197" s="43"/>
      <c r="D197" s="221" t="s">
        <v>181</v>
      </c>
      <c r="E197" s="43"/>
      <c r="F197" s="222" t="s">
        <v>681</v>
      </c>
      <c r="G197" s="43"/>
      <c r="H197" s="43"/>
      <c r="I197" s="223"/>
      <c r="J197" s="43"/>
      <c r="K197" s="43"/>
      <c r="L197" s="47"/>
      <c r="M197" s="224"/>
      <c r="N197" s="225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181</v>
      </c>
      <c r="AU197" s="20" t="s">
        <v>88</v>
      </c>
    </row>
    <row r="198" s="13" customFormat="1">
      <c r="A198" s="13"/>
      <c r="B198" s="226"/>
      <c r="C198" s="227"/>
      <c r="D198" s="228" t="s">
        <v>183</v>
      </c>
      <c r="E198" s="229" t="s">
        <v>21</v>
      </c>
      <c r="F198" s="230" t="s">
        <v>589</v>
      </c>
      <c r="G198" s="227"/>
      <c r="H198" s="231">
        <v>528.66999999999996</v>
      </c>
      <c r="I198" s="232"/>
      <c r="J198" s="227"/>
      <c r="K198" s="227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183</v>
      </c>
      <c r="AU198" s="237" t="s">
        <v>88</v>
      </c>
      <c r="AV198" s="13" t="s">
        <v>88</v>
      </c>
      <c r="AW198" s="13" t="s">
        <v>38</v>
      </c>
      <c r="AX198" s="13" t="s">
        <v>85</v>
      </c>
      <c r="AY198" s="237" t="s">
        <v>173</v>
      </c>
    </row>
    <row r="199" s="2" customFormat="1" ht="21.75" customHeight="1">
      <c r="A199" s="41"/>
      <c r="B199" s="42"/>
      <c r="C199" s="208" t="s">
        <v>7</v>
      </c>
      <c r="D199" s="208" t="s">
        <v>175</v>
      </c>
      <c r="E199" s="209" t="s">
        <v>682</v>
      </c>
      <c r="F199" s="210" t="s">
        <v>683</v>
      </c>
      <c r="G199" s="211" t="s">
        <v>101</v>
      </c>
      <c r="H199" s="212">
        <v>1.5</v>
      </c>
      <c r="I199" s="213"/>
      <c r="J199" s="214">
        <f>ROUND(I199*H199,2)</f>
        <v>0</v>
      </c>
      <c r="K199" s="210" t="s">
        <v>178</v>
      </c>
      <c r="L199" s="47"/>
      <c r="M199" s="215" t="s">
        <v>21</v>
      </c>
      <c r="N199" s="216" t="s">
        <v>48</v>
      </c>
      <c r="O199" s="87"/>
      <c r="P199" s="217">
        <f>O199*H199</f>
        <v>0</v>
      </c>
      <c r="Q199" s="217">
        <v>0</v>
      </c>
      <c r="R199" s="217">
        <f>Q199*H199</f>
        <v>0</v>
      </c>
      <c r="S199" s="217">
        <v>2.3999999999999999</v>
      </c>
      <c r="T199" s="218">
        <f>S199*H199</f>
        <v>3.5999999999999996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9" t="s">
        <v>179</v>
      </c>
      <c r="AT199" s="219" t="s">
        <v>175</v>
      </c>
      <c r="AU199" s="219" t="s">
        <v>88</v>
      </c>
      <c r="AY199" s="20" t="s">
        <v>173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20" t="s">
        <v>85</v>
      </c>
      <c r="BK199" s="220">
        <f>ROUND(I199*H199,2)</f>
        <v>0</v>
      </c>
      <c r="BL199" s="20" t="s">
        <v>179</v>
      </c>
      <c r="BM199" s="219" t="s">
        <v>684</v>
      </c>
    </row>
    <row r="200" s="2" customFormat="1">
      <c r="A200" s="41"/>
      <c r="B200" s="42"/>
      <c r="C200" s="43"/>
      <c r="D200" s="221" t="s">
        <v>181</v>
      </c>
      <c r="E200" s="43"/>
      <c r="F200" s="222" t="s">
        <v>685</v>
      </c>
      <c r="G200" s="43"/>
      <c r="H200" s="43"/>
      <c r="I200" s="223"/>
      <c r="J200" s="43"/>
      <c r="K200" s="43"/>
      <c r="L200" s="47"/>
      <c r="M200" s="224"/>
      <c r="N200" s="225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181</v>
      </c>
      <c r="AU200" s="20" t="s">
        <v>88</v>
      </c>
    </row>
    <row r="201" s="2" customFormat="1">
      <c r="A201" s="41"/>
      <c r="B201" s="42"/>
      <c r="C201" s="43"/>
      <c r="D201" s="228" t="s">
        <v>551</v>
      </c>
      <c r="E201" s="43"/>
      <c r="F201" s="280" t="s">
        <v>686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551</v>
      </c>
      <c r="AU201" s="20" t="s">
        <v>88</v>
      </c>
    </row>
    <row r="202" s="13" customFormat="1">
      <c r="A202" s="13"/>
      <c r="B202" s="226"/>
      <c r="C202" s="227"/>
      <c r="D202" s="228" t="s">
        <v>183</v>
      </c>
      <c r="E202" s="229" t="s">
        <v>21</v>
      </c>
      <c r="F202" s="230" t="s">
        <v>687</v>
      </c>
      <c r="G202" s="227"/>
      <c r="H202" s="231">
        <v>1.5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183</v>
      </c>
      <c r="AU202" s="237" t="s">
        <v>88</v>
      </c>
      <c r="AV202" s="13" t="s">
        <v>88</v>
      </c>
      <c r="AW202" s="13" t="s">
        <v>38</v>
      </c>
      <c r="AX202" s="13" t="s">
        <v>85</v>
      </c>
      <c r="AY202" s="237" t="s">
        <v>173</v>
      </c>
    </row>
    <row r="203" s="12" customFormat="1" ht="22.8" customHeight="1">
      <c r="A203" s="12"/>
      <c r="B203" s="192"/>
      <c r="C203" s="193"/>
      <c r="D203" s="194" t="s">
        <v>76</v>
      </c>
      <c r="E203" s="206" t="s">
        <v>179</v>
      </c>
      <c r="F203" s="206" t="s">
        <v>502</v>
      </c>
      <c r="G203" s="193"/>
      <c r="H203" s="193"/>
      <c r="I203" s="196"/>
      <c r="J203" s="207">
        <f>BK203</f>
        <v>0</v>
      </c>
      <c r="K203" s="193"/>
      <c r="L203" s="198"/>
      <c r="M203" s="199"/>
      <c r="N203" s="200"/>
      <c r="O203" s="200"/>
      <c r="P203" s="201">
        <f>SUM(P204:P227)</f>
        <v>0</v>
      </c>
      <c r="Q203" s="200"/>
      <c r="R203" s="201">
        <f>SUM(R204:R227)</f>
        <v>115.945527746</v>
      </c>
      <c r="S203" s="200"/>
      <c r="T203" s="202">
        <f>SUM(T204:T227)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3" t="s">
        <v>85</v>
      </c>
      <c r="AT203" s="204" t="s">
        <v>76</v>
      </c>
      <c r="AU203" s="204" t="s">
        <v>85</v>
      </c>
      <c r="AY203" s="203" t="s">
        <v>173</v>
      </c>
      <c r="BK203" s="205">
        <f>SUM(BK204:BK227)</f>
        <v>0</v>
      </c>
    </row>
    <row r="204" s="2" customFormat="1" ht="16.5" customHeight="1">
      <c r="A204" s="41"/>
      <c r="B204" s="42"/>
      <c r="C204" s="208" t="s">
        <v>298</v>
      </c>
      <c r="D204" s="208" t="s">
        <v>175</v>
      </c>
      <c r="E204" s="209" t="s">
        <v>688</v>
      </c>
      <c r="F204" s="210" t="s">
        <v>689</v>
      </c>
      <c r="G204" s="211" t="s">
        <v>97</v>
      </c>
      <c r="H204" s="212">
        <v>244.52000000000001</v>
      </c>
      <c r="I204" s="213"/>
      <c r="J204" s="214">
        <f>ROUND(I204*H204,2)</f>
        <v>0</v>
      </c>
      <c r="K204" s="210" t="s">
        <v>178</v>
      </c>
      <c r="L204" s="47"/>
      <c r="M204" s="215" t="s">
        <v>21</v>
      </c>
      <c r="N204" s="216" t="s">
        <v>48</v>
      </c>
      <c r="O204" s="87"/>
      <c r="P204" s="217">
        <f>O204*H204</f>
        <v>0</v>
      </c>
      <c r="Q204" s="217">
        <v>0.22797600000000001</v>
      </c>
      <c r="R204" s="217">
        <f>Q204*H204</f>
        <v>55.744691520000003</v>
      </c>
      <c r="S204" s="217">
        <v>0</v>
      </c>
      <c r="T204" s="218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9" t="s">
        <v>179</v>
      </c>
      <c r="AT204" s="219" t="s">
        <v>175</v>
      </c>
      <c r="AU204" s="219" t="s">
        <v>88</v>
      </c>
      <c r="AY204" s="20" t="s">
        <v>173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20" t="s">
        <v>85</v>
      </c>
      <c r="BK204" s="220">
        <f>ROUND(I204*H204,2)</f>
        <v>0</v>
      </c>
      <c r="BL204" s="20" t="s">
        <v>179</v>
      </c>
      <c r="BM204" s="219" t="s">
        <v>690</v>
      </c>
    </row>
    <row r="205" s="2" customFormat="1">
      <c r="A205" s="41"/>
      <c r="B205" s="42"/>
      <c r="C205" s="43"/>
      <c r="D205" s="221" t="s">
        <v>181</v>
      </c>
      <c r="E205" s="43"/>
      <c r="F205" s="222" t="s">
        <v>691</v>
      </c>
      <c r="G205" s="43"/>
      <c r="H205" s="43"/>
      <c r="I205" s="223"/>
      <c r="J205" s="43"/>
      <c r="K205" s="43"/>
      <c r="L205" s="47"/>
      <c r="M205" s="224"/>
      <c r="N205" s="225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181</v>
      </c>
      <c r="AU205" s="20" t="s">
        <v>88</v>
      </c>
    </row>
    <row r="206" s="14" customFormat="1">
      <c r="A206" s="14"/>
      <c r="B206" s="238"/>
      <c r="C206" s="239"/>
      <c r="D206" s="228" t="s">
        <v>183</v>
      </c>
      <c r="E206" s="240" t="s">
        <v>21</v>
      </c>
      <c r="F206" s="241" t="s">
        <v>240</v>
      </c>
      <c r="G206" s="239"/>
      <c r="H206" s="240" t="s">
        <v>21</v>
      </c>
      <c r="I206" s="242"/>
      <c r="J206" s="239"/>
      <c r="K206" s="239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183</v>
      </c>
      <c r="AU206" s="247" t="s">
        <v>88</v>
      </c>
      <c r="AV206" s="14" t="s">
        <v>85</v>
      </c>
      <c r="AW206" s="14" t="s">
        <v>38</v>
      </c>
      <c r="AX206" s="14" t="s">
        <v>77</v>
      </c>
      <c r="AY206" s="247" t="s">
        <v>173</v>
      </c>
    </row>
    <row r="207" s="13" customFormat="1">
      <c r="A207" s="13"/>
      <c r="B207" s="226"/>
      <c r="C207" s="227"/>
      <c r="D207" s="228" t="s">
        <v>183</v>
      </c>
      <c r="E207" s="229" t="s">
        <v>21</v>
      </c>
      <c r="F207" s="230" t="s">
        <v>692</v>
      </c>
      <c r="G207" s="227"/>
      <c r="H207" s="231">
        <v>179.22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183</v>
      </c>
      <c r="AU207" s="237" t="s">
        <v>88</v>
      </c>
      <c r="AV207" s="13" t="s">
        <v>88</v>
      </c>
      <c r="AW207" s="13" t="s">
        <v>38</v>
      </c>
      <c r="AX207" s="13" t="s">
        <v>77</v>
      </c>
      <c r="AY207" s="237" t="s">
        <v>173</v>
      </c>
    </row>
    <row r="208" s="13" customFormat="1">
      <c r="A208" s="13"/>
      <c r="B208" s="226"/>
      <c r="C208" s="227"/>
      <c r="D208" s="228" t="s">
        <v>183</v>
      </c>
      <c r="E208" s="229" t="s">
        <v>21</v>
      </c>
      <c r="F208" s="230" t="s">
        <v>693</v>
      </c>
      <c r="G208" s="227"/>
      <c r="H208" s="231">
        <v>3.1699999999999999</v>
      </c>
      <c r="I208" s="232"/>
      <c r="J208" s="227"/>
      <c r="K208" s="227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183</v>
      </c>
      <c r="AU208" s="237" t="s">
        <v>88</v>
      </c>
      <c r="AV208" s="13" t="s">
        <v>88</v>
      </c>
      <c r="AW208" s="13" t="s">
        <v>38</v>
      </c>
      <c r="AX208" s="13" t="s">
        <v>77</v>
      </c>
      <c r="AY208" s="237" t="s">
        <v>173</v>
      </c>
    </row>
    <row r="209" s="13" customFormat="1">
      <c r="A209" s="13"/>
      <c r="B209" s="226"/>
      <c r="C209" s="227"/>
      <c r="D209" s="228" t="s">
        <v>183</v>
      </c>
      <c r="E209" s="229" t="s">
        <v>21</v>
      </c>
      <c r="F209" s="230" t="s">
        <v>694</v>
      </c>
      <c r="G209" s="227"/>
      <c r="H209" s="231">
        <v>1.01</v>
      </c>
      <c r="I209" s="232"/>
      <c r="J209" s="227"/>
      <c r="K209" s="227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183</v>
      </c>
      <c r="AU209" s="237" t="s">
        <v>88</v>
      </c>
      <c r="AV209" s="13" t="s">
        <v>88</v>
      </c>
      <c r="AW209" s="13" t="s">
        <v>38</v>
      </c>
      <c r="AX209" s="13" t="s">
        <v>77</v>
      </c>
      <c r="AY209" s="237" t="s">
        <v>173</v>
      </c>
    </row>
    <row r="210" s="13" customFormat="1">
      <c r="A210" s="13"/>
      <c r="B210" s="226"/>
      <c r="C210" s="227"/>
      <c r="D210" s="228" t="s">
        <v>183</v>
      </c>
      <c r="E210" s="229" t="s">
        <v>21</v>
      </c>
      <c r="F210" s="230" t="s">
        <v>695</v>
      </c>
      <c r="G210" s="227"/>
      <c r="H210" s="231">
        <v>28.579999999999998</v>
      </c>
      <c r="I210" s="232"/>
      <c r="J210" s="227"/>
      <c r="K210" s="227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183</v>
      </c>
      <c r="AU210" s="237" t="s">
        <v>88</v>
      </c>
      <c r="AV210" s="13" t="s">
        <v>88</v>
      </c>
      <c r="AW210" s="13" t="s">
        <v>38</v>
      </c>
      <c r="AX210" s="13" t="s">
        <v>77</v>
      </c>
      <c r="AY210" s="237" t="s">
        <v>173</v>
      </c>
    </row>
    <row r="211" s="13" customFormat="1">
      <c r="A211" s="13"/>
      <c r="B211" s="226"/>
      <c r="C211" s="227"/>
      <c r="D211" s="228" t="s">
        <v>183</v>
      </c>
      <c r="E211" s="229" t="s">
        <v>21</v>
      </c>
      <c r="F211" s="230" t="s">
        <v>696</v>
      </c>
      <c r="G211" s="227"/>
      <c r="H211" s="231">
        <v>32.539999999999999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183</v>
      </c>
      <c r="AU211" s="237" t="s">
        <v>88</v>
      </c>
      <c r="AV211" s="13" t="s">
        <v>88</v>
      </c>
      <c r="AW211" s="13" t="s">
        <v>38</v>
      </c>
      <c r="AX211" s="13" t="s">
        <v>77</v>
      </c>
      <c r="AY211" s="237" t="s">
        <v>173</v>
      </c>
    </row>
    <row r="212" s="15" customFormat="1">
      <c r="A212" s="15"/>
      <c r="B212" s="248"/>
      <c r="C212" s="249"/>
      <c r="D212" s="228" t="s">
        <v>183</v>
      </c>
      <c r="E212" s="250" t="s">
        <v>21</v>
      </c>
      <c r="F212" s="251" t="s">
        <v>246</v>
      </c>
      <c r="G212" s="249"/>
      <c r="H212" s="252">
        <v>244.52000000000001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8" t="s">
        <v>183</v>
      </c>
      <c r="AU212" s="258" t="s">
        <v>88</v>
      </c>
      <c r="AV212" s="15" t="s">
        <v>179</v>
      </c>
      <c r="AW212" s="15" t="s">
        <v>38</v>
      </c>
      <c r="AX212" s="15" t="s">
        <v>85</v>
      </c>
      <c r="AY212" s="258" t="s">
        <v>173</v>
      </c>
    </row>
    <row r="213" s="2" customFormat="1" ht="24.15" customHeight="1">
      <c r="A213" s="41"/>
      <c r="B213" s="42"/>
      <c r="C213" s="208" t="s">
        <v>303</v>
      </c>
      <c r="D213" s="208" t="s">
        <v>175</v>
      </c>
      <c r="E213" s="209" t="s">
        <v>697</v>
      </c>
      <c r="F213" s="210" t="s">
        <v>698</v>
      </c>
      <c r="G213" s="211" t="s">
        <v>97</v>
      </c>
      <c r="H213" s="212">
        <v>72.769999999999996</v>
      </c>
      <c r="I213" s="213"/>
      <c r="J213" s="214">
        <f>ROUND(I213*H213,2)</f>
        <v>0</v>
      </c>
      <c r="K213" s="210" t="s">
        <v>178</v>
      </c>
      <c r="L213" s="47"/>
      <c r="M213" s="215" t="s">
        <v>21</v>
      </c>
      <c r="N213" s="216" t="s">
        <v>48</v>
      </c>
      <c r="O213" s="87"/>
      <c r="P213" s="217">
        <f>O213*H213</f>
        <v>0</v>
      </c>
      <c r="Q213" s="217">
        <v>0.18050720000000001</v>
      </c>
      <c r="R213" s="217">
        <f>Q213*H213</f>
        <v>13.135508944</v>
      </c>
      <c r="S213" s="217">
        <v>0</v>
      </c>
      <c r="T213" s="218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9" t="s">
        <v>179</v>
      </c>
      <c r="AT213" s="219" t="s">
        <v>175</v>
      </c>
      <c r="AU213" s="219" t="s">
        <v>88</v>
      </c>
      <c r="AY213" s="20" t="s">
        <v>173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20" t="s">
        <v>85</v>
      </c>
      <c r="BK213" s="220">
        <f>ROUND(I213*H213,2)</f>
        <v>0</v>
      </c>
      <c r="BL213" s="20" t="s">
        <v>179</v>
      </c>
      <c r="BM213" s="219" t="s">
        <v>699</v>
      </c>
    </row>
    <row r="214" s="2" customFormat="1">
      <c r="A214" s="41"/>
      <c r="B214" s="42"/>
      <c r="C214" s="43"/>
      <c r="D214" s="221" t="s">
        <v>181</v>
      </c>
      <c r="E214" s="43"/>
      <c r="F214" s="222" t="s">
        <v>700</v>
      </c>
      <c r="G214" s="43"/>
      <c r="H214" s="43"/>
      <c r="I214" s="223"/>
      <c r="J214" s="43"/>
      <c r="K214" s="43"/>
      <c r="L214" s="47"/>
      <c r="M214" s="224"/>
      <c r="N214" s="225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181</v>
      </c>
      <c r="AU214" s="20" t="s">
        <v>88</v>
      </c>
    </row>
    <row r="215" s="13" customFormat="1">
      <c r="A215" s="13"/>
      <c r="B215" s="226"/>
      <c r="C215" s="227"/>
      <c r="D215" s="228" t="s">
        <v>183</v>
      </c>
      <c r="E215" s="229" t="s">
        <v>21</v>
      </c>
      <c r="F215" s="230" t="s">
        <v>592</v>
      </c>
      <c r="G215" s="227"/>
      <c r="H215" s="231">
        <v>72.769999999999996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183</v>
      </c>
      <c r="AU215" s="237" t="s">
        <v>88</v>
      </c>
      <c r="AV215" s="13" t="s">
        <v>88</v>
      </c>
      <c r="AW215" s="13" t="s">
        <v>38</v>
      </c>
      <c r="AX215" s="13" t="s">
        <v>85</v>
      </c>
      <c r="AY215" s="237" t="s">
        <v>173</v>
      </c>
    </row>
    <row r="216" s="2" customFormat="1" ht="16.5" customHeight="1">
      <c r="A216" s="41"/>
      <c r="B216" s="42"/>
      <c r="C216" s="208" t="s">
        <v>309</v>
      </c>
      <c r="D216" s="208" t="s">
        <v>175</v>
      </c>
      <c r="E216" s="209" t="s">
        <v>701</v>
      </c>
      <c r="F216" s="210" t="s">
        <v>702</v>
      </c>
      <c r="G216" s="211" t="s">
        <v>97</v>
      </c>
      <c r="H216" s="212">
        <v>72.769999999999996</v>
      </c>
      <c r="I216" s="213"/>
      <c r="J216" s="214">
        <f>ROUND(I216*H216,2)</f>
        <v>0</v>
      </c>
      <c r="K216" s="210" t="s">
        <v>178</v>
      </c>
      <c r="L216" s="47"/>
      <c r="M216" s="215" t="s">
        <v>21</v>
      </c>
      <c r="N216" s="216" t="s">
        <v>48</v>
      </c>
      <c r="O216" s="87"/>
      <c r="P216" s="217">
        <f>O216*H216</f>
        <v>0</v>
      </c>
      <c r="Q216" s="217">
        <v>0.21251999999999999</v>
      </c>
      <c r="R216" s="217">
        <f>Q216*H216</f>
        <v>15.465080399999998</v>
      </c>
      <c r="S216" s="217">
        <v>0</v>
      </c>
      <c r="T216" s="218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9" t="s">
        <v>179</v>
      </c>
      <c r="AT216" s="219" t="s">
        <v>175</v>
      </c>
      <c r="AU216" s="219" t="s">
        <v>88</v>
      </c>
      <c r="AY216" s="20" t="s">
        <v>173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20" t="s">
        <v>85</v>
      </c>
      <c r="BK216" s="220">
        <f>ROUND(I216*H216,2)</f>
        <v>0</v>
      </c>
      <c r="BL216" s="20" t="s">
        <v>179</v>
      </c>
      <c r="BM216" s="219" t="s">
        <v>703</v>
      </c>
    </row>
    <row r="217" s="2" customFormat="1">
      <c r="A217" s="41"/>
      <c r="B217" s="42"/>
      <c r="C217" s="43"/>
      <c r="D217" s="221" t="s">
        <v>181</v>
      </c>
      <c r="E217" s="43"/>
      <c r="F217" s="222" t="s">
        <v>704</v>
      </c>
      <c r="G217" s="43"/>
      <c r="H217" s="43"/>
      <c r="I217" s="223"/>
      <c r="J217" s="43"/>
      <c r="K217" s="43"/>
      <c r="L217" s="47"/>
      <c r="M217" s="224"/>
      <c r="N217" s="225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181</v>
      </c>
      <c r="AU217" s="20" t="s">
        <v>88</v>
      </c>
    </row>
    <row r="218" s="13" customFormat="1">
      <c r="A218" s="13"/>
      <c r="B218" s="226"/>
      <c r="C218" s="227"/>
      <c r="D218" s="228" t="s">
        <v>183</v>
      </c>
      <c r="E218" s="229" t="s">
        <v>21</v>
      </c>
      <c r="F218" s="230" t="s">
        <v>592</v>
      </c>
      <c r="G218" s="227"/>
      <c r="H218" s="231">
        <v>72.769999999999996</v>
      </c>
      <c r="I218" s="232"/>
      <c r="J218" s="227"/>
      <c r="K218" s="227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183</v>
      </c>
      <c r="AU218" s="237" t="s">
        <v>88</v>
      </c>
      <c r="AV218" s="13" t="s">
        <v>88</v>
      </c>
      <c r="AW218" s="13" t="s">
        <v>38</v>
      </c>
      <c r="AX218" s="13" t="s">
        <v>85</v>
      </c>
      <c r="AY218" s="237" t="s">
        <v>173</v>
      </c>
    </row>
    <row r="219" s="2" customFormat="1" ht="24.15" customHeight="1">
      <c r="A219" s="41"/>
      <c r="B219" s="42"/>
      <c r="C219" s="208" t="s">
        <v>315</v>
      </c>
      <c r="D219" s="208" t="s">
        <v>175</v>
      </c>
      <c r="E219" s="209" t="s">
        <v>705</v>
      </c>
      <c r="F219" s="210" t="s">
        <v>706</v>
      </c>
      <c r="G219" s="211" t="s">
        <v>97</v>
      </c>
      <c r="H219" s="212">
        <v>121.37000000000001</v>
      </c>
      <c r="I219" s="213"/>
      <c r="J219" s="214">
        <f>ROUND(I219*H219,2)</f>
        <v>0</v>
      </c>
      <c r="K219" s="210" t="s">
        <v>178</v>
      </c>
      <c r="L219" s="47"/>
      <c r="M219" s="215" t="s">
        <v>21</v>
      </c>
      <c r="N219" s="216" t="s">
        <v>48</v>
      </c>
      <c r="O219" s="87"/>
      <c r="P219" s="217">
        <f>O219*H219</f>
        <v>0</v>
      </c>
      <c r="Q219" s="217">
        <v>0.0002786</v>
      </c>
      <c r="R219" s="217">
        <f>Q219*H219</f>
        <v>0.033813681999999998</v>
      </c>
      <c r="S219" s="217">
        <v>0</v>
      </c>
      <c r="T219" s="218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9" t="s">
        <v>179</v>
      </c>
      <c r="AT219" s="219" t="s">
        <v>175</v>
      </c>
      <c r="AU219" s="219" t="s">
        <v>88</v>
      </c>
      <c r="AY219" s="20" t="s">
        <v>173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20" t="s">
        <v>85</v>
      </c>
      <c r="BK219" s="220">
        <f>ROUND(I219*H219,2)</f>
        <v>0</v>
      </c>
      <c r="BL219" s="20" t="s">
        <v>179</v>
      </c>
      <c r="BM219" s="219" t="s">
        <v>707</v>
      </c>
    </row>
    <row r="220" s="2" customFormat="1">
      <c r="A220" s="41"/>
      <c r="B220" s="42"/>
      <c r="C220" s="43"/>
      <c r="D220" s="221" t="s">
        <v>181</v>
      </c>
      <c r="E220" s="43"/>
      <c r="F220" s="222" t="s">
        <v>708</v>
      </c>
      <c r="G220" s="43"/>
      <c r="H220" s="43"/>
      <c r="I220" s="223"/>
      <c r="J220" s="43"/>
      <c r="K220" s="43"/>
      <c r="L220" s="47"/>
      <c r="M220" s="224"/>
      <c r="N220" s="225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181</v>
      </c>
      <c r="AU220" s="20" t="s">
        <v>88</v>
      </c>
    </row>
    <row r="221" s="14" customFormat="1">
      <c r="A221" s="14"/>
      <c r="B221" s="238"/>
      <c r="C221" s="239"/>
      <c r="D221" s="228" t="s">
        <v>183</v>
      </c>
      <c r="E221" s="240" t="s">
        <v>21</v>
      </c>
      <c r="F221" s="241" t="s">
        <v>709</v>
      </c>
      <c r="G221" s="239"/>
      <c r="H221" s="240" t="s">
        <v>21</v>
      </c>
      <c r="I221" s="242"/>
      <c r="J221" s="239"/>
      <c r="K221" s="239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183</v>
      </c>
      <c r="AU221" s="247" t="s">
        <v>88</v>
      </c>
      <c r="AV221" s="14" t="s">
        <v>85</v>
      </c>
      <c r="AW221" s="14" t="s">
        <v>38</v>
      </c>
      <c r="AX221" s="14" t="s">
        <v>77</v>
      </c>
      <c r="AY221" s="247" t="s">
        <v>173</v>
      </c>
    </row>
    <row r="222" s="13" customFormat="1">
      <c r="A222" s="13"/>
      <c r="B222" s="226"/>
      <c r="C222" s="227"/>
      <c r="D222" s="228" t="s">
        <v>183</v>
      </c>
      <c r="E222" s="229" t="s">
        <v>600</v>
      </c>
      <c r="F222" s="230" t="s">
        <v>602</v>
      </c>
      <c r="G222" s="227"/>
      <c r="H222" s="231">
        <v>121.37000000000001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183</v>
      </c>
      <c r="AU222" s="237" t="s">
        <v>88</v>
      </c>
      <c r="AV222" s="13" t="s">
        <v>88</v>
      </c>
      <c r="AW222" s="13" t="s">
        <v>38</v>
      </c>
      <c r="AX222" s="13" t="s">
        <v>85</v>
      </c>
      <c r="AY222" s="237" t="s">
        <v>173</v>
      </c>
    </row>
    <row r="223" s="2" customFormat="1" ht="16.5" customHeight="1">
      <c r="A223" s="41"/>
      <c r="B223" s="42"/>
      <c r="C223" s="259" t="s">
        <v>321</v>
      </c>
      <c r="D223" s="259" t="s">
        <v>253</v>
      </c>
      <c r="E223" s="260" t="s">
        <v>710</v>
      </c>
      <c r="F223" s="261" t="s">
        <v>711</v>
      </c>
      <c r="G223" s="262" t="s">
        <v>97</v>
      </c>
      <c r="H223" s="263">
        <v>139.57599999999999</v>
      </c>
      <c r="I223" s="264"/>
      <c r="J223" s="265">
        <f>ROUND(I223*H223,2)</f>
        <v>0</v>
      </c>
      <c r="K223" s="261" t="s">
        <v>178</v>
      </c>
      <c r="L223" s="266"/>
      <c r="M223" s="267" t="s">
        <v>21</v>
      </c>
      <c r="N223" s="268" t="s">
        <v>48</v>
      </c>
      <c r="O223" s="87"/>
      <c r="P223" s="217">
        <f>O223*H223</f>
        <v>0</v>
      </c>
      <c r="Q223" s="217">
        <v>0.00020000000000000001</v>
      </c>
      <c r="R223" s="217">
        <f>Q223*H223</f>
        <v>0.027915200000000001</v>
      </c>
      <c r="S223" s="217">
        <v>0</v>
      </c>
      <c r="T223" s="218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9" t="s">
        <v>215</v>
      </c>
      <c r="AT223" s="219" t="s">
        <v>253</v>
      </c>
      <c r="AU223" s="219" t="s">
        <v>88</v>
      </c>
      <c r="AY223" s="20" t="s">
        <v>173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0" t="s">
        <v>85</v>
      </c>
      <c r="BK223" s="220">
        <f>ROUND(I223*H223,2)</f>
        <v>0</v>
      </c>
      <c r="BL223" s="20" t="s">
        <v>179</v>
      </c>
      <c r="BM223" s="219" t="s">
        <v>712</v>
      </c>
    </row>
    <row r="224" s="13" customFormat="1">
      <c r="A224" s="13"/>
      <c r="B224" s="226"/>
      <c r="C224" s="227"/>
      <c r="D224" s="228" t="s">
        <v>183</v>
      </c>
      <c r="E224" s="229" t="s">
        <v>21</v>
      </c>
      <c r="F224" s="230" t="s">
        <v>713</v>
      </c>
      <c r="G224" s="227"/>
      <c r="H224" s="231">
        <v>139.57599999999999</v>
      </c>
      <c r="I224" s="232"/>
      <c r="J224" s="227"/>
      <c r="K224" s="227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183</v>
      </c>
      <c r="AU224" s="237" t="s">
        <v>88</v>
      </c>
      <c r="AV224" s="13" t="s">
        <v>88</v>
      </c>
      <c r="AW224" s="13" t="s">
        <v>38</v>
      </c>
      <c r="AX224" s="13" t="s">
        <v>85</v>
      </c>
      <c r="AY224" s="237" t="s">
        <v>173</v>
      </c>
    </row>
    <row r="225" s="2" customFormat="1" ht="24.15" customHeight="1">
      <c r="A225" s="41"/>
      <c r="B225" s="42"/>
      <c r="C225" s="208" t="s">
        <v>327</v>
      </c>
      <c r="D225" s="208" t="s">
        <v>175</v>
      </c>
      <c r="E225" s="209" t="s">
        <v>714</v>
      </c>
      <c r="F225" s="210" t="s">
        <v>715</v>
      </c>
      <c r="G225" s="211" t="s">
        <v>97</v>
      </c>
      <c r="H225" s="212">
        <v>72.769999999999996</v>
      </c>
      <c r="I225" s="213"/>
      <c r="J225" s="214">
        <f>ROUND(I225*H225,2)</f>
        <v>0</v>
      </c>
      <c r="K225" s="210" t="s">
        <v>178</v>
      </c>
      <c r="L225" s="47"/>
      <c r="M225" s="215" t="s">
        <v>21</v>
      </c>
      <c r="N225" s="216" t="s">
        <v>48</v>
      </c>
      <c r="O225" s="87"/>
      <c r="P225" s="217">
        <f>O225*H225</f>
        <v>0</v>
      </c>
      <c r="Q225" s="217">
        <v>0.43340000000000001</v>
      </c>
      <c r="R225" s="217">
        <f>Q225*H225</f>
        <v>31.538518</v>
      </c>
      <c r="S225" s="217">
        <v>0</v>
      </c>
      <c r="T225" s="218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9" t="s">
        <v>179</v>
      </c>
      <c r="AT225" s="219" t="s">
        <v>175</v>
      </c>
      <c r="AU225" s="219" t="s">
        <v>88</v>
      </c>
      <c r="AY225" s="20" t="s">
        <v>173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0" t="s">
        <v>85</v>
      </c>
      <c r="BK225" s="220">
        <f>ROUND(I225*H225,2)</f>
        <v>0</v>
      </c>
      <c r="BL225" s="20" t="s">
        <v>179</v>
      </c>
      <c r="BM225" s="219" t="s">
        <v>716</v>
      </c>
    </row>
    <row r="226" s="2" customFormat="1">
      <c r="A226" s="41"/>
      <c r="B226" s="42"/>
      <c r="C226" s="43"/>
      <c r="D226" s="221" t="s">
        <v>181</v>
      </c>
      <c r="E226" s="43"/>
      <c r="F226" s="222" t="s">
        <v>717</v>
      </c>
      <c r="G226" s="43"/>
      <c r="H226" s="43"/>
      <c r="I226" s="223"/>
      <c r="J226" s="43"/>
      <c r="K226" s="43"/>
      <c r="L226" s="47"/>
      <c r="M226" s="224"/>
      <c r="N226" s="225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181</v>
      </c>
      <c r="AU226" s="20" t="s">
        <v>88</v>
      </c>
    </row>
    <row r="227" s="13" customFormat="1">
      <c r="A227" s="13"/>
      <c r="B227" s="226"/>
      <c r="C227" s="227"/>
      <c r="D227" s="228" t="s">
        <v>183</v>
      </c>
      <c r="E227" s="229" t="s">
        <v>592</v>
      </c>
      <c r="F227" s="230" t="s">
        <v>594</v>
      </c>
      <c r="G227" s="227"/>
      <c r="H227" s="231">
        <v>72.769999999999996</v>
      </c>
      <c r="I227" s="232"/>
      <c r="J227" s="227"/>
      <c r="K227" s="227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183</v>
      </c>
      <c r="AU227" s="237" t="s">
        <v>88</v>
      </c>
      <c r="AV227" s="13" t="s">
        <v>88</v>
      </c>
      <c r="AW227" s="13" t="s">
        <v>38</v>
      </c>
      <c r="AX227" s="13" t="s">
        <v>85</v>
      </c>
      <c r="AY227" s="237" t="s">
        <v>173</v>
      </c>
    </row>
    <row r="228" s="12" customFormat="1" ht="22.8" customHeight="1">
      <c r="A228" s="12"/>
      <c r="B228" s="192"/>
      <c r="C228" s="193"/>
      <c r="D228" s="194" t="s">
        <v>76</v>
      </c>
      <c r="E228" s="206" t="s">
        <v>215</v>
      </c>
      <c r="F228" s="206" t="s">
        <v>509</v>
      </c>
      <c r="G228" s="193"/>
      <c r="H228" s="193"/>
      <c r="I228" s="196"/>
      <c r="J228" s="207">
        <f>BK228</f>
        <v>0</v>
      </c>
      <c r="K228" s="193"/>
      <c r="L228" s="198"/>
      <c r="M228" s="199"/>
      <c r="N228" s="200"/>
      <c r="O228" s="200"/>
      <c r="P228" s="201">
        <f>SUM(P229:P244)</f>
        <v>0</v>
      </c>
      <c r="Q228" s="200"/>
      <c r="R228" s="201">
        <f>SUM(R229:R244)</f>
        <v>0.110625</v>
      </c>
      <c r="S228" s="200"/>
      <c r="T228" s="202">
        <f>SUM(T229:T244)</f>
        <v>0.10000000000000001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3" t="s">
        <v>85</v>
      </c>
      <c r="AT228" s="204" t="s">
        <v>76</v>
      </c>
      <c r="AU228" s="204" t="s">
        <v>85</v>
      </c>
      <c r="AY228" s="203" t="s">
        <v>173</v>
      </c>
      <c r="BK228" s="205">
        <f>SUM(BK229:BK244)</f>
        <v>0</v>
      </c>
    </row>
    <row r="229" s="2" customFormat="1" ht="16.5" customHeight="1">
      <c r="A229" s="41"/>
      <c r="B229" s="42"/>
      <c r="C229" s="208" t="s">
        <v>332</v>
      </c>
      <c r="D229" s="208" t="s">
        <v>175</v>
      </c>
      <c r="E229" s="209" t="s">
        <v>718</v>
      </c>
      <c r="F229" s="210" t="s">
        <v>719</v>
      </c>
      <c r="G229" s="211" t="s">
        <v>188</v>
      </c>
      <c r="H229" s="212">
        <v>1</v>
      </c>
      <c r="I229" s="213"/>
      <c r="J229" s="214">
        <f>ROUND(I229*H229,2)</f>
        <v>0</v>
      </c>
      <c r="K229" s="210" t="s">
        <v>178</v>
      </c>
      <c r="L229" s="47"/>
      <c r="M229" s="215" t="s">
        <v>21</v>
      </c>
      <c r="N229" s="216" t="s">
        <v>48</v>
      </c>
      <c r="O229" s="87"/>
      <c r="P229" s="217">
        <f>O229*H229</f>
        <v>0</v>
      </c>
      <c r="Q229" s="217">
        <v>0</v>
      </c>
      <c r="R229" s="217">
        <f>Q229*H229</f>
        <v>0</v>
      </c>
      <c r="S229" s="217">
        <v>0.10000000000000001</v>
      </c>
      <c r="T229" s="218">
        <f>S229*H229</f>
        <v>0.10000000000000001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9" t="s">
        <v>179</v>
      </c>
      <c r="AT229" s="219" t="s">
        <v>175</v>
      </c>
      <c r="AU229" s="219" t="s">
        <v>88</v>
      </c>
      <c r="AY229" s="20" t="s">
        <v>173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85</v>
      </c>
      <c r="BK229" s="220">
        <f>ROUND(I229*H229,2)</f>
        <v>0</v>
      </c>
      <c r="BL229" s="20" t="s">
        <v>179</v>
      </c>
      <c r="BM229" s="219" t="s">
        <v>720</v>
      </c>
    </row>
    <row r="230" s="2" customFormat="1">
      <c r="A230" s="41"/>
      <c r="B230" s="42"/>
      <c r="C230" s="43"/>
      <c r="D230" s="221" t="s">
        <v>181</v>
      </c>
      <c r="E230" s="43"/>
      <c r="F230" s="222" t="s">
        <v>721</v>
      </c>
      <c r="G230" s="43"/>
      <c r="H230" s="43"/>
      <c r="I230" s="223"/>
      <c r="J230" s="43"/>
      <c r="K230" s="43"/>
      <c r="L230" s="47"/>
      <c r="M230" s="224"/>
      <c r="N230" s="225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181</v>
      </c>
      <c r="AU230" s="20" t="s">
        <v>88</v>
      </c>
    </row>
    <row r="231" s="2" customFormat="1" ht="21.75" customHeight="1">
      <c r="A231" s="41"/>
      <c r="B231" s="42"/>
      <c r="C231" s="208" t="s">
        <v>337</v>
      </c>
      <c r="D231" s="208" t="s">
        <v>175</v>
      </c>
      <c r="E231" s="209" t="s">
        <v>511</v>
      </c>
      <c r="F231" s="210" t="s">
        <v>512</v>
      </c>
      <c r="G231" s="211" t="s">
        <v>101</v>
      </c>
      <c r="H231" s="212">
        <v>6.0899999999999999</v>
      </c>
      <c r="I231" s="213"/>
      <c r="J231" s="214">
        <f>ROUND(I231*H231,2)</f>
        <v>0</v>
      </c>
      <c r="K231" s="210" t="s">
        <v>21</v>
      </c>
      <c r="L231" s="47"/>
      <c r="M231" s="215" t="s">
        <v>21</v>
      </c>
      <c r="N231" s="216" t="s">
        <v>48</v>
      </c>
      <c r="O231" s="87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9" t="s">
        <v>179</v>
      </c>
      <c r="AT231" s="219" t="s">
        <v>175</v>
      </c>
      <c r="AU231" s="219" t="s">
        <v>88</v>
      </c>
      <c r="AY231" s="20" t="s">
        <v>173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85</v>
      </c>
      <c r="BK231" s="220">
        <f>ROUND(I231*H231,2)</f>
        <v>0</v>
      </c>
      <c r="BL231" s="20" t="s">
        <v>179</v>
      </c>
      <c r="BM231" s="219" t="s">
        <v>722</v>
      </c>
    </row>
    <row r="232" s="2" customFormat="1">
      <c r="A232" s="41"/>
      <c r="B232" s="42"/>
      <c r="C232" s="43"/>
      <c r="D232" s="228" t="s">
        <v>551</v>
      </c>
      <c r="E232" s="43"/>
      <c r="F232" s="280" t="s">
        <v>723</v>
      </c>
      <c r="G232" s="43"/>
      <c r="H232" s="43"/>
      <c r="I232" s="223"/>
      <c r="J232" s="43"/>
      <c r="K232" s="43"/>
      <c r="L232" s="47"/>
      <c r="M232" s="224"/>
      <c r="N232" s="225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551</v>
      </c>
      <c r="AU232" s="20" t="s">
        <v>88</v>
      </c>
    </row>
    <row r="233" s="14" customFormat="1">
      <c r="A233" s="14"/>
      <c r="B233" s="238"/>
      <c r="C233" s="239"/>
      <c r="D233" s="228" t="s">
        <v>183</v>
      </c>
      <c r="E233" s="240" t="s">
        <v>21</v>
      </c>
      <c r="F233" s="241" t="s">
        <v>240</v>
      </c>
      <c r="G233" s="239"/>
      <c r="H233" s="240" t="s">
        <v>21</v>
      </c>
      <c r="I233" s="242"/>
      <c r="J233" s="239"/>
      <c r="K233" s="239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183</v>
      </c>
      <c r="AU233" s="247" t="s">
        <v>88</v>
      </c>
      <c r="AV233" s="14" t="s">
        <v>85</v>
      </c>
      <c r="AW233" s="14" t="s">
        <v>38</v>
      </c>
      <c r="AX233" s="14" t="s">
        <v>77</v>
      </c>
      <c r="AY233" s="247" t="s">
        <v>173</v>
      </c>
    </row>
    <row r="234" s="13" customFormat="1">
      <c r="A234" s="13"/>
      <c r="B234" s="226"/>
      <c r="C234" s="227"/>
      <c r="D234" s="228" t="s">
        <v>183</v>
      </c>
      <c r="E234" s="229" t="s">
        <v>21</v>
      </c>
      <c r="F234" s="230" t="s">
        <v>724</v>
      </c>
      <c r="G234" s="227"/>
      <c r="H234" s="231">
        <v>5</v>
      </c>
      <c r="I234" s="232"/>
      <c r="J234" s="227"/>
      <c r="K234" s="227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183</v>
      </c>
      <c r="AU234" s="237" t="s">
        <v>88</v>
      </c>
      <c r="AV234" s="13" t="s">
        <v>88</v>
      </c>
      <c r="AW234" s="13" t="s">
        <v>38</v>
      </c>
      <c r="AX234" s="13" t="s">
        <v>77</v>
      </c>
      <c r="AY234" s="237" t="s">
        <v>173</v>
      </c>
    </row>
    <row r="235" s="13" customFormat="1">
      <c r="A235" s="13"/>
      <c r="B235" s="226"/>
      <c r="C235" s="227"/>
      <c r="D235" s="228" t="s">
        <v>183</v>
      </c>
      <c r="E235" s="229" t="s">
        <v>21</v>
      </c>
      <c r="F235" s="230" t="s">
        <v>725</v>
      </c>
      <c r="G235" s="227"/>
      <c r="H235" s="231">
        <v>1.0900000000000001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183</v>
      </c>
      <c r="AU235" s="237" t="s">
        <v>88</v>
      </c>
      <c r="AV235" s="13" t="s">
        <v>88</v>
      </c>
      <c r="AW235" s="13" t="s">
        <v>38</v>
      </c>
      <c r="AX235" s="13" t="s">
        <v>77</v>
      </c>
      <c r="AY235" s="237" t="s">
        <v>173</v>
      </c>
    </row>
    <row r="236" s="15" customFormat="1">
      <c r="A236" s="15"/>
      <c r="B236" s="248"/>
      <c r="C236" s="249"/>
      <c r="D236" s="228" t="s">
        <v>183</v>
      </c>
      <c r="E236" s="250" t="s">
        <v>21</v>
      </c>
      <c r="F236" s="251" t="s">
        <v>246</v>
      </c>
      <c r="G236" s="249"/>
      <c r="H236" s="252">
        <v>6.0899999999999999</v>
      </c>
      <c r="I236" s="253"/>
      <c r="J236" s="249"/>
      <c r="K236" s="249"/>
      <c r="L236" s="254"/>
      <c r="M236" s="255"/>
      <c r="N236" s="256"/>
      <c r="O236" s="256"/>
      <c r="P236" s="256"/>
      <c r="Q236" s="256"/>
      <c r="R236" s="256"/>
      <c r="S236" s="256"/>
      <c r="T236" s="25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8" t="s">
        <v>183</v>
      </c>
      <c r="AU236" s="258" t="s">
        <v>88</v>
      </c>
      <c r="AV236" s="15" t="s">
        <v>179</v>
      </c>
      <c r="AW236" s="15" t="s">
        <v>38</v>
      </c>
      <c r="AX236" s="15" t="s">
        <v>85</v>
      </c>
      <c r="AY236" s="258" t="s">
        <v>173</v>
      </c>
    </row>
    <row r="237" s="2" customFormat="1" ht="16.5" customHeight="1">
      <c r="A237" s="41"/>
      <c r="B237" s="42"/>
      <c r="C237" s="208" t="s">
        <v>348</v>
      </c>
      <c r="D237" s="208" t="s">
        <v>175</v>
      </c>
      <c r="E237" s="209" t="s">
        <v>726</v>
      </c>
      <c r="F237" s="210" t="s">
        <v>727</v>
      </c>
      <c r="G237" s="211" t="s">
        <v>137</v>
      </c>
      <c r="H237" s="212">
        <v>2.5</v>
      </c>
      <c r="I237" s="213"/>
      <c r="J237" s="214">
        <f>ROUND(I237*H237,2)</f>
        <v>0</v>
      </c>
      <c r="K237" s="210" t="s">
        <v>21</v>
      </c>
      <c r="L237" s="47"/>
      <c r="M237" s="215" t="s">
        <v>21</v>
      </c>
      <c r="N237" s="216" t="s">
        <v>48</v>
      </c>
      <c r="O237" s="87"/>
      <c r="P237" s="217">
        <f>O237*H237</f>
        <v>0</v>
      </c>
      <c r="Q237" s="217">
        <v>0.00046999999999999999</v>
      </c>
      <c r="R237" s="217">
        <f>Q237*H237</f>
        <v>0.0011750000000000001</v>
      </c>
      <c r="S237" s="217">
        <v>0</v>
      </c>
      <c r="T237" s="218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9" t="s">
        <v>179</v>
      </c>
      <c r="AT237" s="219" t="s">
        <v>175</v>
      </c>
      <c r="AU237" s="219" t="s">
        <v>88</v>
      </c>
      <c r="AY237" s="20" t="s">
        <v>173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20" t="s">
        <v>85</v>
      </c>
      <c r="BK237" s="220">
        <f>ROUND(I237*H237,2)</f>
        <v>0</v>
      </c>
      <c r="BL237" s="20" t="s">
        <v>179</v>
      </c>
      <c r="BM237" s="219" t="s">
        <v>728</v>
      </c>
    </row>
    <row r="238" s="14" customFormat="1">
      <c r="A238" s="14"/>
      <c r="B238" s="238"/>
      <c r="C238" s="239"/>
      <c r="D238" s="228" t="s">
        <v>183</v>
      </c>
      <c r="E238" s="240" t="s">
        <v>21</v>
      </c>
      <c r="F238" s="241" t="s">
        <v>240</v>
      </c>
      <c r="G238" s="239"/>
      <c r="H238" s="240" t="s">
        <v>21</v>
      </c>
      <c r="I238" s="242"/>
      <c r="J238" s="239"/>
      <c r="K238" s="239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183</v>
      </c>
      <c r="AU238" s="247" t="s">
        <v>88</v>
      </c>
      <c r="AV238" s="14" t="s">
        <v>85</v>
      </c>
      <c r="AW238" s="14" t="s">
        <v>38</v>
      </c>
      <c r="AX238" s="14" t="s">
        <v>77</v>
      </c>
      <c r="AY238" s="247" t="s">
        <v>173</v>
      </c>
    </row>
    <row r="239" s="13" customFormat="1">
      <c r="A239" s="13"/>
      <c r="B239" s="226"/>
      <c r="C239" s="227"/>
      <c r="D239" s="228" t="s">
        <v>183</v>
      </c>
      <c r="E239" s="229" t="s">
        <v>21</v>
      </c>
      <c r="F239" s="230" t="s">
        <v>729</v>
      </c>
      <c r="G239" s="227"/>
      <c r="H239" s="231">
        <v>2.5</v>
      </c>
      <c r="I239" s="232"/>
      <c r="J239" s="227"/>
      <c r="K239" s="227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183</v>
      </c>
      <c r="AU239" s="237" t="s">
        <v>88</v>
      </c>
      <c r="AV239" s="13" t="s">
        <v>88</v>
      </c>
      <c r="AW239" s="13" t="s">
        <v>38</v>
      </c>
      <c r="AX239" s="13" t="s">
        <v>85</v>
      </c>
      <c r="AY239" s="237" t="s">
        <v>173</v>
      </c>
    </row>
    <row r="240" s="2" customFormat="1" ht="44.25" customHeight="1">
      <c r="A240" s="41"/>
      <c r="B240" s="42"/>
      <c r="C240" s="259" t="s">
        <v>354</v>
      </c>
      <c r="D240" s="259" t="s">
        <v>253</v>
      </c>
      <c r="E240" s="260" t="s">
        <v>730</v>
      </c>
      <c r="F240" s="261" t="s">
        <v>731</v>
      </c>
      <c r="G240" s="262" t="s">
        <v>732</v>
      </c>
      <c r="H240" s="263">
        <v>1</v>
      </c>
      <c r="I240" s="264"/>
      <c r="J240" s="265">
        <f>ROUND(I240*H240,2)</f>
        <v>0</v>
      </c>
      <c r="K240" s="261" t="s">
        <v>21</v>
      </c>
      <c r="L240" s="266"/>
      <c r="M240" s="267" t="s">
        <v>21</v>
      </c>
      <c r="N240" s="268" t="s">
        <v>48</v>
      </c>
      <c r="O240" s="87"/>
      <c r="P240" s="217">
        <f>O240*H240</f>
        <v>0</v>
      </c>
      <c r="Q240" s="217">
        <v>0.042999999999999997</v>
      </c>
      <c r="R240" s="217">
        <f>Q240*H240</f>
        <v>0.042999999999999997</v>
      </c>
      <c r="S240" s="217">
        <v>0</v>
      </c>
      <c r="T240" s="218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9" t="s">
        <v>215</v>
      </c>
      <c r="AT240" s="219" t="s">
        <v>253</v>
      </c>
      <c r="AU240" s="219" t="s">
        <v>88</v>
      </c>
      <c r="AY240" s="20" t="s">
        <v>173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20" t="s">
        <v>85</v>
      </c>
      <c r="BK240" s="220">
        <f>ROUND(I240*H240,2)</f>
        <v>0</v>
      </c>
      <c r="BL240" s="20" t="s">
        <v>179</v>
      </c>
      <c r="BM240" s="219" t="s">
        <v>733</v>
      </c>
    </row>
    <row r="241" s="2" customFormat="1" ht="16.5" customHeight="1">
      <c r="A241" s="41"/>
      <c r="B241" s="42"/>
      <c r="C241" s="208" t="s">
        <v>360</v>
      </c>
      <c r="D241" s="208" t="s">
        <v>175</v>
      </c>
      <c r="E241" s="209" t="s">
        <v>734</v>
      </c>
      <c r="F241" s="210" t="s">
        <v>735</v>
      </c>
      <c r="G241" s="211" t="s">
        <v>137</v>
      </c>
      <c r="H241" s="212">
        <v>2.5</v>
      </c>
      <c r="I241" s="213"/>
      <c r="J241" s="214">
        <f>ROUND(I241*H241,2)</f>
        <v>0</v>
      </c>
      <c r="K241" s="210" t="s">
        <v>21</v>
      </c>
      <c r="L241" s="47"/>
      <c r="M241" s="215" t="s">
        <v>21</v>
      </c>
      <c r="N241" s="216" t="s">
        <v>48</v>
      </c>
      <c r="O241" s="87"/>
      <c r="P241" s="217">
        <f>O241*H241</f>
        <v>0</v>
      </c>
      <c r="Q241" s="217">
        <v>0.00058</v>
      </c>
      <c r="R241" s="217">
        <f>Q241*H241</f>
        <v>0.0014499999999999999</v>
      </c>
      <c r="S241" s="217">
        <v>0</v>
      </c>
      <c r="T241" s="218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9" t="s">
        <v>179</v>
      </c>
      <c r="AT241" s="219" t="s">
        <v>175</v>
      </c>
      <c r="AU241" s="219" t="s">
        <v>88</v>
      </c>
      <c r="AY241" s="20" t="s">
        <v>173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85</v>
      </c>
      <c r="BK241" s="220">
        <f>ROUND(I241*H241,2)</f>
        <v>0</v>
      </c>
      <c r="BL241" s="20" t="s">
        <v>179</v>
      </c>
      <c r="BM241" s="219" t="s">
        <v>736</v>
      </c>
    </row>
    <row r="242" s="14" customFormat="1">
      <c r="A242" s="14"/>
      <c r="B242" s="238"/>
      <c r="C242" s="239"/>
      <c r="D242" s="228" t="s">
        <v>183</v>
      </c>
      <c r="E242" s="240" t="s">
        <v>21</v>
      </c>
      <c r="F242" s="241" t="s">
        <v>240</v>
      </c>
      <c r="G242" s="239"/>
      <c r="H242" s="240" t="s">
        <v>21</v>
      </c>
      <c r="I242" s="242"/>
      <c r="J242" s="239"/>
      <c r="K242" s="239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183</v>
      </c>
      <c r="AU242" s="247" t="s">
        <v>88</v>
      </c>
      <c r="AV242" s="14" t="s">
        <v>85</v>
      </c>
      <c r="AW242" s="14" t="s">
        <v>38</v>
      </c>
      <c r="AX242" s="14" t="s">
        <v>77</v>
      </c>
      <c r="AY242" s="247" t="s">
        <v>173</v>
      </c>
    </row>
    <row r="243" s="13" customFormat="1">
      <c r="A243" s="13"/>
      <c r="B243" s="226"/>
      <c r="C243" s="227"/>
      <c r="D243" s="228" t="s">
        <v>183</v>
      </c>
      <c r="E243" s="229" t="s">
        <v>21</v>
      </c>
      <c r="F243" s="230" t="s">
        <v>729</v>
      </c>
      <c r="G243" s="227"/>
      <c r="H243" s="231">
        <v>2.5</v>
      </c>
      <c r="I243" s="232"/>
      <c r="J243" s="227"/>
      <c r="K243" s="227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183</v>
      </c>
      <c r="AU243" s="237" t="s">
        <v>88</v>
      </c>
      <c r="AV243" s="13" t="s">
        <v>88</v>
      </c>
      <c r="AW243" s="13" t="s">
        <v>38</v>
      </c>
      <c r="AX243" s="13" t="s">
        <v>85</v>
      </c>
      <c r="AY243" s="237" t="s">
        <v>173</v>
      </c>
    </row>
    <row r="244" s="2" customFormat="1" ht="44.25" customHeight="1">
      <c r="A244" s="41"/>
      <c r="B244" s="42"/>
      <c r="C244" s="259" t="s">
        <v>368</v>
      </c>
      <c r="D244" s="259" t="s">
        <v>253</v>
      </c>
      <c r="E244" s="260" t="s">
        <v>737</v>
      </c>
      <c r="F244" s="261" t="s">
        <v>738</v>
      </c>
      <c r="G244" s="262" t="s">
        <v>739</v>
      </c>
      <c r="H244" s="263">
        <v>1</v>
      </c>
      <c r="I244" s="264"/>
      <c r="J244" s="265">
        <f>ROUND(I244*H244,2)</f>
        <v>0</v>
      </c>
      <c r="K244" s="261" t="s">
        <v>21</v>
      </c>
      <c r="L244" s="266"/>
      <c r="M244" s="267" t="s">
        <v>21</v>
      </c>
      <c r="N244" s="268" t="s">
        <v>48</v>
      </c>
      <c r="O244" s="87"/>
      <c r="P244" s="217">
        <f>O244*H244</f>
        <v>0</v>
      </c>
      <c r="Q244" s="217">
        <v>0.065000000000000002</v>
      </c>
      <c r="R244" s="217">
        <f>Q244*H244</f>
        <v>0.065000000000000002</v>
      </c>
      <c r="S244" s="217">
        <v>0</v>
      </c>
      <c r="T244" s="218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9" t="s">
        <v>215</v>
      </c>
      <c r="AT244" s="219" t="s">
        <v>253</v>
      </c>
      <c r="AU244" s="219" t="s">
        <v>88</v>
      </c>
      <c r="AY244" s="20" t="s">
        <v>173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20" t="s">
        <v>85</v>
      </c>
      <c r="BK244" s="220">
        <f>ROUND(I244*H244,2)</f>
        <v>0</v>
      </c>
      <c r="BL244" s="20" t="s">
        <v>179</v>
      </c>
      <c r="BM244" s="219" t="s">
        <v>740</v>
      </c>
    </row>
    <row r="245" s="12" customFormat="1" ht="22.8" customHeight="1">
      <c r="A245" s="12"/>
      <c r="B245" s="192"/>
      <c r="C245" s="193"/>
      <c r="D245" s="194" t="s">
        <v>76</v>
      </c>
      <c r="E245" s="206" t="s">
        <v>220</v>
      </c>
      <c r="F245" s="206" t="s">
        <v>545</v>
      </c>
      <c r="G245" s="193"/>
      <c r="H245" s="193"/>
      <c r="I245" s="196"/>
      <c r="J245" s="207">
        <f>BK245</f>
        <v>0</v>
      </c>
      <c r="K245" s="193"/>
      <c r="L245" s="198"/>
      <c r="M245" s="199"/>
      <c r="N245" s="200"/>
      <c r="O245" s="200"/>
      <c r="P245" s="201">
        <f>SUM(P246:P273)</f>
        <v>0</v>
      </c>
      <c r="Q245" s="200"/>
      <c r="R245" s="201">
        <f>SUM(R246:R273)</f>
        <v>0.29042985999999998</v>
      </c>
      <c r="S245" s="200"/>
      <c r="T245" s="202">
        <f>SUM(T246:T273)</f>
        <v>11.84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3" t="s">
        <v>85</v>
      </c>
      <c r="AT245" s="204" t="s">
        <v>76</v>
      </c>
      <c r="AU245" s="204" t="s">
        <v>85</v>
      </c>
      <c r="AY245" s="203" t="s">
        <v>173</v>
      </c>
      <c r="BK245" s="205">
        <f>SUM(BK246:BK273)</f>
        <v>0</v>
      </c>
    </row>
    <row r="246" s="2" customFormat="1" ht="16.5" customHeight="1">
      <c r="A246" s="41"/>
      <c r="B246" s="42"/>
      <c r="C246" s="208" t="s">
        <v>374</v>
      </c>
      <c r="D246" s="208" t="s">
        <v>175</v>
      </c>
      <c r="E246" s="209" t="s">
        <v>741</v>
      </c>
      <c r="F246" s="210" t="s">
        <v>742</v>
      </c>
      <c r="G246" s="211" t="s">
        <v>97</v>
      </c>
      <c r="H246" s="212">
        <v>21.289999999999999</v>
      </c>
      <c r="I246" s="213"/>
      <c r="J246" s="214">
        <f>ROUND(I246*H246,2)</f>
        <v>0</v>
      </c>
      <c r="K246" s="210" t="s">
        <v>178</v>
      </c>
      <c r="L246" s="47"/>
      <c r="M246" s="215" t="s">
        <v>21</v>
      </c>
      <c r="N246" s="216" t="s">
        <v>48</v>
      </c>
      <c r="O246" s="87"/>
      <c r="P246" s="217">
        <f>O246*H246</f>
        <v>0</v>
      </c>
      <c r="Q246" s="217">
        <v>0.00063000000000000003</v>
      </c>
      <c r="R246" s="217">
        <f>Q246*H246</f>
        <v>0.0134127</v>
      </c>
      <c r="S246" s="217">
        <v>0</v>
      </c>
      <c r="T246" s="218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9" t="s">
        <v>179</v>
      </c>
      <c r="AT246" s="219" t="s">
        <v>175</v>
      </c>
      <c r="AU246" s="219" t="s">
        <v>88</v>
      </c>
      <c r="AY246" s="20" t="s">
        <v>173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0" t="s">
        <v>85</v>
      </c>
      <c r="BK246" s="220">
        <f>ROUND(I246*H246,2)</f>
        <v>0</v>
      </c>
      <c r="BL246" s="20" t="s">
        <v>179</v>
      </c>
      <c r="BM246" s="219" t="s">
        <v>743</v>
      </c>
    </row>
    <row r="247" s="2" customFormat="1">
      <c r="A247" s="41"/>
      <c r="B247" s="42"/>
      <c r="C247" s="43"/>
      <c r="D247" s="221" t="s">
        <v>181</v>
      </c>
      <c r="E247" s="43"/>
      <c r="F247" s="222" t="s">
        <v>744</v>
      </c>
      <c r="G247" s="43"/>
      <c r="H247" s="43"/>
      <c r="I247" s="223"/>
      <c r="J247" s="43"/>
      <c r="K247" s="43"/>
      <c r="L247" s="47"/>
      <c r="M247" s="224"/>
      <c r="N247" s="225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181</v>
      </c>
      <c r="AU247" s="20" t="s">
        <v>88</v>
      </c>
    </row>
    <row r="248" s="14" customFormat="1">
      <c r="A248" s="14"/>
      <c r="B248" s="238"/>
      <c r="C248" s="239"/>
      <c r="D248" s="228" t="s">
        <v>183</v>
      </c>
      <c r="E248" s="240" t="s">
        <v>21</v>
      </c>
      <c r="F248" s="241" t="s">
        <v>240</v>
      </c>
      <c r="G248" s="239"/>
      <c r="H248" s="240" t="s">
        <v>21</v>
      </c>
      <c r="I248" s="242"/>
      <c r="J248" s="239"/>
      <c r="K248" s="239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183</v>
      </c>
      <c r="AU248" s="247" t="s">
        <v>88</v>
      </c>
      <c r="AV248" s="14" t="s">
        <v>85</v>
      </c>
      <c r="AW248" s="14" t="s">
        <v>38</v>
      </c>
      <c r="AX248" s="14" t="s">
        <v>77</v>
      </c>
      <c r="AY248" s="247" t="s">
        <v>173</v>
      </c>
    </row>
    <row r="249" s="13" customFormat="1">
      <c r="A249" s="13"/>
      <c r="B249" s="226"/>
      <c r="C249" s="227"/>
      <c r="D249" s="228" t="s">
        <v>183</v>
      </c>
      <c r="E249" s="229" t="s">
        <v>21</v>
      </c>
      <c r="F249" s="230" t="s">
        <v>745</v>
      </c>
      <c r="G249" s="227"/>
      <c r="H249" s="231">
        <v>10.880000000000001</v>
      </c>
      <c r="I249" s="232"/>
      <c r="J249" s="227"/>
      <c r="K249" s="227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183</v>
      </c>
      <c r="AU249" s="237" t="s">
        <v>88</v>
      </c>
      <c r="AV249" s="13" t="s">
        <v>88</v>
      </c>
      <c r="AW249" s="13" t="s">
        <v>38</v>
      </c>
      <c r="AX249" s="13" t="s">
        <v>77</v>
      </c>
      <c r="AY249" s="237" t="s">
        <v>173</v>
      </c>
    </row>
    <row r="250" s="13" customFormat="1">
      <c r="A250" s="13"/>
      <c r="B250" s="226"/>
      <c r="C250" s="227"/>
      <c r="D250" s="228" t="s">
        <v>183</v>
      </c>
      <c r="E250" s="229" t="s">
        <v>21</v>
      </c>
      <c r="F250" s="230" t="s">
        <v>746</v>
      </c>
      <c r="G250" s="227"/>
      <c r="H250" s="231">
        <v>4.1100000000000003</v>
      </c>
      <c r="I250" s="232"/>
      <c r="J250" s="227"/>
      <c r="K250" s="227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183</v>
      </c>
      <c r="AU250" s="237" t="s">
        <v>88</v>
      </c>
      <c r="AV250" s="13" t="s">
        <v>88</v>
      </c>
      <c r="AW250" s="13" t="s">
        <v>38</v>
      </c>
      <c r="AX250" s="13" t="s">
        <v>77</v>
      </c>
      <c r="AY250" s="237" t="s">
        <v>173</v>
      </c>
    </row>
    <row r="251" s="13" customFormat="1">
      <c r="A251" s="13"/>
      <c r="B251" s="226"/>
      <c r="C251" s="227"/>
      <c r="D251" s="228" t="s">
        <v>183</v>
      </c>
      <c r="E251" s="229" t="s">
        <v>21</v>
      </c>
      <c r="F251" s="230" t="s">
        <v>747</v>
      </c>
      <c r="G251" s="227"/>
      <c r="H251" s="231">
        <v>3.46</v>
      </c>
      <c r="I251" s="232"/>
      <c r="J251" s="227"/>
      <c r="K251" s="227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183</v>
      </c>
      <c r="AU251" s="237" t="s">
        <v>88</v>
      </c>
      <c r="AV251" s="13" t="s">
        <v>88</v>
      </c>
      <c r="AW251" s="13" t="s">
        <v>38</v>
      </c>
      <c r="AX251" s="13" t="s">
        <v>77</v>
      </c>
      <c r="AY251" s="237" t="s">
        <v>173</v>
      </c>
    </row>
    <row r="252" s="13" customFormat="1">
      <c r="A252" s="13"/>
      <c r="B252" s="226"/>
      <c r="C252" s="227"/>
      <c r="D252" s="228" t="s">
        <v>183</v>
      </c>
      <c r="E252" s="229" t="s">
        <v>21</v>
      </c>
      <c r="F252" s="230" t="s">
        <v>748</v>
      </c>
      <c r="G252" s="227"/>
      <c r="H252" s="231">
        <v>2.8399999999999999</v>
      </c>
      <c r="I252" s="232"/>
      <c r="J252" s="227"/>
      <c r="K252" s="227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183</v>
      </c>
      <c r="AU252" s="237" t="s">
        <v>88</v>
      </c>
      <c r="AV252" s="13" t="s">
        <v>88</v>
      </c>
      <c r="AW252" s="13" t="s">
        <v>38</v>
      </c>
      <c r="AX252" s="13" t="s">
        <v>77</v>
      </c>
      <c r="AY252" s="237" t="s">
        <v>173</v>
      </c>
    </row>
    <row r="253" s="15" customFormat="1">
      <c r="A253" s="15"/>
      <c r="B253" s="248"/>
      <c r="C253" s="249"/>
      <c r="D253" s="228" t="s">
        <v>183</v>
      </c>
      <c r="E253" s="250" t="s">
        <v>21</v>
      </c>
      <c r="F253" s="251" t="s">
        <v>246</v>
      </c>
      <c r="G253" s="249"/>
      <c r="H253" s="252">
        <v>21.289999999999999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8" t="s">
        <v>183</v>
      </c>
      <c r="AU253" s="258" t="s">
        <v>88</v>
      </c>
      <c r="AV253" s="15" t="s">
        <v>179</v>
      </c>
      <c r="AW253" s="15" t="s">
        <v>38</v>
      </c>
      <c r="AX253" s="15" t="s">
        <v>85</v>
      </c>
      <c r="AY253" s="258" t="s">
        <v>173</v>
      </c>
    </row>
    <row r="254" s="2" customFormat="1" ht="16.5" customHeight="1">
      <c r="A254" s="41"/>
      <c r="B254" s="42"/>
      <c r="C254" s="208" t="s">
        <v>381</v>
      </c>
      <c r="D254" s="208" t="s">
        <v>175</v>
      </c>
      <c r="E254" s="209" t="s">
        <v>749</v>
      </c>
      <c r="F254" s="210" t="s">
        <v>750</v>
      </c>
      <c r="G254" s="211" t="s">
        <v>137</v>
      </c>
      <c r="H254" s="212">
        <v>125</v>
      </c>
      <c r="I254" s="213"/>
      <c r="J254" s="214">
        <f>ROUND(I254*H254,2)</f>
        <v>0</v>
      </c>
      <c r="K254" s="210" t="s">
        <v>178</v>
      </c>
      <c r="L254" s="47"/>
      <c r="M254" s="215" t="s">
        <v>21</v>
      </c>
      <c r="N254" s="216" t="s">
        <v>48</v>
      </c>
      <c r="O254" s="87"/>
      <c r="P254" s="217">
        <f>O254*H254</f>
        <v>0</v>
      </c>
      <c r="Q254" s="217">
        <v>0.001666</v>
      </c>
      <c r="R254" s="217">
        <f>Q254*H254</f>
        <v>0.20824999999999999</v>
      </c>
      <c r="S254" s="217">
        <v>0</v>
      </c>
      <c r="T254" s="218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9" t="s">
        <v>179</v>
      </c>
      <c r="AT254" s="219" t="s">
        <v>175</v>
      </c>
      <c r="AU254" s="219" t="s">
        <v>88</v>
      </c>
      <c r="AY254" s="20" t="s">
        <v>173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20" t="s">
        <v>85</v>
      </c>
      <c r="BK254" s="220">
        <f>ROUND(I254*H254,2)</f>
        <v>0</v>
      </c>
      <c r="BL254" s="20" t="s">
        <v>179</v>
      </c>
      <c r="BM254" s="219" t="s">
        <v>751</v>
      </c>
    </row>
    <row r="255" s="2" customFormat="1">
      <c r="A255" s="41"/>
      <c r="B255" s="42"/>
      <c r="C255" s="43"/>
      <c r="D255" s="221" t="s">
        <v>181</v>
      </c>
      <c r="E255" s="43"/>
      <c r="F255" s="222" t="s">
        <v>752</v>
      </c>
      <c r="G255" s="43"/>
      <c r="H255" s="43"/>
      <c r="I255" s="223"/>
      <c r="J255" s="43"/>
      <c r="K255" s="43"/>
      <c r="L255" s="47"/>
      <c r="M255" s="224"/>
      <c r="N255" s="225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181</v>
      </c>
      <c r="AU255" s="20" t="s">
        <v>88</v>
      </c>
    </row>
    <row r="256" s="14" customFormat="1">
      <c r="A256" s="14"/>
      <c r="B256" s="238"/>
      <c r="C256" s="239"/>
      <c r="D256" s="228" t="s">
        <v>183</v>
      </c>
      <c r="E256" s="240" t="s">
        <v>21</v>
      </c>
      <c r="F256" s="241" t="s">
        <v>240</v>
      </c>
      <c r="G256" s="239"/>
      <c r="H256" s="240" t="s">
        <v>21</v>
      </c>
      <c r="I256" s="242"/>
      <c r="J256" s="239"/>
      <c r="K256" s="239"/>
      <c r="L256" s="243"/>
      <c r="M256" s="244"/>
      <c r="N256" s="245"/>
      <c r="O256" s="245"/>
      <c r="P256" s="245"/>
      <c r="Q256" s="245"/>
      <c r="R256" s="245"/>
      <c r="S256" s="245"/>
      <c r="T256" s="24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7" t="s">
        <v>183</v>
      </c>
      <c r="AU256" s="247" t="s">
        <v>88</v>
      </c>
      <c r="AV256" s="14" t="s">
        <v>85</v>
      </c>
      <c r="AW256" s="14" t="s">
        <v>38</v>
      </c>
      <c r="AX256" s="14" t="s">
        <v>77</v>
      </c>
      <c r="AY256" s="247" t="s">
        <v>173</v>
      </c>
    </row>
    <row r="257" s="13" customFormat="1">
      <c r="A257" s="13"/>
      <c r="B257" s="226"/>
      <c r="C257" s="227"/>
      <c r="D257" s="228" t="s">
        <v>183</v>
      </c>
      <c r="E257" s="229" t="s">
        <v>21</v>
      </c>
      <c r="F257" s="230" t="s">
        <v>753</v>
      </c>
      <c r="G257" s="227"/>
      <c r="H257" s="231">
        <v>125</v>
      </c>
      <c r="I257" s="232"/>
      <c r="J257" s="227"/>
      <c r="K257" s="227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183</v>
      </c>
      <c r="AU257" s="237" t="s">
        <v>88</v>
      </c>
      <c r="AV257" s="13" t="s">
        <v>88</v>
      </c>
      <c r="AW257" s="13" t="s">
        <v>38</v>
      </c>
      <c r="AX257" s="13" t="s">
        <v>85</v>
      </c>
      <c r="AY257" s="237" t="s">
        <v>173</v>
      </c>
    </row>
    <row r="258" s="2" customFormat="1" ht="16.5" customHeight="1">
      <c r="A258" s="41"/>
      <c r="B258" s="42"/>
      <c r="C258" s="208" t="s">
        <v>386</v>
      </c>
      <c r="D258" s="208" t="s">
        <v>175</v>
      </c>
      <c r="E258" s="209" t="s">
        <v>754</v>
      </c>
      <c r="F258" s="210" t="s">
        <v>755</v>
      </c>
      <c r="G258" s="211" t="s">
        <v>137</v>
      </c>
      <c r="H258" s="212">
        <v>29.390000000000001</v>
      </c>
      <c r="I258" s="213"/>
      <c r="J258" s="214">
        <f>ROUND(I258*H258,2)</f>
        <v>0</v>
      </c>
      <c r="K258" s="210" t="s">
        <v>178</v>
      </c>
      <c r="L258" s="47"/>
      <c r="M258" s="215" t="s">
        <v>21</v>
      </c>
      <c r="N258" s="216" t="s">
        <v>48</v>
      </c>
      <c r="O258" s="87"/>
      <c r="P258" s="217">
        <f>O258*H258</f>
        <v>0</v>
      </c>
      <c r="Q258" s="217">
        <v>0.0020839999999999999</v>
      </c>
      <c r="R258" s="217">
        <f>Q258*H258</f>
        <v>0.061248759999999999</v>
      </c>
      <c r="S258" s="217">
        <v>0</v>
      </c>
      <c r="T258" s="218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9" t="s">
        <v>179</v>
      </c>
      <c r="AT258" s="219" t="s">
        <v>175</v>
      </c>
      <c r="AU258" s="219" t="s">
        <v>88</v>
      </c>
      <c r="AY258" s="20" t="s">
        <v>173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85</v>
      </c>
      <c r="BK258" s="220">
        <f>ROUND(I258*H258,2)</f>
        <v>0</v>
      </c>
      <c r="BL258" s="20" t="s">
        <v>179</v>
      </c>
      <c r="BM258" s="219" t="s">
        <v>756</v>
      </c>
    </row>
    <row r="259" s="2" customFormat="1">
      <c r="A259" s="41"/>
      <c r="B259" s="42"/>
      <c r="C259" s="43"/>
      <c r="D259" s="221" t="s">
        <v>181</v>
      </c>
      <c r="E259" s="43"/>
      <c r="F259" s="222" t="s">
        <v>757</v>
      </c>
      <c r="G259" s="43"/>
      <c r="H259" s="43"/>
      <c r="I259" s="223"/>
      <c r="J259" s="43"/>
      <c r="K259" s="43"/>
      <c r="L259" s="47"/>
      <c r="M259" s="224"/>
      <c r="N259" s="225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181</v>
      </c>
      <c r="AU259" s="20" t="s">
        <v>88</v>
      </c>
    </row>
    <row r="260" s="14" customFormat="1">
      <c r="A260" s="14"/>
      <c r="B260" s="238"/>
      <c r="C260" s="239"/>
      <c r="D260" s="228" t="s">
        <v>183</v>
      </c>
      <c r="E260" s="240" t="s">
        <v>21</v>
      </c>
      <c r="F260" s="241" t="s">
        <v>240</v>
      </c>
      <c r="G260" s="239"/>
      <c r="H260" s="240" t="s">
        <v>21</v>
      </c>
      <c r="I260" s="242"/>
      <c r="J260" s="239"/>
      <c r="K260" s="239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183</v>
      </c>
      <c r="AU260" s="247" t="s">
        <v>88</v>
      </c>
      <c r="AV260" s="14" t="s">
        <v>85</v>
      </c>
      <c r="AW260" s="14" t="s">
        <v>38</v>
      </c>
      <c r="AX260" s="14" t="s">
        <v>77</v>
      </c>
      <c r="AY260" s="247" t="s">
        <v>173</v>
      </c>
    </row>
    <row r="261" s="13" customFormat="1">
      <c r="A261" s="13"/>
      <c r="B261" s="226"/>
      <c r="C261" s="227"/>
      <c r="D261" s="228" t="s">
        <v>183</v>
      </c>
      <c r="E261" s="229" t="s">
        <v>21</v>
      </c>
      <c r="F261" s="230" t="s">
        <v>758</v>
      </c>
      <c r="G261" s="227"/>
      <c r="H261" s="231">
        <v>29.390000000000001</v>
      </c>
      <c r="I261" s="232"/>
      <c r="J261" s="227"/>
      <c r="K261" s="227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183</v>
      </c>
      <c r="AU261" s="237" t="s">
        <v>88</v>
      </c>
      <c r="AV261" s="13" t="s">
        <v>88</v>
      </c>
      <c r="AW261" s="13" t="s">
        <v>38</v>
      </c>
      <c r="AX261" s="13" t="s">
        <v>85</v>
      </c>
      <c r="AY261" s="237" t="s">
        <v>173</v>
      </c>
    </row>
    <row r="262" s="2" customFormat="1" ht="21.75" customHeight="1">
      <c r="A262" s="41"/>
      <c r="B262" s="42"/>
      <c r="C262" s="208" t="s">
        <v>391</v>
      </c>
      <c r="D262" s="208" t="s">
        <v>175</v>
      </c>
      <c r="E262" s="209" t="s">
        <v>759</v>
      </c>
      <c r="F262" s="210" t="s">
        <v>760</v>
      </c>
      <c r="G262" s="211" t="s">
        <v>137</v>
      </c>
      <c r="H262" s="212">
        <v>40.640000000000001</v>
      </c>
      <c r="I262" s="213"/>
      <c r="J262" s="214">
        <f>ROUND(I262*H262,2)</f>
        <v>0</v>
      </c>
      <c r="K262" s="210" t="s">
        <v>178</v>
      </c>
      <c r="L262" s="47"/>
      <c r="M262" s="215" t="s">
        <v>21</v>
      </c>
      <c r="N262" s="216" t="s">
        <v>48</v>
      </c>
      <c r="O262" s="87"/>
      <c r="P262" s="217">
        <f>O262*H262</f>
        <v>0</v>
      </c>
      <c r="Q262" s="217">
        <v>0.000174</v>
      </c>
      <c r="R262" s="217">
        <f>Q262*H262</f>
        <v>0.0070713600000000005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179</v>
      </c>
      <c r="AT262" s="219" t="s">
        <v>175</v>
      </c>
      <c r="AU262" s="219" t="s">
        <v>88</v>
      </c>
      <c r="AY262" s="20" t="s">
        <v>173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85</v>
      </c>
      <c r="BK262" s="220">
        <f>ROUND(I262*H262,2)</f>
        <v>0</v>
      </c>
      <c r="BL262" s="20" t="s">
        <v>179</v>
      </c>
      <c r="BM262" s="219" t="s">
        <v>761</v>
      </c>
    </row>
    <row r="263" s="2" customFormat="1">
      <c r="A263" s="41"/>
      <c r="B263" s="42"/>
      <c r="C263" s="43"/>
      <c r="D263" s="221" t="s">
        <v>181</v>
      </c>
      <c r="E263" s="43"/>
      <c r="F263" s="222" t="s">
        <v>762</v>
      </c>
      <c r="G263" s="43"/>
      <c r="H263" s="43"/>
      <c r="I263" s="223"/>
      <c r="J263" s="43"/>
      <c r="K263" s="43"/>
      <c r="L263" s="47"/>
      <c r="M263" s="224"/>
      <c r="N263" s="225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181</v>
      </c>
      <c r="AU263" s="20" t="s">
        <v>88</v>
      </c>
    </row>
    <row r="264" s="14" customFormat="1">
      <c r="A264" s="14"/>
      <c r="B264" s="238"/>
      <c r="C264" s="239"/>
      <c r="D264" s="228" t="s">
        <v>183</v>
      </c>
      <c r="E264" s="240" t="s">
        <v>21</v>
      </c>
      <c r="F264" s="241" t="s">
        <v>240</v>
      </c>
      <c r="G264" s="239"/>
      <c r="H264" s="240" t="s">
        <v>21</v>
      </c>
      <c r="I264" s="242"/>
      <c r="J264" s="239"/>
      <c r="K264" s="239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183</v>
      </c>
      <c r="AU264" s="247" t="s">
        <v>88</v>
      </c>
      <c r="AV264" s="14" t="s">
        <v>85</v>
      </c>
      <c r="AW264" s="14" t="s">
        <v>38</v>
      </c>
      <c r="AX264" s="14" t="s">
        <v>77</v>
      </c>
      <c r="AY264" s="247" t="s">
        <v>173</v>
      </c>
    </row>
    <row r="265" s="13" customFormat="1">
      <c r="A265" s="13"/>
      <c r="B265" s="226"/>
      <c r="C265" s="227"/>
      <c r="D265" s="228" t="s">
        <v>183</v>
      </c>
      <c r="E265" s="229" t="s">
        <v>21</v>
      </c>
      <c r="F265" s="230" t="s">
        <v>763</v>
      </c>
      <c r="G265" s="227"/>
      <c r="H265" s="231">
        <v>40.640000000000001</v>
      </c>
      <c r="I265" s="232"/>
      <c r="J265" s="227"/>
      <c r="K265" s="227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183</v>
      </c>
      <c r="AU265" s="237" t="s">
        <v>88</v>
      </c>
      <c r="AV265" s="13" t="s">
        <v>88</v>
      </c>
      <c r="AW265" s="13" t="s">
        <v>38</v>
      </c>
      <c r="AX265" s="13" t="s">
        <v>85</v>
      </c>
      <c r="AY265" s="237" t="s">
        <v>173</v>
      </c>
    </row>
    <row r="266" s="2" customFormat="1" ht="16.5" customHeight="1">
      <c r="A266" s="41"/>
      <c r="B266" s="42"/>
      <c r="C266" s="208" t="s">
        <v>396</v>
      </c>
      <c r="D266" s="208" t="s">
        <v>175</v>
      </c>
      <c r="E266" s="209" t="s">
        <v>764</v>
      </c>
      <c r="F266" s="210" t="s">
        <v>765</v>
      </c>
      <c r="G266" s="211" t="s">
        <v>137</v>
      </c>
      <c r="H266" s="212">
        <v>40.640000000000001</v>
      </c>
      <c r="I266" s="213"/>
      <c r="J266" s="214">
        <f>ROUND(I266*H266,2)</f>
        <v>0</v>
      </c>
      <c r="K266" s="210" t="s">
        <v>178</v>
      </c>
      <c r="L266" s="47"/>
      <c r="M266" s="215" t="s">
        <v>21</v>
      </c>
      <c r="N266" s="216" t="s">
        <v>48</v>
      </c>
      <c r="O266" s="87"/>
      <c r="P266" s="217">
        <f>O266*H266</f>
        <v>0</v>
      </c>
      <c r="Q266" s="217">
        <v>1.1E-05</v>
      </c>
      <c r="R266" s="217">
        <f>Q266*H266</f>
        <v>0.00044704</v>
      </c>
      <c r="S266" s="217">
        <v>0</v>
      </c>
      <c r="T266" s="218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9" t="s">
        <v>179</v>
      </c>
      <c r="AT266" s="219" t="s">
        <v>175</v>
      </c>
      <c r="AU266" s="219" t="s">
        <v>88</v>
      </c>
      <c r="AY266" s="20" t="s">
        <v>173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0" t="s">
        <v>85</v>
      </c>
      <c r="BK266" s="220">
        <f>ROUND(I266*H266,2)</f>
        <v>0</v>
      </c>
      <c r="BL266" s="20" t="s">
        <v>179</v>
      </c>
      <c r="BM266" s="219" t="s">
        <v>766</v>
      </c>
    </row>
    <row r="267" s="2" customFormat="1">
      <c r="A267" s="41"/>
      <c r="B267" s="42"/>
      <c r="C267" s="43"/>
      <c r="D267" s="221" t="s">
        <v>181</v>
      </c>
      <c r="E267" s="43"/>
      <c r="F267" s="222" t="s">
        <v>767</v>
      </c>
      <c r="G267" s="43"/>
      <c r="H267" s="43"/>
      <c r="I267" s="223"/>
      <c r="J267" s="43"/>
      <c r="K267" s="43"/>
      <c r="L267" s="47"/>
      <c r="M267" s="224"/>
      <c r="N267" s="225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181</v>
      </c>
      <c r="AU267" s="20" t="s">
        <v>88</v>
      </c>
    </row>
    <row r="268" s="2" customFormat="1">
      <c r="A268" s="41"/>
      <c r="B268" s="42"/>
      <c r="C268" s="43"/>
      <c r="D268" s="228" t="s">
        <v>551</v>
      </c>
      <c r="E268" s="43"/>
      <c r="F268" s="280" t="s">
        <v>768</v>
      </c>
      <c r="G268" s="43"/>
      <c r="H268" s="43"/>
      <c r="I268" s="223"/>
      <c r="J268" s="43"/>
      <c r="K268" s="43"/>
      <c r="L268" s="47"/>
      <c r="M268" s="224"/>
      <c r="N268" s="225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551</v>
      </c>
      <c r="AU268" s="20" t="s">
        <v>88</v>
      </c>
    </row>
    <row r="269" s="14" customFormat="1">
      <c r="A269" s="14"/>
      <c r="B269" s="238"/>
      <c r="C269" s="239"/>
      <c r="D269" s="228" t="s">
        <v>183</v>
      </c>
      <c r="E269" s="240" t="s">
        <v>21</v>
      </c>
      <c r="F269" s="241" t="s">
        <v>240</v>
      </c>
      <c r="G269" s="239"/>
      <c r="H269" s="240" t="s">
        <v>21</v>
      </c>
      <c r="I269" s="242"/>
      <c r="J269" s="239"/>
      <c r="K269" s="239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183</v>
      </c>
      <c r="AU269" s="247" t="s">
        <v>88</v>
      </c>
      <c r="AV269" s="14" t="s">
        <v>85</v>
      </c>
      <c r="AW269" s="14" t="s">
        <v>38</v>
      </c>
      <c r="AX269" s="14" t="s">
        <v>77</v>
      </c>
      <c r="AY269" s="247" t="s">
        <v>173</v>
      </c>
    </row>
    <row r="270" s="13" customFormat="1">
      <c r="A270" s="13"/>
      <c r="B270" s="226"/>
      <c r="C270" s="227"/>
      <c r="D270" s="228" t="s">
        <v>183</v>
      </c>
      <c r="E270" s="229" t="s">
        <v>21</v>
      </c>
      <c r="F270" s="230" t="s">
        <v>763</v>
      </c>
      <c r="G270" s="227"/>
      <c r="H270" s="231">
        <v>40.640000000000001</v>
      </c>
      <c r="I270" s="232"/>
      <c r="J270" s="227"/>
      <c r="K270" s="227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183</v>
      </c>
      <c r="AU270" s="237" t="s">
        <v>88</v>
      </c>
      <c r="AV270" s="13" t="s">
        <v>88</v>
      </c>
      <c r="AW270" s="13" t="s">
        <v>38</v>
      </c>
      <c r="AX270" s="13" t="s">
        <v>85</v>
      </c>
      <c r="AY270" s="237" t="s">
        <v>173</v>
      </c>
    </row>
    <row r="271" s="2" customFormat="1" ht="16.5" customHeight="1">
      <c r="A271" s="41"/>
      <c r="B271" s="42"/>
      <c r="C271" s="208" t="s">
        <v>405</v>
      </c>
      <c r="D271" s="208" t="s">
        <v>175</v>
      </c>
      <c r="E271" s="209" t="s">
        <v>769</v>
      </c>
      <c r="F271" s="210" t="s">
        <v>770</v>
      </c>
      <c r="G271" s="211" t="s">
        <v>137</v>
      </c>
      <c r="H271" s="212">
        <v>37</v>
      </c>
      <c r="I271" s="213"/>
      <c r="J271" s="214">
        <f>ROUND(I271*H271,2)</f>
        <v>0</v>
      </c>
      <c r="K271" s="210" t="s">
        <v>21</v>
      </c>
      <c r="L271" s="47"/>
      <c r="M271" s="215" t="s">
        <v>21</v>
      </c>
      <c r="N271" s="216" t="s">
        <v>48</v>
      </c>
      <c r="O271" s="87"/>
      <c r="P271" s="217">
        <f>O271*H271</f>
        <v>0</v>
      </c>
      <c r="Q271" s="217">
        <v>0</v>
      </c>
      <c r="R271" s="217">
        <f>Q271*H271</f>
        <v>0</v>
      </c>
      <c r="S271" s="217">
        <v>0.32000000000000001</v>
      </c>
      <c r="T271" s="218">
        <f>S271*H271</f>
        <v>11.84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9" t="s">
        <v>179</v>
      </c>
      <c r="AT271" s="219" t="s">
        <v>175</v>
      </c>
      <c r="AU271" s="219" t="s">
        <v>88</v>
      </c>
      <c r="AY271" s="20" t="s">
        <v>173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20" t="s">
        <v>85</v>
      </c>
      <c r="BK271" s="220">
        <f>ROUND(I271*H271,2)</f>
        <v>0</v>
      </c>
      <c r="BL271" s="20" t="s">
        <v>179</v>
      </c>
      <c r="BM271" s="219" t="s">
        <v>771</v>
      </c>
    </row>
    <row r="272" s="14" customFormat="1">
      <c r="A272" s="14"/>
      <c r="B272" s="238"/>
      <c r="C272" s="239"/>
      <c r="D272" s="228" t="s">
        <v>183</v>
      </c>
      <c r="E272" s="240" t="s">
        <v>21</v>
      </c>
      <c r="F272" s="241" t="s">
        <v>240</v>
      </c>
      <c r="G272" s="239"/>
      <c r="H272" s="240" t="s">
        <v>21</v>
      </c>
      <c r="I272" s="242"/>
      <c r="J272" s="239"/>
      <c r="K272" s="239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183</v>
      </c>
      <c r="AU272" s="247" t="s">
        <v>88</v>
      </c>
      <c r="AV272" s="14" t="s">
        <v>85</v>
      </c>
      <c r="AW272" s="14" t="s">
        <v>38</v>
      </c>
      <c r="AX272" s="14" t="s">
        <v>77</v>
      </c>
      <c r="AY272" s="247" t="s">
        <v>173</v>
      </c>
    </row>
    <row r="273" s="13" customFormat="1">
      <c r="A273" s="13"/>
      <c r="B273" s="226"/>
      <c r="C273" s="227"/>
      <c r="D273" s="228" t="s">
        <v>183</v>
      </c>
      <c r="E273" s="229" t="s">
        <v>21</v>
      </c>
      <c r="F273" s="230" t="s">
        <v>391</v>
      </c>
      <c r="G273" s="227"/>
      <c r="H273" s="231">
        <v>37</v>
      </c>
      <c r="I273" s="232"/>
      <c r="J273" s="227"/>
      <c r="K273" s="227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183</v>
      </c>
      <c r="AU273" s="237" t="s">
        <v>88</v>
      </c>
      <c r="AV273" s="13" t="s">
        <v>88</v>
      </c>
      <c r="AW273" s="13" t="s">
        <v>38</v>
      </c>
      <c r="AX273" s="13" t="s">
        <v>85</v>
      </c>
      <c r="AY273" s="237" t="s">
        <v>173</v>
      </c>
    </row>
    <row r="274" s="12" customFormat="1" ht="22.8" customHeight="1">
      <c r="A274" s="12"/>
      <c r="B274" s="192"/>
      <c r="C274" s="193"/>
      <c r="D274" s="194" t="s">
        <v>76</v>
      </c>
      <c r="E274" s="206" t="s">
        <v>772</v>
      </c>
      <c r="F274" s="206" t="s">
        <v>773</v>
      </c>
      <c r="G274" s="193"/>
      <c r="H274" s="193"/>
      <c r="I274" s="196"/>
      <c r="J274" s="207">
        <f>BK274</f>
        <v>0</v>
      </c>
      <c r="K274" s="193"/>
      <c r="L274" s="198"/>
      <c r="M274" s="199"/>
      <c r="N274" s="200"/>
      <c r="O274" s="200"/>
      <c r="P274" s="201">
        <f>SUM(P275:P288)</f>
        <v>0</v>
      </c>
      <c r="Q274" s="200"/>
      <c r="R274" s="201">
        <f>SUM(R275:R288)</f>
        <v>0</v>
      </c>
      <c r="S274" s="200"/>
      <c r="T274" s="202">
        <f>SUM(T275:T288)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03" t="s">
        <v>85</v>
      </c>
      <c r="AT274" s="204" t="s">
        <v>76</v>
      </c>
      <c r="AU274" s="204" t="s">
        <v>85</v>
      </c>
      <c r="AY274" s="203" t="s">
        <v>173</v>
      </c>
      <c r="BK274" s="205">
        <f>SUM(BK275:BK288)</f>
        <v>0</v>
      </c>
    </row>
    <row r="275" s="2" customFormat="1" ht="16.5" customHeight="1">
      <c r="A275" s="41"/>
      <c r="B275" s="42"/>
      <c r="C275" s="208" t="s">
        <v>411</v>
      </c>
      <c r="D275" s="208" t="s">
        <v>175</v>
      </c>
      <c r="E275" s="209" t="s">
        <v>774</v>
      </c>
      <c r="F275" s="210" t="s">
        <v>775</v>
      </c>
      <c r="G275" s="211" t="s">
        <v>256</v>
      </c>
      <c r="H275" s="212">
        <v>0.10000000000000001</v>
      </c>
      <c r="I275" s="213"/>
      <c r="J275" s="214">
        <f>ROUND(I275*H275,2)</f>
        <v>0</v>
      </c>
      <c r="K275" s="210" t="s">
        <v>21</v>
      </c>
      <c r="L275" s="47"/>
      <c r="M275" s="215" t="s">
        <v>21</v>
      </c>
      <c r="N275" s="216" t="s">
        <v>48</v>
      </c>
      <c r="O275" s="87"/>
      <c r="P275" s="217">
        <f>O275*H275</f>
        <v>0</v>
      </c>
      <c r="Q275" s="217">
        <v>0</v>
      </c>
      <c r="R275" s="217">
        <f>Q275*H275</f>
        <v>0</v>
      </c>
      <c r="S275" s="217">
        <v>0</v>
      </c>
      <c r="T275" s="218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9" t="s">
        <v>179</v>
      </c>
      <c r="AT275" s="219" t="s">
        <v>175</v>
      </c>
      <c r="AU275" s="219" t="s">
        <v>88</v>
      </c>
      <c r="AY275" s="20" t="s">
        <v>173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0" t="s">
        <v>85</v>
      </c>
      <c r="BK275" s="220">
        <f>ROUND(I275*H275,2)</f>
        <v>0</v>
      </c>
      <c r="BL275" s="20" t="s">
        <v>179</v>
      </c>
      <c r="BM275" s="219" t="s">
        <v>776</v>
      </c>
    </row>
    <row r="276" s="13" customFormat="1">
      <c r="A276" s="13"/>
      <c r="B276" s="226"/>
      <c r="C276" s="227"/>
      <c r="D276" s="228" t="s">
        <v>183</v>
      </c>
      <c r="E276" s="229" t="s">
        <v>598</v>
      </c>
      <c r="F276" s="230" t="s">
        <v>777</v>
      </c>
      <c r="G276" s="227"/>
      <c r="H276" s="231">
        <v>0.10000000000000001</v>
      </c>
      <c r="I276" s="232"/>
      <c r="J276" s="227"/>
      <c r="K276" s="227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183</v>
      </c>
      <c r="AU276" s="237" t="s">
        <v>88</v>
      </c>
      <c r="AV276" s="13" t="s">
        <v>88</v>
      </c>
      <c r="AW276" s="13" t="s">
        <v>38</v>
      </c>
      <c r="AX276" s="13" t="s">
        <v>85</v>
      </c>
      <c r="AY276" s="237" t="s">
        <v>173</v>
      </c>
    </row>
    <row r="277" s="2" customFormat="1" ht="16.5" customHeight="1">
      <c r="A277" s="41"/>
      <c r="B277" s="42"/>
      <c r="C277" s="208" t="s">
        <v>417</v>
      </c>
      <c r="D277" s="208" t="s">
        <v>175</v>
      </c>
      <c r="E277" s="209" t="s">
        <v>778</v>
      </c>
      <c r="F277" s="210" t="s">
        <v>779</v>
      </c>
      <c r="G277" s="211" t="s">
        <v>414</v>
      </c>
      <c r="H277" s="212">
        <v>-100</v>
      </c>
      <c r="I277" s="213"/>
      <c r="J277" s="214">
        <f>ROUND(I277*H277,2)</f>
        <v>0</v>
      </c>
      <c r="K277" s="210" t="s">
        <v>21</v>
      </c>
      <c r="L277" s="47"/>
      <c r="M277" s="215" t="s">
        <v>21</v>
      </c>
      <c r="N277" s="216" t="s">
        <v>48</v>
      </c>
      <c r="O277" s="87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9" t="s">
        <v>179</v>
      </c>
      <c r="AT277" s="219" t="s">
        <v>175</v>
      </c>
      <c r="AU277" s="219" t="s">
        <v>88</v>
      </c>
      <c r="AY277" s="20" t="s">
        <v>173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20" t="s">
        <v>85</v>
      </c>
      <c r="BK277" s="220">
        <f>ROUND(I277*H277,2)</f>
        <v>0</v>
      </c>
      <c r="BL277" s="20" t="s">
        <v>179</v>
      </c>
      <c r="BM277" s="219" t="s">
        <v>780</v>
      </c>
    </row>
    <row r="278" s="13" customFormat="1">
      <c r="A278" s="13"/>
      <c r="B278" s="226"/>
      <c r="C278" s="227"/>
      <c r="D278" s="228" t="s">
        <v>183</v>
      </c>
      <c r="E278" s="229" t="s">
        <v>21</v>
      </c>
      <c r="F278" s="230" t="s">
        <v>781</v>
      </c>
      <c r="G278" s="227"/>
      <c r="H278" s="231">
        <v>-100</v>
      </c>
      <c r="I278" s="232"/>
      <c r="J278" s="227"/>
      <c r="K278" s="227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183</v>
      </c>
      <c r="AU278" s="237" t="s">
        <v>88</v>
      </c>
      <c r="AV278" s="13" t="s">
        <v>88</v>
      </c>
      <c r="AW278" s="13" t="s">
        <v>38</v>
      </c>
      <c r="AX278" s="13" t="s">
        <v>85</v>
      </c>
      <c r="AY278" s="237" t="s">
        <v>173</v>
      </c>
    </row>
    <row r="279" s="2" customFormat="1" ht="24.15" customHeight="1">
      <c r="A279" s="41"/>
      <c r="B279" s="42"/>
      <c r="C279" s="208" t="s">
        <v>422</v>
      </c>
      <c r="D279" s="208" t="s">
        <v>175</v>
      </c>
      <c r="E279" s="209" t="s">
        <v>782</v>
      </c>
      <c r="F279" s="210" t="s">
        <v>783</v>
      </c>
      <c r="G279" s="211" t="s">
        <v>256</v>
      </c>
      <c r="H279" s="212">
        <v>7.0410000000000004</v>
      </c>
      <c r="I279" s="213"/>
      <c r="J279" s="214">
        <f>ROUND(I279*H279,2)</f>
        <v>0</v>
      </c>
      <c r="K279" s="210" t="s">
        <v>178</v>
      </c>
      <c r="L279" s="47"/>
      <c r="M279" s="215" t="s">
        <v>21</v>
      </c>
      <c r="N279" s="216" t="s">
        <v>48</v>
      </c>
      <c r="O279" s="87"/>
      <c r="P279" s="217">
        <f>O279*H279</f>
        <v>0</v>
      </c>
      <c r="Q279" s="217">
        <v>0</v>
      </c>
      <c r="R279" s="217">
        <f>Q279*H279</f>
        <v>0</v>
      </c>
      <c r="S279" s="217">
        <v>0</v>
      </c>
      <c r="T279" s="218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9" t="s">
        <v>179</v>
      </c>
      <c r="AT279" s="219" t="s">
        <v>175</v>
      </c>
      <c r="AU279" s="219" t="s">
        <v>88</v>
      </c>
      <c r="AY279" s="20" t="s">
        <v>173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20" t="s">
        <v>85</v>
      </c>
      <c r="BK279" s="220">
        <f>ROUND(I279*H279,2)</f>
        <v>0</v>
      </c>
      <c r="BL279" s="20" t="s">
        <v>179</v>
      </c>
      <c r="BM279" s="219" t="s">
        <v>784</v>
      </c>
    </row>
    <row r="280" s="2" customFormat="1">
      <c r="A280" s="41"/>
      <c r="B280" s="42"/>
      <c r="C280" s="43"/>
      <c r="D280" s="221" t="s">
        <v>181</v>
      </c>
      <c r="E280" s="43"/>
      <c r="F280" s="222" t="s">
        <v>785</v>
      </c>
      <c r="G280" s="43"/>
      <c r="H280" s="43"/>
      <c r="I280" s="223"/>
      <c r="J280" s="43"/>
      <c r="K280" s="43"/>
      <c r="L280" s="47"/>
      <c r="M280" s="224"/>
      <c r="N280" s="225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181</v>
      </c>
      <c r="AU280" s="20" t="s">
        <v>88</v>
      </c>
    </row>
    <row r="281" s="2" customFormat="1" ht="24.15" customHeight="1">
      <c r="A281" s="41"/>
      <c r="B281" s="42"/>
      <c r="C281" s="208" t="s">
        <v>427</v>
      </c>
      <c r="D281" s="208" t="s">
        <v>175</v>
      </c>
      <c r="E281" s="209" t="s">
        <v>786</v>
      </c>
      <c r="F281" s="210" t="s">
        <v>787</v>
      </c>
      <c r="G281" s="211" t="s">
        <v>256</v>
      </c>
      <c r="H281" s="212">
        <v>98.573999999999998</v>
      </c>
      <c r="I281" s="213"/>
      <c r="J281" s="214">
        <f>ROUND(I281*H281,2)</f>
        <v>0</v>
      </c>
      <c r="K281" s="210" t="s">
        <v>178</v>
      </c>
      <c r="L281" s="47"/>
      <c r="M281" s="215" t="s">
        <v>21</v>
      </c>
      <c r="N281" s="216" t="s">
        <v>48</v>
      </c>
      <c r="O281" s="87"/>
      <c r="P281" s="217">
        <f>O281*H281</f>
        <v>0</v>
      </c>
      <c r="Q281" s="217">
        <v>0</v>
      </c>
      <c r="R281" s="217">
        <f>Q281*H281</f>
        <v>0</v>
      </c>
      <c r="S281" s="217">
        <v>0</v>
      </c>
      <c r="T281" s="218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9" t="s">
        <v>179</v>
      </c>
      <c r="AT281" s="219" t="s">
        <v>175</v>
      </c>
      <c r="AU281" s="219" t="s">
        <v>88</v>
      </c>
      <c r="AY281" s="20" t="s">
        <v>173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20" t="s">
        <v>85</v>
      </c>
      <c r="BK281" s="220">
        <f>ROUND(I281*H281,2)</f>
        <v>0</v>
      </c>
      <c r="BL281" s="20" t="s">
        <v>179</v>
      </c>
      <c r="BM281" s="219" t="s">
        <v>788</v>
      </c>
    </row>
    <row r="282" s="2" customFormat="1">
      <c r="A282" s="41"/>
      <c r="B282" s="42"/>
      <c r="C282" s="43"/>
      <c r="D282" s="221" t="s">
        <v>181</v>
      </c>
      <c r="E282" s="43"/>
      <c r="F282" s="222" t="s">
        <v>789</v>
      </c>
      <c r="G282" s="43"/>
      <c r="H282" s="43"/>
      <c r="I282" s="223"/>
      <c r="J282" s="43"/>
      <c r="K282" s="43"/>
      <c r="L282" s="47"/>
      <c r="M282" s="224"/>
      <c r="N282" s="225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181</v>
      </c>
      <c r="AU282" s="20" t="s">
        <v>88</v>
      </c>
    </row>
    <row r="283" s="2" customFormat="1">
      <c r="A283" s="41"/>
      <c r="B283" s="42"/>
      <c r="C283" s="43"/>
      <c r="D283" s="228" t="s">
        <v>551</v>
      </c>
      <c r="E283" s="43"/>
      <c r="F283" s="280" t="s">
        <v>790</v>
      </c>
      <c r="G283" s="43"/>
      <c r="H283" s="43"/>
      <c r="I283" s="223"/>
      <c r="J283" s="43"/>
      <c r="K283" s="43"/>
      <c r="L283" s="47"/>
      <c r="M283" s="224"/>
      <c r="N283" s="225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551</v>
      </c>
      <c r="AU283" s="20" t="s">
        <v>88</v>
      </c>
    </row>
    <row r="284" s="13" customFormat="1">
      <c r="A284" s="13"/>
      <c r="B284" s="226"/>
      <c r="C284" s="227"/>
      <c r="D284" s="228" t="s">
        <v>183</v>
      </c>
      <c r="E284" s="229" t="s">
        <v>21</v>
      </c>
      <c r="F284" s="230" t="s">
        <v>791</v>
      </c>
      <c r="G284" s="227"/>
      <c r="H284" s="231">
        <v>98.573999999999998</v>
      </c>
      <c r="I284" s="232"/>
      <c r="J284" s="227"/>
      <c r="K284" s="227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183</v>
      </c>
      <c r="AU284" s="237" t="s">
        <v>88</v>
      </c>
      <c r="AV284" s="13" t="s">
        <v>88</v>
      </c>
      <c r="AW284" s="13" t="s">
        <v>38</v>
      </c>
      <c r="AX284" s="13" t="s">
        <v>85</v>
      </c>
      <c r="AY284" s="237" t="s">
        <v>173</v>
      </c>
    </row>
    <row r="285" s="2" customFormat="1" ht="24.15" customHeight="1">
      <c r="A285" s="41"/>
      <c r="B285" s="42"/>
      <c r="C285" s="208" t="s">
        <v>432</v>
      </c>
      <c r="D285" s="208" t="s">
        <v>175</v>
      </c>
      <c r="E285" s="209" t="s">
        <v>792</v>
      </c>
      <c r="F285" s="210" t="s">
        <v>793</v>
      </c>
      <c r="G285" s="211" t="s">
        <v>256</v>
      </c>
      <c r="H285" s="212">
        <v>3.6000000000000001</v>
      </c>
      <c r="I285" s="213"/>
      <c r="J285" s="214">
        <f>ROUND(I285*H285,2)</f>
        <v>0</v>
      </c>
      <c r="K285" s="210" t="s">
        <v>178</v>
      </c>
      <c r="L285" s="47"/>
      <c r="M285" s="215" t="s">
        <v>21</v>
      </c>
      <c r="N285" s="216" t="s">
        <v>48</v>
      </c>
      <c r="O285" s="87"/>
      <c r="P285" s="217">
        <f>O285*H285</f>
        <v>0</v>
      </c>
      <c r="Q285" s="217">
        <v>0</v>
      </c>
      <c r="R285" s="217">
        <f>Q285*H285</f>
        <v>0</v>
      </c>
      <c r="S285" s="217">
        <v>0</v>
      </c>
      <c r="T285" s="218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9" t="s">
        <v>179</v>
      </c>
      <c r="AT285" s="219" t="s">
        <v>175</v>
      </c>
      <c r="AU285" s="219" t="s">
        <v>88</v>
      </c>
      <c r="AY285" s="20" t="s">
        <v>173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20" t="s">
        <v>85</v>
      </c>
      <c r="BK285" s="220">
        <f>ROUND(I285*H285,2)</f>
        <v>0</v>
      </c>
      <c r="BL285" s="20" t="s">
        <v>179</v>
      </c>
      <c r="BM285" s="219" t="s">
        <v>794</v>
      </c>
    </row>
    <row r="286" s="2" customFormat="1">
      <c r="A286" s="41"/>
      <c r="B286" s="42"/>
      <c r="C286" s="43"/>
      <c r="D286" s="221" t="s">
        <v>181</v>
      </c>
      <c r="E286" s="43"/>
      <c r="F286" s="222" t="s">
        <v>795</v>
      </c>
      <c r="G286" s="43"/>
      <c r="H286" s="43"/>
      <c r="I286" s="223"/>
      <c r="J286" s="43"/>
      <c r="K286" s="43"/>
      <c r="L286" s="47"/>
      <c r="M286" s="224"/>
      <c r="N286" s="225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181</v>
      </c>
      <c r="AU286" s="20" t="s">
        <v>88</v>
      </c>
    </row>
    <row r="287" s="2" customFormat="1" ht="24.15" customHeight="1">
      <c r="A287" s="41"/>
      <c r="B287" s="42"/>
      <c r="C287" s="208" t="s">
        <v>437</v>
      </c>
      <c r="D287" s="208" t="s">
        <v>175</v>
      </c>
      <c r="E287" s="209" t="s">
        <v>796</v>
      </c>
      <c r="F287" s="210" t="s">
        <v>797</v>
      </c>
      <c r="G287" s="211" t="s">
        <v>256</v>
      </c>
      <c r="H287" s="212">
        <v>3.4409999999999998</v>
      </c>
      <c r="I287" s="213"/>
      <c r="J287" s="214">
        <f>ROUND(I287*H287,2)</f>
        <v>0</v>
      </c>
      <c r="K287" s="210" t="s">
        <v>178</v>
      </c>
      <c r="L287" s="47"/>
      <c r="M287" s="215" t="s">
        <v>21</v>
      </c>
      <c r="N287" s="216" t="s">
        <v>48</v>
      </c>
      <c r="O287" s="87"/>
      <c r="P287" s="217">
        <f>O287*H287</f>
        <v>0</v>
      </c>
      <c r="Q287" s="217">
        <v>0</v>
      </c>
      <c r="R287" s="217">
        <f>Q287*H287</f>
        <v>0</v>
      </c>
      <c r="S287" s="217">
        <v>0</v>
      </c>
      <c r="T287" s="218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9" t="s">
        <v>179</v>
      </c>
      <c r="AT287" s="219" t="s">
        <v>175</v>
      </c>
      <c r="AU287" s="219" t="s">
        <v>88</v>
      </c>
      <c r="AY287" s="20" t="s">
        <v>173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20" t="s">
        <v>85</v>
      </c>
      <c r="BK287" s="220">
        <f>ROUND(I287*H287,2)</f>
        <v>0</v>
      </c>
      <c r="BL287" s="20" t="s">
        <v>179</v>
      </c>
      <c r="BM287" s="219" t="s">
        <v>798</v>
      </c>
    </row>
    <row r="288" s="2" customFormat="1">
      <c r="A288" s="41"/>
      <c r="B288" s="42"/>
      <c r="C288" s="43"/>
      <c r="D288" s="221" t="s">
        <v>181</v>
      </c>
      <c r="E288" s="43"/>
      <c r="F288" s="222" t="s">
        <v>799</v>
      </c>
      <c r="G288" s="43"/>
      <c r="H288" s="43"/>
      <c r="I288" s="223"/>
      <c r="J288" s="43"/>
      <c r="K288" s="43"/>
      <c r="L288" s="47"/>
      <c r="M288" s="224"/>
      <c r="N288" s="225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181</v>
      </c>
      <c r="AU288" s="20" t="s">
        <v>88</v>
      </c>
    </row>
    <row r="289" s="12" customFormat="1" ht="22.8" customHeight="1">
      <c r="A289" s="12"/>
      <c r="B289" s="192"/>
      <c r="C289" s="193"/>
      <c r="D289" s="194" t="s">
        <v>76</v>
      </c>
      <c r="E289" s="206" t="s">
        <v>555</v>
      </c>
      <c r="F289" s="206" t="s">
        <v>556</v>
      </c>
      <c r="G289" s="193"/>
      <c r="H289" s="193"/>
      <c r="I289" s="196"/>
      <c r="J289" s="207">
        <f>BK289</f>
        <v>0</v>
      </c>
      <c r="K289" s="193"/>
      <c r="L289" s="198"/>
      <c r="M289" s="199"/>
      <c r="N289" s="200"/>
      <c r="O289" s="200"/>
      <c r="P289" s="201">
        <f>SUM(P290:P291)</f>
        <v>0</v>
      </c>
      <c r="Q289" s="200"/>
      <c r="R289" s="201">
        <f>SUM(R290:R291)</f>
        <v>0</v>
      </c>
      <c r="S289" s="200"/>
      <c r="T289" s="202">
        <f>SUM(T290:T291)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3" t="s">
        <v>85</v>
      </c>
      <c r="AT289" s="204" t="s">
        <v>76</v>
      </c>
      <c r="AU289" s="204" t="s">
        <v>85</v>
      </c>
      <c r="AY289" s="203" t="s">
        <v>173</v>
      </c>
      <c r="BK289" s="205">
        <f>SUM(BK290:BK291)</f>
        <v>0</v>
      </c>
    </row>
    <row r="290" s="2" customFormat="1" ht="21.75" customHeight="1">
      <c r="A290" s="41"/>
      <c r="B290" s="42"/>
      <c r="C290" s="208" t="s">
        <v>442</v>
      </c>
      <c r="D290" s="208" t="s">
        <v>175</v>
      </c>
      <c r="E290" s="209" t="s">
        <v>558</v>
      </c>
      <c r="F290" s="210" t="s">
        <v>559</v>
      </c>
      <c r="G290" s="211" t="s">
        <v>256</v>
      </c>
      <c r="H290" s="212">
        <v>51.807000000000002</v>
      </c>
      <c r="I290" s="213"/>
      <c r="J290" s="214">
        <f>ROUND(I290*H290,2)</f>
        <v>0</v>
      </c>
      <c r="K290" s="210" t="s">
        <v>178</v>
      </c>
      <c r="L290" s="47"/>
      <c r="M290" s="215" t="s">
        <v>21</v>
      </c>
      <c r="N290" s="216" t="s">
        <v>48</v>
      </c>
      <c r="O290" s="87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9" t="s">
        <v>179</v>
      </c>
      <c r="AT290" s="219" t="s">
        <v>175</v>
      </c>
      <c r="AU290" s="219" t="s">
        <v>88</v>
      </c>
      <c r="AY290" s="20" t="s">
        <v>173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20" t="s">
        <v>85</v>
      </c>
      <c r="BK290" s="220">
        <f>ROUND(I290*H290,2)</f>
        <v>0</v>
      </c>
      <c r="BL290" s="20" t="s">
        <v>179</v>
      </c>
      <c r="BM290" s="219" t="s">
        <v>800</v>
      </c>
    </row>
    <row r="291" s="2" customFormat="1">
      <c r="A291" s="41"/>
      <c r="B291" s="42"/>
      <c r="C291" s="43"/>
      <c r="D291" s="221" t="s">
        <v>181</v>
      </c>
      <c r="E291" s="43"/>
      <c r="F291" s="222" t="s">
        <v>561</v>
      </c>
      <c r="G291" s="43"/>
      <c r="H291" s="43"/>
      <c r="I291" s="223"/>
      <c r="J291" s="43"/>
      <c r="K291" s="43"/>
      <c r="L291" s="47"/>
      <c r="M291" s="224"/>
      <c r="N291" s="225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181</v>
      </c>
      <c r="AU291" s="20" t="s">
        <v>88</v>
      </c>
    </row>
    <row r="292" s="12" customFormat="1" ht="25.92" customHeight="1">
      <c r="A292" s="12"/>
      <c r="B292" s="192"/>
      <c r="C292" s="193"/>
      <c r="D292" s="194" t="s">
        <v>76</v>
      </c>
      <c r="E292" s="195" t="s">
        <v>253</v>
      </c>
      <c r="F292" s="195" t="s">
        <v>562</v>
      </c>
      <c r="G292" s="193"/>
      <c r="H292" s="193"/>
      <c r="I292" s="196"/>
      <c r="J292" s="197">
        <f>BK292</f>
        <v>0</v>
      </c>
      <c r="K292" s="193"/>
      <c r="L292" s="198"/>
      <c r="M292" s="199"/>
      <c r="N292" s="200"/>
      <c r="O292" s="200"/>
      <c r="P292" s="201">
        <f>P293</f>
        <v>0</v>
      </c>
      <c r="Q292" s="200"/>
      <c r="R292" s="201">
        <f>R293</f>
        <v>0</v>
      </c>
      <c r="S292" s="200"/>
      <c r="T292" s="202">
        <f>T293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3" t="s">
        <v>191</v>
      </c>
      <c r="AT292" s="204" t="s">
        <v>76</v>
      </c>
      <c r="AU292" s="204" t="s">
        <v>77</v>
      </c>
      <c r="AY292" s="203" t="s">
        <v>173</v>
      </c>
      <c r="BK292" s="205">
        <f>BK293</f>
        <v>0</v>
      </c>
    </row>
    <row r="293" s="12" customFormat="1" ht="22.8" customHeight="1">
      <c r="A293" s="12"/>
      <c r="B293" s="192"/>
      <c r="C293" s="193"/>
      <c r="D293" s="194" t="s">
        <v>76</v>
      </c>
      <c r="E293" s="206" t="s">
        <v>563</v>
      </c>
      <c r="F293" s="206" t="s">
        <v>564</v>
      </c>
      <c r="G293" s="193"/>
      <c r="H293" s="193"/>
      <c r="I293" s="196"/>
      <c r="J293" s="207">
        <f>BK293</f>
        <v>0</v>
      </c>
      <c r="K293" s="193"/>
      <c r="L293" s="198"/>
      <c r="M293" s="199"/>
      <c r="N293" s="200"/>
      <c r="O293" s="200"/>
      <c r="P293" s="201">
        <f>SUM(P294:P299)</f>
        <v>0</v>
      </c>
      <c r="Q293" s="200"/>
      <c r="R293" s="201">
        <f>SUM(R294:R299)</f>
        <v>0</v>
      </c>
      <c r="S293" s="200"/>
      <c r="T293" s="202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3" t="s">
        <v>191</v>
      </c>
      <c r="AT293" s="204" t="s">
        <v>76</v>
      </c>
      <c r="AU293" s="204" t="s">
        <v>85</v>
      </c>
      <c r="AY293" s="203" t="s">
        <v>173</v>
      </c>
      <c r="BK293" s="205">
        <f>SUM(BK294:BK299)</f>
        <v>0</v>
      </c>
    </row>
    <row r="294" s="2" customFormat="1" ht="24.15" customHeight="1">
      <c r="A294" s="41"/>
      <c r="B294" s="42"/>
      <c r="C294" s="208" t="s">
        <v>448</v>
      </c>
      <c r="D294" s="208" t="s">
        <v>175</v>
      </c>
      <c r="E294" s="209" t="s">
        <v>566</v>
      </c>
      <c r="F294" s="210" t="s">
        <v>567</v>
      </c>
      <c r="G294" s="211" t="s">
        <v>137</v>
      </c>
      <c r="H294" s="212">
        <v>1.6000000000000001</v>
      </c>
      <c r="I294" s="213"/>
      <c r="J294" s="214">
        <f>ROUND(I294*H294,2)</f>
        <v>0</v>
      </c>
      <c r="K294" s="210" t="s">
        <v>178</v>
      </c>
      <c r="L294" s="47"/>
      <c r="M294" s="215" t="s">
        <v>21</v>
      </c>
      <c r="N294" s="216" t="s">
        <v>48</v>
      </c>
      <c r="O294" s="87"/>
      <c r="P294" s="217">
        <f>O294*H294</f>
        <v>0</v>
      </c>
      <c r="Q294" s="217">
        <v>0</v>
      </c>
      <c r="R294" s="217">
        <f>Q294*H294</f>
        <v>0</v>
      </c>
      <c r="S294" s="217">
        <v>0</v>
      </c>
      <c r="T294" s="218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9" t="s">
        <v>537</v>
      </c>
      <c r="AT294" s="219" t="s">
        <v>175</v>
      </c>
      <c r="AU294" s="219" t="s">
        <v>88</v>
      </c>
      <c r="AY294" s="20" t="s">
        <v>173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20" t="s">
        <v>85</v>
      </c>
      <c r="BK294" s="220">
        <f>ROUND(I294*H294,2)</f>
        <v>0</v>
      </c>
      <c r="BL294" s="20" t="s">
        <v>537</v>
      </c>
      <c r="BM294" s="219" t="s">
        <v>801</v>
      </c>
    </row>
    <row r="295" s="2" customFormat="1">
      <c r="A295" s="41"/>
      <c r="B295" s="42"/>
      <c r="C295" s="43"/>
      <c r="D295" s="221" t="s">
        <v>181</v>
      </c>
      <c r="E295" s="43"/>
      <c r="F295" s="222" t="s">
        <v>569</v>
      </c>
      <c r="G295" s="43"/>
      <c r="H295" s="43"/>
      <c r="I295" s="223"/>
      <c r="J295" s="43"/>
      <c r="K295" s="43"/>
      <c r="L295" s="47"/>
      <c r="M295" s="224"/>
      <c r="N295" s="225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181</v>
      </c>
      <c r="AU295" s="20" t="s">
        <v>88</v>
      </c>
    </row>
    <row r="296" s="13" customFormat="1">
      <c r="A296" s="13"/>
      <c r="B296" s="226"/>
      <c r="C296" s="227"/>
      <c r="D296" s="228" t="s">
        <v>183</v>
      </c>
      <c r="E296" s="229" t="s">
        <v>21</v>
      </c>
      <c r="F296" s="230" t="s">
        <v>595</v>
      </c>
      <c r="G296" s="227"/>
      <c r="H296" s="231">
        <v>1.6000000000000001</v>
      </c>
      <c r="I296" s="232"/>
      <c r="J296" s="227"/>
      <c r="K296" s="227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183</v>
      </c>
      <c r="AU296" s="237" t="s">
        <v>88</v>
      </c>
      <c r="AV296" s="13" t="s">
        <v>88</v>
      </c>
      <c r="AW296" s="13" t="s">
        <v>38</v>
      </c>
      <c r="AX296" s="13" t="s">
        <v>85</v>
      </c>
      <c r="AY296" s="237" t="s">
        <v>173</v>
      </c>
    </row>
    <row r="297" s="2" customFormat="1" ht="16.5" customHeight="1">
      <c r="A297" s="41"/>
      <c r="B297" s="42"/>
      <c r="C297" s="259" t="s">
        <v>453</v>
      </c>
      <c r="D297" s="259" t="s">
        <v>253</v>
      </c>
      <c r="E297" s="260" t="s">
        <v>571</v>
      </c>
      <c r="F297" s="261" t="s">
        <v>572</v>
      </c>
      <c r="G297" s="262" t="s">
        <v>137</v>
      </c>
      <c r="H297" s="263">
        <v>1.6000000000000001</v>
      </c>
      <c r="I297" s="264"/>
      <c r="J297" s="265">
        <f>ROUND(I297*H297,2)</f>
        <v>0</v>
      </c>
      <c r="K297" s="261" t="s">
        <v>21</v>
      </c>
      <c r="L297" s="266"/>
      <c r="M297" s="267" t="s">
        <v>21</v>
      </c>
      <c r="N297" s="268" t="s">
        <v>48</v>
      </c>
      <c r="O297" s="87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9" t="s">
        <v>573</v>
      </c>
      <c r="AT297" s="219" t="s">
        <v>253</v>
      </c>
      <c r="AU297" s="219" t="s">
        <v>88</v>
      </c>
      <c r="AY297" s="20" t="s">
        <v>173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20" t="s">
        <v>85</v>
      </c>
      <c r="BK297" s="220">
        <f>ROUND(I297*H297,2)</f>
        <v>0</v>
      </c>
      <c r="BL297" s="20" t="s">
        <v>573</v>
      </c>
      <c r="BM297" s="219" t="s">
        <v>802</v>
      </c>
    </row>
    <row r="298" s="13" customFormat="1">
      <c r="A298" s="13"/>
      <c r="B298" s="226"/>
      <c r="C298" s="227"/>
      <c r="D298" s="228" t="s">
        <v>183</v>
      </c>
      <c r="E298" s="229" t="s">
        <v>595</v>
      </c>
      <c r="F298" s="230" t="s">
        <v>803</v>
      </c>
      <c r="G298" s="227"/>
      <c r="H298" s="231">
        <v>1.6000000000000001</v>
      </c>
      <c r="I298" s="232"/>
      <c r="J298" s="227"/>
      <c r="K298" s="227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183</v>
      </c>
      <c r="AU298" s="237" t="s">
        <v>88</v>
      </c>
      <c r="AV298" s="13" t="s">
        <v>88</v>
      </c>
      <c r="AW298" s="13" t="s">
        <v>38</v>
      </c>
      <c r="AX298" s="13" t="s">
        <v>85</v>
      </c>
      <c r="AY298" s="237" t="s">
        <v>173</v>
      </c>
    </row>
    <row r="299" s="2" customFormat="1" ht="16.5" customHeight="1">
      <c r="A299" s="41"/>
      <c r="B299" s="42"/>
      <c r="C299" s="208" t="s">
        <v>459</v>
      </c>
      <c r="D299" s="208" t="s">
        <v>175</v>
      </c>
      <c r="E299" s="209" t="s">
        <v>577</v>
      </c>
      <c r="F299" s="210" t="s">
        <v>578</v>
      </c>
      <c r="G299" s="211" t="s">
        <v>188</v>
      </c>
      <c r="H299" s="212">
        <v>2</v>
      </c>
      <c r="I299" s="213"/>
      <c r="J299" s="214">
        <f>ROUND(I299*H299,2)</f>
        <v>0</v>
      </c>
      <c r="K299" s="210" t="s">
        <v>21</v>
      </c>
      <c r="L299" s="47"/>
      <c r="M299" s="281" t="s">
        <v>21</v>
      </c>
      <c r="N299" s="282" t="s">
        <v>48</v>
      </c>
      <c r="O299" s="283"/>
      <c r="P299" s="284">
        <f>O299*H299</f>
        <v>0</v>
      </c>
      <c r="Q299" s="284">
        <v>0</v>
      </c>
      <c r="R299" s="284">
        <f>Q299*H299</f>
        <v>0</v>
      </c>
      <c r="S299" s="284">
        <v>0</v>
      </c>
      <c r="T299" s="285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9" t="s">
        <v>537</v>
      </c>
      <c r="AT299" s="219" t="s">
        <v>175</v>
      </c>
      <c r="AU299" s="219" t="s">
        <v>88</v>
      </c>
      <c r="AY299" s="20" t="s">
        <v>173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20" t="s">
        <v>85</v>
      </c>
      <c r="BK299" s="220">
        <f>ROUND(I299*H299,2)</f>
        <v>0</v>
      </c>
      <c r="BL299" s="20" t="s">
        <v>537</v>
      </c>
      <c r="BM299" s="219" t="s">
        <v>804</v>
      </c>
    </row>
    <row r="300" s="2" customFormat="1" ht="6.96" customHeight="1">
      <c r="A300" s="41"/>
      <c r="B300" s="62"/>
      <c r="C300" s="63"/>
      <c r="D300" s="63"/>
      <c r="E300" s="63"/>
      <c r="F300" s="63"/>
      <c r="G300" s="63"/>
      <c r="H300" s="63"/>
      <c r="I300" s="63"/>
      <c r="J300" s="63"/>
      <c r="K300" s="63"/>
      <c r="L300" s="47"/>
      <c r="M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</row>
  </sheetData>
  <sheetProtection sheet="1" autoFilter="0" formatColumns="0" formatRows="0" objects="1" scenarios="1" spinCount="100000" saltValue="DvBysUucKxfgSWgWwvork3UCx3gOepevac1a7Xosh2dXFeE1RMz/0h7MJJfLZpTHuNIPixa5XTLIECgKcnByKQ==" hashValue="nNrLttNqQTu8u/PnTLWOmCRceZMzopeD+4k1d0Hvfh1AFX+hPh2uZeGdHJgvmhqu0NXrRnH2Ob15T8Bm4fAsuw==" algorithmName="SHA-512" password="CC35"/>
  <autoFilter ref="C88:K29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21151113"/>
    <hyperlink ref="F103" r:id="rId2" display="https://podminky.urs.cz/item/CS_URS_2024_02/131251105"/>
    <hyperlink ref="F111" r:id="rId3" display="https://podminky.urs.cz/item/CS_URS_2024_02/131213701"/>
    <hyperlink ref="F118" r:id="rId4" display="https://podminky.urs.cz/item/CS_URS_2024_02/162351104"/>
    <hyperlink ref="F123" r:id="rId5" display="https://podminky.urs.cz/item/CS_URS_2024_02/162751117"/>
    <hyperlink ref="F131" r:id="rId6" display="https://podminky.urs.cz/item/CS_URS_2024_02/162751119"/>
    <hyperlink ref="F134" r:id="rId7" display="https://podminky.urs.cz/item/CS_URS_2024_02/167151111"/>
    <hyperlink ref="F139" r:id="rId8" display="https://podminky.urs.cz/item/CS_URS_2024_02/171201231"/>
    <hyperlink ref="F142" r:id="rId9" display="https://podminky.urs.cz/item/CS_URS_2024_02/174151101"/>
    <hyperlink ref="F152" r:id="rId10" display="https://podminky.urs.cz/item/CS_URS_2024_02/181351113"/>
    <hyperlink ref="F160" r:id="rId11" display="https://podminky.urs.cz/item/CS_URS_2024_02/181451121"/>
    <hyperlink ref="F165" r:id="rId12" display="https://podminky.urs.cz/item/CS_URS_2024_02/181951111"/>
    <hyperlink ref="F170" r:id="rId13" display="https://podminky.urs.cz/item/CS_URS_2024_02/185803111"/>
    <hyperlink ref="F173" r:id="rId14" display="https://podminky.urs.cz/item/CS_URS_2024_02/185804312"/>
    <hyperlink ref="F177" r:id="rId15" display="https://podminky.urs.cz/item/CS_URS_2024_02/185851121"/>
    <hyperlink ref="F180" r:id="rId16" display="https://podminky.urs.cz/item/CS_URS_2024_02/185851129"/>
    <hyperlink ref="F189" r:id="rId17" display="https://podminky.urs.cz/item/CS_URS_2024_02/321351010"/>
    <hyperlink ref="F197" r:id="rId18" display="https://podminky.urs.cz/item/CS_URS_2024_02/321352010"/>
    <hyperlink ref="F200" r:id="rId19" display="https://podminky.urs.cz/item/CS_URS_2024_02/358325114"/>
    <hyperlink ref="F205" r:id="rId20" display="https://podminky.urs.cz/item/CS_URS_2024_02/451315114"/>
    <hyperlink ref="F214" r:id="rId21" display="https://podminky.urs.cz/item/CS_URS_2024_02/451317777"/>
    <hyperlink ref="F217" r:id="rId22" display="https://podminky.urs.cz/item/CS_URS_2024_02/451571111"/>
    <hyperlink ref="F220" r:id="rId23" display="https://podminky.urs.cz/item/CS_URS_2024_02/457971111"/>
    <hyperlink ref="F226" r:id="rId24" display="https://podminky.urs.cz/item/CS_URS_2024_02/465511127"/>
    <hyperlink ref="F230" r:id="rId25" display="https://podminky.urs.cz/item/CS_URS_2024_02/899102211"/>
    <hyperlink ref="F247" r:id="rId26" display="https://podminky.urs.cz/item/CS_URS_2024_02/931992121"/>
    <hyperlink ref="F255" r:id="rId27" display="https://podminky.urs.cz/item/CS_URS_2024_02/931994105"/>
    <hyperlink ref="F259" r:id="rId28" display="https://podminky.urs.cz/item/CS_URS_2024_02/931994106"/>
    <hyperlink ref="F263" r:id="rId29" display="https://podminky.urs.cz/item/CS_URS_2024_02/931994142"/>
    <hyperlink ref="F267" r:id="rId30" display="https://podminky.urs.cz/item/CS_URS_2024_02/931994151"/>
    <hyperlink ref="F280" r:id="rId31" display="https://podminky.urs.cz/item/CS_URS_2024_02/997321511"/>
    <hyperlink ref="F282" r:id="rId32" display="https://podminky.urs.cz/item/CS_URS_2024_02/997321519"/>
    <hyperlink ref="F286" r:id="rId33" display="https://podminky.urs.cz/item/CS_URS_2024_02/997013862"/>
    <hyperlink ref="F288" r:id="rId34" display="https://podminky.urs.cz/item/CS_URS_2024_02/997013631"/>
    <hyperlink ref="F291" r:id="rId35" display="https://podminky.urs.cz/item/CS_URS_2024_02/998332011"/>
    <hyperlink ref="F295" r:id="rId36" display="https://podminky.urs.cz/item/CS_URS_2024_02/46074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103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Hráz p. b. na Vsetínské Bečvě – Vsetín – úprava hráze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116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805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87</v>
      </c>
      <c r="G11" s="41"/>
      <c r="H11" s="41"/>
      <c r="I11" s="136" t="s">
        <v>20</v>
      </c>
      <c r="J11" s="140" t="s">
        <v>21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19. 12. 2018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139</v>
      </c>
      <c r="F15" s="41"/>
      <c r="G15" s="41"/>
      <c r="H15" s="41"/>
      <c r="I15" s="136" t="s">
        <v>30</v>
      </c>
      <c r="J15" s="140" t="s">
        <v>31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32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34</v>
      </c>
      <c r="E20" s="41"/>
      <c r="F20" s="41"/>
      <c r="G20" s="41"/>
      <c r="H20" s="41"/>
      <c r="I20" s="136" t="s">
        <v>27</v>
      </c>
      <c r="J20" s="140" t="s">
        <v>35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36</v>
      </c>
      <c r="F21" s="41"/>
      <c r="G21" s="41"/>
      <c r="H21" s="41"/>
      <c r="I21" s="136" t="s">
        <v>30</v>
      </c>
      <c r="J21" s="140" t="s">
        <v>37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39</v>
      </c>
      <c r="E23" s="41"/>
      <c r="F23" s="41"/>
      <c r="G23" s="41"/>
      <c r="H23" s="41"/>
      <c r="I23" s="136" t="s">
        <v>27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30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41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21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43</v>
      </c>
      <c r="E30" s="41"/>
      <c r="F30" s="41"/>
      <c r="G30" s="41"/>
      <c r="H30" s="41"/>
      <c r="I30" s="41"/>
      <c r="J30" s="148">
        <f>ROUND(J86,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45</v>
      </c>
      <c r="G32" s="41"/>
      <c r="H32" s="41"/>
      <c r="I32" s="149" t="s">
        <v>44</v>
      </c>
      <c r="J32" s="149" t="s">
        <v>46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47</v>
      </c>
      <c r="E33" s="136" t="s">
        <v>48</v>
      </c>
      <c r="F33" s="151">
        <f>ROUND((SUM(BE86:BE116)),  2)</f>
        <v>0</v>
      </c>
      <c r="G33" s="41"/>
      <c r="H33" s="41"/>
      <c r="I33" s="152">
        <v>0.20999999999999999</v>
      </c>
      <c r="J33" s="151">
        <f>ROUND(((SUM(BE86:BE116))*I33),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49</v>
      </c>
      <c r="F34" s="151">
        <f>ROUND((SUM(BF86:BF116)),  2)</f>
        <v>0</v>
      </c>
      <c r="G34" s="41"/>
      <c r="H34" s="41"/>
      <c r="I34" s="152">
        <v>0.14999999999999999</v>
      </c>
      <c r="J34" s="151">
        <f>ROUND(((SUM(BF86:BF116))*I34),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50</v>
      </c>
      <c r="F35" s="151">
        <f>ROUND((SUM(BG86:BG116)),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51</v>
      </c>
      <c r="F36" s="151">
        <f>ROUND((SUM(BH86:BH116)),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52</v>
      </c>
      <c r="F37" s="151">
        <f>ROUND((SUM(BI86:BI116)),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146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Hráz p. b. na Vsetínské Bečvě – Vsetín – úprava hráze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116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Vsetín</v>
      </c>
      <c r="G52" s="43"/>
      <c r="H52" s="43"/>
      <c r="I52" s="35" t="s">
        <v>24</v>
      </c>
      <c r="J52" s="75" t="str">
        <f>IF(J12="","",J12)</f>
        <v>19. 12. 2018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>Povodí Moravy, státní podnik</v>
      </c>
      <c r="G54" s="43"/>
      <c r="H54" s="43"/>
      <c r="I54" s="35" t="s">
        <v>34</v>
      </c>
      <c r="J54" s="39" t="str">
        <f>E21</f>
        <v>AQUATIS a. s.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32</v>
      </c>
      <c r="D55" s="43"/>
      <c r="E55" s="43"/>
      <c r="F55" s="30" t="str">
        <f>IF(E18="","",E18)</f>
        <v>Vyplň údaj</v>
      </c>
      <c r="G55" s="43"/>
      <c r="H55" s="43"/>
      <c r="I55" s="35" t="s">
        <v>39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147</v>
      </c>
      <c r="D57" s="166"/>
      <c r="E57" s="166"/>
      <c r="F57" s="166"/>
      <c r="G57" s="166"/>
      <c r="H57" s="166"/>
      <c r="I57" s="166"/>
      <c r="J57" s="167" t="s">
        <v>148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75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149</v>
      </c>
    </row>
    <row r="60" s="9" customFormat="1" ht="24.96" customHeight="1">
      <c r="A60" s="9"/>
      <c r="B60" s="169"/>
      <c r="C60" s="170"/>
      <c r="D60" s="171" t="s">
        <v>150</v>
      </c>
      <c r="E60" s="172"/>
      <c r="F60" s="172"/>
      <c r="G60" s="172"/>
      <c r="H60" s="172"/>
      <c r="I60" s="172"/>
      <c r="J60" s="173">
        <f>J87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151</v>
      </c>
      <c r="E61" s="178"/>
      <c r="F61" s="178"/>
      <c r="G61" s="178"/>
      <c r="H61" s="178"/>
      <c r="I61" s="178"/>
      <c r="J61" s="179">
        <f>J88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805</v>
      </c>
      <c r="E62" s="172"/>
      <c r="F62" s="172"/>
      <c r="G62" s="172"/>
      <c r="H62" s="172"/>
      <c r="I62" s="172"/>
      <c r="J62" s="173">
        <f>J101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806</v>
      </c>
      <c r="E63" s="178"/>
      <c r="F63" s="178"/>
      <c r="G63" s="178"/>
      <c r="H63" s="178"/>
      <c r="I63" s="178"/>
      <c r="J63" s="179">
        <f>J102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807</v>
      </c>
      <c r="E64" s="178"/>
      <c r="F64" s="178"/>
      <c r="G64" s="178"/>
      <c r="H64" s="178"/>
      <c r="I64" s="178"/>
      <c r="J64" s="179">
        <f>J104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808</v>
      </c>
      <c r="E65" s="178"/>
      <c r="F65" s="178"/>
      <c r="G65" s="178"/>
      <c r="H65" s="178"/>
      <c r="I65" s="178"/>
      <c r="J65" s="179">
        <f>J106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809</v>
      </c>
      <c r="E66" s="178"/>
      <c r="F66" s="178"/>
      <c r="G66" s="178"/>
      <c r="H66" s="178"/>
      <c r="I66" s="178"/>
      <c r="J66" s="179">
        <f>J110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158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4" t="str">
        <f>E7</f>
        <v>Hráz p. b. na Vsetínské Bečvě – Vsetín – úprava hráze</v>
      </c>
      <c r="F76" s="35"/>
      <c r="G76" s="35"/>
      <c r="H76" s="35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116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VON - Vedlejší a ostatní náklady</v>
      </c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22</v>
      </c>
      <c r="D80" s="43"/>
      <c r="E80" s="43"/>
      <c r="F80" s="30" t="str">
        <f>F12</f>
        <v>Vsetín</v>
      </c>
      <c r="G80" s="43"/>
      <c r="H80" s="43"/>
      <c r="I80" s="35" t="s">
        <v>24</v>
      </c>
      <c r="J80" s="75" t="str">
        <f>IF(J12="","",J12)</f>
        <v>19. 12. 2018</v>
      </c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26</v>
      </c>
      <c r="D82" s="43"/>
      <c r="E82" s="43"/>
      <c r="F82" s="30" t="str">
        <f>E15</f>
        <v>Povodí Moravy, státní podnik</v>
      </c>
      <c r="G82" s="43"/>
      <c r="H82" s="43"/>
      <c r="I82" s="35" t="s">
        <v>34</v>
      </c>
      <c r="J82" s="39" t="str">
        <f>E21</f>
        <v>AQUATIS a. s.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32</v>
      </c>
      <c r="D83" s="43"/>
      <c r="E83" s="43"/>
      <c r="F83" s="30" t="str">
        <f>IF(E18="","",E18)</f>
        <v>Vyplň údaj</v>
      </c>
      <c r="G83" s="43"/>
      <c r="H83" s="43"/>
      <c r="I83" s="35" t="s">
        <v>39</v>
      </c>
      <c r="J83" s="39" t="str">
        <f>E24</f>
        <v xml:space="preserve"> </v>
      </c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1"/>
      <c r="B85" s="182"/>
      <c r="C85" s="183" t="s">
        <v>159</v>
      </c>
      <c r="D85" s="184" t="s">
        <v>62</v>
      </c>
      <c r="E85" s="184" t="s">
        <v>58</v>
      </c>
      <c r="F85" s="184" t="s">
        <v>59</v>
      </c>
      <c r="G85" s="184" t="s">
        <v>160</v>
      </c>
      <c r="H85" s="184" t="s">
        <v>161</v>
      </c>
      <c r="I85" s="184" t="s">
        <v>162</v>
      </c>
      <c r="J85" s="184" t="s">
        <v>148</v>
      </c>
      <c r="K85" s="185" t="s">
        <v>163</v>
      </c>
      <c r="L85" s="186"/>
      <c r="M85" s="95" t="s">
        <v>21</v>
      </c>
      <c r="N85" s="96" t="s">
        <v>47</v>
      </c>
      <c r="O85" s="96" t="s">
        <v>164</v>
      </c>
      <c r="P85" s="96" t="s">
        <v>165</v>
      </c>
      <c r="Q85" s="96" t="s">
        <v>166</v>
      </c>
      <c r="R85" s="96" t="s">
        <v>167</v>
      </c>
      <c r="S85" s="96" t="s">
        <v>168</v>
      </c>
      <c r="T85" s="97" t="s">
        <v>169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41"/>
      <c r="B86" s="42"/>
      <c r="C86" s="102" t="s">
        <v>170</v>
      </c>
      <c r="D86" s="43"/>
      <c r="E86" s="43"/>
      <c r="F86" s="43"/>
      <c r="G86" s="43"/>
      <c r="H86" s="43"/>
      <c r="I86" s="43"/>
      <c r="J86" s="187">
        <f>BK86</f>
        <v>0</v>
      </c>
      <c r="K86" s="43"/>
      <c r="L86" s="47"/>
      <c r="M86" s="98"/>
      <c r="N86" s="188"/>
      <c r="O86" s="99"/>
      <c r="P86" s="189">
        <f>P87+P101</f>
        <v>0</v>
      </c>
      <c r="Q86" s="99"/>
      <c r="R86" s="189">
        <f>R87+R101</f>
        <v>0.31217</v>
      </c>
      <c r="S86" s="99"/>
      <c r="T86" s="190">
        <f>T87+T101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76</v>
      </c>
      <c r="AU86" s="20" t="s">
        <v>149</v>
      </c>
      <c r="BK86" s="191">
        <f>BK87+BK101</f>
        <v>0</v>
      </c>
    </row>
    <row r="87" s="12" customFormat="1" ht="25.92" customHeight="1">
      <c r="A87" s="12"/>
      <c r="B87" s="192"/>
      <c r="C87" s="193"/>
      <c r="D87" s="194" t="s">
        <v>76</v>
      </c>
      <c r="E87" s="195" t="s">
        <v>171</v>
      </c>
      <c r="F87" s="195" t="s">
        <v>172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P88</f>
        <v>0</v>
      </c>
      <c r="Q87" s="200"/>
      <c r="R87" s="201">
        <f>R88</f>
        <v>0.31217</v>
      </c>
      <c r="S87" s="200"/>
      <c r="T87" s="202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85</v>
      </c>
      <c r="AT87" s="204" t="s">
        <v>76</v>
      </c>
      <c r="AU87" s="204" t="s">
        <v>77</v>
      </c>
      <c r="AY87" s="203" t="s">
        <v>173</v>
      </c>
      <c r="BK87" s="205">
        <f>BK88</f>
        <v>0</v>
      </c>
    </row>
    <row r="88" s="12" customFormat="1" ht="22.8" customHeight="1">
      <c r="A88" s="12"/>
      <c r="B88" s="192"/>
      <c r="C88" s="193"/>
      <c r="D88" s="194" t="s">
        <v>76</v>
      </c>
      <c r="E88" s="206" t="s">
        <v>85</v>
      </c>
      <c r="F88" s="206" t="s">
        <v>174</v>
      </c>
      <c r="G88" s="193"/>
      <c r="H88" s="193"/>
      <c r="I88" s="196"/>
      <c r="J88" s="207">
        <f>BK88</f>
        <v>0</v>
      </c>
      <c r="K88" s="193"/>
      <c r="L88" s="198"/>
      <c r="M88" s="199"/>
      <c r="N88" s="200"/>
      <c r="O88" s="200"/>
      <c r="P88" s="201">
        <f>SUM(P89:P100)</f>
        <v>0</v>
      </c>
      <c r="Q88" s="200"/>
      <c r="R88" s="201">
        <f>SUM(R89:R100)</f>
        <v>0.31217</v>
      </c>
      <c r="S88" s="200"/>
      <c r="T88" s="202">
        <f>SUM(T89:T100)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85</v>
      </c>
      <c r="AT88" s="204" t="s">
        <v>76</v>
      </c>
      <c r="AU88" s="204" t="s">
        <v>85</v>
      </c>
      <c r="AY88" s="203" t="s">
        <v>173</v>
      </c>
      <c r="BK88" s="205">
        <f>SUM(BK89:BK100)</f>
        <v>0</v>
      </c>
    </row>
    <row r="89" s="2" customFormat="1" ht="21.75" customHeight="1">
      <c r="A89" s="41"/>
      <c r="B89" s="42"/>
      <c r="C89" s="208" t="s">
        <v>235</v>
      </c>
      <c r="D89" s="208" t="s">
        <v>175</v>
      </c>
      <c r="E89" s="209" t="s">
        <v>810</v>
      </c>
      <c r="F89" s="210" t="s">
        <v>811</v>
      </c>
      <c r="G89" s="211" t="s">
        <v>188</v>
      </c>
      <c r="H89" s="212">
        <v>53</v>
      </c>
      <c r="I89" s="213"/>
      <c r="J89" s="214">
        <f>ROUND(I89*H89,2)</f>
        <v>0</v>
      </c>
      <c r="K89" s="210" t="s">
        <v>812</v>
      </c>
      <c r="L89" s="47"/>
      <c r="M89" s="215" t="s">
        <v>21</v>
      </c>
      <c r="N89" s="216" t="s">
        <v>48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179</v>
      </c>
      <c r="AT89" s="219" t="s">
        <v>175</v>
      </c>
      <c r="AU89" s="219" t="s">
        <v>88</v>
      </c>
      <c r="AY89" s="20" t="s">
        <v>173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85</v>
      </c>
      <c r="BK89" s="220">
        <f>ROUND(I89*H89,2)</f>
        <v>0</v>
      </c>
      <c r="BL89" s="20" t="s">
        <v>179</v>
      </c>
      <c r="BM89" s="219" t="s">
        <v>813</v>
      </c>
    </row>
    <row r="90" s="2" customFormat="1">
      <c r="A90" s="41"/>
      <c r="B90" s="42"/>
      <c r="C90" s="43"/>
      <c r="D90" s="221" t="s">
        <v>181</v>
      </c>
      <c r="E90" s="43"/>
      <c r="F90" s="222" t="s">
        <v>814</v>
      </c>
      <c r="G90" s="43"/>
      <c r="H90" s="43"/>
      <c r="I90" s="223"/>
      <c r="J90" s="43"/>
      <c r="K90" s="43"/>
      <c r="L90" s="47"/>
      <c r="M90" s="224"/>
      <c r="N90" s="225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181</v>
      </c>
      <c r="AU90" s="20" t="s">
        <v>88</v>
      </c>
    </row>
    <row r="91" s="2" customFormat="1" ht="24.15" customHeight="1">
      <c r="A91" s="41"/>
      <c r="B91" s="42"/>
      <c r="C91" s="208" t="s">
        <v>247</v>
      </c>
      <c r="D91" s="208" t="s">
        <v>175</v>
      </c>
      <c r="E91" s="209" t="s">
        <v>815</v>
      </c>
      <c r="F91" s="210" t="s">
        <v>816</v>
      </c>
      <c r="G91" s="211" t="s">
        <v>188</v>
      </c>
      <c r="H91" s="212">
        <v>53</v>
      </c>
      <c r="I91" s="213"/>
      <c r="J91" s="214">
        <f>ROUND(I91*H91,2)</f>
        <v>0</v>
      </c>
      <c r="K91" s="210" t="s">
        <v>812</v>
      </c>
      <c r="L91" s="47"/>
      <c r="M91" s="215" t="s">
        <v>21</v>
      </c>
      <c r="N91" s="216" t="s">
        <v>48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179</v>
      </c>
      <c r="AT91" s="219" t="s">
        <v>175</v>
      </c>
      <c r="AU91" s="219" t="s">
        <v>88</v>
      </c>
      <c r="AY91" s="20" t="s">
        <v>173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85</v>
      </c>
      <c r="BK91" s="220">
        <f>ROUND(I91*H91,2)</f>
        <v>0</v>
      </c>
      <c r="BL91" s="20" t="s">
        <v>179</v>
      </c>
      <c r="BM91" s="219" t="s">
        <v>817</v>
      </c>
    </row>
    <row r="92" s="2" customFormat="1">
      <c r="A92" s="41"/>
      <c r="B92" s="42"/>
      <c r="C92" s="43"/>
      <c r="D92" s="221" t="s">
        <v>181</v>
      </c>
      <c r="E92" s="43"/>
      <c r="F92" s="222" t="s">
        <v>818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181</v>
      </c>
      <c r="AU92" s="20" t="s">
        <v>88</v>
      </c>
    </row>
    <row r="93" s="2" customFormat="1" ht="16.5" customHeight="1">
      <c r="A93" s="41"/>
      <c r="B93" s="42"/>
      <c r="C93" s="259" t="s">
        <v>252</v>
      </c>
      <c r="D93" s="259" t="s">
        <v>253</v>
      </c>
      <c r="E93" s="260" t="s">
        <v>819</v>
      </c>
      <c r="F93" s="261" t="s">
        <v>820</v>
      </c>
      <c r="G93" s="262" t="s">
        <v>188</v>
      </c>
      <c r="H93" s="263">
        <v>53</v>
      </c>
      <c r="I93" s="264"/>
      <c r="J93" s="265">
        <f>ROUND(I93*H93,2)</f>
        <v>0</v>
      </c>
      <c r="K93" s="261" t="s">
        <v>21</v>
      </c>
      <c r="L93" s="266"/>
      <c r="M93" s="267" t="s">
        <v>21</v>
      </c>
      <c r="N93" s="268" t="s">
        <v>48</v>
      </c>
      <c r="O93" s="87"/>
      <c r="P93" s="217">
        <f>O93*H93</f>
        <v>0</v>
      </c>
      <c r="Q93" s="217">
        <v>0.0023</v>
      </c>
      <c r="R93" s="217">
        <f>Q93*H93</f>
        <v>0.12189999999999999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215</v>
      </c>
      <c r="AT93" s="219" t="s">
        <v>253</v>
      </c>
      <c r="AU93" s="219" t="s">
        <v>88</v>
      </c>
      <c r="AY93" s="20" t="s">
        <v>173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85</v>
      </c>
      <c r="BK93" s="220">
        <f>ROUND(I93*H93,2)</f>
        <v>0</v>
      </c>
      <c r="BL93" s="20" t="s">
        <v>179</v>
      </c>
      <c r="BM93" s="219" t="s">
        <v>821</v>
      </c>
    </row>
    <row r="94" s="2" customFormat="1">
      <c r="A94" s="41"/>
      <c r="B94" s="42"/>
      <c r="C94" s="43"/>
      <c r="D94" s="228" t="s">
        <v>551</v>
      </c>
      <c r="E94" s="43"/>
      <c r="F94" s="280" t="s">
        <v>822</v>
      </c>
      <c r="G94" s="43"/>
      <c r="H94" s="43"/>
      <c r="I94" s="223"/>
      <c r="J94" s="43"/>
      <c r="K94" s="43"/>
      <c r="L94" s="47"/>
      <c r="M94" s="224"/>
      <c r="N94" s="225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551</v>
      </c>
      <c r="AU94" s="20" t="s">
        <v>88</v>
      </c>
    </row>
    <row r="95" s="13" customFormat="1">
      <c r="A95" s="13"/>
      <c r="B95" s="226"/>
      <c r="C95" s="227"/>
      <c r="D95" s="228" t="s">
        <v>183</v>
      </c>
      <c r="E95" s="229" t="s">
        <v>21</v>
      </c>
      <c r="F95" s="230" t="s">
        <v>823</v>
      </c>
      <c r="G95" s="227"/>
      <c r="H95" s="231">
        <v>38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183</v>
      </c>
      <c r="AU95" s="237" t="s">
        <v>88</v>
      </c>
      <c r="AV95" s="13" t="s">
        <v>88</v>
      </c>
      <c r="AW95" s="13" t="s">
        <v>38</v>
      </c>
      <c r="AX95" s="13" t="s">
        <v>77</v>
      </c>
      <c r="AY95" s="237" t="s">
        <v>173</v>
      </c>
    </row>
    <row r="96" s="13" customFormat="1">
      <c r="A96" s="13"/>
      <c r="B96" s="226"/>
      <c r="C96" s="227"/>
      <c r="D96" s="228" t="s">
        <v>183</v>
      </c>
      <c r="E96" s="229" t="s">
        <v>21</v>
      </c>
      <c r="F96" s="230" t="s">
        <v>824</v>
      </c>
      <c r="G96" s="227"/>
      <c r="H96" s="231">
        <v>15</v>
      </c>
      <c r="I96" s="232"/>
      <c r="J96" s="227"/>
      <c r="K96" s="227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183</v>
      </c>
      <c r="AU96" s="237" t="s">
        <v>88</v>
      </c>
      <c r="AV96" s="13" t="s">
        <v>88</v>
      </c>
      <c r="AW96" s="13" t="s">
        <v>38</v>
      </c>
      <c r="AX96" s="13" t="s">
        <v>77</v>
      </c>
      <c r="AY96" s="237" t="s">
        <v>173</v>
      </c>
    </row>
    <row r="97" s="15" customFormat="1">
      <c r="A97" s="15"/>
      <c r="B97" s="248"/>
      <c r="C97" s="249"/>
      <c r="D97" s="228" t="s">
        <v>183</v>
      </c>
      <c r="E97" s="250" t="s">
        <v>21</v>
      </c>
      <c r="F97" s="251" t="s">
        <v>246</v>
      </c>
      <c r="G97" s="249"/>
      <c r="H97" s="252">
        <v>53</v>
      </c>
      <c r="I97" s="253"/>
      <c r="J97" s="249"/>
      <c r="K97" s="249"/>
      <c r="L97" s="254"/>
      <c r="M97" s="255"/>
      <c r="N97" s="256"/>
      <c r="O97" s="256"/>
      <c r="P97" s="256"/>
      <c r="Q97" s="256"/>
      <c r="R97" s="256"/>
      <c r="S97" s="256"/>
      <c r="T97" s="257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8" t="s">
        <v>183</v>
      </c>
      <c r="AU97" s="258" t="s">
        <v>88</v>
      </c>
      <c r="AV97" s="15" t="s">
        <v>179</v>
      </c>
      <c r="AW97" s="15" t="s">
        <v>38</v>
      </c>
      <c r="AX97" s="15" t="s">
        <v>85</v>
      </c>
      <c r="AY97" s="258" t="s">
        <v>173</v>
      </c>
    </row>
    <row r="98" s="2" customFormat="1" ht="16.5" customHeight="1">
      <c r="A98" s="41"/>
      <c r="B98" s="42"/>
      <c r="C98" s="208" t="s">
        <v>8</v>
      </c>
      <c r="D98" s="208" t="s">
        <v>175</v>
      </c>
      <c r="E98" s="209" t="s">
        <v>825</v>
      </c>
      <c r="F98" s="210" t="s">
        <v>826</v>
      </c>
      <c r="G98" s="211" t="s">
        <v>188</v>
      </c>
      <c r="H98" s="212">
        <v>53</v>
      </c>
      <c r="I98" s="213"/>
      <c r="J98" s="214">
        <f>ROUND(I98*H98,2)</f>
        <v>0</v>
      </c>
      <c r="K98" s="210" t="s">
        <v>812</v>
      </c>
      <c r="L98" s="47"/>
      <c r="M98" s="215" t="s">
        <v>21</v>
      </c>
      <c r="N98" s="216" t="s">
        <v>48</v>
      </c>
      <c r="O98" s="87"/>
      <c r="P98" s="217">
        <f>O98*H98</f>
        <v>0</v>
      </c>
      <c r="Q98" s="217">
        <v>5.0000000000000002E-05</v>
      </c>
      <c r="R98" s="217">
        <f>Q98*H98</f>
        <v>0.00265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179</v>
      </c>
      <c r="AT98" s="219" t="s">
        <v>175</v>
      </c>
      <c r="AU98" s="219" t="s">
        <v>88</v>
      </c>
      <c r="AY98" s="20" t="s">
        <v>173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85</v>
      </c>
      <c r="BK98" s="220">
        <f>ROUND(I98*H98,2)</f>
        <v>0</v>
      </c>
      <c r="BL98" s="20" t="s">
        <v>179</v>
      </c>
      <c r="BM98" s="219" t="s">
        <v>827</v>
      </c>
    </row>
    <row r="99" s="2" customFormat="1">
      <c r="A99" s="41"/>
      <c r="B99" s="42"/>
      <c r="C99" s="43"/>
      <c r="D99" s="221" t="s">
        <v>181</v>
      </c>
      <c r="E99" s="43"/>
      <c r="F99" s="222" t="s">
        <v>828</v>
      </c>
      <c r="G99" s="43"/>
      <c r="H99" s="43"/>
      <c r="I99" s="223"/>
      <c r="J99" s="43"/>
      <c r="K99" s="43"/>
      <c r="L99" s="47"/>
      <c r="M99" s="224"/>
      <c r="N99" s="225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181</v>
      </c>
      <c r="AU99" s="20" t="s">
        <v>88</v>
      </c>
    </row>
    <row r="100" s="2" customFormat="1" ht="16.5" customHeight="1">
      <c r="A100" s="41"/>
      <c r="B100" s="42"/>
      <c r="C100" s="259" t="s">
        <v>264</v>
      </c>
      <c r="D100" s="259" t="s">
        <v>253</v>
      </c>
      <c r="E100" s="260" t="s">
        <v>829</v>
      </c>
      <c r="F100" s="261" t="s">
        <v>830</v>
      </c>
      <c r="G100" s="262" t="s">
        <v>188</v>
      </c>
      <c r="H100" s="263">
        <v>53</v>
      </c>
      <c r="I100" s="264"/>
      <c r="J100" s="265">
        <f>ROUND(I100*H100,2)</f>
        <v>0</v>
      </c>
      <c r="K100" s="261" t="s">
        <v>812</v>
      </c>
      <c r="L100" s="266"/>
      <c r="M100" s="267" t="s">
        <v>21</v>
      </c>
      <c r="N100" s="268" t="s">
        <v>48</v>
      </c>
      <c r="O100" s="87"/>
      <c r="P100" s="217">
        <f>O100*H100</f>
        <v>0</v>
      </c>
      <c r="Q100" s="217">
        <v>0.0035400000000000002</v>
      </c>
      <c r="R100" s="217">
        <f>Q100*H100</f>
        <v>0.18762000000000001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215</v>
      </c>
      <c r="AT100" s="219" t="s">
        <v>253</v>
      </c>
      <c r="AU100" s="219" t="s">
        <v>88</v>
      </c>
      <c r="AY100" s="20" t="s">
        <v>173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85</v>
      </c>
      <c r="BK100" s="220">
        <f>ROUND(I100*H100,2)</f>
        <v>0</v>
      </c>
      <c r="BL100" s="20" t="s">
        <v>179</v>
      </c>
      <c r="BM100" s="219" t="s">
        <v>831</v>
      </c>
    </row>
    <row r="101" s="12" customFormat="1" ht="25.92" customHeight="1">
      <c r="A101" s="12"/>
      <c r="B101" s="192"/>
      <c r="C101" s="193"/>
      <c r="D101" s="194" t="s">
        <v>76</v>
      </c>
      <c r="E101" s="195" t="s">
        <v>92</v>
      </c>
      <c r="F101" s="195" t="s">
        <v>93</v>
      </c>
      <c r="G101" s="193"/>
      <c r="H101" s="193"/>
      <c r="I101" s="196"/>
      <c r="J101" s="197">
        <f>BK101</f>
        <v>0</v>
      </c>
      <c r="K101" s="193"/>
      <c r="L101" s="198"/>
      <c r="M101" s="199"/>
      <c r="N101" s="200"/>
      <c r="O101" s="200"/>
      <c r="P101" s="201">
        <f>P102+P104+P106+P110</f>
        <v>0</v>
      </c>
      <c r="Q101" s="200"/>
      <c r="R101" s="201">
        <f>R102+R104+R106+R110</f>
        <v>0</v>
      </c>
      <c r="S101" s="200"/>
      <c r="T101" s="202">
        <f>T102+T104+T106+T110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3" t="s">
        <v>200</v>
      </c>
      <c r="AT101" s="204" t="s">
        <v>76</v>
      </c>
      <c r="AU101" s="204" t="s">
        <v>77</v>
      </c>
      <c r="AY101" s="203" t="s">
        <v>173</v>
      </c>
      <c r="BK101" s="205">
        <f>BK102+BK104+BK106+BK110</f>
        <v>0</v>
      </c>
    </row>
    <row r="102" s="12" customFormat="1" ht="22.8" customHeight="1">
      <c r="A102" s="12"/>
      <c r="B102" s="192"/>
      <c r="C102" s="193"/>
      <c r="D102" s="194" t="s">
        <v>76</v>
      </c>
      <c r="E102" s="206" t="s">
        <v>832</v>
      </c>
      <c r="F102" s="206" t="s">
        <v>833</v>
      </c>
      <c r="G102" s="193"/>
      <c r="H102" s="193"/>
      <c r="I102" s="196"/>
      <c r="J102" s="207">
        <f>BK102</f>
        <v>0</v>
      </c>
      <c r="K102" s="193"/>
      <c r="L102" s="198"/>
      <c r="M102" s="199"/>
      <c r="N102" s="200"/>
      <c r="O102" s="200"/>
      <c r="P102" s="201">
        <f>P103</f>
        <v>0</v>
      </c>
      <c r="Q102" s="200"/>
      <c r="R102" s="201">
        <f>R103</f>
        <v>0</v>
      </c>
      <c r="S102" s="200"/>
      <c r="T102" s="202">
        <f>T103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3" t="s">
        <v>200</v>
      </c>
      <c r="AT102" s="204" t="s">
        <v>76</v>
      </c>
      <c r="AU102" s="204" t="s">
        <v>85</v>
      </c>
      <c r="AY102" s="203" t="s">
        <v>173</v>
      </c>
      <c r="BK102" s="205">
        <f>BK103</f>
        <v>0</v>
      </c>
    </row>
    <row r="103" s="2" customFormat="1" ht="16.5" customHeight="1">
      <c r="A103" s="41"/>
      <c r="B103" s="42"/>
      <c r="C103" s="208" t="s">
        <v>85</v>
      </c>
      <c r="D103" s="208" t="s">
        <v>175</v>
      </c>
      <c r="E103" s="209" t="s">
        <v>834</v>
      </c>
      <c r="F103" s="210" t="s">
        <v>835</v>
      </c>
      <c r="G103" s="211" t="s">
        <v>732</v>
      </c>
      <c r="H103" s="212">
        <v>1</v>
      </c>
      <c r="I103" s="213"/>
      <c r="J103" s="214">
        <f>ROUND(I103*H103,2)</f>
        <v>0</v>
      </c>
      <c r="K103" s="210" t="s">
        <v>21</v>
      </c>
      <c r="L103" s="47"/>
      <c r="M103" s="215" t="s">
        <v>21</v>
      </c>
      <c r="N103" s="216" t="s">
        <v>48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836</v>
      </c>
      <c r="AT103" s="219" t="s">
        <v>175</v>
      </c>
      <c r="AU103" s="219" t="s">
        <v>88</v>
      </c>
      <c r="AY103" s="20" t="s">
        <v>173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85</v>
      </c>
      <c r="BK103" s="220">
        <f>ROUND(I103*H103,2)</f>
        <v>0</v>
      </c>
      <c r="BL103" s="20" t="s">
        <v>836</v>
      </c>
      <c r="BM103" s="219" t="s">
        <v>837</v>
      </c>
    </row>
    <row r="104" s="12" customFormat="1" ht="22.8" customHeight="1">
      <c r="A104" s="12"/>
      <c r="B104" s="192"/>
      <c r="C104" s="193"/>
      <c r="D104" s="194" t="s">
        <v>76</v>
      </c>
      <c r="E104" s="206" t="s">
        <v>838</v>
      </c>
      <c r="F104" s="206" t="s">
        <v>839</v>
      </c>
      <c r="G104" s="193"/>
      <c r="H104" s="193"/>
      <c r="I104" s="196"/>
      <c r="J104" s="207">
        <f>BK104</f>
        <v>0</v>
      </c>
      <c r="K104" s="193"/>
      <c r="L104" s="198"/>
      <c r="M104" s="199"/>
      <c r="N104" s="200"/>
      <c r="O104" s="200"/>
      <c r="P104" s="201">
        <f>P105</f>
        <v>0</v>
      </c>
      <c r="Q104" s="200"/>
      <c r="R104" s="201">
        <f>R105</f>
        <v>0</v>
      </c>
      <c r="S104" s="200"/>
      <c r="T104" s="202">
        <f>T105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200</v>
      </c>
      <c r="AT104" s="204" t="s">
        <v>76</v>
      </c>
      <c r="AU104" s="204" t="s">
        <v>85</v>
      </c>
      <c r="AY104" s="203" t="s">
        <v>173</v>
      </c>
      <c r="BK104" s="205">
        <f>BK105</f>
        <v>0</v>
      </c>
    </row>
    <row r="105" s="2" customFormat="1" ht="16.5" customHeight="1">
      <c r="A105" s="41"/>
      <c r="B105" s="42"/>
      <c r="C105" s="208" t="s">
        <v>88</v>
      </c>
      <c r="D105" s="208" t="s">
        <v>175</v>
      </c>
      <c r="E105" s="209" t="s">
        <v>840</v>
      </c>
      <c r="F105" s="210" t="s">
        <v>841</v>
      </c>
      <c r="G105" s="211" t="s">
        <v>732</v>
      </c>
      <c r="H105" s="212">
        <v>1</v>
      </c>
      <c r="I105" s="213"/>
      <c r="J105" s="214">
        <f>ROUND(I105*H105,2)</f>
        <v>0</v>
      </c>
      <c r="K105" s="210" t="s">
        <v>21</v>
      </c>
      <c r="L105" s="47"/>
      <c r="M105" s="215" t="s">
        <v>21</v>
      </c>
      <c r="N105" s="216" t="s">
        <v>48</v>
      </c>
      <c r="O105" s="87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836</v>
      </c>
      <c r="AT105" s="219" t="s">
        <v>175</v>
      </c>
      <c r="AU105" s="219" t="s">
        <v>88</v>
      </c>
      <c r="AY105" s="20" t="s">
        <v>173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85</v>
      </c>
      <c r="BK105" s="220">
        <f>ROUND(I105*H105,2)</f>
        <v>0</v>
      </c>
      <c r="BL105" s="20" t="s">
        <v>836</v>
      </c>
      <c r="BM105" s="219" t="s">
        <v>842</v>
      </c>
    </row>
    <row r="106" s="12" customFormat="1" ht="22.8" customHeight="1">
      <c r="A106" s="12"/>
      <c r="B106" s="192"/>
      <c r="C106" s="193"/>
      <c r="D106" s="194" t="s">
        <v>76</v>
      </c>
      <c r="E106" s="206" t="s">
        <v>843</v>
      </c>
      <c r="F106" s="206" t="s">
        <v>844</v>
      </c>
      <c r="G106" s="193"/>
      <c r="H106" s="193"/>
      <c r="I106" s="196"/>
      <c r="J106" s="207">
        <f>BK106</f>
        <v>0</v>
      </c>
      <c r="K106" s="193"/>
      <c r="L106" s="198"/>
      <c r="M106" s="199"/>
      <c r="N106" s="200"/>
      <c r="O106" s="200"/>
      <c r="P106" s="201">
        <f>SUM(P107:P109)</f>
        <v>0</v>
      </c>
      <c r="Q106" s="200"/>
      <c r="R106" s="201">
        <f>SUM(R107:R109)</f>
        <v>0</v>
      </c>
      <c r="S106" s="200"/>
      <c r="T106" s="202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3" t="s">
        <v>200</v>
      </c>
      <c r="AT106" s="204" t="s">
        <v>76</v>
      </c>
      <c r="AU106" s="204" t="s">
        <v>85</v>
      </c>
      <c r="AY106" s="203" t="s">
        <v>173</v>
      </c>
      <c r="BK106" s="205">
        <f>SUM(BK107:BK109)</f>
        <v>0</v>
      </c>
    </row>
    <row r="107" s="2" customFormat="1" ht="16.5" customHeight="1">
      <c r="A107" s="41"/>
      <c r="B107" s="42"/>
      <c r="C107" s="208" t="s">
        <v>191</v>
      </c>
      <c r="D107" s="208" t="s">
        <v>175</v>
      </c>
      <c r="E107" s="209" t="s">
        <v>845</v>
      </c>
      <c r="F107" s="210" t="s">
        <v>846</v>
      </c>
      <c r="G107" s="211" t="s">
        <v>732</v>
      </c>
      <c r="H107" s="212">
        <v>1</v>
      </c>
      <c r="I107" s="213"/>
      <c r="J107" s="214">
        <f>ROUND(I107*H107,2)</f>
        <v>0</v>
      </c>
      <c r="K107" s="210" t="s">
        <v>21</v>
      </c>
      <c r="L107" s="47"/>
      <c r="M107" s="215" t="s">
        <v>21</v>
      </c>
      <c r="N107" s="216" t="s">
        <v>48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836</v>
      </c>
      <c r="AT107" s="219" t="s">
        <v>175</v>
      </c>
      <c r="AU107" s="219" t="s">
        <v>88</v>
      </c>
      <c r="AY107" s="20" t="s">
        <v>173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85</v>
      </c>
      <c r="BK107" s="220">
        <f>ROUND(I107*H107,2)</f>
        <v>0</v>
      </c>
      <c r="BL107" s="20" t="s">
        <v>836</v>
      </c>
      <c r="BM107" s="219" t="s">
        <v>847</v>
      </c>
    </row>
    <row r="108" s="2" customFormat="1" ht="16.5" customHeight="1">
      <c r="A108" s="41"/>
      <c r="B108" s="42"/>
      <c r="C108" s="208" t="s">
        <v>179</v>
      </c>
      <c r="D108" s="208" t="s">
        <v>175</v>
      </c>
      <c r="E108" s="209" t="s">
        <v>848</v>
      </c>
      <c r="F108" s="210" t="s">
        <v>849</v>
      </c>
      <c r="G108" s="211" t="s">
        <v>732</v>
      </c>
      <c r="H108" s="212">
        <v>1</v>
      </c>
      <c r="I108" s="213"/>
      <c r="J108" s="214">
        <f>ROUND(I108*H108,2)</f>
        <v>0</v>
      </c>
      <c r="K108" s="210" t="s">
        <v>21</v>
      </c>
      <c r="L108" s="47"/>
      <c r="M108" s="215" t="s">
        <v>21</v>
      </c>
      <c r="N108" s="216" t="s">
        <v>48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836</v>
      </c>
      <c r="AT108" s="219" t="s">
        <v>175</v>
      </c>
      <c r="AU108" s="219" t="s">
        <v>88</v>
      </c>
      <c r="AY108" s="20" t="s">
        <v>173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85</v>
      </c>
      <c r="BK108" s="220">
        <f>ROUND(I108*H108,2)</f>
        <v>0</v>
      </c>
      <c r="BL108" s="20" t="s">
        <v>836</v>
      </c>
      <c r="BM108" s="219" t="s">
        <v>850</v>
      </c>
    </row>
    <row r="109" s="2" customFormat="1" ht="16.5" customHeight="1">
      <c r="A109" s="41"/>
      <c r="B109" s="42"/>
      <c r="C109" s="208" t="s">
        <v>200</v>
      </c>
      <c r="D109" s="208" t="s">
        <v>175</v>
      </c>
      <c r="E109" s="209" t="s">
        <v>851</v>
      </c>
      <c r="F109" s="210" t="s">
        <v>852</v>
      </c>
      <c r="G109" s="211" t="s">
        <v>732</v>
      </c>
      <c r="H109" s="212">
        <v>1</v>
      </c>
      <c r="I109" s="213"/>
      <c r="J109" s="214">
        <f>ROUND(I109*H109,2)</f>
        <v>0</v>
      </c>
      <c r="K109" s="210" t="s">
        <v>21</v>
      </c>
      <c r="L109" s="47"/>
      <c r="M109" s="215" t="s">
        <v>21</v>
      </c>
      <c r="N109" s="216" t="s">
        <v>48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836</v>
      </c>
      <c r="AT109" s="219" t="s">
        <v>175</v>
      </c>
      <c r="AU109" s="219" t="s">
        <v>88</v>
      </c>
      <c r="AY109" s="20" t="s">
        <v>173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85</v>
      </c>
      <c r="BK109" s="220">
        <f>ROUND(I109*H109,2)</f>
        <v>0</v>
      </c>
      <c r="BL109" s="20" t="s">
        <v>836</v>
      </c>
      <c r="BM109" s="219" t="s">
        <v>853</v>
      </c>
    </row>
    <row r="110" s="12" customFormat="1" ht="22.8" customHeight="1">
      <c r="A110" s="12"/>
      <c r="B110" s="192"/>
      <c r="C110" s="193"/>
      <c r="D110" s="194" t="s">
        <v>76</v>
      </c>
      <c r="E110" s="206" t="s">
        <v>854</v>
      </c>
      <c r="F110" s="206" t="s">
        <v>855</v>
      </c>
      <c r="G110" s="193"/>
      <c r="H110" s="193"/>
      <c r="I110" s="196"/>
      <c r="J110" s="207">
        <f>BK110</f>
        <v>0</v>
      </c>
      <c r="K110" s="193"/>
      <c r="L110" s="198"/>
      <c r="M110" s="199"/>
      <c r="N110" s="200"/>
      <c r="O110" s="200"/>
      <c r="P110" s="201">
        <f>SUM(P111:P116)</f>
        <v>0</v>
      </c>
      <c r="Q110" s="200"/>
      <c r="R110" s="201">
        <f>SUM(R111:R116)</f>
        <v>0</v>
      </c>
      <c r="S110" s="200"/>
      <c r="T110" s="202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3" t="s">
        <v>200</v>
      </c>
      <c r="AT110" s="204" t="s">
        <v>76</v>
      </c>
      <c r="AU110" s="204" t="s">
        <v>85</v>
      </c>
      <c r="AY110" s="203" t="s">
        <v>173</v>
      </c>
      <c r="BK110" s="205">
        <f>SUM(BK111:BK116)</f>
        <v>0</v>
      </c>
    </row>
    <row r="111" s="2" customFormat="1" ht="16.5" customHeight="1">
      <c r="A111" s="41"/>
      <c r="B111" s="42"/>
      <c r="C111" s="208" t="s">
        <v>205</v>
      </c>
      <c r="D111" s="208" t="s">
        <v>175</v>
      </c>
      <c r="E111" s="209" t="s">
        <v>856</v>
      </c>
      <c r="F111" s="210" t="s">
        <v>857</v>
      </c>
      <c r="G111" s="211" t="s">
        <v>732</v>
      </c>
      <c r="H111" s="212">
        <v>1</v>
      </c>
      <c r="I111" s="213"/>
      <c r="J111" s="214">
        <f>ROUND(I111*H111,2)</f>
        <v>0</v>
      </c>
      <c r="K111" s="210" t="s">
        <v>21</v>
      </c>
      <c r="L111" s="47"/>
      <c r="M111" s="215" t="s">
        <v>21</v>
      </c>
      <c r="N111" s="216" t="s">
        <v>48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836</v>
      </c>
      <c r="AT111" s="219" t="s">
        <v>175</v>
      </c>
      <c r="AU111" s="219" t="s">
        <v>88</v>
      </c>
      <c r="AY111" s="20" t="s">
        <v>173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85</v>
      </c>
      <c r="BK111" s="220">
        <f>ROUND(I111*H111,2)</f>
        <v>0</v>
      </c>
      <c r="BL111" s="20" t="s">
        <v>836</v>
      </c>
      <c r="BM111" s="219" t="s">
        <v>858</v>
      </c>
    </row>
    <row r="112" s="2" customFormat="1" ht="16.5" customHeight="1">
      <c r="A112" s="41"/>
      <c r="B112" s="42"/>
      <c r="C112" s="208" t="s">
        <v>210</v>
      </c>
      <c r="D112" s="208" t="s">
        <v>175</v>
      </c>
      <c r="E112" s="209" t="s">
        <v>859</v>
      </c>
      <c r="F112" s="210" t="s">
        <v>860</v>
      </c>
      <c r="G112" s="211" t="s">
        <v>732</v>
      </c>
      <c r="H112" s="212">
        <v>1</v>
      </c>
      <c r="I112" s="213"/>
      <c r="J112" s="214">
        <f>ROUND(I112*H112,2)</f>
        <v>0</v>
      </c>
      <c r="K112" s="210" t="s">
        <v>21</v>
      </c>
      <c r="L112" s="47"/>
      <c r="M112" s="215" t="s">
        <v>21</v>
      </c>
      <c r="N112" s="216" t="s">
        <v>48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836</v>
      </c>
      <c r="AT112" s="219" t="s">
        <v>175</v>
      </c>
      <c r="AU112" s="219" t="s">
        <v>88</v>
      </c>
      <c r="AY112" s="20" t="s">
        <v>173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85</v>
      </c>
      <c r="BK112" s="220">
        <f>ROUND(I112*H112,2)</f>
        <v>0</v>
      </c>
      <c r="BL112" s="20" t="s">
        <v>836</v>
      </c>
      <c r="BM112" s="219" t="s">
        <v>861</v>
      </c>
    </row>
    <row r="113" s="2" customFormat="1" ht="16.5" customHeight="1">
      <c r="A113" s="41"/>
      <c r="B113" s="42"/>
      <c r="C113" s="208" t="s">
        <v>215</v>
      </c>
      <c r="D113" s="208" t="s">
        <v>175</v>
      </c>
      <c r="E113" s="209" t="s">
        <v>862</v>
      </c>
      <c r="F113" s="210" t="s">
        <v>863</v>
      </c>
      <c r="G113" s="211" t="s">
        <v>732</v>
      </c>
      <c r="H113" s="212">
        <v>1</v>
      </c>
      <c r="I113" s="213"/>
      <c r="J113" s="214">
        <f>ROUND(I113*H113,2)</f>
        <v>0</v>
      </c>
      <c r="K113" s="210" t="s">
        <v>21</v>
      </c>
      <c r="L113" s="47"/>
      <c r="M113" s="215" t="s">
        <v>21</v>
      </c>
      <c r="N113" s="216" t="s">
        <v>48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836</v>
      </c>
      <c r="AT113" s="219" t="s">
        <v>175</v>
      </c>
      <c r="AU113" s="219" t="s">
        <v>88</v>
      </c>
      <c r="AY113" s="20" t="s">
        <v>173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85</v>
      </c>
      <c r="BK113" s="220">
        <f>ROUND(I113*H113,2)</f>
        <v>0</v>
      </c>
      <c r="BL113" s="20" t="s">
        <v>836</v>
      </c>
      <c r="BM113" s="219" t="s">
        <v>864</v>
      </c>
    </row>
    <row r="114" s="2" customFormat="1" ht="16.5" customHeight="1">
      <c r="A114" s="41"/>
      <c r="B114" s="42"/>
      <c r="C114" s="208" t="s">
        <v>220</v>
      </c>
      <c r="D114" s="208" t="s">
        <v>175</v>
      </c>
      <c r="E114" s="209" t="s">
        <v>865</v>
      </c>
      <c r="F114" s="210" t="s">
        <v>866</v>
      </c>
      <c r="G114" s="211" t="s">
        <v>732</v>
      </c>
      <c r="H114" s="212">
        <v>1</v>
      </c>
      <c r="I114" s="213"/>
      <c r="J114" s="214">
        <f>ROUND(I114*H114,2)</f>
        <v>0</v>
      </c>
      <c r="K114" s="210" t="s">
        <v>21</v>
      </c>
      <c r="L114" s="47"/>
      <c r="M114" s="215" t="s">
        <v>21</v>
      </c>
      <c r="N114" s="216" t="s">
        <v>48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836</v>
      </c>
      <c r="AT114" s="219" t="s">
        <v>175</v>
      </c>
      <c r="AU114" s="219" t="s">
        <v>88</v>
      </c>
      <c r="AY114" s="20" t="s">
        <v>173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85</v>
      </c>
      <c r="BK114" s="220">
        <f>ROUND(I114*H114,2)</f>
        <v>0</v>
      </c>
      <c r="BL114" s="20" t="s">
        <v>836</v>
      </c>
      <c r="BM114" s="219" t="s">
        <v>867</v>
      </c>
    </row>
    <row r="115" s="2" customFormat="1" ht="16.5" customHeight="1">
      <c r="A115" s="41"/>
      <c r="B115" s="42"/>
      <c r="C115" s="208" t="s">
        <v>225</v>
      </c>
      <c r="D115" s="208" t="s">
        <v>175</v>
      </c>
      <c r="E115" s="209" t="s">
        <v>868</v>
      </c>
      <c r="F115" s="210" t="s">
        <v>869</v>
      </c>
      <c r="G115" s="211" t="s">
        <v>732</v>
      </c>
      <c r="H115" s="212">
        <v>1</v>
      </c>
      <c r="I115" s="213"/>
      <c r="J115" s="214">
        <f>ROUND(I115*H115,2)</f>
        <v>0</v>
      </c>
      <c r="K115" s="210" t="s">
        <v>21</v>
      </c>
      <c r="L115" s="47"/>
      <c r="M115" s="215" t="s">
        <v>21</v>
      </c>
      <c r="N115" s="216" t="s">
        <v>48</v>
      </c>
      <c r="O115" s="87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836</v>
      </c>
      <c r="AT115" s="219" t="s">
        <v>175</v>
      </c>
      <c r="AU115" s="219" t="s">
        <v>88</v>
      </c>
      <c r="AY115" s="20" t="s">
        <v>173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85</v>
      </c>
      <c r="BK115" s="220">
        <f>ROUND(I115*H115,2)</f>
        <v>0</v>
      </c>
      <c r="BL115" s="20" t="s">
        <v>836</v>
      </c>
      <c r="BM115" s="219" t="s">
        <v>870</v>
      </c>
    </row>
    <row r="116" s="2" customFormat="1" ht="16.5" customHeight="1">
      <c r="A116" s="41"/>
      <c r="B116" s="42"/>
      <c r="C116" s="208" t="s">
        <v>230</v>
      </c>
      <c r="D116" s="208" t="s">
        <v>175</v>
      </c>
      <c r="E116" s="209" t="s">
        <v>871</v>
      </c>
      <c r="F116" s="210" t="s">
        <v>872</v>
      </c>
      <c r="G116" s="211" t="s">
        <v>732</v>
      </c>
      <c r="H116" s="212">
        <v>1</v>
      </c>
      <c r="I116" s="213"/>
      <c r="J116" s="214">
        <f>ROUND(I116*H116,2)</f>
        <v>0</v>
      </c>
      <c r="K116" s="210" t="s">
        <v>21</v>
      </c>
      <c r="L116" s="47"/>
      <c r="M116" s="281" t="s">
        <v>21</v>
      </c>
      <c r="N116" s="282" t="s">
        <v>48</v>
      </c>
      <c r="O116" s="283"/>
      <c r="P116" s="284">
        <f>O116*H116</f>
        <v>0</v>
      </c>
      <c r="Q116" s="284">
        <v>0</v>
      </c>
      <c r="R116" s="284">
        <f>Q116*H116</f>
        <v>0</v>
      </c>
      <c r="S116" s="284">
        <v>0</v>
      </c>
      <c r="T116" s="28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836</v>
      </c>
      <c r="AT116" s="219" t="s">
        <v>175</v>
      </c>
      <c r="AU116" s="219" t="s">
        <v>88</v>
      </c>
      <c r="AY116" s="20" t="s">
        <v>173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85</v>
      </c>
      <c r="BK116" s="220">
        <f>ROUND(I116*H116,2)</f>
        <v>0</v>
      </c>
      <c r="BL116" s="20" t="s">
        <v>836</v>
      </c>
      <c r="BM116" s="219" t="s">
        <v>873</v>
      </c>
    </row>
    <row r="117" s="2" customFormat="1" ht="6.96" customHeight="1">
      <c r="A117" s="41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47"/>
      <c r="M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</sheetData>
  <sheetProtection sheet="1" autoFilter="0" formatColumns="0" formatRows="0" objects="1" scenarios="1" spinCount="100000" saltValue="PQ7P0lMn5MVnFdrRZzj4fFxUvon2rgyIdjfaKKcGaq/6UxL9afZ+EpihoqBCb6ECs6cUdUYhlhm6kyf0Ld4bYg==" hashValue="oRodfVsCb50M6kTIpd0vEVgiz3eORtCR7ugV0vv8Bzn+iQg4qad+KF+QrCt+3NWIXtHEDRPKip1I9uOkjQEF3w==" algorithmName="SHA-512" password="CC35"/>
  <autoFilter ref="C85:K11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2/183151112"/>
    <hyperlink ref="F92" r:id="rId2" display="https://podminky.urs.cz/item/CS_URS_2023_02/184102115"/>
    <hyperlink ref="F99" r:id="rId3" display="https://podminky.urs.cz/item/CS_URS_2023_02/1842151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874</v>
      </c>
      <c r="H4" s="23"/>
    </row>
    <row r="5" s="1" customFormat="1" ht="12" customHeight="1">
      <c r="B5" s="23"/>
      <c r="C5" s="286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87" t="s">
        <v>16</v>
      </c>
      <c r="D6" s="288" t="s">
        <v>17</v>
      </c>
      <c r="E6" s="1"/>
      <c r="F6" s="1"/>
      <c r="H6" s="23"/>
    </row>
    <row r="7" s="1" customFormat="1" ht="16.5" customHeight="1">
      <c r="B7" s="23"/>
      <c r="C7" s="136" t="s">
        <v>24</v>
      </c>
      <c r="D7" s="141" t="str">
        <f>'Rekapitulace stavby'!AN8</f>
        <v>19. 12. 2018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89"/>
      <c r="C9" s="290" t="s">
        <v>58</v>
      </c>
      <c r="D9" s="291" t="s">
        <v>59</v>
      </c>
      <c r="E9" s="291" t="s">
        <v>160</v>
      </c>
      <c r="F9" s="292" t="s">
        <v>875</v>
      </c>
      <c r="G9" s="181"/>
      <c r="H9" s="289"/>
    </row>
    <row r="10" s="2" customFormat="1" ht="26.4" customHeight="1">
      <c r="A10" s="41"/>
      <c r="B10" s="47"/>
      <c r="C10" s="293" t="s">
        <v>82</v>
      </c>
      <c r="D10" s="293" t="s">
        <v>83</v>
      </c>
      <c r="E10" s="41"/>
      <c r="F10" s="41"/>
      <c r="G10" s="41"/>
      <c r="H10" s="47"/>
    </row>
    <row r="11" s="2" customFormat="1" ht="16.8" customHeight="1">
      <c r="A11" s="41"/>
      <c r="B11" s="47"/>
      <c r="C11" s="294" t="s">
        <v>876</v>
      </c>
      <c r="D11" s="295" t="s">
        <v>877</v>
      </c>
      <c r="E11" s="296" t="s">
        <v>878</v>
      </c>
      <c r="F11" s="297">
        <v>74</v>
      </c>
      <c r="G11" s="41"/>
      <c r="H11" s="47"/>
    </row>
    <row r="12" s="2" customFormat="1" ht="16.8" customHeight="1">
      <c r="A12" s="41"/>
      <c r="B12" s="47"/>
      <c r="C12" s="294" t="s">
        <v>879</v>
      </c>
      <c r="D12" s="295" t="s">
        <v>880</v>
      </c>
      <c r="E12" s="296" t="s">
        <v>878</v>
      </c>
      <c r="F12" s="297">
        <v>32</v>
      </c>
      <c r="G12" s="41"/>
      <c r="H12" s="47"/>
    </row>
    <row r="13" s="2" customFormat="1" ht="16.8" customHeight="1">
      <c r="A13" s="41"/>
      <c r="B13" s="47"/>
      <c r="C13" s="294" t="s">
        <v>881</v>
      </c>
      <c r="D13" s="295" t="s">
        <v>882</v>
      </c>
      <c r="E13" s="296" t="s">
        <v>878</v>
      </c>
      <c r="F13" s="297">
        <v>4</v>
      </c>
      <c r="G13" s="41"/>
      <c r="H13" s="47"/>
    </row>
    <row r="14" s="2" customFormat="1" ht="16.8" customHeight="1">
      <c r="A14" s="41"/>
      <c r="B14" s="47"/>
      <c r="C14" s="294" t="s">
        <v>127</v>
      </c>
      <c r="D14" s="295" t="s">
        <v>128</v>
      </c>
      <c r="E14" s="296" t="s">
        <v>97</v>
      </c>
      <c r="F14" s="297">
        <v>2384.3200000000002</v>
      </c>
      <c r="G14" s="41"/>
      <c r="H14" s="47"/>
    </row>
    <row r="15" s="2" customFormat="1" ht="16.8" customHeight="1">
      <c r="A15" s="41"/>
      <c r="B15" s="47"/>
      <c r="C15" s="298" t="s">
        <v>21</v>
      </c>
      <c r="D15" s="298" t="s">
        <v>240</v>
      </c>
      <c r="E15" s="20" t="s">
        <v>21</v>
      </c>
      <c r="F15" s="299">
        <v>0</v>
      </c>
      <c r="G15" s="41"/>
      <c r="H15" s="47"/>
    </row>
    <row r="16" s="2" customFormat="1" ht="16.8" customHeight="1">
      <c r="A16" s="41"/>
      <c r="B16" s="47"/>
      <c r="C16" s="298" t="s">
        <v>127</v>
      </c>
      <c r="D16" s="298" t="s">
        <v>447</v>
      </c>
      <c r="E16" s="20" t="s">
        <v>21</v>
      </c>
      <c r="F16" s="299">
        <v>2384.3200000000002</v>
      </c>
      <c r="G16" s="41"/>
      <c r="H16" s="47"/>
    </row>
    <row r="17" s="2" customFormat="1" ht="16.8" customHeight="1">
      <c r="A17" s="41"/>
      <c r="B17" s="47"/>
      <c r="C17" s="300" t="s">
        <v>883</v>
      </c>
      <c r="D17" s="41"/>
      <c r="E17" s="41"/>
      <c r="F17" s="41"/>
      <c r="G17" s="41"/>
      <c r="H17" s="47"/>
    </row>
    <row r="18" s="2" customFormat="1" ht="16.8" customHeight="1">
      <c r="A18" s="41"/>
      <c r="B18" s="47"/>
      <c r="C18" s="298" t="s">
        <v>443</v>
      </c>
      <c r="D18" s="298" t="s">
        <v>884</v>
      </c>
      <c r="E18" s="20" t="s">
        <v>137</v>
      </c>
      <c r="F18" s="299">
        <v>2384.3200000000002</v>
      </c>
      <c r="G18" s="41"/>
      <c r="H18" s="47"/>
    </row>
    <row r="19" s="2" customFormat="1" ht="16.8" customHeight="1">
      <c r="A19" s="41"/>
      <c r="B19" s="47"/>
      <c r="C19" s="298" t="s">
        <v>449</v>
      </c>
      <c r="D19" s="298" t="s">
        <v>885</v>
      </c>
      <c r="E19" s="20" t="s">
        <v>97</v>
      </c>
      <c r="F19" s="299">
        <v>2741.9679999999998</v>
      </c>
      <c r="G19" s="41"/>
      <c r="H19" s="47"/>
    </row>
    <row r="20" s="2" customFormat="1" ht="16.8" customHeight="1">
      <c r="A20" s="41"/>
      <c r="B20" s="47"/>
      <c r="C20" s="294" t="s">
        <v>135</v>
      </c>
      <c r="D20" s="295" t="s">
        <v>136</v>
      </c>
      <c r="E20" s="296" t="s">
        <v>137</v>
      </c>
      <c r="F20" s="297">
        <v>11.33</v>
      </c>
      <c r="G20" s="41"/>
      <c r="H20" s="47"/>
    </row>
    <row r="21" s="2" customFormat="1" ht="16.8" customHeight="1">
      <c r="A21" s="41"/>
      <c r="B21" s="47"/>
      <c r="C21" s="298" t="s">
        <v>21</v>
      </c>
      <c r="D21" s="298" t="s">
        <v>240</v>
      </c>
      <c r="E21" s="20" t="s">
        <v>21</v>
      </c>
      <c r="F21" s="299">
        <v>0</v>
      </c>
      <c r="G21" s="41"/>
      <c r="H21" s="47"/>
    </row>
    <row r="22" s="2" customFormat="1" ht="16.8" customHeight="1">
      <c r="A22" s="41"/>
      <c r="B22" s="47"/>
      <c r="C22" s="298" t="s">
        <v>135</v>
      </c>
      <c r="D22" s="298" t="s">
        <v>575</v>
      </c>
      <c r="E22" s="20" t="s">
        <v>21</v>
      </c>
      <c r="F22" s="299">
        <v>11.33</v>
      </c>
      <c r="G22" s="41"/>
      <c r="H22" s="47"/>
    </row>
    <row r="23" s="2" customFormat="1" ht="16.8" customHeight="1">
      <c r="A23" s="41"/>
      <c r="B23" s="47"/>
      <c r="C23" s="300" t="s">
        <v>883</v>
      </c>
      <c r="D23" s="41"/>
      <c r="E23" s="41"/>
      <c r="F23" s="41"/>
      <c r="G23" s="41"/>
      <c r="H23" s="47"/>
    </row>
    <row r="24" s="2" customFormat="1" ht="16.8" customHeight="1">
      <c r="A24" s="41"/>
      <c r="B24" s="47"/>
      <c r="C24" s="298" t="s">
        <v>571</v>
      </c>
      <c r="D24" s="298" t="s">
        <v>572</v>
      </c>
      <c r="E24" s="20" t="s">
        <v>137</v>
      </c>
      <c r="F24" s="299">
        <v>11.33</v>
      </c>
      <c r="G24" s="41"/>
      <c r="H24" s="47"/>
    </row>
    <row r="25" s="2" customFormat="1" ht="16.8" customHeight="1">
      <c r="A25" s="41"/>
      <c r="B25" s="47"/>
      <c r="C25" s="298" t="s">
        <v>566</v>
      </c>
      <c r="D25" s="298" t="s">
        <v>886</v>
      </c>
      <c r="E25" s="20" t="s">
        <v>137</v>
      </c>
      <c r="F25" s="299">
        <v>11.33</v>
      </c>
      <c r="G25" s="41"/>
      <c r="H25" s="47"/>
    </row>
    <row r="26" s="2" customFormat="1" ht="16.8" customHeight="1">
      <c r="A26" s="41"/>
      <c r="B26" s="47"/>
      <c r="C26" s="294" t="s">
        <v>110</v>
      </c>
      <c r="D26" s="295" t="s">
        <v>111</v>
      </c>
      <c r="E26" s="296" t="s">
        <v>101</v>
      </c>
      <c r="F26" s="297">
        <v>1152.73</v>
      </c>
      <c r="G26" s="41"/>
      <c r="H26" s="47"/>
    </row>
    <row r="27" s="2" customFormat="1" ht="16.8" customHeight="1">
      <c r="A27" s="41"/>
      <c r="B27" s="47"/>
      <c r="C27" s="298" t="s">
        <v>21</v>
      </c>
      <c r="D27" s="298" t="s">
        <v>240</v>
      </c>
      <c r="E27" s="20" t="s">
        <v>21</v>
      </c>
      <c r="F27" s="299">
        <v>0</v>
      </c>
      <c r="G27" s="41"/>
      <c r="H27" s="47"/>
    </row>
    <row r="28" s="2" customFormat="1" ht="16.8" customHeight="1">
      <c r="A28" s="41"/>
      <c r="B28" s="47"/>
      <c r="C28" s="298" t="s">
        <v>110</v>
      </c>
      <c r="D28" s="298" t="s">
        <v>263</v>
      </c>
      <c r="E28" s="20" t="s">
        <v>21</v>
      </c>
      <c r="F28" s="299">
        <v>1152.73</v>
      </c>
      <c r="G28" s="41"/>
      <c r="H28" s="47"/>
    </row>
    <row r="29" s="2" customFormat="1" ht="16.8" customHeight="1">
      <c r="A29" s="41"/>
      <c r="B29" s="47"/>
      <c r="C29" s="300" t="s">
        <v>883</v>
      </c>
      <c r="D29" s="41"/>
      <c r="E29" s="41"/>
      <c r="F29" s="41"/>
      <c r="G29" s="41"/>
      <c r="H29" s="47"/>
    </row>
    <row r="30" s="2" customFormat="1" ht="16.8" customHeight="1">
      <c r="A30" s="41"/>
      <c r="B30" s="47"/>
      <c r="C30" s="298" t="s">
        <v>259</v>
      </c>
      <c r="D30" s="298" t="s">
        <v>887</v>
      </c>
      <c r="E30" s="20" t="s">
        <v>101</v>
      </c>
      <c r="F30" s="299">
        <v>1152.73</v>
      </c>
      <c r="G30" s="41"/>
      <c r="H30" s="47"/>
    </row>
    <row r="31" s="2" customFormat="1" ht="16.8" customHeight="1">
      <c r="A31" s="41"/>
      <c r="B31" s="47"/>
      <c r="C31" s="298" t="s">
        <v>338</v>
      </c>
      <c r="D31" s="298" t="s">
        <v>888</v>
      </c>
      <c r="E31" s="20" t="s">
        <v>101</v>
      </c>
      <c r="F31" s="299">
        <v>8589.8960000000006</v>
      </c>
      <c r="G31" s="41"/>
      <c r="H31" s="47"/>
    </row>
    <row r="32" s="2" customFormat="1" ht="16.8" customHeight="1">
      <c r="A32" s="41"/>
      <c r="B32" s="47"/>
      <c r="C32" s="294" t="s">
        <v>113</v>
      </c>
      <c r="D32" s="295" t="s">
        <v>114</v>
      </c>
      <c r="E32" s="296" t="s">
        <v>101</v>
      </c>
      <c r="F32" s="297">
        <v>229.75</v>
      </c>
      <c r="G32" s="41"/>
      <c r="H32" s="47"/>
    </row>
    <row r="33" s="2" customFormat="1" ht="16.8" customHeight="1">
      <c r="A33" s="41"/>
      <c r="B33" s="47"/>
      <c r="C33" s="298" t="s">
        <v>21</v>
      </c>
      <c r="D33" s="298" t="s">
        <v>240</v>
      </c>
      <c r="E33" s="20" t="s">
        <v>21</v>
      </c>
      <c r="F33" s="299">
        <v>0</v>
      </c>
      <c r="G33" s="41"/>
      <c r="H33" s="47"/>
    </row>
    <row r="34" s="2" customFormat="1" ht="16.8" customHeight="1">
      <c r="A34" s="41"/>
      <c r="B34" s="47"/>
      <c r="C34" s="298" t="s">
        <v>21</v>
      </c>
      <c r="D34" s="298" t="s">
        <v>269</v>
      </c>
      <c r="E34" s="20" t="s">
        <v>21</v>
      </c>
      <c r="F34" s="299">
        <v>218.75</v>
      </c>
      <c r="G34" s="41"/>
      <c r="H34" s="47"/>
    </row>
    <row r="35" s="2" customFormat="1" ht="16.8" customHeight="1">
      <c r="A35" s="41"/>
      <c r="B35" s="47"/>
      <c r="C35" s="298" t="s">
        <v>21</v>
      </c>
      <c r="D35" s="298" t="s">
        <v>270</v>
      </c>
      <c r="E35" s="20" t="s">
        <v>21</v>
      </c>
      <c r="F35" s="299">
        <v>11</v>
      </c>
      <c r="G35" s="41"/>
      <c r="H35" s="47"/>
    </row>
    <row r="36" s="2" customFormat="1" ht="16.8" customHeight="1">
      <c r="A36" s="41"/>
      <c r="B36" s="47"/>
      <c r="C36" s="298" t="s">
        <v>113</v>
      </c>
      <c r="D36" s="298" t="s">
        <v>246</v>
      </c>
      <c r="E36" s="20" t="s">
        <v>21</v>
      </c>
      <c r="F36" s="299">
        <v>229.75</v>
      </c>
      <c r="G36" s="41"/>
      <c r="H36" s="47"/>
    </row>
    <row r="37" s="2" customFormat="1" ht="16.8" customHeight="1">
      <c r="A37" s="41"/>
      <c r="B37" s="47"/>
      <c r="C37" s="300" t="s">
        <v>883</v>
      </c>
      <c r="D37" s="41"/>
      <c r="E37" s="41"/>
      <c r="F37" s="41"/>
      <c r="G37" s="41"/>
      <c r="H37" s="47"/>
    </row>
    <row r="38" s="2" customFormat="1" ht="16.8" customHeight="1">
      <c r="A38" s="41"/>
      <c r="B38" s="47"/>
      <c r="C38" s="298" t="s">
        <v>265</v>
      </c>
      <c r="D38" s="298" t="s">
        <v>889</v>
      </c>
      <c r="E38" s="20" t="s">
        <v>101</v>
      </c>
      <c r="F38" s="299">
        <v>229.75</v>
      </c>
      <c r="G38" s="41"/>
      <c r="H38" s="47"/>
    </row>
    <row r="39" s="2" customFormat="1" ht="16.8" customHeight="1">
      <c r="A39" s="41"/>
      <c r="B39" s="47"/>
      <c r="C39" s="298" t="s">
        <v>338</v>
      </c>
      <c r="D39" s="298" t="s">
        <v>888</v>
      </c>
      <c r="E39" s="20" t="s">
        <v>101</v>
      </c>
      <c r="F39" s="299">
        <v>8589.8960000000006</v>
      </c>
      <c r="G39" s="41"/>
      <c r="H39" s="47"/>
    </row>
    <row r="40" s="2" customFormat="1" ht="16.8" customHeight="1">
      <c r="A40" s="41"/>
      <c r="B40" s="47"/>
      <c r="C40" s="294" t="s">
        <v>184</v>
      </c>
      <c r="D40" s="295" t="s">
        <v>890</v>
      </c>
      <c r="E40" s="296" t="s">
        <v>97</v>
      </c>
      <c r="F40" s="297">
        <v>1485</v>
      </c>
      <c r="G40" s="41"/>
      <c r="H40" s="47"/>
    </row>
    <row r="41" s="2" customFormat="1" ht="16.8" customHeight="1">
      <c r="A41" s="41"/>
      <c r="B41" s="47"/>
      <c r="C41" s="298" t="s">
        <v>184</v>
      </c>
      <c r="D41" s="298" t="s">
        <v>185</v>
      </c>
      <c r="E41" s="20" t="s">
        <v>21</v>
      </c>
      <c r="F41" s="299">
        <v>1485</v>
      </c>
      <c r="G41" s="41"/>
      <c r="H41" s="47"/>
    </row>
    <row r="42" s="2" customFormat="1" ht="16.8" customHeight="1">
      <c r="A42" s="41"/>
      <c r="B42" s="47"/>
      <c r="C42" s="294" t="s">
        <v>117</v>
      </c>
      <c r="D42" s="295" t="s">
        <v>118</v>
      </c>
      <c r="E42" s="296" t="s">
        <v>101</v>
      </c>
      <c r="F42" s="297">
        <v>6787.4099999999999</v>
      </c>
      <c r="G42" s="41"/>
      <c r="H42" s="47"/>
    </row>
    <row r="43" s="2" customFormat="1" ht="16.8" customHeight="1">
      <c r="A43" s="41"/>
      <c r="B43" s="47"/>
      <c r="C43" s="298" t="s">
        <v>21</v>
      </c>
      <c r="D43" s="298" t="s">
        <v>240</v>
      </c>
      <c r="E43" s="20" t="s">
        <v>21</v>
      </c>
      <c r="F43" s="299">
        <v>0</v>
      </c>
      <c r="G43" s="41"/>
      <c r="H43" s="47"/>
    </row>
    <row r="44" s="2" customFormat="1" ht="16.8" customHeight="1">
      <c r="A44" s="41"/>
      <c r="B44" s="47"/>
      <c r="C44" s="298" t="s">
        <v>21</v>
      </c>
      <c r="D44" s="298" t="s">
        <v>365</v>
      </c>
      <c r="E44" s="20" t="s">
        <v>21</v>
      </c>
      <c r="F44" s="299">
        <v>6593.4099999999999</v>
      </c>
      <c r="G44" s="41"/>
      <c r="H44" s="47"/>
    </row>
    <row r="45" s="2" customFormat="1" ht="16.8" customHeight="1">
      <c r="A45" s="41"/>
      <c r="B45" s="47"/>
      <c r="C45" s="298" t="s">
        <v>21</v>
      </c>
      <c r="D45" s="298" t="s">
        <v>366</v>
      </c>
      <c r="E45" s="20" t="s">
        <v>21</v>
      </c>
      <c r="F45" s="299">
        <v>97</v>
      </c>
      <c r="G45" s="41"/>
      <c r="H45" s="47"/>
    </row>
    <row r="46" s="2" customFormat="1" ht="16.8" customHeight="1">
      <c r="A46" s="41"/>
      <c r="B46" s="47"/>
      <c r="C46" s="298" t="s">
        <v>21</v>
      </c>
      <c r="D46" s="298" t="s">
        <v>367</v>
      </c>
      <c r="E46" s="20" t="s">
        <v>21</v>
      </c>
      <c r="F46" s="299">
        <v>97</v>
      </c>
      <c r="G46" s="41"/>
      <c r="H46" s="47"/>
    </row>
    <row r="47" s="2" customFormat="1" ht="16.8" customHeight="1">
      <c r="A47" s="41"/>
      <c r="B47" s="47"/>
      <c r="C47" s="298" t="s">
        <v>117</v>
      </c>
      <c r="D47" s="298" t="s">
        <v>246</v>
      </c>
      <c r="E47" s="20" t="s">
        <v>21</v>
      </c>
      <c r="F47" s="299">
        <v>6787.4099999999999</v>
      </c>
      <c r="G47" s="41"/>
      <c r="H47" s="47"/>
    </row>
    <row r="48" s="2" customFormat="1" ht="16.8" customHeight="1">
      <c r="A48" s="41"/>
      <c r="B48" s="47"/>
      <c r="C48" s="300" t="s">
        <v>883</v>
      </c>
      <c r="D48" s="41"/>
      <c r="E48" s="41"/>
      <c r="F48" s="41"/>
      <c r="G48" s="41"/>
      <c r="H48" s="47"/>
    </row>
    <row r="49" s="2" customFormat="1" ht="16.8" customHeight="1">
      <c r="A49" s="41"/>
      <c r="B49" s="47"/>
      <c r="C49" s="298" t="s">
        <v>361</v>
      </c>
      <c r="D49" s="298" t="s">
        <v>891</v>
      </c>
      <c r="E49" s="20" t="s">
        <v>101</v>
      </c>
      <c r="F49" s="299">
        <v>6787.4099999999999</v>
      </c>
      <c r="G49" s="41"/>
      <c r="H49" s="47"/>
    </row>
    <row r="50" s="2" customFormat="1" ht="16.8" customHeight="1">
      <c r="A50" s="41"/>
      <c r="B50" s="47"/>
      <c r="C50" s="298" t="s">
        <v>248</v>
      </c>
      <c r="D50" s="298" t="s">
        <v>892</v>
      </c>
      <c r="E50" s="20" t="s">
        <v>101</v>
      </c>
      <c r="F50" s="299">
        <v>6923.1199999999999</v>
      </c>
      <c r="G50" s="41"/>
      <c r="H50" s="47"/>
    </row>
    <row r="51" s="2" customFormat="1" ht="16.8" customHeight="1">
      <c r="A51" s="41"/>
      <c r="B51" s="47"/>
      <c r="C51" s="298" t="s">
        <v>338</v>
      </c>
      <c r="D51" s="298" t="s">
        <v>888</v>
      </c>
      <c r="E51" s="20" t="s">
        <v>101</v>
      </c>
      <c r="F51" s="299">
        <v>8589.8960000000006</v>
      </c>
      <c r="G51" s="41"/>
      <c r="H51" s="47"/>
    </row>
    <row r="52" s="2" customFormat="1" ht="16.8" customHeight="1">
      <c r="A52" s="41"/>
      <c r="B52" s="47"/>
      <c r="C52" s="294" t="s">
        <v>121</v>
      </c>
      <c r="D52" s="295" t="s">
        <v>122</v>
      </c>
      <c r="E52" s="296" t="s">
        <v>101</v>
      </c>
      <c r="F52" s="297">
        <v>1666.7760000000001</v>
      </c>
      <c r="G52" s="41"/>
      <c r="H52" s="47"/>
    </row>
    <row r="53" s="2" customFormat="1" ht="16.8" customHeight="1">
      <c r="A53" s="41"/>
      <c r="B53" s="47"/>
      <c r="C53" s="298" t="s">
        <v>21</v>
      </c>
      <c r="D53" s="298" t="s">
        <v>342</v>
      </c>
      <c r="E53" s="20" t="s">
        <v>21</v>
      </c>
      <c r="F53" s="299">
        <v>0</v>
      </c>
      <c r="G53" s="41"/>
      <c r="H53" s="47"/>
    </row>
    <row r="54" s="2" customFormat="1" ht="16.8" customHeight="1">
      <c r="A54" s="41"/>
      <c r="B54" s="47"/>
      <c r="C54" s="298" t="s">
        <v>21</v>
      </c>
      <c r="D54" s="298" t="s">
        <v>110</v>
      </c>
      <c r="E54" s="20" t="s">
        <v>21</v>
      </c>
      <c r="F54" s="299">
        <v>1152.73</v>
      </c>
      <c r="G54" s="41"/>
      <c r="H54" s="47"/>
    </row>
    <row r="55" s="2" customFormat="1" ht="16.8" customHeight="1">
      <c r="A55" s="41"/>
      <c r="B55" s="47"/>
      <c r="C55" s="298" t="s">
        <v>21</v>
      </c>
      <c r="D55" s="298" t="s">
        <v>343</v>
      </c>
      <c r="E55" s="20" t="s">
        <v>21</v>
      </c>
      <c r="F55" s="299">
        <v>229.75</v>
      </c>
      <c r="G55" s="41"/>
      <c r="H55" s="47"/>
    </row>
    <row r="56" s="2" customFormat="1" ht="16.8" customHeight="1">
      <c r="A56" s="41"/>
      <c r="B56" s="47"/>
      <c r="C56" s="298" t="s">
        <v>21</v>
      </c>
      <c r="D56" s="298" t="s">
        <v>344</v>
      </c>
      <c r="E56" s="20" t="s">
        <v>21</v>
      </c>
      <c r="F56" s="299">
        <v>284.29599999999999</v>
      </c>
      <c r="G56" s="41"/>
      <c r="H56" s="47"/>
    </row>
    <row r="57" s="2" customFormat="1" ht="16.8" customHeight="1">
      <c r="A57" s="41"/>
      <c r="B57" s="47"/>
      <c r="C57" s="298" t="s">
        <v>121</v>
      </c>
      <c r="D57" s="298" t="s">
        <v>345</v>
      </c>
      <c r="E57" s="20" t="s">
        <v>21</v>
      </c>
      <c r="F57" s="299">
        <v>1666.7760000000001</v>
      </c>
      <c r="G57" s="41"/>
      <c r="H57" s="47"/>
    </row>
    <row r="58" s="2" customFormat="1" ht="16.8" customHeight="1">
      <c r="A58" s="41"/>
      <c r="B58" s="47"/>
      <c r="C58" s="300" t="s">
        <v>883</v>
      </c>
      <c r="D58" s="41"/>
      <c r="E58" s="41"/>
      <c r="F58" s="41"/>
      <c r="G58" s="41"/>
      <c r="H58" s="47"/>
    </row>
    <row r="59" s="2" customFormat="1" ht="16.8" customHeight="1">
      <c r="A59" s="41"/>
      <c r="B59" s="47"/>
      <c r="C59" s="298" t="s">
        <v>338</v>
      </c>
      <c r="D59" s="298" t="s">
        <v>888</v>
      </c>
      <c r="E59" s="20" t="s">
        <v>101</v>
      </c>
      <c r="F59" s="299">
        <v>8589.8960000000006</v>
      </c>
      <c r="G59" s="41"/>
      <c r="H59" s="47"/>
    </row>
    <row r="60" s="2" customFormat="1" ht="16.8" customHeight="1">
      <c r="A60" s="41"/>
      <c r="B60" s="47"/>
      <c r="C60" s="298" t="s">
        <v>369</v>
      </c>
      <c r="D60" s="298" t="s">
        <v>893</v>
      </c>
      <c r="E60" s="20" t="s">
        <v>256</v>
      </c>
      <c r="F60" s="299">
        <v>2666.8420000000001</v>
      </c>
      <c r="G60" s="41"/>
      <c r="H60" s="47"/>
    </row>
    <row r="61" s="2" customFormat="1" ht="16.8" customHeight="1">
      <c r="A61" s="41"/>
      <c r="B61" s="47"/>
      <c r="C61" s="294" t="s">
        <v>107</v>
      </c>
      <c r="D61" s="295" t="s">
        <v>108</v>
      </c>
      <c r="E61" s="296" t="s">
        <v>97</v>
      </c>
      <c r="F61" s="297">
        <v>3709.1999999999998</v>
      </c>
      <c r="G61" s="41"/>
      <c r="H61" s="47"/>
    </row>
    <row r="62" s="2" customFormat="1" ht="16.8" customHeight="1">
      <c r="A62" s="41"/>
      <c r="B62" s="47"/>
      <c r="C62" s="298" t="s">
        <v>21</v>
      </c>
      <c r="D62" s="298" t="s">
        <v>403</v>
      </c>
      <c r="E62" s="20" t="s">
        <v>21</v>
      </c>
      <c r="F62" s="299">
        <v>3170</v>
      </c>
      <c r="G62" s="41"/>
      <c r="H62" s="47"/>
    </row>
    <row r="63" s="2" customFormat="1" ht="16.8" customHeight="1">
      <c r="A63" s="41"/>
      <c r="B63" s="47"/>
      <c r="C63" s="298" t="s">
        <v>21</v>
      </c>
      <c r="D63" s="298" t="s">
        <v>404</v>
      </c>
      <c r="E63" s="20" t="s">
        <v>21</v>
      </c>
      <c r="F63" s="299">
        <v>539.20000000000005</v>
      </c>
      <c r="G63" s="41"/>
      <c r="H63" s="47"/>
    </row>
    <row r="64" s="2" customFormat="1" ht="16.8" customHeight="1">
      <c r="A64" s="41"/>
      <c r="B64" s="47"/>
      <c r="C64" s="298" t="s">
        <v>107</v>
      </c>
      <c r="D64" s="298" t="s">
        <v>246</v>
      </c>
      <c r="E64" s="20" t="s">
        <v>21</v>
      </c>
      <c r="F64" s="299">
        <v>3709.1999999999998</v>
      </c>
      <c r="G64" s="41"/>
      <c r="H64" s="47"/>
    </row>
    <row r="65" s="2" customFormat="1" ht="16.8" customHeight="1">
      <c r="A65" s="41"/>
      <c r="B65" s="47"/>
      <c r="C65" s="300" t="s">
        <v>883</v>
      </c>
      <c r="D65" s="41"/>
      <c r="E65" s="41"/>
      <c r="F65" s="41"/>
      <c r="G65" s="41"/>
      <c r="H65" s="47"/>
    </row>
    <row r="66" s="2" customFormat="1" ht="16.8" customHeight="1">
      <c r="A66" s="41"/>
      <c r="B66" s="47"/>
      <c r="C66" s="298" t="s">
        <v>338</v>
      </c>
      <c r="D66" s="298" t="s">
        <v>888</v>
      </c>
      <c r="E66" s="20" t="s">
        <v>101</v>
      </c>
      <c r="F66" s="299">
        <v>8589.8960000000006</v>
      </c>
      <c r="G66" s="41"/>
      <c r="H66" s="47"/>
    </row>
    <row r="67" s="2" customFormat="1" ht="16.8" customHeight="1">
      <c r="A67" s="41"/>
      <c r="B67" s="47"/>
      <c r="C67" s="298" t="s">
        <v>355</v>
      </c>
      <c r="D67" s="298" t="s">
        <v>894</v>
      </c>
      <c r="E67" s="20" t="s">
        <v>101</v>
      </c>
      <c r="F67" s="299">
        <v>284.29599999999999</v>
      </c>
      <c r="G67" s="41"/>
      <c r="H67" s="47"/>
    </row>
    <row r="68" s="2" customFormat="1" ht="16.8" customHeight="1">
      <c r="A68" s="41"/>
      <c r="B68" s="47"/>
      <c r="C68" s="298" t="s">
        <v>460</v>
      </c>
      <c r="D68" s="298" t="s">
        <v>895</v>
      </c>
      <c r="E68" s="20" t="s">
        <v>97</v>
      </c>
      <c r="F68" s="299">
        <v>13086.889999999999</v>
      </c>
      <c r="G68" s="41"/>
      <c r="H68" s="47"/>
    </row>
    <row r="69" s="2" customFormat="1" ht="16.8" customHeight="1">
      <c r="A69" s="41"/>
      <c r="B69" s="47"/>
      <c r="C69" s="298" t="s">
        <v>471</v>
      </c>
      <c r="D69" s="298" t="s">
        <v>896</v>
      </c>
      <c r="E69" s="20" t="s">
        <v>101</v>
      </c>
      <c r="F69" s="299">
        <v>506.12599999999998</v>
      </c>
      <c r="G69" s="41"/>
      <c r="H69" s="47"/>
    </row>
    <row r="70" s="2" customFormat="1" ht="16.8" customHeight="1">
      <c r="A70" s="41"/>
      <c r="B70" s="47"/>
      <c r="C70" s="298" t="s">
        <v>412</v>
      </c>
      <c r="D70" s="298" t="s">
        <v>413</v>
      </c>
      <c r="E70" s="20" t="s">
        <v>414</v>
      </c>
      <c r="F70" s="299">
        <v>392.60700000000003</v>
      </c>
      <c r="G70" s="41"/>
      <c r="H70" s="47"/>
    </row>
    <row r="71" s="2" customFormat="1" ht="16.8" customHeight="1">
      <c r="A71" s="41"/>
      <c r="B71" s="47"/>
      <c r="C71" s="294" t="s">
        <v>104</v>
      </c>
      <c r="D71" s="295" t="s">
        <v>105</v>
      </c>
      <c r="E71" s="296" t="s">
        <v>97</v>
      </c>
      <c r="F71" s="297">
        <v>6501.6899999999996</v>
      </c>
      <c r="G71" s="41"/>
      <c r="H71" s="47"/>
    </row>
    <row r="72" s="2" customFormat="1" ht="16.8" customHeight="1">
      <c r="A72" s="41"/>
      <c r="B72" s="47"/>
      <c r="C72" s="298" t="s">
        <v>21</v>
      </c>
      <c r="D72" s="298" t="s">
        <v>240</v>
      </c>
      <c r="E72" s="20" t="s">
        <v>21</v>
      </c>
      <c r="F72" s="299">
        <v>0</v>
      </c>
      <c r="G72" s="41"/>
      <c r="H72" s="47"/>
    </row>
    <row r="73" s="2" customFormat="1" ht="16.8" customHeight="1">
      <c r="A73" s="41"/>
      <c r="B73" s="47"/>
      <c r="C73" s="298" t="s">
        <v>21</v>
      </c>
      <c r="D73" s="298" t="s">
        <v>401</v>
      </c>
      <c r="E73" s="20" t="s">
        <v>21</v>
      </c>
      <c r="F73" s="299">
        <v>2680.9400000000001</v>
      </c>
      <c r="G73" s="41"/>
      <c r="H73" s="47"/>
    </row>
    <row r="74" s="2" customFormat="1" ht="16.8" customHeight="1">
      <c r="A74" s="41"/>
      <c r="B74" s="47"/>
      <c r="C74" s="298" t="s">
        <v>21</v>
      </c>
      <c r="D74" s="298" t="s">
        <v>402</v>
      </c>
      <c r="E74" s="20" t="s">
        <v>21</v>
      </c>
      <c r="F74" s="299">
        <v>111.55</v>
      </c>
      <c r="G74" s="41"/>
      <c r="H74" s="47"/>
    </row>
    <row r="75" s="2" customFormat="1" ht="16.8" customHeight="1">
      <c r="A75" s="41"/>
      <c r="B75" s="47"/>
      <c r="C75" s="298" t="s">
        <v>21</v>
      </c>
      <c r="D75" s="298" t="s">
        <v>403</v>
      </c>
      <c r="E75" s="20" t="s">
        <v>21</v>
      </c>
      <c r="F75" s="299">
        <v>3170</v>
      </c>
      <c r="G75" s="41"/>
      <c r="H75" s="47"/>
    </row>
    <row r="76" s="2" customFormat="1" ht="16.8" customHeight="1">
      <c r="A76" s="41"/>
      <c r="B76" s="47"/>
      <c r="C76" s="298" t="s">
        <v>21</v>
      </c>
      <c r="D76" s="298" t="s">
        <v>404</v>
      </c>
      <c r="E76" s="20" t="s">
        <v>21</v>
      </c>
      <c r="F76" s="299">
        <v>539.20000000000005</v>
      </c>
      <c r="G76" s="41"/>
      <c r="H76" s="47"/>
    </row>
    <row r="77" s="2" customFormat="1" ht="16.8" customHeight="1">
      <c r="A77" s="41"/>
      <c r="B77" s="47"/>
      <c r="C77" s="298" t="s">
        <v>104</v>
      </c>
      <c r="D77" s="298" t="s">
        <v>246</v>
      </c>
      <c r="E77" s="20" t="s">
        <v>21</v>
      </c>
      <c r="F77" s="299">
        <v>6501.6899999999996</v>
      </c>
      <c r="G77" s="41"/>
      <c r="H77" s="47"/>
    </row>
    <row r="78" s="2" customFormat="1" ht="16.8" customHeight="1">
      <c r="A78" s="41"/>
      <c r="B78" s="47"/>
      <c r="C78" s="300" t="s">
        <v>883</v>
      </c>
      <c r="D78" s="41"/>
      <c r="E78" s="41"/>
      <c r="F78" s="41"/>
      <c r="G78" s="41"/>
      <c r="H78" s="47"/>
    </row>
    <row r="79" s="2" customFormat="1" ht="16.8" customHeight="1">
      <c r="A79" s="41"/>
      <c r="B79" s="47"/>
      <c r="C79" s="298" t="s">
        <v>397</v>
      </c>
      <c r="D79" s="298" t="s">
        <v>897</v>
      </c>
      <c r="E79" s="20" t="s">
        <v>97</v>
      </c>
      <c r="F79" s="299">
        <v>6501.6899999999996</v>
      </c>
      <c r="G79" s="41"/>
      <c r="H79" s="47"/>
    </row>
    <row r="80" s="2" customFormat="1" ht="16.8" customHeight="1">
      <c r="A80" s="41"/>
      <c r="B80" s="47"/>
      <c r="C80" s="298" t="s">
        <v>338</v>
      </c>
      <c r="D80" s="298" t="s">
        <v>888</v>
      </c>
      <c r="E80" s="20" t="s">
        <v>101</v>
      </c>
      <c r="F80" s="299">
        <v>8589.8960000000006</v>
      </c>
      <c r="G80" s="41"/>
      <c r="H80" s="47"/>
    </row>
    <row r="81" s="2" customFormat="1" ht="16.8" customHeight="1">
      <c r="A81" s="41"/>
      <c r="B81" s="47"/>
      <c r="C81" s="298" t="s">
        <v>355</v>
      </c>
      <c r="D81" s="298" t="s">
        <v>894</v>
      </c>
      <c r="E81" s="20" t="s">
        <v>101</v>
      </c>
      <c r="F81" s="299">
        <v>284.29599999999999</v>
      </c>
      <c r="G81" s="41"/>
      <c r="H81" s="47"/>
    </row>
    <row r="82" s="2" customFormat="1" ht="16.8" customHeight="1">
      <c r="A82" s="41"/>
      <c r="B82" s="47"/>
      <c r="C82" s="298" t="s">
        <v>406</v>
      </c>
      <c r="D82" s="298" t="s">
        <v>898</v>
      </c>
      <c r="E82" s="20" t="s">
        <v>97</v>
      </c>
      <c r="F82" s="299">
        <v>9377.6900000000005</v>
      </c>
      <c r="G82" s="41"/>
      <c r="H82" s="47"/>
    </row>
    <row r="83" s="2" customFormat="1" ht="16.8" customHeight="1">
      <c r="A83" s="41"/>
      <c r="B83" s="47"/>
      <c r="C83" s="298" t="s">
        <v>428</v>
      </c>
      <c r="D83" s="298" t="s">
        <v>899</v>
      </c>
      <c r="E83" s="20" t="s">
        <v>97</v>
      </c>
      <c r="F83" s="299">
        <v>6501.6899999999996</v>
      </c>
      <c r="G83" s="41"/>
      <c r="H83" s="47"/>
    </row>
    <row r="84" s="2" customFormat="1" ht="16.8" customHeight="1">
      <c r="A84" s="41"/>
      <c r="B84" s="47"/>
      <c r="C84" s="298" t="s">
        <v>460</v>
      </c>
      <c r="D84" s="298" t="s">
        <v>895</v>
      </c>
      <c r="E84" s="20" t="s">
        <v>97</v>
      </c>
      <c r="F84" s="299">
        <v>13086.889999999999</v>
      </c>
      <c r="G84" s="41"/>
      <c r="H84" s="47"/>
    </row>
    <row r="85" s="2" customFormat="1" ht="16.8" customHeight="1">
      <c r="A85" s="41"/>
      <c r="B85" s="47"/>
      <c r="C85" s="298" t="s">
        <v>471</v>
      </c>
      <c r="D85" s="298" t="s">
        <v>896</v>
      </c>
      <c r="E85" s="20" t="s">
        <v>101</v>
      </c>
      <c r="F85" s="299">
        <v>506.12599999999998</v>
      </c>
      <c r="G85" s="41"/>
      <c r="H85" s="47"/>
    </row>
    <row r="86" s="2" customFormat="1" ht="16.8" customHeight="1">
      <c r="A86" s="41"/>
      <c r="B86" s="47"/>
      <c r="C86" s="298" t="s">
        <v>412</v>
      </c>
      <c r="D86" s="298" t="s">
        <v>413</v>
      </c>
      <c r="E86" s="20" t="s">
        <v>414</v>
      </c>
      <c r="F86" s="299">
        <v>392.60700000000003</v>
      </c>
      <c r="G86" s="41"/>
      <c r="H86" s="47"/>
    </row>
    <row r="87" s="2" customFormat="1" ht="16.8" customHeight="1">
      <c r="A87" s="41"/>
      <c r="B87" s="47"/>
      <c r="C87" s="294" t="s">
        <v>95</v>
      </c>
      <c r="D87" s="295" t="s">
        <v>96</v>
      </c>
      <c r="E87" s="296" t="s">
        <v>97</v>
      </c>
      <c r="F87" s="297">
        <v>3783.9499999999998</v>
      </c>
      <c r="G87" s="41"/>
      <c r="H87" s="47"/>
    </row>
    <row r="88" s="2" customFormat="1" ht="16.8" customHeight="1">
      <c r="A88" s="41"/>
      <c r="B88" s="47"/>
      <c r="C88" s="298" t="s">
        <v>21</v>
      </c>
      <c r="D88" s="298" t="s">
        <v>240</v>
      </c>
      <c r="E88" s="20" t="s">
        <v>21</v>
      </c>
      <c r="F88" s="299">
        <v>0</v>
      </c>
      <c r="G88" s="41"/>
      <c r="H88" s="47"/>
    </row>
    <row r="89" s="2" customFormat="1" ht="16.8" customHeight="1">
      <c r="A89" s="41"/>
      <c r="B89" s="47"/>
      <c r="C89" s="298" t="s">
        <v>95</v>
      </c>
      <c r="D89" s="298" t="s">
        <v>98</v>
      </c>
      <c r="E89" s="20" t="s">
        <v>21</v>
      </c>
      <c r="F89" s="299">
        <v>3783.9499999999998</v>
      </c>
      <c r="G89" s="41"/>
      <c r="H89" s="47"/>
    </row>
    <row r="90" s="2" customFormat="1" ht="16.8" customHeight="1">
      <c r="A90" s="41"/>
      <c r="B90" s="47"/>
      <c r="C90" s="300" t="s">
        <v>883</v>
      </c>
      <c r="D90" s="41"/>
      <c r="E90" s="41"/>
      <c r="F90" s="41"/>
      <c r="G90" s="41"/>
      <c r="H90" s="47"/>
    </row>
    <row r="91" s="2" customFormat="1" ht="16.8" customHeight="1">
      <c r="A91" s="41"/>
      <c r="B91" s="47"/>
      <c r="C91" s="298" t="s">
        <v>438</v>
      </c>
      <c r="D91" s="298" t="s">
        <v>900</v>
      </c>
      <c r="E91" s="20" t="s">
        <v>97</v>
      </c>
      <c r="F91" s="299">
        <v>3783.9499999999998</v>
      </c>
      <c r="G91" s="41"/>
      <c r="H91" s="47"/>
    </row>
    <row r="92" s="2" customFormat="1" ht="16.8" customHeight="1">
      <c r="A92" s="41"/>
      <c r="B92" s="47"/>
      <c r="C92" s="298" t="s">
        <v>338</v>
      </c>
      <c r="D92" s="298" t="s">
        <v>888</v>
      </c>
      <c r="E92" s="20" t="s">
        <v>101</v>
      </c>
      <c r="F92" s="299">
        <v>8589.8960000000006</v>
      </c>
      <c r="G92" s="41"/>
      <c r="H92" s="47"/>
    </row>
    <row r="93" s="2" customFormat="1" ht="16.8" customHeight="1">
      <c r="A93" s="41"/>
      <c r="B93" s="47"/>
      <c r="C93" s="298" t="s">
        <v>355</v>
      </c>
      <c r="D93" s="298" t="s">
        <v>894</v>
      </c>
      <c r="E93" s="20" t="s">
        <v>101</v>
      </c>
      <c r="F93" s="299">
        <v>284.29599999999999</v>
      </c>
      <c r="G93" s="41"/>
      <c r="H93" s="47"/>
    </row>
    <row r="94" s="2" customFormat="1" ht="16.8" customHeight="1">
      <c r="A94" s="41"/>
      <c r="B94" s="47"/>
      <c r="C94" s="298" t="s">
        <v>418</v>
      </c>
      <c r="D94" s="298" t="s">
        <v>901</v>
      </c>
      <c r="E94" s="20" t="s">
        <v>97</v>
      </c>
      <c r="F94" s="299">
        <v>3783.9499999999998</v>
      </c>
      <c r="G94" s="41"/>
      <c r="H94" s="47"/>
    </row>
    <row r="95" s="2" customFormat="1" ht="16.8" customHeight="1">
      <c r="A95" s="41"/>
      <c r="B95" s="47"/>
      <c r="C95" s="298" t="s">
        <v>433</v>
      </c>
      <c r="D95" s="298" t="s">
        <v>902</v>
      </c>
      <c r="E95" s="20" t="s">
        <v>97</v>
      </c>
      <c r="F95" s="299">
        <v>3783.9499999999998</v>
      </c>
      <c r="G95" s="41"/>
      <c r="H95" s="47"/>
    </row>
    <row r="96" s="2" customFormat="1" ht="16.8" customHeight="1">
      <c r="A96" s="41"/>
      <c r="B96" s="47"/>
      <c r="C96" s="298" t="s">
        <v>466</v>
      </c>
      <c r="D96" s="298" t="s">
        <v>903</v>
      </c>
      <c r="E96" s="20" t="s">
        <v>97</v>
      </c>
      <c r="F96" s="299">
        <v>3783.9499999999998</v>
      </c>
      <c r="G96" s="41"/>
      <c r="H96" s="47"/>
    </row>
    <row r="97" s="2" customFormat="1" ht="16.8" customHeight="1">
      <c r="A97" s="41"/>
      <c r="B97" s="47"/>
      <c r="C97" s="298" t="s">
        <v>471</v>
      </c>
      <c r="D97" s="298" t="s">
        <v>896</v>
      </c>
      <c r="E97" s="20" t="s">
        <v>101</v>
      </c>
      <c r="F97" s="299">
        <v>506.12599999999998</v>
      </c>
      <c r="G97" s="41"/>
      <c r="H97" s="47"/>
    </row>
    <row r="98" s="2" customFormat="1" ht="16.8" customHeight="1">
      <c r="A98" s="41"/>
      <c r="B98" s="47"/>
      <c r="C98" s="298" t="s">
        <v>423</v>
      </c>
      <c r="D98" s="298" t="s">
        <v>424</v>
      </c>
      <c r="E98" s="20" t="s">
        <v>414</v>
      </c>
      <c r="F98" s="299">
        <v>113.51900000000001</v>
      </c>
      <c r="G98" s="41"/>
      <c r="H98" s="47"/>
    </row>
    <row r="99" s="2" customFormat="1" ht="16.8" customHeight="1">
      <c r="A99" s="41"/>
      <c r="B99" s="47"/>
      <c r="C99" s="294" t="s">
        <v>124</v>
      </c>
      <c r="D99" s="295" t="s">
        <v>125</v>
      </c>
      <c r="E99" s="296" t="s">
        <v>101</v>
      </c>
      <c r="F99" s="297">
        <v>8589.8960000000006</v>
      </c>
      <c r="G99" s="41"/>
      <c r="H99" s="47"/>
    </row>
    <row r="100" s="2" customFormat="1" ht="16.8" customHeight="1">
      <c r="A100" s="41"/>
      <c r="B100" s="47"/>
      <c r="C100" s="298" t="s">
        <v>21</v>
      </c>
      <c r="D100" s="298" t="s">
        <v>342</v>
      </c>
      <c r="E100" s="20" t="s">
        <v>21</v>
      </c>
      <c r="F100" s="299">
        <v>0</v>
      </c>
      <c r="G100" s="41"/>
      <c r="H100" s="47"/>
    </row>
    <row r="101" s="2" customFormat="1" ht="16.8" customHeight="1">
      <c r="A101" s="41"/>
      <c r="B101" s="47"/>
      <c r="C101" s="298" t="s">
        <v>21</v>
      </c>
      <c r="D101" s="298" t="s">
        <v>110</v>
      </c>
      <c r="E101" s="20" t="s">
        <v>21</v>
      </c>
      <c r="F101" s="299">
        <v>1152.73</v>
      </c>
      <c r="G101" s="41"/>
      <c r="H101" s="47"/>
    </row>
    <row r="102" s="2" customFormat="1" ht="16.8" customHeight="1">
      <c r="A102" s="41"/>
      <c r="B102" s="47"/>
      <c r="C102" s="298" t="s">
        <v>21</v>
      </c>
      <c r="D102" s="298" t="s">
        <v>343</v>
      </c>
      <c r="E102" s="20" t="s">
        <v>21</v>
      </c>
      <c r="F102" s="299">
        <v>229.75</v>
      </c>
      <c r="G102" s="41"/>
      <c r="H102" s="47"/>
    </row>
    <row r="103" s="2" customFormat="1" ht="16.8" customHeight="1">
      <c r="A103" s="41"/>
      <c r="B103" s="47"/>
      <c r="C103" s="298" t="s">
        <v>21</v>
      </c>
      <c r="D103" s="298" t="s">
        <v>344</v>
      </c>
      <c r="E103" s="20" t="s">
        <v>21</v>
      </c>
      <c r="F103" s="299">
        <v>284.29599999999999</v>
      </c>
      <c r="G103" s="41"/>
      <c r="H103" s="47"/>
    </row>
    <row r="104" s="2" customFormat="1" ht="16.8" customHeight="1">
      <c r="A104" s="41"/>
      <c r="B104" s="47"/>
      <c r="C104" s="298" t="s">
        <v>21</v>
      </c>
      <c r="D104" s="298" t="s">
        <v>346</v>
      </c>
      <c r="E104" s="20" t="s">
        <v>21</v>
      </c>
      <c r="F104" s="299">
        <v>0</v>
      </c>
      <c r="G104" s="41"/>
      <c r="H104" s="47"/>
    </row>
    <row r="105" s="2" customFormat="1" ht="16.8" customHeight="1">
      <c r="A105" s="41"/>
      <c r="B105" s="47"/>
      <c r="C105" s="298" t="s">
        <v>21</v>
      </c>
      <c r="D105" s="298" t="s">
        <v>347</v>
      </c>
      <c r="E105" s="20" t="s">
        <v>21</v>
      </c>
      <c r="F105" s="299">
        <v>6923.1199999999999</v>
      </c>
      <c r="G105" s="41"/>
      <c r="H105" s="47"/>
    </row>
    <row r="106" s="2" customFormat="1" ht="16.8" customHeight="1">
      <c r="A106" s="41"/>
      <c r="B106" s="47"/>
      <c r="C106" s="298" t="s">
        <v>124</v>
      </c>
      <c r="D106" s="298" t="s">
        <v>246</v>
      </c>
      <c r="E106" s="20" t="s">
        <v>21</v>
      </c>
      <c r="F106" s="299">
        <v>8589.8960000000006</v>
      </c>
      <c r="G106" s="41"/>
      <c r="H106" s="47"/>
    </row>
    <row r="107" s="2" customFormat="1" ht="16.8" customHeight="1">
      <c r="A107" s="41"/>
      <c r="B107" s="47"/>
      <c r="C107" s="300" t="s">
        <v>883</v>
      </c>
      <c r="D107" s="41"/>
      <c r="E107" s="41"/>
      <c r="F107" s="41"/>
      <c r="G107" s="41"/>
      <c r="H107" s="47"/>
    </row>
    <row r="108" s="2" customFormat="1" ht="16.8" customHeight="1">
      <c r="A108" s="41"/>
      <c r="B108" s="47"/>
      <c r="C108" s="298" t="s">
        <v>338</v>
      </c>
      <c r="D108" s="298" t="s">
        <v>888</v>
      </c>
      <c r="E108" s="20" t="s">
        <v>101</v>
      </c>
      <c r="F108" s="299">
        <v>8589.8960000000006</v>
      </c>
      <c r="G108" s="41"/>
      <c r="H108" s="47"/>
    </row>
    <row r="109" s="2" customFormat="1" ht="16.8" customHeight="1">
      <c r="A109" s="41"/>
      <c r="B109" s="47"/>
      <c r="C109" s="298" t="s">
        <v>349</v>
      </c>
      <c r="D109" s="298" t="s">
        <v>904</v>
      </c>
      <c r="E109" s="20" t="s">
        <v>101</v>
      </c>
      <c r="F109" s="299">
        <v>42949.480000000003</v>
      </c>
      <c r="G109" s="41"/>
      <c r="H109" s="47"/>
    </row>
    <row r="110" s="2" customFormat="1" ht="16.8" customHeight="1">
      <c r="A110" s="41"/>
      <c r="B110" s="47"/>
      <c r="C110" s="294" t="s">
        <v>143</v>
      </c>
      <c r="D110" s="295" t="s">
        <v>144</v>
      </c>
      <c r="E110" s="296" t="s">
        <v>97</v>
      </c>
      <c r="F110" s="297">
        <v>2876</v>
      </c>
      <c r="G110" s="41"/>
      <c r="H110" s="47"/>
    </row>
    <row r="111" s="2" customFormat="1" ht="16.8" customHeight="1">
      <c r="A111" s="41"/>
      <c r="B111" s="47"/>
      <c r="C111" s="298" t="s">
        <v>21</v>
      </c>
      <c r="D111" s="298" t="s">
        <v>458</v>
      </c>
      <c r="E111" s="20" t="s">
        <v>21</v>
      </c>
      <c r="F111" s="299">
        <v>0</v>
      </c>
      <c r="G111" s="41"/>
      <c r="H111" s="47"/>
    </row>
    <row r="112" s="2" customFormat="1" ht="16.8" customHeight="1">
      <c r="A112" s="41"/>
      <c r="B112" s="47"/>
      <c r="C112" s="298" t="s">
        <v>143</v>
      </c>
      <c r="D112" s="298" t="s">
        <v>145</v>
      </c>
      <c r="E112" s="20" t="s">
        <v>21</v>
      </c>
      <c r="F112" s="299">
        <v>2876</v>
      </c>
      <c r="G112" s="41"/>
      <c r="H112" s="47"/>
    </row>
    <row r="113" s="2" customFormat="1" ht="16.8" customHeight="1">
      <c r="A113" s="41"/>
      <c r="B113" s="47"/>
      <c r="C113" s="300" t="s">
        <v>883</v>
      </c>
      <c r="D113" s="41"/>
      <c r="E113" s="41"/>
      <c r="F113" s="41"/>
      <c r="G113" s="41"/>
      <c r="H113" s="47"/>
    </row>
    <row r="114" s="2" customFormat="1" ht="16.8" customHeight="1">
      <c r="A114" s="41"/>
      <c r="B114" s="47"/>
      <c r="C114" s="298" t="s">
        <v>454</v>
      </c>
      <c r="D114" s="298" t="s">
        <v>905</v>
      </c>
      <c r="E114" s="20" t="s">
        <v>97</v>
      </c>
      <c r="F114" s="299">
        <v>2876</v>
      </c>
      <c r="G114" s="41"/>
      <c r="H114" s="47"/>
    </row>
    <row r="115" s="2" customFormat="1" ht="16.8" customHeight="1">
      <c r="A115" s="41"/>
      <c r="B115" s="47"/>
      <c r="C115" s="298" t="s">
        <v>406</v>
      </c>
      <c r="D115" s="298" t="s">
        <v>898</v>
      </c>
      <c r="E115" s="20" t="s">
        <v>97</v>
      </c>
      <c r="F115" s="299">
        <v>9377.6900000000005</v>
      </c>
      <c r="G115" s="41"/>
      <c r="H115" s="47"/>
    </row>
    <row r="116" s="2" customFormat="1" ht="16.8" customHeight="1">
      <c r="A116" s="41"/>
      <c r="B116" s="47"/>
      <c r="C116" s="298" t="s">
        <v>460</v>
      </c>
      <c r="D116" s="298" t="s">
        <v>895</v>
      </c>
      <c r="E116" s="20" t="s">
        <v>97</v>
      </c>
      <c r="F116" s="299">
        <v>13086.889999999999</v>
      </c>
      <c r="G116" s="41"/>
      <c r="H116" s="47"/>
    </row>
    <row r="117" s="2" customFormat="1" ht="16.8" customHeight="1">
      <c r="A117" s="41"/>
      <c r="B117" s="47"/>
      <c r="C117" s="298" t="s">
        <v>471</v>
      </c>
      <c r="D117" s="298" t="s">
        <v>896</v>
      </c>
      <c r="E117" s="20" t="s">
        <v>101</v>
      </c>
      <c r="F117" s="299">
        <v>506.12599999999998</v>
      </c>
      <c r="G117" s="41"/>
      <c r="H117" s="47"/>
    </row>
    <row r="118" s="2" customFormat="1" ht="16.8" customHeight="1">
      <c r="A118" s="41"/>
      <c r="B118" s="47"/>
      <c r="C118" s="298" t="s">
        <v>412</v>
      </c>
      <c r="D118" s="298" t="s">
        <v>413</v>
      </c>
      <c r="E118" s="20" t="s">
        <v>414</v>
      </c>
      <c r="F118" s="299">
        <v>392.60700000000003</v>
      </c>
      <c r="G118" s="41"/>
      <c r="H118" s="47"/>
    </row>
    <row r="119" s="2" customFormat="1" ht="16.8" customHeight="1">
      <c r="A119" s="41"/>
      <c r="B119" s="47"/>
      <c r="C119" s="294" t="s">
        <v>132</v>
      </c>
      <c r="D119" s="295" t="s">
        <v>133</v>
      </c>
      <c r="E119" s="296" t="s">
        <v>101</v>
      </c>
      <c r="F119" s="297">
        <v>2568.982</v>
      </c>
      <c r="G119" s="41"/>
      <c r="H119" s="47"/>
    </row>
    <row r="120" s="2" customFormat="1" ht="16.8" customHeight="1">
      <c r="A120" s="41"/>
      <c r="B120" s="47"/>
      <c r="C120" s="298" t="s">
        <v>21</v>
      </c>
      <c r="D120" s="298" t="s">
        <v>240</v>
      </c>
      <c r="E120" s="20" t="s">
        <v>21</v>
      </c>
      <c r="F120" s="299">
        <v>0</v>
      </c>
      <c r="G120" s="41"/>
      <c r="H120" s="47"/>
    </row>
    <row r="121" s="2" customFormat="1" ht="16.8" customHeight="1">
      <c r="A121" s="41"/>
      <c r="B121" s="47"/>
      <c r="C121" s="298" t="s">
        <v>21</v>
      </c>
      <c r="D121" s="298" t="s">
        <v>241</v>
      </c>
      <c r="E121" s="20" t="s">
        <v>21</v>
      </c>
      <c r="F121" s="299">
        <v>1799.7639999999999</v>
      </c>
      <c r="G121" s="41"/>
      <c r="H121" s="47"/>
    </row>
    <row r="122" s="2" customFormat="1" ht="16.8" customHeight="1">
      <c r="A122" s="41"/>
      <c r="B122" s="47"/>
      <c r="C122" s="298" t="s">
        <v>21</v>
      </c>
      <c r="D122" s="298" t="s">
        <v>242</v>
      </c>
      <c r="E122" s="20" t="s">
        <v>21</v>
      </c>
      <c r="F122" s="299">
        <v>634</v>
      </c>
      <c r="G122" s="41"/>
      <c r="H122" s="47"/>
    </row>
    <row r="123" s="2" customFormat="1" ht="16.8" customHeight="1">
      <c r="A123" s="41"/>
      <c r="B123" s="47"/>
      <c r="C123" s="298" t="s">
        <v>21</v>
      </c>
      <c r="D123" s="298" t="s">
        <v>243</v>
      </c>
      <c r="E123" s="20" t="s">
        <v>21</v>
      </c>
      <c r="F123" s="299">
        <v>107.84</v>
      </c>
      <c r="G123" s="41"/>
      <c r="H123" s="47"/>
    </row>
    <row r="124" s="2" customFormat="1" ht="16.8" customHeight="1">
      <c r="A124" s="41"/>
      <c r="B124" s="47"/>
      <c r="C124" s="298" t="s">
        <v>21</v>
      </c>
      <c r="D124" s="298" t="s">
        <v>244</v>
      </c>
      <c r="E124" s="20" t="s">
        <v>21</v>
      </c>
      <c r="F124" s="299">
        <v>9.3780000000000001</v>
      </c>
      <c r="G124" s="41"/>
      <c r="H124" s="47"/>
    </row>
    <row r="125" s="2" customFormat="1" ht="16.8" customHeight="1">
      <c r="A125" s="41"/>
      <c r="B125" s="47"/>
      <c r="C125" s="298" t="s">
        <v>21</v>
      </c>
      <c r="D125" s="298" t="s">
        <v>245</v>
      </c>
      <c r="E125" s="20" t="s">
        <v>21</v>
      </c>
      <c r="F125" s="299">
        <v>18</v>
      </c>
      <c r="G125" s="41"/>
      <c r="H125" s="47"/>
    </row>
    <row r="126" s="2" customFormat="1" ht="16.8" customHeight="1">
      <c r="A126" s="41"/>
      <c r="B126" s="47"/>
      <c r="C126" s="298" t="s">
        <v>132</v>
      </c>
      <c r="D126" s="298" t="s">
        <v>246</v>
      </c>
      <c r="E126" s="20" t="s">
        <v>21</v>
      </c>
      <c r="F126" s="299">
        <v>2568.982</v>
      </c>
      <c r="G126" s="41"/>
      <c r="H126" s="47"/>
    </row>
    <row r="127" s="2" customFormat="1" ht="16.8" customHeight="1">
      <c r="A127" s="41"/>
      <c r="B127" s="47"/>
      <c r="C127" s="300" t="s">
        <v>883</v>
      </c>
      <c r="D127" s="41"/>
      <c r="E127" s="41"/>
      <c r="F127" s="41"/>
      <c r="G127" s="41"/>
      <c r="H127" s="47"/>
    </row>
    <row r="128" s="2" customFormat="1" ht="16.8" customHeight="1">
      <c r="A128" s="41"/>
      <c r="B128" s="47"/>
      <c r="C128" s="298" t="s">
        <v>236</v>
      </c>
      <c r="D128" s="298" t="s">
        <v>906</v>
      </c>
      <c r="E128" s="20" t="s">
        <v>97</v>
      </c>
      <c r="F128" s="299">
        <v>2568.982</v>
      </c>
      <c r="G128" s="41"/>
      <c r="H128" s="47"/>
    </row>
    <row r="129" s="2" customFormat="1" ht="16.8" customHeight="1">
      <c r="A129" s="41"/>
      <c r="B129" s="47"/>
      <c r="C129" s="298" t="s">
        <v>338</v>
      </c>
      <c r="D129" s="298" t="s">
        <v>888</v>
      </c>
      <c r="E129" s="20" t="s">
        <v>101</v>
      </c>
      <c r="F129" s="299">
        <v>8589.8960000000006</v>
      </c>
      <c r="G129" s="41"/>
      <c r="H129" s="47"/>
    </row>
    <row r="130" s="2" customFormat="1" ht="16.8" customHeight="1">
      <c r="A130" s="41"/>
      <c r="B130" s="47"/>
      <c r="C130" s="298" t="s">
        <v>355</v>
      </c>
      <c r="D130" s="298" t="s">
        <v>894</v>
      </c>
      <c r="E130" s="20" t="s">
        <v>101</v>
      </c>
      <c r="F130" s="299">
        <v>284.29599999999999</v>
      </c>
      <c r="G130" s="41"/>
      <c r="H130" s="47"/>
    </row>
    <row r="131" s="2" customFormat="1" ht="16.8" customHeight="1">
      <c r="A131" s="41"/>
      <c r="B131" s="47"/>
      <c r="C131" s="294" t="s">
        <v>907</v>
      </c>
      <c r="D131" s="295" t="s">
        <v>908</v>
      </c>
      <c r="E131" s="296" t="s">
        <v>101</v>
      </c>
      <c r="F131" s="297">
        <v>27.100000000000001</v>
      </c>
      <c r="G131" s="41"/>
      <c r="H131" s="47"/>
    </row>
    <row r="132" s="2" customFormat="1" ht="16.8" customHeight="1">
      <c r="A132" s="41"/>
      <c r="B132" s="47"/>
      <c r="C132" s="298" t="s">
        <v>21</v>
      </c>
      <c r="D132" s="298" t="s">
        <v>909</v>
      </c>
      <c r="E132" s="20" t="s">
        <v>21</v>
      </c>
      <c r="F132" s="299">
        <v>14.85</v>
      </c>
      <c r="G132" s="41"/>
      <c r="H132" s="47"/>
    </row>
    <row r="133" s="2" customFormat="1" ht="16.8" customHeight="1">
      <c r="A133" s="41"/>
      <c r="B133" s="47"/>
      <c r="C133" s="298" t="s">
        <v>21</v>
      </c>
      <c r="D133" s="298" t="s">
        <v>910</v>
      </c>
      <c r="E133" s="20" t="s">
        <v>21</v>
      </c>
      <c r="F133" s="299">
        <v>2.6000000000000001</v>
      </c>
      <c r="G133" s="41"/>
      <c r="H133" s="47"/>
    </row>
    <row r="134" s="2" customFormat="1" ht="16.8" customHeight="1">
      <c r="A134" s="41"/>
      <c r="B134" s="47"/>
      <c r="C134" s="298" t="s">
        <v>21</v>
      </c>
      <c r="D134" s="298" t="s">
        <v>911</v>
      </c>
      <c r="E134" s="20" t="s">
        <v>21</v>
      </c>
      <c r="F134" s="299">
        <v>7.7000000000000002</v>
      </c>
      <c r="G134" s="41"/>
      <c r="H134" s="47"/>
    </row>
    <row r="135" s="2" customFormat="1" ht="16.8" customHeight="1">
      <c r="A135" s="41"/>
      <c r="B135" s="47"/>
      <c r="C135" s="298" t="s">
        <v>21</v>
      </c>
      <c r="D135" s="298" t="s">
        <v>912</v>
      </c>
      <c r="E135" s="20" t="s">
        <v>21</v>
      </c>
      <c r="F135" s="299">
        <v>1.95</v>
      </c>
      <c r="G135" s="41"/>
      <c r="H135" s="47"/>
    </row>
    <row r="136" s="2" customFormat="1" ht="16.8" customHeight="1">
      <c r="A136" s="41"/>
      <c r="B136" s="47"/>
      <c r="C136" s="298" t="s">
        <v>907</v>
      </c>
      <c r="D136" s="298" t="s">
        <v>246</v>
      </c>
      <c r="E136" s="20" t="s">
        <v>21</v>
      </c>
      <c r="F136" s="299">
        <v>27.100000000000001</v>
      </c>
      <c r="G136" s="41"/>
      <c r="H136" s="47"/>
    </row>
    <row r="137" s="2" customFormat="1" ht="16.8" customHeight="1">
      <c r="A137" s="41"/>
      <c r="B137" s="47"/>
      <c r="C137" s="294" t="s">
        <v>99</v>
      </c>
      <c r="D137" s="295" t="s">
        <v>100</v>
      </c>
      <c r="E137" s="296" t="s">
        <v>101</v>
      </c>
      <c r="F137" s="297">
        <v>506.12599999999998</v>
      </c>
      <c r="G137" s="41"/>
      <c r="H137" s="47"/>
    </row>
    <row r="138" s="2" customFormat="1" ht="16.8" customHeight="1">
      <c r="A138" s="41"/>
      <c r="B138" s="47"/>
      <c r="C138" s="298" t="s">
        <v>21</v>
      </c>
      <c r="D138" s="298" t="s">
        <v>475</v>
      </c>
      <c r="E138" s="20" t="s">
        <v>21</v>
      </c>
      <c r="F138" s="299">
        <v>392.60700000000003</v>
      </c>
      <c r="G138" s="41"/>
      <c r="H138" s="47"/>
    </row>
    <row r="139" s="2" customFormat="1" ht="16.8" customHeight="1">
      <c r="A139" s="41"/>
      <c r="B139" s="47"/>
      <c r="C139" s="298" t="s">
        <v>21</v>
      </c>
      <c r="D139" s="298" t="s">
        <v>476</v>
      </c>
      <c r="E139" s="20" t="s">
        <v>21</v>
      </c>
      <c r="F139" s="299">
        <v>113.51900000000001</v>
      </c>
      <c r="G139" s="41"/>
      <c r="H139" s="47"/>
    </row>
    <row r="140" s="2" customFormat="1" ht="16.8" customHeight="1">
      <c r="A140" s="41"/>
      <c r="B140" s="47"/>
      <c r="C140" s="298" t="s">
        <v>99</v>
      </c>
      <c r="D140" s="298" t="s">
        <v>246</v>
      </c>
      <c r="E140" s="20" t="s">
        <v>21</v>
      </c>
      <c r="F140" s="299">
        <v>506.12599999999998</v>
      </c>
      <c r="G140" s="41"/>
      <c r="H140" s="47"/>
    </row>
    <row r="141" s="2" customFormat="1" ht="16.8" customHeight="1">
      <c r="A141" s="41"/>
      <c r="B141" s="47"/>
      <c r="C141" s="300" t="s">
        <v>883</v>
      </c>
      <c r="D141" s="41"/>
      <c r="E141" s="41"/>
      <c r="F141" s="41"/>
      <c r="G141" s="41"/>
      <c r="H141" s="47"/>
    </row>
    <row r="142" s="2" customFormat="1" ht="16.8" customHeight="1">
      <c r="A142" s="41"/>
      <c r="B142" s="47"/>
      <c r="C142" s="298" t="s">
        <v>471</v>
      </c>
      <c r="D142" s="298" t="s">
        <v>896</v>
      </c>
      <c r="E142" s="20" t="s">
        <v>101</v>
      </c>
      <c r="F142" s="299">
        <v>506.12599999999998</v>
      </c>
      <c r="G142" s="41"/>
      <c r="H142" s="47"/>
    </row>
    <row r="143" s="2" customFormat="1" ht="16.8" customHeight="1">
      <c r="A143" s="41"/>
      <c r="B143" s="47"/>
      <c r="C143" s="298" t="s">
        <v>477</v>
      </c>
      <c r="D143" s="298" t="s">
        <v>913</v>
      </c>
      <c r="E143" s="20" t="s">
        <v>101</v>
      </c>
      <c r="F143" s="299">
        <v>506.12599999999998</v>
      </c>
      <c r="G143" s="41"/>
      <c r="H143" s="47"/>
    </row>
    <row r="144" s="2" customFormat="1" ht="16.8" customHeight="1">
      <c r="A144" s="41"/>
      <c r="B144" s="47"/>
      <c r="C144" s="298" t="s">
        <v>482</v>
      </c>
      <c r="D144" s="298" t="s">
        <v>914</v>
      </c>
      <c r="E144" s="20" t="s">
        <v>101</v>
      </c>
      <c r="F144" s="299">
        <v>506.12599999999998</v>
      </c>
      <c r="G144" s="41"/>
      <c r="H144" s="47"/>
    </row>
    <row r="145" s="2" customFormat="1" ht="16.8" customHeight="1">
      <c r="A145" s="41"/>
      <c r="B145" s="47"/>
      <c r="C145" s="294" t="s">
        <v>130</v>
      </c>
      <c r="D145" s="295" t="s">
        <v>130</v>
      </c>
      <c r="E145" s="296" t="s">
        <v>101</v>
      </c>
      <c r="F145" s="297">
        <v>135.71000000000001</v>
      </c>
      <c r="G145" s="41"/>
      <c r="H145" s="47"/>
    </row>
    <row r="146" s="2" customFormat="1" ht="16.8" customHeight="1">
      <c r="A146" s="41"/>
      <c r="B146" s="47"/>
      <c r="C146" s="298" t="s">
        <v>21</v>
      </c>
      <c r="D146" s="298" t="s">
        <v>240</v>
      </c>
      <c r="E146" s="20" t="s">
        <v>21</v>
      </c>
      <c r="F146" s="299">
        <v>0</v>
      </c>
      <c r="G146" s="41"/>
      <c r="H146" s="47"/>
    </row>
    <row r="147" s="2" customFormat="1" ht="16.8" customHeight="1">
      <c r="A147" s="41"/>
      <c r="B147" s="47"/>
      <c r="C147" s="298" t="s">
        <v>21</v>
      </c>
      <c r="D147" s="298" t="s">
        <v>379</v>
      </c>
      <c r="E147" s="20" t="s">
        <v>21</v>
      </c>
      <c r="F147" s="299">
        <v>124.70999999999999</v>
      </c>
      <c r="G147" s="41"/>
      <c r="H147" s="47"/>
    </row>
    <row r="148" s="2" customFormat="1" ht="16.8" customHeight="1">
      <c r="A148" s="41"/>
      <c r="B148" s="47"/>
      <c r="C148" s="298" t="s">
        <v>21</v>
      </c>
      <c r="D148" s="298" t="s">
        <v>380</v>
      </c>
      <c r="E148" s="20" t="s">
        <v>21</v>
      </c>
      <c r="F148" s="299">
        <v>11</v>
      </c>
      <c r="G148" s="41"/>
      <c r="H148" s="47"/>
    </row>
    <row r="149" s="2" customFormat="1" ht="16.8" customHeight="1">
      <c r="A149" s="41"/>
      <c r="B149" s="47"/>
      <c r="C149" s="298" t="s">
        <v>130</v>
      </c>
      <c r="D149" s="298" t="s">
        <v>246</v>
      </c>
      <c r="E149" s="20" t="s">
        <v>21</v>
      </c>
      <c r="F149" s="299">
        <v>135.71000000000001</v>
      </c>
      <c r="G149" s="41"/>
      <c r="H149" s="47"/>
    </row>
    <row r="150" s="2" customFormat="1" ht="16.8" customHeight="1">
      <c r="A150" s="41"/>
      <c r="B150" s="47"/>
      <c r="C150" s="300" t="s">
        <v>883</v>
      </c>
      <c r="D150" s="41"/>
      <c r="E150" s="41"/>
      <c r="F150" s="41"/>
      <c r="G150" s="41"/>
      <c r="H150" s="47"/>
    </row>
    <row r="151" s="2" customFormat="1" ht="16.8" customHeight="1">
      <c r="A151" s="41"/>
      <c r="B151" s="47"/>
      <c r="C151" s="298" t="s">
        <v>375</v>
      </c>
      <c r="D151" s="298" t="s">
        <v>915</v>
      </c>
      <c r="E151" s="20" t="s">
        <v>101</v>
      </c>
      <c r="F151" s="299">
        <v>135.71000000000001</v>
      </c>
      <c r="G151" s="41"/>
      <c r="H151" s="47"/>
    </row>
    <row r="152" s="2" customFormat="1" ht="16.8" customHeight="1">
      <c r="A152" s="41"/>
      <c r="B152" s="47"/>
      <c r="C152" s="298" t="s">
        <v>248</v>
      </c>
      <c r="D152" s="298" t="s">
        <v>892</v>
      </c>
      <c r="E152" s="20" t="s">
        <v>101</v>
      </c>
      <c r="F152" s="299">
        <v>6923.1199999999999</v>
      </c>
      <c r="G152" s="41"/>
      <c r="H152" s="47"/>
    </row>
    <row r="153" s="2" customFormat="1" ht="16.8" customHeight="1">
      <c r="A153" s="41"/>
      <c r="B153" s="47"/>
      <c r="C153" s="298" t="s">
        <v>338</v>
      </c>
      <c r="D153" s="298" t="s">
        <v>888</v>
      </c>
      <c r="E153" s="20" t="s">
        <v>101</v>
      </c>
      <c r="F153" s="299">
        <v>8589.8960000000006</v>
      </c>
      <c r="G153" s="41"/>
      <c r="H153" s="47"/>
    </row>
    <row r="154" s="2" customFormat="1" ht="16.8" customHeight="1">
      <c r="A154" s="41"/>
      <c r="B154" s="47"/>
      <c r="C154" s="294" t="s">
        <v>140</v>
      </c>
      <c r="D154" s="295" t="s">
        <v>141</v>
      </c>
      <c r="E154" s="296" t="s">
        <v>101</v>
      </c>
      <c r="F154" s="297">
        <v>6923.1199999999999</v>
      </c>
      <c r="G154" s="41"/>
      <c r="H154" s="47"/>
    </row>
    <row r="155" s="2" customFormat="1" ht="16.8" customHeight="1">
      <c r="A155" s="41"/>
      <c r="B155" s="47"/>
      <c r="C155" s="298" t="s">
        <v>21</v>
      </c>
      <c r="D155" s="298" t="s">
        <v>117</v>
      </c>
      <c r="E155" s="20" t="s">
        <v>21</v>
      </c>
      <c r="F155" s="299">
        <v>6787.4099999999999</v>
      </c>
      <c r="G155" s="41"/>
      <c r="H155" s="47"/>
    </row>
    <row r="156" s="2" customFormat="1" ht="16.8" customHeight="1">
      <c r="A156" s="41"/>
      <c r="B156" s="47"/>
      <c r="C156" s="298" t="s">
        <v>21</v>
      </c>
      <c r="D156" s="298" t="s">
        <v>130</v>
      </c>
      <c r="E156" s="20" t="s">
        <v>21</v>
      </c>
      <c r="F156" s="299">
        <v>135.71000000000001</v>
      </c>
      <c r="G156" s="41"/>
      <c r="H156" s="47"/>
    </row>
    <row r="157" s="2" customFormat="1" ht="16.8" customHeight="1">
      <c r="A157" s="41"/>
      <c r="B157" s="47"/>
      <c r="C157" s="298" t="s">
        <v>140</v>
      </c>
      <c r="D157" s="298" t="s">
        <v>246</v>
      </c>
      <c r="E157" s="20" t="s">
        <v>21</v>
      </c>
      <c r="F157" s="299">
        <v>6923.1199999999999</v>
      </c>
      <c r="G157" s="41"/>
      <c r="H157" s="47"/>
    </row>
    <row r="158" s="2" customFormat="1" ht="16.8" customHeight="1">
      <c r="A158" s="41"/>
      <c r="B158" s="47"/>
      <c r="C158" s="300" t="s">
        <v>883</v>
      </c>
      <c r="D158" s="41"/>
      <c r="E158" s="41"/>
      <c r="F158" s="41"/>
      <c r="G158" s="41"/>
      <c r="H158" s="47"/>
    </row>
    <row r="159" s="2" customFormat="1" ht="16.8" customHeight="1">
      <c r="A159" s="41"/>
      <c r="B159" s="47"/>
      <c r="C159" s="298" t="s">
        <v>248</v>
      </c>
      <c r="D159" s="298" t="s">
        <v>892</v>
      </c>
      <c r="E159" s="20" t="s">
        <v>101</v>
      </c>
      <c r="F159" s="299">
        <v>6923.1199999999999</v>
      </c>
      <c r="G159" s="41"/>
      <c r="H159" s="47"/>
    </row>
    <row r="160" s="2" customFormat="1" ht="16.8" customHeight="1">
      <c r="A160" s="41"/>
      <c r="B160" s="47"/>
      <c r="C160" s="298" t="s">
        <v>254</v>
      </c>
      <c r="D160" s="298" t="s">
        <v>255</v>
      </c>
      <c r="E160" s="20" t="s">
        <v>256</v>
      </c>
      <c r="F160" s="299">
        <v>11076.992</v>
      </c>
      <c r="G160" s="41"/>
      <c r="H160" s="47"/>
    </row>
    <row r="161" s="2" customFormat="1" ht="26.4" customHeight="1">
      <c r="A161" s="41"/>
      <c r="B161" s="47"/>
      <c r="C161" s="293" t="s">
        <v>89</v>
      </c>
      <c r="D161" s="293" t="s">
        <v>90</v>
      </c>
      <c r="E161" s="41"/>
      <c r="F161" s="41"/>
      <c r="G161" s="41"/>
      <c r="H161" s="47"/>
    </row>
    <row r="162" s="2" customFormat="1" ht="16.8" customHeight="1">
      <c r="A162" s="41"/>
      <c r="B162" s="47"/>
      <c r="C162" s="294" t="s">
        <v>589</v>
      </c>
      <c r="D162" s="295" t="s">
        <v>590</v>
      </c>
      <c r="E162" s="296" t="s">
        <v>97</v>
      </c>
      <c r="F162" s="297">
        <v>528.66999999999996</v>
      </c>
      <c r="G162" s="41"/>
      <c r="H162" s="47"/>
    </row>
    <row r="163" s="2" customFormat="1" ht="16.8" customHeight="1">
      <c r="A163" s="41"/>
      <c r="B163" s="47"/>
      <c r="C163" s="298" t="s">
        <v>21</v>
      </c>
      <c r="D163" s="298" t="s">
        <v>240</v>
      </c>
      <c r="E163" s="20" t="s">
        <v>21</v>
      </c>
      <c r="F163" s="299">
        <v>0</v>
      </c>
      <c r="G163" s="41"/>
      <c r="H163" s="47"/>
    </row>
    <row r="164" s="2" customFormat="1" ht="16.8" customHeight="1">
      <c r="A164" s="41"/>
      <c r="B164" s="47"/>
      <c r="C164" s="298" t="s">
        <v>21</v>
      </c>
      <c r="D164" s="298" t="s">
        <v>674</v>
      </c>
      <c r="E164" s="20" t="s">
        <v>21</v>
      </c>
      <c r="F164" s="299">
        <v>521.70000000000005</v>
      </c>
      <c r="G164" s="41"/>
      <c r="H164" s="47"/>
    </row>
    <row r="165" s="2" customFormat="1" ht="16.8" customHeight="1">
      <c r="A165" s="41"/>
      <c r="B165" s="47"/>
      <c r="C165" s="298" t="s">
        <v>21</v>
      </c>
      <c r="D165" s="298" t="s">
        <v>675</v>
      </c>
      <c r="E165" s="20" t="s">
        <v>21</v>
      </c>
      <c r="F165" s="299">
        <v>4.4199999999999999</v>
      </c>
      <c r="G165" s="41"/>
      <c r="H165" s="47"/>
    </row>
    <row r="166" s="2" customFormat="1" ht="16.8" customHeight="1">
      <c r="A166" s="41"/>
      <c r="B166" s="47"/>
      <c r="C166" s="298" t="s">
        <v>21</v>
      </c>
      <c r="D166" s="298" t="s">
        <v>676</v>
      </c>
      <c r="E166" s="20" t="s">
        <v>21</v>
      </c>
      <c r="F166" s="299">
        <v>1.75</v>
      </c>
      <c r="G166" s="41"/>
      <c r="H166" s="47"/>
    </row>
    <row r="167" s="2" customFormat="1" ht="16.8" customHeight="1">
      <c r="A167" s="41"/>
      <c r="B167" s="47"/>
      <c r="C167" s="298" t="s">
        <v>21</v>
      </c>
      <c r="D167" s="298" t="s">
        <v>677</v>
      </c>
      <c r="E167" s="20" t="s">
        <v>21</v>
      </c>
      <c r="F167" s="299">
        <v>0.80000000000000004</v>
      </c>
      <c r="G167" s="41"/>
      <c r="H167" s="47"/>
    </row>
    <row r="168" s="2" customFormat="1" ht="16.8" customHeight="1">
      <c r="A168" s="41"/>
      <c r="B168" s="47"/>
      <c r="C168" s="298" t="s">
        <v>589</v>
      </c>
      <c r="D168" s="298" t="s">
        <v>246</v>
      </c>
      <c r="E168" s="20" t="s">
        <v>21</v>
      </c>
      <c r="F168" s="299">
        <v>528.66999999999996</v>
      </c>
      <c r="G168" s="41"/>
      <c r="H168" s="47"/>
    </row>
    <row r="169" s="2" customFormat="1" ht="16.8" customHeight="1">
      <c r="A169" s="41"/>
      <c r="B169" s="47"/>
      <c r="C169" s="300" t="s">
        <v>883</v>
      </c>
      <c r="D169" s="41"/>
      <c r="E169" s="41"/>
      <c r="F169" s="41"/>
      <c r="G169" s="41"/>
      <c r="H169" s="47"/>
    </row>
    <row r="170" s="2" customFormat="1" ht="16.8" customHeight="1">
      <c r="A170" s="41"/>
      <c r="B170" s="47"/>
      <c r="C170" s="298" t="s">
        <v>670</v>
      </c>
      <c r="D170" s="298" t="s">
        <v>916</v>
      </c>
      <c r="E170" s="20" t="s">
        <v>97</v>
      </c>
      <c r="F170" s="299">
        <v>528.66999999999996</v>
      </c>
      <c r="G170" s="41"/>
      <c r="H170" s="47"/>
    </row>
    <row r="171" s="2" customFormat="1" ht="16.8" customHeight="1">
      <c r="A171" s="41"/>
      <c r="B171" s="47"/>
      <c r="C171" s="298" t="s">
        <v>678</v>
      </c>
      <c r="D171" s="298" t="s">
        <v>917</v>
      </c>
      <c r="E171" s="20" t="s">
        <v>97</v>
      </c>
      <c r="F171" s="299">
        <v>528.66999999999996</v>
      </c>
      <c r="G171" s="41"/>
      <c r="H171" s="47"/>
    </row>
    <row r="172" s="2" customFormat="1" ht="16.8" customHeight="1">
      <c r="A172" s="41"/>
      <c r="B172" s="47"/>
      <c r="C172" s="294" t="s">
        <v>592</v>
      </c>
      <c r="D172" s="295" t="s">
        <v>593</v>
      </c>
      <c r="E172" s="296" t="s">
        <v>97</v>
      </c>
      <c r="F172" s="297">
        <v>72.769999999999996</v>
      </c>
      <c r="G172" s="41"/>
      <c r="H172" s="47"/>
    </row>
    <row r="173" s="2" customFormat="1" ht="16.8" customHeight="1">
      <c r="A173" s="41"/>
      <c r="B173" s="47"/>
      <c r="C173" s="298" t="s">
        <v>592</v>
      </c>
      <c r="D173" s="298" t="s">
        <v>594</v>
      </c>
      <c r="E173" s="20" t="s">
        <v>21</v>
      </c>
      <c r="F173" s="299">
        <v>72.769999999999996</v>
      </c>
      <c r="G173" s="41"/>
      <c r="H173" s="47"/>
    </row>
    <row r="174" s="2" customFormat="1" ht="16.8" customHeight="1">
      <c r="A174" s="41"/>
      <c r="B174" s="47"/>
      <c r="C174" s="300" t="s">
        <v>883</v>
      </c>
      <c r="D174" s="41"/>
      <c r="E174" s="41"/>
      <c r="F174" s="41"/>
      <c r="G174" s="41"/>
      <c r="H174" s="47"/>
    </row>
    <row r="175" s="2" customFormat="1" ht="16.8" customHeight="1">
      <c r="A175" s="41"/>
      <c r="B175" s="47"/>
      <c r="C175" s="298" t="s">
        <v>714</v>
      </c>
      <c r="D175" s="298" t="s">
        <v>918</v>
      </c>
      <c r="E175" s="20" t="s">
        <v>97</v>
      </c>
      <c r="F175" s="299">
        <v>72.769999999999996</v>
      </c>
      <c r="G175" s="41"/>
      <c r="H175" s="47"/>
    </row>
    <row r="176" s="2" customFormat="1" ht="16.8" customHeight="1">
      <c r="A176" s="41"/>
      <c r="B176" s="47"/>
      <c r="C176" s="298" t="s">
        <v>428</v>
      </c>
      <c r="D176" s="298" t="s">
        <v>899</v>
      </c>
      <c r="E176" s="20" t="s">
        <v>97</v>
      </c>
      <c r="F176" s="299">
        <v>1646.22</v>
      </c>
      <c r="G176" s="41"/>
      <c r="H176" s="47"/>
    </row>
    <row r="177" s="2" customFormat="1" ht="16.8" customHeight="1">
      <c r="A177" s="41"/>
      <c r="B177" s="47"/>
      <c r="C177" s="298" t="s">
        <v>697</v>
      </c>
      <c r="D177" s="298" t="s">
        <v>919</v>
      </c>
      <c r="E177" s="20" t="s">
        <v>97</v>
      </c>
      <c r="F177" s="299">
        <v>72.769999999999996</v>
      </c>
      <c r="G177" s="41"/>
      <c r="H177" s="47"/>
    </row>
    <row r="178" s="2" customFormat="1" ht="16.8" customHeight="1">
      <c r="A178" s="41"/>
      <c r="B178" s="47"/>
      <c r="C178" s="298" t="s">
        <v>701</v>
      </c>
      <c r="D178" s="298" t="s">
        <v>920</v>
      </c>
      <c r="E178" s="20" t="s">
        <v>97</v>
      </c>
      <c r="F178" s="299">
        <v>72.769999999999996</v>
      </c>
      <c r="G178" s="41"/>
      <c r="H178" s="47"/>
    </row>
    <row r="179" s="2" customFormat="1" ht="16.8" customHeight="1">
      <c r="A179" s="41"/>
      <c r="B179" s="47"/>
      <c r="C179" s="294" t="s">
        <v>600</v>
      </c>
      <c r="D179" s="295" t="s">
        <v>601</v>
      </c>
      <c r="E179" s="296" t="s">
        <v>97</v>
      </c>
      <c r="F179" s="297">
        <v>121.37000000000001</v>
      </c>
      <c r="G179" s="41"/>
      <c r="H179" s="47"/>
    </row>
    <row r="180" s="2" customFormat="1" ht="16.8" customHeight="1">
      <c r="A180" s="41"/>
      <c r="B180" s="47"/>
      <c r="C180" s="298" t="s">
        <v>21</v>
      </c>
      <c r="D180" s="298" t="s">
        <v>709</v>
      </c>
      <c r="E180" s="20" t="s">
        <v>21</v>
      </c>
      <c r="F180" s="299">
        <v>0</v>
      </c>
      <c r="G180" s="41"/>
      <c r="H180" s="47"/>
    </row>
    <row r="181" s="2" customFormat="1" ht="16.8" customHeight="1">
      <c r="A181" s="41"/>
      <c r="B181" s="47"/>
      <c r="C181" s="298" t="s">
        <v>600</v>
      </c>
      <c r="D181" s="298" t="s">
        <v>602</v>
      </c>
      <c r="E181" s="20" t="s">
        <v>21</v>
      </c>
      <c r="F181" s="299">
        <v>121.37000000000001</v>
      </c>
      <c r="G181" s="41"/>
      <c r="H181" s="47"/>
    </row>
    <row r="182" s="2" customFormat="1" ht="16.8" customHeight="1">
      <c r="A182" s="41"/>
      <c r="B182" s="47"/>
      <c r="C182" s="300" t="s">
        <v>883</v>
      </c>
      <c r="D182" s="41"/>
      <c r="E182" s="41"/>
      <c r="F182" s="41"/>
      <c r="G182" s="41"/>
      <c r="H182" s="47"/>
    </row>
    <row r="183" s="2" customFormat="1" ht="16.8" customHeight="1">
      <c r="A183" s="41"/>
      <c r="B183" s="47"/>
      <c r="C183" s="298" t="s">
        <v>705</v>
      </c>
      <c r="D183" s="298" t="s">
        <v>921</v>
      </c>
      <c r="E183" s="20" t="s">
        <v>97</v>
      </c>
      <c r="F183" s="299">
        <v>121.37000000000001</v>
      </c>
      <c r="G183" s="41"/>
      <c r="H183" s="47"/>
    </row>
    <row r="184" s="2" customFormat="1" ht="16.8" customHeight="1">
      <c r="A184" s="41"/>
      <c r="B184" s="47"/>
      <c r="C184" s="298" t="s">
        <v>710</v>
      </c>
      <c r="D184" s="298" t="s">
        <v>711</v>
      </c>
      <c r="E184" s="20" t="s">
        <v>97</v>
      </c>
      <c r="F184" s="299">
        <v>139.57599999999999</v>
      </c>
      <c r="G184" s="41"/>
      <c r="H184" s="47"/>
    </row>
    <row r="185" s="2" customFormat="1" ht="16.8" customHeight="1">
      <c r="A185" s="41"/>
      <c r="B185" s="47"/>
      <c r="C185" s="294" t="s">
        <v>595</v>
      </c>
      <c r="D185" s="295" t="s">
        <v>596</v>
      </c>
      <c r="E185" s="296" t="s">
        <v>137</v>
      </c>
      <c r="F185" s="297">
        <v>1.6000000000000001</v>
      </c>
      <c r="G185" s="41"/>
      <c r="H185" s="47"/>
    </row>
    <row r="186" s="2" customFormat="1" ht="16.8" customHeight="1">
      <c r="A186" s="41"/>
      <c r="B186" s="47"/>
      <c r="C186" s="298" t="s">
        <v>595</v>
      </c>
      <c r="D186" s="298" t="s">
        <v>803</v>
      </c>
      <c r="E186" s="20" t="s">
        <v>21</v>
      </c>
      <c r="F186" s="299">
        <v>1.6000000000000001</v>
      </c>
      <c r="G186" s="41"/>
      <c r="H186" s="47"/>
    </row>
    <row r="187" s="2" customFormat="1" ht="16.8" customHeight="1">
      <c r="A187" s="41"/>
      <c r="B187" s="47"/>
      <c r="C187" s="300" t="s">
        <v>883</v>
      </c>
      <c r="D187" s="41"/>
      <c r="E187" s="41"/>
      <c r="F187" s="41"/>
      <c r="G187" s="41"/>
      <c r="H187" s="47"/>
    </row>
    <row r="188" s="2" customFormat="1" ht="16.8" customHeight="1">
      <c r="A188" s="41"/>
      <c r="B188" s="47"/>
      <c r="C188" s="298" t="s">
        <v>571</v>
      </c>
      <c r="D188" s="298" t="s">
        <v>572</v>
      </c>
      <c r="E188" s="20" t="s">
        <v>137</v>
      </c>
      <c r="F188" s="299">
        <v>1.6000000000000001</v>
      </c>
      <c r="G188" s="41"/>
      <c r="H188" s="47"/>
    </row>
    <row r="189" s="2" customFormat="1" ht="16.8" customHeight="1">
      <c r="A189" s="41"/>
      <c r="B189" s="47"/>
      <c r="C189" s="298" t="s">
        <v>566</v>
      </c>
      <c r="D189" s="298" t="s">
        <v>886</v>
      </c>
      <c r="E189" s="20" t="s">
        <v>137</v>
      </c>
      <c r="F189" s="299">
        <v>1.6000000000000001</v>
      </c>
      <c r="G189" s="41"/>
      <c r="H189" s="47"/>
    </row>
    <row r="190" s="2" customFormat="1" ht="16.8" customHeight="1">
      <c r="A190" s="41"/>
      <c r="B190" s="47"/>
      <c r="C190" s="294" t="s">
        <v>110</v>
      </c>
      <c r="D190" s="295" t="s">
        <v>111</v>
      </c>
      <c r="E190" s="296" t="s">
        <v>101</v>
      </c>
      <c r="F190" s="297">
        <v>513.42999999999995</v>
      </c>
      <c r="G190" s="41"/>
      <c r="H190" s="47"/>
    </row>
    <row r="191" s="2" customFormat="1" ht="16.8" customHeight="1">
      <c r="A191" s="41"/>
      <c r="B191" s="47"/>
      <c r="C191" s="298" t="s">
        <v>21</v>
      </c>
      <c r="D191" s="298" t="s">
        <v>240</v>
      </c>
      <c r="E191" s="20" t="s">
        <v>21</v>
      </c>
      <c r="F191" s="299">
        <v>0</v>
      </c>
      <c r="G191" s="41"/>
      <c r="H191" s="47"/>
    </row>
    <row r="192" s="2" customFormat="1" ht="16.8" customHeight="1">
      <c r="A192" s="41"/>
      <c r="B192" s="47"/>
      <c r="C192" s="298" t="s">
        <v>21</v>
      </c>
      <c r="D192" s="298" t="s">
        <v>619</v>
      </c>
      <c r="E192" s="20" t="s">
        <v>21</v>
      </c>
      <c r="F192" s="299">
        <v>351.5</v>
      </c>
      <c r="G192" s="41"/>
      <c r="H192" s="47"/>
    </row>
    <row r="193" s="2" customFormat="1" ht="16.8" customHeight="1">
      <c r="A193" s="41"/>
      <c r="B193" s="47"/>
      <c r="C193" s="298" t="s">
        <v>21</v>
      </c>
      <c r="D193" s="298" t="s">
        <v>620</v>
      </c>
      <c r="E193" s="20" t="s">
        <v>21</v>
      </c>
      <c r="F193" s="299">
        <v>57.600000000000001</v>
      </c>
      <c r="G193" s="41"/>
      <c r="H193" s="47"/>
    </row>
    <row r="194" s="2" customFormat="1" ht="16.8" customHeight="1">
      <c r="A194" s="41"/>
      <c r="B194" s="47"/>
      <c r="C194" s="298" t="s">
        <v>21</v>
      </c>
      <c r="D194" s="298" t="s">
        <v>621</v>
      </c>
      <c r="E194" s="20" t="s">
        <v>21</v>
      </c>
      <c r="F194" s="299">
        <v>88.200000000000003</v>
      </c>
      <c r="G194" s="41"/>
      <c r="H194" s="47"/>
    </row>
    <row r="195" s="2" customFormat="1" ht="16.8" customHeight="1">
      <c r="A195" s="41"/>
      <c r="B195" s="47"/>
      <c r="C195" s="298" t="s">
        <v>21</v>
      </c>
      <c r="D195" s="298" t="s">
        <v>622</v>
      </c>
      <c r="E195" s="20" t="s">
        <v>21</v>
      </c>
      <c r="F195" s="299">
        <v>16.129999999999999</v>
      </c>
      <c r="G195" s="41"/>
      <c r="H195" s="47"/>
    </row>
    <row r="196" s="2" customFormat="1" ht="16.8" customHeight="1">
      <c r="A196" s="41"/>
      <c r="B196" s="47"/>
      <c r="C196" s="298" t="s">
        <v>110</v>
      </c>
      <c r="D196" s="298" t="s">
        <v>246</v>
      </c>
      <c r="E196" s="20" t="s">
        <v>21</v>
      </c>
      <c r="F196" s="299">
        <v>513.42999999999995</v>
      </c>
      <c r="G196" s="41"/>
      <c r="H196" s="47"/>
    </row>
    <row r="197" s="2" customFormat="1" ht="16.8" customHeight="1">
      <c r="A197" s="41"/>
      <c r="B197" s="47"/>
      <c r="C197" s="300" t="s">
        <v>883</v>
      </c>
      <c r="D197" s="41"/>
      <c r="E197" s="41"/>
      <c r="F197" s="41"/>
      <c r="G197" s="41"/>
      <c r="H197" s="47"/>
    </row>
    <row r="198" s="2" customFormat="1" ht="16.8" customHeight="1">
      <c r="A198" s="41"/>
      <c r="B198" s="47"/>
      <c r="C198" s="298" t="s">
        <v>615</v>
      </c>
      <c r="D198" s="298" t="s">
        <v>922</v>
      </c>
      <c r="E198" s="20" t="s">
        <v>101</v>
      </c>
      <c r="F198" s="299">
        <v>513.42999999999995</v>
      </c>
      <c r="G198" s="41"/>
      <c r="H198" s="47"/>
    </row>
    <row r="199" s="2" customFormat="1" ht="16.8" customHeight="1">
      <c r="A199" s="41"/>
      <c r="B199" s="47"/>
      <c r="C199" s="298" t="s">
        <v>338</v>
      </c>
      <c r="D199" s="298" t="s">
        <v>888</v>
      </c>
      <c r="E199" s="20" t="s">
        <v>101</v>
      </c>
      <c r="F199" s="299">
        <v>474.96100000000001</v>
      </c>
      <c r="G199" s="41"/>
      <c r="H199" s="47"/>
    </row>
    <row r="200" s="2" customFormat="1" ht="16.8" customHeight="1">
      <c r="A200" s="41"/>
      <c r="B200" s="47"/>
      <c r="C200" s="294" t="s">
        <v>113</v>
      </c>
      <c r="D200" s="295" t="s">
        <v>114</v>
      </c>
      <c r="E200" s="296" t="s">
        <v>101</v>
      </c>
      <c r="F200" s="297">
        <v>300.37</v>
      </c>
      <c r="G200" s="41"/>
      <c r="H200" s="47"/>
    </row>
    <row r="201" s="2" customFormat="1" ht="16.8" customHeight="1">
      <c r="A201" s="41"/>
      <c r="B201" s="47"/>
      <c r="C201" s="298" t="s">
        <v>21</v>
      </c>
      <c r="D201" s="298" t="s">
        <v>240</v>
      </c>
      <c r="E201" s="20" t="s">
        <v>21</v>
      </c>
      <c r="F201" s="299">
        <v>0</v>
      </c>
      <c r="G201" s="41"/>
      <c r="H201" s="47"/>
    </row>
    <row r="202" s="2" customFormat="1" ht="16.8" customHeight="1">
      <c r="A202" s="41"/>
      <c r="B202" s="47"/>
      <c r="C202" s="298" t="s">
        <v>21</v>
      </c>
      <c r="D202" s="298" t="s">
        <v>624</v>
      </c>
      <c r="E202" s="20" t="s">
        <v>21</v>
      </c>
      <c r="F202" s="299">
        <v>1.47</v>
      </c>
      <c r="G202" s="41"/>
      <c r="H202" s="47"/>
    </row>
    <row r="203" s="2" customFormat="1" ht="16.8" customHeight="1">
      <c r="A203" s="41"/>
      <c r="B203" s="47"/>
      <c r="C203" s="298" t="s">
        <v>21</v>
      </c>
      <c r="D203" s="298" t="s">
        <v>625</v>
      </c>
      <c r="E203" s="20" t="s">
        <v>21</v>
      </c>
      <c r="F203" s="299">
        <v>10.15</v>
      </c>
      <c r="G203" s="41"/>
      <c r="H203" s="47"/>
    </row>
    <row r="204" s="2" customFormat="1" ht="16.8" customHeight="1">
      <c r="A204" s="41"/>
      <c r="B204" s="47"/>
      <c r="C204" s="298" t="s">
        <v>21</v>
      </c>
      <c r="D204" s="298" t="s">
        <v>626</v>
      </c>
      <c r="E204" s="20" t="s">
        <v>21</v>
      </c>
      <c r="F204" s="299">
        <v>288.75</v>
      </c>
      <c r="G204" s="41"/>
      <c r="H204" s="47"/>
    </row>
    <row r="205" s="2" customFormat="1" ht="16.8" customHeight="1">
      <c r="A205" s="41"/>
      <c r="B205" s="47"/>
      <c r="C205" s="298" t="s">
        <v>113</v>
      </c>
      <c r="D205" s="298" t="s">
        <v>246</v>
      </c>
      <c r="E205" s="20" t="s">
        <v>21</v>
      </c>
      <c r="F205" s="299">
        <v>300.37</v>
      </c>
      <c r="G205" s="41"/>
      <c r="H205" s="47"/>
    </row>
    <row r="206" s="2" customFormat="1" ht="16.8" customHeight="1">
      <c r="A206" s="41"/>
      <c r="B206" s="47"/>
      <c r="C206" s="300" t="s">
        <v>883</v>
      </c>
      <c r="D206" s="41"/>
      <c r="E206" s="41"/>
      <c r="F206" s="41"/>
      <c r="G206" s="41"/>
      <c r="H206" s="47"/>
    </row>
    <row r="207" s="2" customFormat="1" ht="16.8" customHeight="1">
      <c r="A207" s="41"/>
      <c r="B207" s="47"/>
      <c r="C207" s="298" t="s">
        <v>265</v>
      </c>
      <c r="D207" s="298" t="s">
        <v>889</v>
      </c>
      <c r="E207" s="20" t="s">
        <v>101</v>
      </c>
      <c r="F207" s="299">
        <v>300.37</v>
      </c>
      <c r="G207" s="41"/>
      <c r="H207" s="47"/>
    </row>
    <row r="208" s="2" customFormat="1" ht="16.8" customHeight="1">
      <c r="A208" s="41"/>
      <c r="B208" s="47"/>
      <c r="C208" s="298" t="s">
        <v>338</v>
      </c>
      <c r="D208" s="298" t="s">
        <v>888</v>
      </c>
      <c r="E208" s="20" t="s">
        <v>101</v>
      </c>
      <c r="F208" s="299">
        <v>474.96100000000001</v>
      </c>
      <c r="G208" s="41"/>
      <c r="H208" s="47"/>
    </row>
    <row r="209" s="2" customFormat="1" ht="16.8" customHeight="1">
      <c r="A209" s="41"/>
      <c r="B209" s="47"/>
      <c r="C209" s="294" t="s">
        <v>121</v>
      </c>
      <c r="D209" s="295" t="s">
        <v>122</v>
      </c>
      <c r="E209" s="296" t="s">
        <v>101</v>
      </c>
      <c r="F209" s="297">
        <v>474.96100000000001</v>
      </c>
      <c r="G209" s="41"/>
      <c r="H209" s="47"/>
    </row>
    <row r="210" s="2" customFormat="1" ht="16.8" customHeight="1">
      <c r="A210" s="41"/>
      <c r="B210" s="47"/>
      <c r="C210" s="298" t="s">
        <v>21</v>
      </c>
      <c r="D210" s="298" t="s">
        <v>342</v>
      </c>
      <c r="E210" s="20" t="s">
        <v>21</v>
      </c>
      <c r="F210" s="299">
        <v>0</v>
      </c>
      <c r="G210" s="41"/>
      <c r="H210" s="47"/>
    </row>
    <row r="211" s="2" customFormat="1" ht="16.8" customHeight="1">
      <c r="A211" s="41"/>
      <c r="B211" s="47"/>
      <c r="C211" s="298" t="s">
        <v>21</v>
      </c>
      <c r="D211" s="298" t="s">
        <v>110</v>
      </c>
      <c r="E211" s="20" t="s">
        <v>21</v>
      </c>
      <c r="F211" s="299">
        <v>513.42999999999995</v>
      </c>
      <c r="G211" s="41"/>
      <c r="H211" s="47"/>
    </row>
    <row r="212" s="2" customFormat="1" ht="16.8" customHeight="1">
      <c r="A212" s="41"/>
      <c r="B212" s="47"/>
      <c r="C212" s="298" t="s">
        <v>21</v>
      </c>
      <c r="D212" s="298" t="s">
        <v>113</v>
      </c>
      <c r="E212" s="20" t="s">
        <v>21</v>
      </c>
      <c r="F212" s="299">
        <v>300.37</v>
      </c>
      <c r="G212" s="41"/>
      <c r="H212" s="47"/>
    </row>
    <row r="213" s="2" customFormat="1" ht="16.8" customHeight="1">
      <c r="A213" s="41"/>
      <c r="B213" s="47"/>
      <c r="C213" s="298" t="s">
        <v>21</v>
      </c>
      <c r="D213" s="298" t="s">
        <v>634</v>
      </c>
      <c r="E213" s="20" t="s">
        <v>21</v>
      </c>
      <c r="F213" s="299">
        <v>-367.32999999999998</v>
      </c>
      <c r="G213" s="41"/>
      <c r="H213" s="47"/>
    </row>
    <row r="214" s="2" customFormat="1" ht="16.8" customHeight="1">
      <c r="A214" s="41"/>
      <c r="B214" s="47"/>
      <c r="C214" s="298" t="s">
        <v>21</v>
      </c>
      <c r="D214" s="298" t="s">
        <v>635</v>
      </c>
      <c r="E214" s="20" t="s">
        <v>21</v>
      </c>
      <c r="F214" s="299">
        <v>28.491</v>
      </c>
      <c r="G214" s="41"/>
      <c r="H214" s="47"/>
    </row>
    <row r="215" s="2" customFormat="1" ht="16.8" customHeight="1">
      <c r="A215" s="41"/>
      <c r="B215" s="47"/>
      <c r="C215" s="298" t="s">
        <v>121</v>
      </c>
      <c r="D215" s="298" t="s">
        <v>246</v>
      </c>
      <c r="E215" s="20" t="s">
        <v>21</v>
      </c>
      <c r="F215" s="299">
        <v>474.96100000000001</v>
      </c>
      <c r="G215" s="41"/>
      <c r="H215" s="47"/>
    </row>
    <row r="216" s="2" customFormat="1" ht="16.8" customHeight="1">
      <c r="A216" s="41"/>
      <c r="B216" s="47"/>
      <c r="C216" s="300" t="s">
        <v>883</v>
      </c>
      <c r="D216" s="41"/>
      <c r="E216" s="41"/>
      <c r="F216" s="41"/>
      <c r="G216" s="41"/>
      <c r="H216" s="47"/>
    </row>
    <row r="217" s="2" customFormat="1" ht="16.8" customHeight="1">
      <c r="A217" s="41"/>
      <c r="B217" s="47"/>
      <c r="C217" s="298" t="s">
        <v>338</v>
      </c>
      <c r="D217" s="298" t="s">
        <v>888</v>
      </c>
      <c r="E217" s="20" t="s">
        <v>101</v>
      </c>
      <c r="F217" s="299">
        <v>474.96100000000001</v>
      </c>
      <c r="G217" s="41"/>
      <c r="H217" s="47"/>
    </row>
    <row r="218" s="2" customFormat="1" ht="16.8" customHeight="1">
      <c r="A218" s="41"/>
      <c r="B218" s="47"/>
      <c r="C218" s="298" t="s">
        <v>349</v>
      </c>
      <c r="D218" s="298" t="s">
        <v>904</v>
      </c>
      <c r="E218" s="20" t="s">
        <v>101</v>
      </c>
      <c r="F218" s="299">
        <v>2374.8049999999998</v>
      </c>
      <c r="G218" s="41"/>
      <c r="H218" s="47"/>
    </row>
    <row r="219" s="2" customFormat="1" ht="16.8" customHeight="1">
      <c r="A219" s="41"/>
      <c r="B219" s="47"/>
      <c r="C219" s="298" t="s">
        <v>369</v>
      </c>
      <c r="D219" s="298" t="s">
        <v>893</v>
      </c>
      <c r="E219" s="20" t="s">
        <v>256</v>
      </c>
      <c r="F219" s="299">
        <v>759.93799999999999</v>
      </c>
      <c r="G219" s="41"/>
      <c r="H219" s="47"/>
    </row>
    <row r="220" s="2" customFormat="1" ht="16.8" customHeight="1">
      <c r="A220" s="41"/>
      <c r="B220" s="47"/>
      <c r="C220" s="294" t="s">
        <v>104</v>
      </c>
      <c r="D220" s="295" t="s">
        <v>105</v>
      </c>
      <c r="E220" s="296" t="s">
        <v>97</v>
      </c>
      <c r="F220" s="297">
        <v>893.50999999999999</v>
      </c>
      <c r="G220" s="41"/>
      <c r="H220" s="47"/>
    </row>
    <row r="221" s="2" customFormat="1" ht="16.8" customHeight="1">
      <c r="A221" s="41"/>
      <c r="B221" s="47"/>
      <c r="C221" s="298" t="s">
        <v>21</v>
      </c>
      <c r="D221" s="298" t="s">
        <v>240</v>
      </c>
      <c r="E221" s="20" t="s">
        <v>21</v>
      </c>
      <c r="F221" s="299">
        <v>0</v>
      </c>
      <c r="G221" s="41"/>
      <c r="H221" s="47"/>
    </row>
    <row r="222" s="2" customFormat="1" ht="16.8" customHeight="1">
      <c r="A222" s="41"/>
      <c r="B222" s="47"/>
      <c r="C222" s="298" t="s">
        <v>21</v>
      </c>
      <c r="D222" s="298" t="s">
        <v>649</v>
      </c>
      <c r="E222" s="20" t="s">
        <v>21</v>
      </c>
      <c r="F222" s="299">
        <v>620</v>
      </c>
      <c r="G222" s="41"/>
      <c r="H222" s="47"/>
    </row>
    <row r="223" s="2" customFormat="1" ht="16.8" customHeight="1">
      <c r="A223" s="41"/>
      <c r="B223" s="47"/>
      <c r="C223" s="298" t="s">
        <v>21</v>
      </c>
      <c r="D223" s="298" t="s">
        <v>650</v>
      </c>
      <c r="E223" s="20" t="s">
        <v>21</v>
      </c>
      <c r="F223" s="299">
        <v>259</v>
      </c>
      <c r="G223" s="41"/>
      <c r="H223" s="47"/>
    </row>
    <row r="224" s="2" customFormat="1" ht="16.8" customHeight="1">
      <c r="A224" s="41"/>
      <c r="B224" s="47"/>
      <c r="C224" s="298" t="s">
        <v>21</v>
      </c>
      <c r="D224" s="298" t="s">
        <v>651</v>
      </c>
      <c r="E224" s="20" t="s">
        <v>21</v>
      </c>
      <c r="F224" s="299">
        <v>14.51</v>
      </c>
      <c r="G224" s="41"/>
      <c r="H224" s="47"/>
    </row>
    <row r="225" s="2" customFormat="1" ht="16.8" customHeight="1">
      <c r="A225" s="41"/>
      <c r="B225" s="47"/>
      <c r="C225" s="298" t="s">
        <v>104</v>
      </c>
      <c r="D225" s="298" t="s">
        <v>246</v>
      </c>
      <c r="E225" s="20" t="s">
        <v>21</v>
      </c>
      <c r="F225" s="299">
        <v>893.50999999999999</v>
      </c>
      <c r="G225" s="41"/>
      <c r="H225" s="47"/>
    </row>
    <row r="226" s="2" customFormat="1" ht="16.8" customHeight="1">
      <c r="A226" s="41"/>
      <c r="B226" s="47"/>
      <c r="C226" s="300" t="s">
        <v>883</v>
      </c>
      <c r="D226" s="41"/>
      <c r="E226" s="41"/>
      <c r="F226" s="41"/>
      <c r="G226" s="41"/>
      <c r="H226" s="47"/>
    </row>
    <row r="227" s="2" customFormat="1" ht="16.8" customHeight="1">
      <c r="A227" s="41"/>
      <c r="B227" s="47"/>
      <c r="C227" s="298" t="s">
        <v>338</v>
      </c>
      <c r="D227" s="298" t="s">
        <v>888</v>
      </c>
      <c r="E227" s="20" t="s">
        <v>101</v>
      </c>
      <c r="F227" s="299">
        <v>474.96100000000001</v>
      </c>
      <c r="G227" s="41"/>
      <c r="H227" s="47"/>
    </row>
    <row r="228" s="2" customFormat="1" ht="16.8" customHeight="1">
      <c r="A228" s="41"/>
      <c r="B228" s="47"/>
      <c r="C228" s="298" t="s">
        <v>355</v>
      </c>
      <c r="D228" s="298" t="s">
        <v>894</v>
      </c>
      <c r="E228" s="20" t="s">
        <v>101</v>
      </c>
      <c r="F228" s="299">
        <v>395.82100000000003</v>
      </c>
      <c r="G228" s="41"/>
      <c r="H228" s="47"/>
    </row>
    <row r="229" s="2" customFormat="1" ht="16.8" customHeight="1">
      <c r="A229" s="41"/>
      <c r="B229" s="47"/>
      <c r="C229" s="298" t="s">
        <v>406</v>
      </c>
      <c r="D229" s="298" t="s">
        <v>898</v>
      </c>
      <c r="E229" s="20" t="s">
        <v>97</v>
      </c>
      <c r="F229" s="299">
        <v>1573.4500000000001</v>
      </c>
      <c r="G229" s="41"/>
      <c r="H229" s="47"/>
    </row>
    <row r="230" s="2" customFormat="1" ht="16.8" customHeight="1">
      <c r="A230" s="41"/>
      <c r="B230" s="47"/>
      <c r="C230" s="298" t="s">
        <v>460</v>
      </c>
      <c r="D230" s="298" t="s">
        <v>895</v>
      </c>
      <c r="E230" s="20" t="s">
        <v>97</v>
      </c>
      <c r="F230" s="299">
        <v>1573.4500000000001</v>
      </c>
      <c r="G230" s="41"/>
      <c r="H230" s="47"/>
    </row>
    <row r="231" s="2" customFormat="1" ht="16.8" customHeight="1">
      <c r="A231" s="41"/>
      <c r="B231" s="47"/>
      <c r="C231" s="298" t="s">
        <v>471</v>
      </c>
      <c r="D231" s="298" t="s">
        <v>896</v>
      </c>
      <c r="E231" s="20" t="s">
        <v>101</v>
      </c>
      <c r="F231" s="299">
        <v>47.204000000000001</v>
      </c>
      <c r="G231" s="41"/>
      <c r="H231" s="47"/>
    </row>
    <row r="232" s="2" customFormat="1" ht="16.8" customHeight="1">
      <c r="A232" s="41"/>
      <c r="B232" s="47"/>
      <c r="C232" s="298" t="s">
        <v>412</v>
      </c>
      <c r="D232" s="298" t="s">
        <v>413</v>
      </c>
      <c r="E232" s="20" t="s">
        <v>414</v>
      </c>
      <c r="F232" s="299">
        <v>47.204000000000001</v>
      </c>
      <c r="G232" s="41"/>
      <c r="H232" s="47"/>
    </row>
    <row r="233" s="2" customFormat="1" ht="16.8" customHeight="1">
      <c r="A233" s="41"/>
      <c r="B233" s="47"/>
      <c r="C233" s="294" t="s">
        <v>132</v>
      </c>
      <c r="D233" s="295" t="s">
        <v>586</v>
      </c>
      <c r="E233" s="296" t="s">
        <v>101</v>
      </c>
      <c r="F233" s="297">
        <v>309.18400000000003</v>
      </c>
      <c r="G233" s="41"/>
      <c r="H233" s="47"/>
    </row>
    <row r="234" s="2" customFormat="1" ht="16.8" customHeight="1">
      <c r="A234" s="41"/>
      <c r="B234" s="47"/>
      <c r="C234" s="298" t="s">
        <v>21</v>
      </c>
      <c r="D234" s="298" t="s">
        <v>240</v>
      </c>
      <c r="E234" s="20" t="s">
        <v>21</v>
      </c>
      <c r="F234" s="299">
        <v>0</v>
      </c>
      <c r="G234" s="41"/>
      <c r="H234" s="47"/>
    </row>
    <row r="235" s="2" customFormat="1" ht="16.8" customHeight="1">
      <c r="A235" s="41"/>
      <c r="B235" s="47"/>
      <c r="C235" s="298" t="s">
        <v>21</v>
      </c>
      <c r="D235" s="298" t="s">
        <v>609</v>
      </c>
      <c r="E235" s="20" t="s">
        <v>21</v>
      </c>
      <c r="F235" s="299">
        <v>91.611999999999995</v>
      </c>
      <c r="G235" s="41"/>
      <c r="H235" s="47"/>
    </row>
    <row r="236" s="2" customFormat="1" ht="16.8" customHeight="1">
      <c r="A236" s="41"/>
      <c r="B236" s="47"/>
      <c r="C236" s="298" t="s">
        <v>21</v>
      </c>
      <c r="D236" s="298" t="s">
        <v>610</v>
      </c>
      <c r="E236" s="20" t="s">
        <v>21</v>
      </c>
      <c r="F236" s="299">
        <v>12.6</v>
      </c>
      <c r="G236" s="41"/>
      <c r="H236" s="47"/>
    </row>
    <row r="237" s="2" customFormat="1" ht="16.8" customHeight="1">
      <c r="A237" s="41"/>
      <c r="B237" s="47"/>
      <c r="C237" s="298" t="s">
        <v>21</v>
      </c>
      <c r="D237" s="298" t="s">
        <v>611</v>
      </c>
      <c r="E237" s="20" t="s">
        <v>21</v>
      </c>
      <c r="F237" s="299">
        <v>26.495999999999999</v>
      </c>
      <c r="G237" s="41"/>
      <c r="H237" s="47"/>
    </row>
    <row r="238" s="2" customFormat="1" ht="16.8" customHeight="1">
      <c r="A238" s="41"/>
      <c r="B238" s="47"/>
      <c r="C238" s="298" t="s">
        <v>21</v>
      </c>
      <c r="D238" s="298" t="s">
        <v>612</v>
      </c>
      <c r="E238" s="20" t="s">
        <v>21</v>
      </c>
      <c r="F238" s="299">
        <v>2.6760000000000002</v>
      </c>
      <c r="G238" s="41"/>
      <c r="H238" s="47"/>
    </row>
    <row r="239" s="2" customFormat="1" ht="16.8" customHeight="1">
      <c r="A239" s="41"/>
      <c r="B239" s="47"/>
      <c r="C239" s="298" t="s">
        <v>21</v>
      </c>
      <c r="D239" s="298" t="s">
        <v>613</v>
      </c>
      <c r="E239" s="20" t="s">
        <v>21</v>
      </c>
      <c r="F239" s="299">
        <v>51.799999999999997</v>
      </c>
      <c r="G239" s="41"/>
      <c r="H239" s="47"/>
    </row>
    <row r="240" s="2" customFormat="1" ht="16.8" customHeight="1">
      <c r="A240" s="41"/>
      <c r="B240" s="47"/>
      <c r="C240" s="298" t="s">
        <v>21</v>
      </c>
      <c r="D240" s="298" t="s">
        <v>614</v>
      </c>
      <c r="E240" s="20" t="s">
        <v>21</v>
      </c>
      <c r="F240" s="299">
        <v>124</v>
      </c>
      <c r="G240" s="41"/>
      <c r="H240" s="47"/>
    </row>
    <row r="241" s="2" customFormat="1" ht="16.8" customHeight="1">
      <c r="A241" s="41"/>
      <c r="B241" s="47"/>
      <c r="C241" s="298" t="s">
        <v>132</v>
      </c>
      <c r="D241" s="298" t="s">
        <v>246</v>
      </c>
      <c r="E241" s="20" t="s">
        <v>21</v>
      </c>
      <c r="F241" s="299">
        <v>309.18400000000003</v>
      </c>
      <c r="G241" s="41"/>
      <c r="H241" s="47"/>
    </row>
    <row r="242" s="2" customFormat="1" ht="16.8" customHeight="1">
      <c r="A242" s="41"/>
      <c r="B242" s="47"/>
      <c r="C242" s="300" t="s">
        <v>883</v>
      </c>
      <c r="D242" s="41"/>
      <c r="E242" s="41"/>
      <c r="F242" s="41"/>
      <c r="G242" s="41"/>
      <c r="H242" s="47"/>
    </row>
    <row r="243" s="2" customFormat="1" ht="16.8" customHeight="1">
      <c r="A243" s="41"/>
      <c r="B243" s="47"/>
      <c r="C243" s="298" t="s">
        <v>605</v>
      </c>
      <c r="D243" s="298" t="s">
        <v>923</v>
      </c>
      <c r="E243" s="20" t="s">
        <v>97</v>
      </c>
      <c r="F243" s="299">
        <v>309.18400000000003</v>
      </c>
      <c r="G243" s="41"/>
      <c r="H243" s="47"/>
    </row>
    <row r="244" s="2" customFormat="1" ht="16.8" customHeight="1">
      <c r="A244" s="41"/>
      <c r="B244" s="47"/>
      <c r="C244" s="298" t="s">
        <v>338</v>
      </c>
      <c r="D244" s="298" t="s">
        <v>888</v>
      </c>
      <c r="E244" s="20" t="s">
        <v>101</v>
      </c>
      <c r="F244" s="299">
        <v>474.96100000000001</v>
      </c>
      <c r="G244" s="41"/>
      <c r="H244" s="47"/>
    </row>
    <row r="245" s="2" customFormat="1" ht="16.8" customHeight="1">
      <c r="A245" s="41"/>
      <c r="B245" s="47"/>
      <c r="C245" s="298" t="s">
        <v>355</v>
      </c>
      <c r="D245" s="298" t="s">
        <v>894</v>
      </c>
      <c r="E245" s="20" t="s">
        <v>101</v>
      </c>
      <c r="F245" s="299">
        <v>395.82100000000003</v>
      </c>
      <c r="G245" s="41"/>
      <c r="H245" s="47"/>
    </row>
    <row r="246" s="2" customFormat="1" ht="16.8" customHeight="1">
      <c r="A246" s="41"/>
      <c r="B246" s="47"/>
      <c r="C246" s="294" t="s">
        <v>598</v>
      </c>
      <c r="D246" s="295" t="s">
        <v>598</v>
      </c>
      <c r="E246" s="296" t="s">
        <v>256</v>
      </c>
      <c r="F246" s="297">
        <v>0.10000000000000001</v>
      </c>
      <c r="G246" s="41"/>
      <c r="H246" s="47"/>
    </row>
    <row r="247" s="2" customFormat="1" ht="16.8" customHeight="1">
      <c r="A247" s="41"/>
      <c r="B247" s="47"/>
      <c r="C247" s="298" t="s">
        <v>598</v>
      </c>
      <c r="D247" s="298" t="s">
        <v>777</v>
      </c>
      <c r="E247" s="20" t="s">
        <v>21</v>
      </c>
      <c r="F247" s="299">
        <v>0.10000000000000001</v>
      </c>
      <c r="G247" s="41"/>
      <c r="H247" s="47"/>
    </row>
    <row r="248" s="2" customFormat="1" ht="16.8" customHeight="1">
      <c r="A248" s="41"/>
      <c r="B248" s="47"/>
      <c r="C248" s="300" t="s">
        <v>883</v>
      </c>
      <c r="D248" s="41"/>
      <c r="E248" s="41"/>
      <c r="F248" s="41"/>
      <c r="G248" s="41"/>
      <c r="H248" s="47"/>
    </row>
    <row r="249" s="2" customFormat="1" ht="16.8" customHeight="1">
      <c r="A249" s="41"/>
      <c r="B249" s="47"/>
      <c r="C249" s="298" t="s">
        <v>774</v>
      </c>
      <c r="D249" s="298" t="s">
        <v>924</v>
      </c>
      <c r="E249" s="20" t="s">
        <v>256</v>
      </c>
      <c r="F249" s="299">
        <v>0.10000000000000001</v>
      </c>
      <c r="G249" s="41"/>
      <c r="H249" s="47"/>
    </row>
    <row r="250" s="2" customFormat="1" ht="16.8" customHeight="1">
      <c r="A250" s="41"/>
      <c r="B250" s="47"/>
      <c r="C250" s="298" t="s">
        <v>778</v>
      </c>
      <c r="D250" s="298" t="s">
        <v>779</v>
      </c>
      <c r="E250" s="20" t="s">
        <v>414</v>
      </c>
      <c r="F250" s="299">
        <v>-100</v>
      </c>
      <c r="G250" s="41"/>
      <c r="H250" s="47"/>
    </row>
    <row r="251" s="2" customFormat="1" ht="16.8" customHeight="1">
      <c r="A251" s="41"/>
      <c r="B251" s="47"/>
      <c r="C251" s="294" t="s">
        <v>99</v>
      </c>
      <c r="D251" s="295" t="s">
        <v>100</v>
      </c>
      <c r="E251" s="296" t="s">
        <v>101</v>
      </c>
      <c r="F251" s="297">
        <v>47.204000000000001</v>
      </c>
      <c r="G251" s="41"/>
      <c r="H251" s="47"/>
    </row>
    <row r="252" s="2" customFormat="1" ht="16.8" customHeight="1">
      <c r="A252" s="41"/>
      <c r="B252" s="47"/>
      <c r="C252" s="298" t="s">
        <v>21</v>
      </c>
      <c r="D252" s="298" t="s">
        <v>661</v>
      </c>
      <c r="E252" s="20" t="s">
        <v>21</v>
      </c>
      <c r="F252" s="299">
        <v>47.204000000000001</v>
      </c>
      <c r="G252" s="41"/>
      <c r="H252" s="47"/>
    </row>
    <row r="253" s="2" customFormat="1" ht="16.8" customHeight="1">
      <c r="A253" s="41"/>
      <c r="B253" s="47"/>
      <c r="C253" s="298" t="s">
        <v>99</v>
      </c>
      <c r="D253" s="298" t="s">
        <v>246</v>
      </c>
      <c r="E253" s="20" t="s">
        <v>21</v>
      </c>
      <c r="F253" s="299">
        <v>47.204000000000001</v>
      </c>
      <c r="G253" s="41"/>
      <c r="H253" s="47"/>
    </row>
    <row r="254" s="2" customFormat="1" ht="16.8" customHeight="1">
      <c r="A254" s="41"/>
      <c r="B254" s="47"/>
      <c r="C254" s="300" t="s">
        <v>883</v>
      </c>
      <c r="D254" s="41"/>
      <c r="E254" s="41"/>
      <c r="F254" s="41"/>
      <c r="G254" s="41"/>
      <c r="H254" s="47"/>
    </row>
    <row r="255" s="2" customFormat="1" ht="16.8" customHeight="1">
      <c r="A255" s="41"/>
      <c r="B255" s="47"/>
      <c r="C255" s="298" t="s">
        <v>471</v>
      </c>
      <c r="D255" s="298" t="s">
        <v>896</v>
      </c>
      <c r="E255" s="20" t="s">
        <v>101</v>
      </c>
      <c r="F255" s="299">
        <v>47.204000000000001</v>
      </c>
      <c r="G255" s="41"/>
      <c r="H255" s="47"/>
    </row>
    <row r="256" s="2" customFormat="1" ht="16.8" customHeight="1">
      <c r="A256" s="41"/>
      <c r="B256" s="47"/>
      <c r="C256" s="298" t="s">
        <v>477</v>
      </c>
      <c r="D256" s="298" t="s">
        <v>913</v>
      </c>
      <c r="E256" s="20" t="s">
        <v>101</v>
      </c>
      <c r="F256" s="299">
        <v>47.204000000000001</v>
      </c>
      <c r="G256" s="41"/>
      <c r="H256" s="47"/>
    </row>
    <row r="257" s="2" customFormat="1" ht="16.8" customHeight="1">
      <c r="A257" s="41"/>
      <c r="B257" s="47"/>
      <c r="C257" s="298" t="s">
        <v>482</v>
      </c>
      <c r="D257" s="298" t="s">
        <v>914</v>
      </c>
      <c r="E257" s="20" t="s">
        <v>101</v>
      </c>
      <c r="F257" s="299">
        <v>47.204000000000001</v>
      </c>
      <c r="G257" s="41"/>
      <c r="H257" s="47"/>
    </row>
    <row r="258" s="2" customFormat="1" ht="16.8" customHeight="1">
      <c r="A258" s="41"/>
      <c r="B258" s="47"/>
      <c r="C258" s="294" t="s">
        <v>130</v>
      </c>
      <c r="D258" s="295" t="s">
        <v>130</v>
      </c>
      <c r="E258" s="296" t="s">
        <v>101</v>
      </c>
      <c r="F258" s="297">
        <v>367.32999999999998</v>
      </c>
      <c r="G258" s="41"/>
      <c r="H258" s="47"/>
    </row>
    <row r="259" s="2" customFormat="1" ht="16.8" customHeight="1">
      <c r="A259" s="41"/>
      <c r="B259" s="47"/>
      <c r="C259" s="298" t="s">
        <v>21</v>
      </c>
      <c r="D259" s="298" t="s">
        <v>240</v>
      </c>
      <c r="E259" s="20" t="s">
        <v>21</v>
      </c>
      <c r="F259" s="299">
        <v>0</v>
      </c>
      <c r="G259" s="41"/>
      <c r="H259" s="47"/>
    </row>
    <row r="260" s="2" customFormat="1" ht="16.8" customHeight="1">
      <c r="A260" s="41"/>
      <c r="B260" s="47"/>
      <c r="C260" s="298" t="s">
        <v>21</v>
      </c>
      <c r="D260" s="298" t="s">
        <v>642</v>
      </c>
      <c r="E260" s="20" t="s">
        <v>21</v>
      </c>
      <c r="F260" s="299">
        <v>250.86000000000001</v>
      </c>
      <c r="G260" s="41"/>
      <c r="H260" s="47"/>
    </row>
    <row r="261" s="2" customFormat="1" ht="16.8" customHeight="1">
      <c r="A261" s="41"/>
      <c r="B261" s="47"/>
      <c r="C261" s="298" t="s">
        <v>21</v>
      </c>
      <c r="D261" s="298" t="s">
        <v>643</v>
      </c>
      <c r="E261" s="20" t="s">
        <v>21</v>
      </c>
      <c r="F261" s="299">
        <v>31.199999999999999</v>
      </c>
      <c r="G261" s="41"/>
      <c r="H261" s="47"/>
    </row>
    <row r="262" s="2" customFormat="1" ht="16.8" customHeight="1">
      <c r="A262" s="41"/>
      <c r="B262" s="47"/>
      <c r="C262" s="298" t="s">
        <v>21</v>
      </c>
      <c r="D262" s="298" t="s">
        <v>644</v>
      </c>
      <c r="E262" s="20" t="s">
        <v>21</v>
      </c>
      <c r="F262" s="299">
        <v>60.119999999999997</v>
      </c>
      <c r="G262" s="41"/>
      <c r="H262" s="47"/>
    </row>
    <row r="263" s="2" customFormat="1" ht="16.8" customHeight="1">
      <c r="A263" s="41"/>
      <c r="B263" s="47"/>
      <c r="C263" s="298" t="s">
        <v>21</v>
      </c>
      <c r="D263" s="298" t="s">
        <v>645</v>
      </c>
      <c r="E263" s="20" t="s">
        <v>21</v>
      </c>
      <c r="F263" s="299">
        <v>0.90000000000000002</v>
      </c>
      <c r="G263" s="41"/>
      <c r="H263" s="47"/>
    </row>
    <row r="264" s="2" customFormat="1" ht="16.8" customHeight="1">
      <c r="A264" s="41"/>
      <c r="B264" s="47"/>
      <c r="C264" s="298" t="s">
        <v>21</v>
      </c>
      <c r="D264" s="298" t="s">
        <v>646</v>
      </c>
      <c r="E264" s="20" t="s">
        <v>21</v>
      </c>
      <c r="F264" s="299">
        <v>5.75</v>
      </c>
      <c r="G264" s="41"/>
      <c r="H264" s="47"/>
    </row>
    <row r="265" s="2" customFormat="1" ht="16.8" customHeight="1">
      <c r="A265" s="41"/>
      <c r="B265" s="47"/>
      <c r="C265" s="298" t="s">
        <v>21</v>
      </c>
      <c r="D265" s="298" t="s">
        <v>647</v>
      </c>
      <c r="E265" s="20" t="s">
        <v>21</v>
      </c>
      <c r="F265" s="299">
        <v>18.5</v>
      </c>
      <c r="G265" s="41"/>
      <c r="H265" s="47"/>
    </row>
    <row r="266" s="2" customFormat="1" ht="16.8" customHeight="1">
      <c r="A266" s="41"/>
      <c r="B266" s="47"/>
      <c r="C266" s="298" t="s">
        <v>130</v>
      </c>
      <c r="D266" s="298" t="s">
        <v>246</v>
      </c>
      <c r="E266" s="20" t="s">
        <v>21</v>
      </c>
      <c r="F266" s="299">
        <v>367.32999999999998</v>
      </c>
      <c r="G266" s="41"/>
      <c r="H266" s="47"/>
    </row>
    <row r="267" s="2" customFormat="1" ht="16.8" customHeight="1">
      <c r="A267" s="41"/>
      <c r="B267" s="47"/>
      <c r="C267" s="300" t="s">
        <v>883</v>
      </c>
      <c r="D267" s="41"/>
      <c r="E267" s="41"/>
      <c r="F267" s="41"/>
      <c r="G267" s="41"/>
      <c r="H267" s="47"/>
    </row>
    <row r="268" s="2" customFormat="1" ht="16.8" customHeight="1">
      <c r="A268" s="41"/>
      <c r="B268" s="47"/>
      <c r="C268" s="298" t="s">
        <v>375</v>
      </c>
      <c r="D268" s="298" t="s">
        <v>915</v>
      </c>
      <c r="E268" s="20" t="s">
        <v>101</v>
      </c>
      <c r="F268" s="299">
        <v>367.32999999999998</v>
      </c>
      <c r="G268" s="41"/>
      <c r="H268" s="47"/>
    </row>
    <row r="269" s="2" customFormat="1" ht="16.8" customHeight="1">
      <c r="A269" s="41"/>
      <c r="B269" s="47"/>
      <c r="C269" s="298" t="s">
        <v>627</v>
      </c>
      <c r="D269" s="298" t="s">
        <v>925</v>
      </c>
      <c r="E269" s="20" t="s">
        <v>101</v>
      </c>
      <c r="F269" s="299">
        <v>734.65999999999997</v>
      </c>
      <c r="G269" s="41"/>
      <c r="H269" s="47"/>
    </row>
    <row r="270" s="2" customFormat="1" ht="16.8" customHeight="1">
      <c r="A270" s="41"/>
      <c r="B270" s="47"/>
      <c r="C270" s="298" t="s">
        <v>338</v>
      </c>
      <c r="D270" s="298" t="s">
        <v>888</v>
      </c>
      <c r="E270" s="20" t="s">
        <v>101</v>
      </c>
      <c r="F270" s="299">
        <v>474.96100000000001</v>
      </c>
      <c r="G270" s="41"/>
      <c r="H270" s="47"/>
    </row>
    <row r="271" s="2" customFormat="1" ht="16.8" customHeight="1">
      <c r="A271" s="41"/>
      <c r="B271" s="47"/>
      <c r="C271" s="298" t="s">
        <v>355</v>
      </c>
      <c r="D271" s="298" t="s">
        <v>894</v>
      </c>
      <c r="E271" s="20" t="s">
        <v>101</v>
      </c>
      <c r="F271" s="299">
        <v>395.82100000000003</v>
      </c>
      <c r="G271" s="41"/>
      <c r="H271" s="47"/>
    </row>
    <row r="272" s="2" customFormat="1" ht="7.44" customHeight="1">
      <c r="A272" s="41"/>
      <c r="B272" s="160"/>
      <c r="C272" s="161"/>
      <c r="D272" s="161"/>
      <c r="E272" s="161"/>
      <c r="F272" s="161"/>
      <c r="G272" s="161"/>
      <c r="H272" s="47"/>
    </row>
    <row r="273" s="2" customFormat="1">
      <c r="A273" s="41"/>
      <c r="B273" s="41"/>
      <c r="C273" s="41"/>
      <c r="D273" s="41"/>
      <c r="E273" s="41"/>
      <c r="F273" s="41"/>
      <c r="G273" s="41"/>
      <c r="H273" s="41"/>
    </row>
  </sheetData>
  <sheetProtection sheet="1" formatColumns="0" formatRows="0" objects="1" scenarios="1" spinCount="100000" saltValue="5JXKu8KcFQw0hdMpKLP9IakSjNFhVJCrNH8okxffXwGYS5f70P4ln1+mnp+n9D2ODSjthJsSFq6dGv9zqPWu9A==" hashValue="TZOTfavcphwgoBuS312rkvTXNkW4f6SOxnAsrfv0TQgkG+ITUOMME9GOwHWESRAcDqd2Q13lTRfHZHax18zhq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1" customWidth="1"/>
    <col min="2" max="2" width="1.667969" style="301" customWidth="1"/>
    <col min="3" max="4" width="5" style="301" customWidth="1"/>
    <col min="5" max="5" width="11.66016" style="301" customWidth="1"/>
    <col min="6" max="6" width="9.160156" style="301" customWidth="1"/>
    <col min="7" max="7" width="5" style="301" customWidth="1"/>
    <col min="8" max="8" width="77.83203" style="301" customWidth="1"/>
    <col min="9" max="10" width="20" style="301" customWidth="1"/>
    <col min="11" max="11" width="1.667969" style="301" customWidth="1"/>
  </cols>
  <sheetData>
    <row r="1" s="1" customFormat="1" ht="37.5" customHeight="1"/>
    <row r="2" s="1" customFormat="1" ht="7.5" customHeight="1">
      <c r="B2" s="302"/>
      <c r="C2" s="303"/>
      <c r="D2" s="303"/>
      <c r="E2" s="303"/>
      <c r="F2" s="303"/>
      <c r="G2" s="303"/>
      <c r="H2" s="303"/>
      <c r="I2" s="303"/>
      <c r="J2" s="303"/>
      <c r="K2" s="304"/>
    </row>
    <row r="3" s="17" customFormat="1" ht="45" customHeight="1">
      <c r="B3" s="305"/>
      <c r="C3" s="306" t="s">
        <v>926</v>
      </c>
      <c r="D3" s="306"/>
      <c r="E3" s="306"/>
      <c r="F3" s="306"/>
      <c r="G3" s="306"/>
      <c r="H3" s="306"/>
      <c r="I3" s="306"/>
      <c r="J3" s="306"/>
      <c r="K3" s="307"/>
    </row>
    <row r="4" s="1" customFormat="1" ht="25.5" customHeight="1">
      <c r="B4" s="308"/>
      <c r="C4" s="309" t="s">
        <v>927</v>
      </c>
      <c r="D4" s="309"/>
      <c r="E4" s="309"/>
      <c r="F4" s="309"/>
      <c r="G4" s="309"/>
      <c r="H4" s="309"/>
      <c r="I4" s="309"/>
      <c r="J4" s="309"/>
      <c r="K4" s="310"/>
    </row>
    <row r="5" s="1" customFormat="1" ht="5.25" customHeight="1">
      <c r="B5" s="308"/>
      <c r="C5" s="311"/>
      <c r="D5" s="311"/>
      <c r="E5" s="311"/>
      <c r="F5" s="311"/>
      <c r="G5" s="311"/>
      <c r="H5" s="311"/>
      <c r="I5" s="311"/>
      <c r="J5" s="311"/>
      <c r="K5" s="310"/>
    </row>
    <row r="6" s="1" customFormat="1" ht="15" customHeight="1">
      <c r="B6" s="308"/>
      <c r="C6" s="312" t="s">
        <v>928</v>
      </c>
      <c r="D6" s="312"/>
      <c r="E6" s="312"/>
      <c r="F6" s="312"/>
      <c r="G6" s="312"/>
      <c r="H6" s="312"/>
      <c r="I6" s="312"/>
      <c r="J6" s="312"/>
      <c r="K6" s="310"/>
    </row>
    <row r="7" s="1" customFormat="1" ht="15" customHeight="1">
      <c r="B7" s="313"/>
      <c r="C7" s="312" t="s">
        <v>929</v>
      </c>
      <c r="D7" s="312"/>
      <c r="E7" s="312"/>
      <c r="F7" s="312"/>
      <c r="G7" s="312"/>
      <c r="H7" s="312"/>
      <c r="I7" s="312"/>
      <c r="J7" s="312"/>
      <c r="K7" s="310"/>
    </row>
    <row r="8" s="1" customFormat="1" ht="12.75" customHeight="1">
      <c r="B8" s="313"/>
      <c r="C8" s="312"/>
      <c r="D8" s="312"/>
      <c r="E8" s="312"/>
      <c r="F8" s="312"/>
      <c r="G8" s="312"/>
      <c r="H8" s="312"/>
      <c r="I8" s="312"/>
      <c r="J8" s="312"/>
      <c r="K8" s="310"/>
    </row>
    <row r="9" s="1" customFormat="1" ht="15" customHeight="1">
      <c r="B9" s="313"/>
      <c r="C9" s="312" t="s">
        <v>930</v>
      </c>
      <c r="D9" s="312"/>
      <c r="E9" s="312"/>
      <c r="F9" s="312"/>
      <c r="G9" s="312"/>
      <c r="H9" s="312"/>
      <c r="I9" s="312"/>
      <c r="J9" s="312"/>
      <c r="K9" s="310"/>
    </row>
    <row r="10" s="1" customFormat="1" ht="15" customHeight="1">
      <c r="B10" s="313"/>
      <c r="C10" s="312"/>
      <c r="D10" s="312" t="s">
        <v>931</v>
      </c>
      <c r="E10" s="312"/>
      <c r="F10" s="312"/>
      <c r="G10" s="312"/>
      <c r="H10" s="312"/>
      <c r="I10" s="312"/>
      <c r="J10" s="312"/>
      <c r="K10" s="310"/>
    </row>
    <row r="11" s="1" customFormat="1" ht="15" customHeight="1">
      <c r="B11" s="313"/>
      <c r="C11" s="314"/>
      <c r="D11" s="312" t="s">
        <v>932</v>
      </c>
      <c r="E11" s="312"/>
      <c r="F11" s="312"/>
      <c r="G11" s="312"/>
      <c r="H11" s="312"/>
      <c r="I11" s="312"/>
      <c r="J11" s="312"/>
      <c r="K11" s="310"/>
    </row>
    <row r="12" s="1" customFormat="1" ht="15" customHeight="1">
      <c r="B12" s="313"/>
      <c r="C12" s="314"/>
      <c r="D12" s="312"/>
      <c r="E12" s="312"/>
      <c r="F12" s="312"/>
      <c r="G12" s="312"/>
      <c r="H12" s="312"/>
      <c r="I12" s="312"/>
      <c r="J12" s="312"/>
      <c r="K12" s="310"/>
    </row>
    <row r="13" s="1" customFormat="1" ht="15" customHeight="1">
      <c r="B13" s="313"/>
      <c r="C13" s="314"/>
      <c r="D13" s="315" t="s">
        <v>933</v>
      </c>
      <c r="E13" s="312"/>
      <c r="F13" s="312"/>
      <c r="G13" s="312"/>
      <c r="H13" s="312"/>
      <c r="I13" s="312"/>
      <c r="J13" s="312"/>
      <c r="K13" s="310"/>
    </row>
    <row r="14" s="1" customFormat="1" ht="12.75" customHeight="1">
      <c r="B14" s="313"/>
      <c r="C14" s="314"/>
      <c r="D14" s="314"/>
      <c r="E14" s="314"/>
      <c r="F14" s="314"/>
      <c r="G14" s="314"/>
      <c r="H14" s="314"/>
      <c r="I14" s="314"/>
      <c r="J14" s="314"/>
      <c r="K14" s="310"/>
    </row>
    <row r="15" s="1" customFormat="1" ht="15" customHeight="1">
      <c r="B15" s="313"/>
      <c r="C15" s="314"/>
      <c r="D15" s="312" t="s">
        <v>934</v>
      </c>
      <c r="E15" s="312"/>
      <c r="F15" s="312"/>
      <c r="G15" s="312"/>
      <c r="H15" s="312"/>
      <c r="I15" s="312"/>
      <c r="J15" s="312"/>
      <c r="K15" s="310"/>
    </row>
    <row r="16" s="1" customFormat="1" ht="15" customHeight="1">
      <c r="B16" s="313"/>
      <c r="C16" s="314"/>
      <c r="D16" s="312" t="s">
        <v>935</v>
      </c>
      <c r="E16" s="312"/>
      <c r="F16" s="312"/>
      <c r="G16" s="312"/>
      <c r="H16" s="312"/>
      <c r="I16" s="312"/>
      <c r="J16" s="312"/>
      <c r="K16" s="310"/>
    </row>
    <row r="17" s="1" customFormat="1" ht="15" customHeight="1">
      <c r="B17" s="313"/>
      <c r="C17" s="314"/>
      <c r="D17" s="312" t="s">
        <v>936</v>
      </c>
      <c r="E17" s="312"/>
      <c r="F17" s="312"/>
      <c r="G17" s="312"/>
      <c r="H17" s="312"/>
      <c r="I17" s="312"/>
      <c r="J17" s="312"/>
      <c r="K17" s="310"/>
    </row>
    <row r="18" s="1" customFormat="1" ht="15" customHeight="1">
      <c r="B18" s="313"/>
      <c r="C18" s="314"/>
      <c r="D18" s="314"/>
      <c r="E18" s="316" t="s">
        <v>84</v>
      </c>
      <c r="F18" s="312" t="s">
        <v>937</v>
      </c>
      <c r="G18" s="312"/>
      <c r="H18" s="312"/>
      <c r="I18" s="312"/>
      <c r="J18" s="312"/>
      <c r="K18" s="310"/>
    </row>
    <row r="19" s="1" customFormat="1" ht="15" customHeight="1">
      <c r="B19" s="313"/>
      <c r="C19" s="314"/>
      <c r="D19" s="314"/>
      <c r="E19" s="316" t="s">
        <v>938</v>
      </c>
      <c r="F19" s="312" t="s">
        <v>939</v>
      </c>
      <c r="G19" s="312"/>
      <c r="H19" s="312"/>
      <c r="I19" s="312"/>
      <c r="J19" s="312"/>
      <c r="K19" s="310"/>
    </row>
    <row r="20" s="1" customFormat="1" ht="15" customHeight="1">
      <c r="B20" s="313"/>
      <c r="C20" s="314"/>
      <c r="D20" s="314"/>
      <c r="E20" s="316" t="s">
        <v>940</v>
      </c>
      <c r="F20" s="312" t="s">
        <v>941</v>
      </c>
      <c r="G20" s="312"/>
      <c r="H20" s="312"/>
      <c r="I20" s="312"/>
      <c r="J20" s="312"/>
      <c r="K20" s="310"/>
    </row>
    <row r="21" s="1" customFormat="1" ht="15" customHeight="1">
      <c r="B21" s="313"/>
      <c r="C21" s="314"/>
      <c r="D21" s="314"/>
      <c r="E21" s="316" t="s">
        <v>92</v>
      </c>
      <c r="F21" s="312" t="s">
        <v>93</v>
      </c>
      <c r="G21" s="312"/>
      <c r="H21" s="312"/>
      <c r="I21" s="312"/>
      <c r="J21" s="312"/>
      <c r="K21" s="310"/>
    </row>
    <row r="22" s="1" customFormat="1" ht="15" customHeight="1">
      <c r="B22" s="313"/>
      <c r="C22" s="314"/>
      <c r="D22" s="314"/>
      <c r="E22" s="316" t="s">
        <v>942</v>
      </c>
      <c r="F22" s="312" t="s">
        <v>943</v>
      </c>
      <c r="G22" s="312"/>
      <c r="H22" s="312"/>
      <c r="I22" s="312"/>
      <c r="J22" s="312"/>
      <c r="K22" s="310"/>
    </row>
    <row r="23" s="1" customFormat="1" ht="15" customHeight="1">
      <c r="B23" s="313"/>
      <c r="C23" s="314"/>
      <c r="D23" s="314"/>
      <c r="E23" s="316" t="s">
        <v>944</v>
      </c>
      <c r="F23" s="312" t="s">
        <v>945</v>
      </c>
      <c r="G23" s="312"/>
      <c r="H23" s="312"/>
      <c r="I23" s="312"/>
      <c r="J23" s="312"/>
      <c r="K23" s="310"/>
    </row>
    <row r="24" s="1" customFormat="1" ht="12.75" customHeight="1">
      <c r="B24" s="313"/>
      <c r="C24" s="314"/>
      <c r="D24" s="314"/>
      <c r="E24" s="314"/>
      <c r="F24" s="314"/>
      <c r="G24" s="314"/>
      <c r="H24" s="314"/>
      <c r="I24" s="314"/>
      <c r="J24" s="314"/>
      <c r="K24" s="310"/>
    </row>
    <row r="25" s="1" customFormat="1" ht="15" customHeight="1">
      <c r="B25" s="313"/>
      <c r="C25" s="312" t="s">
        <v>946</v>
      </c>
      <c r="D25" s="312"/>
      <c r="E25" s="312"/>
      <c r="F25" s="312"/>
      <c r="G25" s="312"/>
      <c r="H25" s="312"/>
      <c r="I25" s="312"/>
      <c r="J25" s="312"/>
      <c r="K25" s="310"/>
    </row>
    <row r="26" s="1" customFormat="1" ht="15" customHeight="1">
      <c r="B26" s="313"/>
      <c r="C26" s="312" t="s">
        <v>947</v>
      </c>
      <c r="D26" s="312"/>
      <c r="E26" s="312"/>
      <c r="F26" s="312"/>
      <c r="G26" s="312"/>
      <c r="H26" s="312"/>
      <c r="I26" s="312"/>
      <c r="J26" s="312"/>
      <c r="K26" s="310"/>
    </row>
    <row r="27" s="1" customFormat="1" ht="15" customHeight="1">
      <c r="B27" s="313"/>
      <c r="C27" s="312"/>
      <c r="D27" s="312" t="s">
        <v>948</v>
      </c>
      <c r="E27" s="312"/>
      <c r="F27" s="312"/>
      <c r="G27" s="312"/>
      <c r="H27" s="312"/>
      <c r="I27" s="312"/>
      <c r="J27" s="312"/>
      <c r="K27" s="310"/>
    </row>
    <row r="28" s="1" customFormat="1" ht="15" customHeight="1">
      <c r="B28" s="313"/>
      <c r="C28" s="314"/>
      <c r="D28" s="312" t="s">
        <v>949</v>
      </c>
      <c r="E28" s="312"/>
      <c r="F28" s="312"/>
      <c r="G28" s="312"/>
      <c r="H28" s="312"/>
      <c r="I28" s="312"/>
      <c r="J28" s="312"/>
      <c r="K28" s="310"/>
    </row>
    <row r="29" s="1" customFormat="1" ht="12.75" customHeight="1">
      <c r="B29" s="313"/>
      <c r="C29" s="314"/>
      <c r="D29" s="314"/>
      <c r="E29" s="314"/>
      <c r="F29" s="314"/>
      <c r="G29" s="314"/>
      <c r="H29" s="314"/>
      <c r="I29" s="314"/>
      <c r="J29" s="314"/>
      <c r="K29" s="310"/>
    </row>
    <row r="30" s="1" customFormat="1" ht="15" customHeight="1">
      <c r="B30" s="313"/>
      <c r="C30" s="314"/>
      <c r="D30" s="312" t="s">
        <v>950</v>
      </c>
      <c r="E30" s="312"/>
      <c r="F30" s="312"/>
      <c r="G30" s="312"/>
      <c r="H30" s="312"/>
      <c r="I30" s="312"/>
      <c r="J30" s="312"/>
      <c r="K30" s="310"/>
    </row>
    <row r="31" s="1" customFormat="1" ht="15" customHeight="1">
      <c r="B31" s="313"/>
      <c r="C31" s="314"/>
      <c r="D31" s="312" t="s">
        <v>951</v>
      </c>
      <c r="E31" s="312"/>
      <c r="F31" s="312"/>
      <c r="G31" s="312"/>
      <c r="H31" s="312"/>
      <c r="I31" s="312"/>
      <c r="J31" s="312"/>
      <c r="K31" s="310"/>
    </row>
    <row r="32" s="1" customFormat="1" ht="12.75" customHeight="1">
      <c r="B32" s="313"/>
      <c r="C32" s="314"/>
      <c r="D32" s="314"/>
      <c r="E32" s="314"/>
      <c r="F32" s="314"/>
      <c r="G32" s="314"/>
      <c r="H32" s="314"/>
      <c r="I32" s="314"/>
      <c r="J32" s="314"/>
      <c r="K32" s="310"/>
    </row>
    <row r="33" s="1" customFormat="1" ht="15" customHeight="1">
      <c r="B33" s="313"/>
      <c r="C33" s="314"/>
      <c r="D33" s="312" t="s">
        <v>952</v>
      </c>
      <c r="E33" s="312"/>
      <c r="F33" s="312"/>
      <c r="G33" s="312"/>
      <c r="H33" s="312"/>
      <c r="I33" s="312"/>
      <c r="J33" s="312"/>
      <c r="K33" s="310"/>
    </row>
    <row r="34" s="1" customFormat="1" ht="15" customHeight="1">
      <c r="B34" s="313"/>
      <c r="C34" s="314"/>
      <c r="D34" s="312" t="s">
        <v>953</v>
      </c>
      <c r="E34" s="312"/>
      <c r="F34" s="312"/>
      <c r="G34" s="312"/>
      <c r="H34" s="312"/>
      <c r="I34" s="312"/>
      <c r="J34" s="312"/>
      <c r="K34" s="310"/>
    </row>
    <row r="35" s="1" customFormat="1" ht="15" customHeight="1">
      <c r="B35" s="313"/>
      <c r="C35" s="314"/>
      <c r="D35" s="312" t="s">
        <v>954</v>
      </c>
      <c r="E35" s="312"/>
      <c r="F35" s="312"/>
      <c r="G35" s="312"/>
      <c r="H35" s="312"/>
      <c r="I35" s="312"/>
      <c r="J35" s="312"/>
      <c r="K35" s="310"/>
    </row>
    <row r="36" s="1" customFormat="1" ht="15" customHeight="1">
      <c r="B36" s="313"/>
      <c r="C36" s="314"/>
      <c r="D36" s="312"/>
      <c r="E36" s="315" t="s">
        <v>159</v>
      </c>
      <c r="F36" s="312"/>
      <c r="G36" s="312" t="s">
        <v>955</v>
      </c>
      <c r="H36" s="312"/>
      <c r="I36" s="312"/>
      <c r="J36" s="312"/>
      <c r="K36" s="310"/>
    </row>
    <row r="37" s="1" customFormat="1" ht="30.75" customHeight="1">
      <c r="B37" s="313"/>
      <c r="C37" s="314"/>
      <c r="D37" s="312"/>
      <c r="E37" s="315" t="s">
        <v>956</v>
      </c>
      <c r="F37" s="312"/>
      <c r="G37" s="312" t="s">
        <v>957</v>
      </c>
      <c r="H37" s="312"/>
      <c r="I37" s="312"/>
      <c r="J37" s="312"/>
      <c r="K37" s="310"/>
    </row>
    <row r="38" s="1" customFormat="1" ht="15" customHeight="1">
      <c r="B38" s="313"/>
      <c r="C38" s="314"/>
      <c r="D38" s="312"/>
      <c r="E38" s="315" t="s">
        <v>58</v>
      </c>
      <c r="F38" s="312"/>
      <c r="G38" s="312" t="s">
        <v>958</v>
      </c>
      <c r="H38" s="312"/>
      <c r="I38" s="312"/>
      <c r="J38" s="312"/>
      <c r="K38" s="310"/>
    </row>
    <row r="39" s="1" customFormat="1" ht="15" customHeight="1">
      <c r="B39" s="313"/>
      <c r="C39" s="314"/>
      <c r="D39" s="312"/>
      <c r="E39" s="315" t="s">
        <v>59</v>
      </c>
      <c r="F39" s="312"/>
      <c r="G39" s="312" t="s">
        <v>959</v>
      </c>
      <c r="H39" s="312"/>
      <c r="I39" s="312"/>
      <c r="J39" s="312"/>
      <c r="K39" s="310"/>
    </row>
    <row r="40" s="1" customFormat="1" ht="15" customHeight="1">
      <c r="B40" s="313"/>
      <c r="C40" s="314"/>
      <c r="D40" s="312"/>
      <c r="E40" s="315" t="s">
        <v>160</v>
      </c>
      <c r="F40" s="312"/>
      <c r="G40" s="312" t="s">
        <v>960</v>
      </c>
      <c r="H40" s="312"/>
      <c r="I40" s="312"/>
      <c r="J40" s="312"/>
      <c r="K40" s="310"/>
    </row>
    <row r="41" s="1" customFormat="1" ht="15" customHeight="1">
      <c r="B41" s="313"/>
      <c r="C41" s="314"/>
      <c r="D41" s="312"/>
      <c r="E41" s="315" t="s">
        <v>161</v>
      </c>
      <c r="F41" s="312"/>
      <c r="G41" s="312" t="s">
        <v>961</v>
      </c>
      <c r="H41" s="312"/>
      <c r="I41" s="312"/>
      <c r="J41" s="312"/>
      <c r="K41" s="310"/>
    </row>
    <row r="42" s="1" customFormat="1" ht="15" customHeight="1">
      <c r="B42" s="313"/>
      <c r="C42" s="314"/>
      <c r="D42" s="312"/>
      <c r="E42" s="315" t="s">
        <v>962</v>
      </c>
      <c r="F42" s="312"/>
      <c r="G42" s="312" t="s">
        <v>963</v>
      </c>
      <c r="H42" s="312"/>
      <c r="I42" s="312"/>
      <c r="J42" s="312"/>
      <c r="K42" s="310"/>
    </row>
    <row r="43" s="1" customFormat="1" ht="15" customHeight="1">
      <c r="B43" s="313"/>
      <c r="C43" s="314"/>
      <c r="D43" s="312"/>
      <c r="E43" s="315"/>
      <c r="F43" s="312"/>
      <c r="G43" s="312" t="s">
        <v>964</v>
      </c>
      <c r="H43" s="312"/>
      <c r="I43" s="312"/>
      <c r="J43" s="312"/>
      <c r="K43" s="310"/>
    </row>
    <row r="44" s="1" customFormat="1" ht="15" customHeight="1">
      <c r="B44" s="313"/>
      <c r="C44" s="314"/>
      <c r="D44" s="312"/>
      <c r="E44" s="315" t="s">
        <v>965</v>
      </c>
      <c r="F44" s="312"/>
      <c r="G44" s="312" t="s">
        <v>966</v>
      </c>
      <c r="H44" s="312"/>
      <c r="I44" s="312"/>
      <c r="J44" s="312"/>
      <c r="K44" s="310"/>
    </row>
    <row r="45" s="1" customFormat="1" ht="15" customHeight="1">
      <c r="B45" s="313"/>
      <c r="C45" s="314"/>
      <c r="D45" s="312"/>
      <c r="E45" s="315" t="s">
        <v>163</v>
      </c>
      <c r="F45" s="312"/>
      <c r="G45" s="312" t="s">
        <v>967</v>
      </c>
      <c r="H45" s="312"/>
      <c r="I45" s="312"/>
      <c r="J45" s="312"/>
      <c r="K45" s="310"/>
    </row>
    <row r="46" s="1" customFormat="1" ht="12.75" customHeight="1">
      <c r="B46" s="313"/>
      <c r="C46" s="314"/>
      <c r="D46" s="312"/>
      <c r="E46" s="312"/>
      <c r="F46" s="312"/>
      <c r="G46" s="312"/>
      <c r="H46" s="312"/>
      <c r="I46" s="312"/>
      <c r="J46" s="312"/>
      <c r="K46" s="310"/>
    </row>
    <row r="47" s="1" customFormat="1" ht="15" customHeight="1">
      <c r="B47" s="313"/>
      <c r="C47" s="314"/>
      <c r="D47" s="312" t="s">
        <v>968</v>
      </c>
      <c r="E47" s="312"/>
      <c r="F47" s="312"/>
      <c r="G47" s="312"/>
      <c r="H47" s="312"/>
      <c r="I47" s="312"/>
      <c r="J47" s="312"/>
      <c r="K47" s="310"/>
    </row>
    <row r="48" s="1" customFormat="1" ht="15" customHeight="1">
      <c r="B48" s="313"/>
      <c r="C48" s="314"/>
      <c r="D48" s="314"/>
      <c r="E48" s="312" t="s">
        <v>969</v>
      </c>
      <c r="F48" s="312"/>
      <c r="G48" s="312"/>
      <c r="H48" s="312"/>
      <c r="I48" s="312"/>
      <c r="J48" s="312"/>
      <c r="K48" s="310"/>
    </row>
    <row r="49" s="1" customFormat="1" ht="15" customHeight="1">
      <c r="B49" s="313"/>
      <c r="C49" s="314"/>
      <c r="D49" s="314"/>
      <c r="E49" s="312" t="s">
        <v>970</v>
      </c>
      <c r="F49" s="312"/>
      <c r="G49" s="312"/>
      <c r="H49" s="312"/>
      <c r="I49" s="312"/>
      <c r="J49" s="312"/>
      <c r="K49" s="310"/>
    </row>
    <row r="50" s="1" customFormat="1" ht="15" customHeight="1">
      <c r="B50" s="313"/>
      <c r="C50" s="314"/>
      <c r="D50" s="314"/>
      <c r="E50" s="312" t="s">
        <v>971</v>
      </c>
      <c r="F50" s="312"/>
      <c r="G50" s="312"/>
      <c r="H50" s="312"/>
      <c r="I50" s="312"/>
      <c r="J50" s="312"/>
      <c r="K50" s="310"/>
    </row>
    <row r="51" s="1" customFormat="1" ht="15" customHeight="1">
      <c r="B51" s="313"/>
      <c r="C51" s="314"/>
      <c r="D51" s="312" t="s">
        <v>972</v>
      </c>
      <c r="E51" s="312"/>
      <c r="F51" s="312"/>
      <c r="G51" s="312"/>
      <c r="H51" s="312"/>
      <c r="I51" s="312"/>
      <c r="J51" s="312"/>
      <c r="K51" s="310"/>
    </row>
    <row r="52" s="1" customFormat="1" ht="25.5" customHeight="1">
      <c r="B52" s="308"/>
      <c r="C52" s="309" t="s">
        <v>973</v>
      </c>
      <c r="D52" s="309"/>
      <c r="E52" s="309"/>
      <c r="F52" s="309"/>
      <c r="G52" s="309"/>
      <c r="H52" s="309"/>
      <c r="I52" s="309"/>
      <c r="J52" s="309"/>
      <c r="K52" s="310"/>
    </row>
    <row r="53" s="1" customFormat="1" ht="5.25" customHeight="1">
      <c r="B53" s="308"/>
      <c r="C53" s="311"/>
      <c r="D53" s="311"/>
      <c r="E53" s="311"/>
      <c r="F53" s="311"/>
      <c r="G53" s="311"/>
      <c r="H53" s="311"/>
      <c r="I53" s="311"/>
      <c r="J53" s="311"/>
      <c r="K53" s="310"/>
    </row>
    <row r="54" s="1" customFormat="1" ht="15" customHeight="1">
      <c r="B54" s="308"/>
      <c r="C54" s="312" t="s">
        <v>974</v>
      </c>
      <c r="D54" s="312"/>
      <c r="E54" s="312"/>
      <c r="F54" s="312"/>
      <c r="G54" s="312"/>
      <c r="H54" s="312"/>
      <c r="I54" s="312"/>
      <c r="J54" s="312"/>
      <c r="K54" s="310"/>
    </row>
    <row r="55" s="1" customFormat="1" ht="15" customHeight="1">
      <c r="B55" s="308"/>
      <c r="C55" s="312" t="s">
        <v>975</v>
      </c>
      <c r="D55" s="312"/>
      <c r="E55" s="312"/>
      <c r="F55" s="312"/>
      <c r="G55" s="312"/>
      <c r="H55" s="312"/>
      <c r="I55" s="312"/>
      <c r="J55" s="312"/>
      <c r="K55" s="310"/>
    </row>
    <row r="56" s="1" customFormat="1" ht="12.75" customHeight="1">
      <c r="B56" s="308"/>
      <c r="C56" s="312"/>
      <c r="D56" s="312"/>
      <c r="E56" s="312"/>
      <c r="F56" s="312"/>
      <c r="G56" s="312"/>
      <c r="H56" s="312"/>
      <c r="I56" s="312"/>
      <c r="J56" s="312"/>
      <c r="K56" s="310"/>
    </row>
    <row r="57" s="1" customFormat="1" ht="15" customHeight="1">
      <c r="B57" s="308"/>
      <c r="C57" s="312" t="s">
        <v>976</v>
      </c>
      <c r="D57" s="312"/>
      <c r="E57" s="312"/>
      <c r="F57" s="312"/>
      <c r="G57" s="312"/>
      <c r="H57" s="312"/>
      <c r="I57" s="312"/>
      <c r="J57" s="312"/>
      <c r="K57" s="310"/>
    </row>
    <row r="58" s="1" customFormat="1" ht="15" customHeight="1">
      <c r="B58" s="308"/>
      <c r="C58" s="314"/>
      <c r="D58" s="312" t="s">
        <v>977</v>
      </c>
      <c r="E58" s="312"/>
      <c r="F58" s="312"/>
      <c r="G58" s="312"/>
      <c r="H58" s="312"/>
      <c r="I58" s="312"/>
      <c r="J58" s="312"/>
      <c r="K58" s="310"/>
    </row>
    <row r="59" s="1" customFormat="1" ht="15" customHeight="1">
      <c r="B59" s="308"/>
      <c r="C59" s="314"/>
      <c r="D59" s="312" t="s">
        <v>978</v>
      </c>
      <c r="E59" s="312"/>
      <c r="F59" s="312"/>
      <c r="G59" s="312"/>
      <c r="H59" s="312"/>
      <c r="I59" s="312"/>
      <c r="J59" s="312"/>
      <c r="K59" s="310"/>
    </row>
    <row r="60" s="1" customFormat="1" ht="15" customHeight="1">
      <c r="B60" s="308"/>
      <c r="C60" s="314"/>
      <c r="D60" s="312" t="s">
        <v>979</v>
      </c>
      <c r="E60" s="312"/>
      <c r="F60" s="312"/>
      <c r="G60" s="312"/>
      <c r="H60" s="312"/>
      <c r="I60" s="312"/>
      <c r="J60" s="312"/>
      <c r="K60" s="310"/>
    </row>
    <row r="61" s="1" customFormat="1" ht="15" customHeight="1">
      <c r="B61" s="308"/>
      <c r="C61" s="314"/>
      <c r="D61" s="312" t="s">
        <v>980</v>
      </c>
      <c r="E61" s="312"/>
      <c r="F61" s="312"/>
      <c r="G61" s="312"/>
      <c r="H61" s="312"/>
      <c r="I61" s="312"/>
      <c r="J61" s="312"/>
      <c r="K61" s="310"/>
    </row>
    <row r="62" s="1" customFormat="1" ht="15" customHeight="1">
      <c r="B62" s="308"/>
      <c r="C62" s="314"/>
      <c r="D62" s="317" t="s">
        <v>981</v>
      </c>
      <c r="E62" s="317"/>
      <c r="F62" s="317"/>
      <c r="G62" s="317"/>
      <c r="H62" s="317"/>
      <c r="I62" s="317"/>
      <c r="J62" s="317"/>
      <c r="K62" s="310"/>
    </row>
    <row r="63" s="1" customFormat="1" ht="15" customHeight="1">
      <c r="B63" s="308"/>
      <c r="C63" s="314"/>
      <c r="D63" s="312" t="s">
        <v>982</v>
      </c>
      <c r="E63" s="312"/>
      <c r="F63" s="312"/>
      <c r="G63" s="312"/>
      <c r="H63" s="312"/>
      <c r="I63" s="312"/>
      <c r="J63" s="312"/>
      <c r="K63" s="310"/>
    </row>
    <row r="64" s="1" customFormat="1" ht="12.75" customHeight="1">
      <c r="B64" s="308"/>
      <c r="C64" s="314"/>
      <c r="D64" s="314"/>
      <c r="E64" s="318"/>
      <c r="F64" s="314"/>
      <c r="G64" s="314"/>
      <c r="H64" s="314"/>
      <c r="I64" s="314"/>
      <c r="J64" s="314"/>
      <c r="K64" s="310"/>
    </row>
    <row r="65" s="1" customFormat="1" ht="15" customHeight="1">
      <c r="B65" s="308"/>
      <c r="C65" s="314"/>
      <c r="D65" s="312" t="s">
        <v>983</v>
      </c>
      <c r="E65" s="312"/>
      <c r="F65" s="312"/>
      <c r="G65" s="312"/>
      <c r="H65" s="312"/>
      <c r="I65" s="312"/>
      <c r="J65" s="312"/>
      <c r="K65" s="310"/>
    </row>
    <row r="66" s="1" customFormat="1" ht="15" customHeight="1">
      <c r="B66" s="308"/>
      <c r="C66" s="314"/>
      <c r="D66" s="317" t="s">
        <v>984</v>
      </c>
      <c r="E66" s="317"/>
      <c r="F66" s="317"/>
      <c r="G66" s="317"/>
      <c r="H66" s="317"/>
      <c r="I66" s="317"/>
      <c r="J66" s="317"/>
      <c r="K66" s="310"/>
    </row>
    <row r="67" s="1" customFormat="1" ht="15" customHeight="1">
      <c r="B67" s="308"/>
      <c r="C67" s="314"/>
      <c r="D67" s="312" t="s">
        <v>985</v>
      </c>
      <c r="E67" s="312"/>
      <c r="F67" s="312"/>
      <c r="G67" s="312"/>
      <c r="H67" s="312"/>
      <c r="I67" s="312"/>
      <c r="J67" s="312"/>
      <c r="K67" s="310"/>
    </row>
    <row r="68" s="1" customFormat="1" ht="15" customHeight="1">
      <c r="B68" s="308"/>
      <c r="C68" s="314"/>
      <c r="D68" s="312" t="s">
        <v>986</v>
      </c>
      <c r="E68" s="312"/>
      <c r="F68" s="312"/>
      <c r="G68" s="312"/>
      <c r="H68" s="312"/>
      <c r="I68" s="312"/>
      <c r="J68" s="312"/>
      <c r="K68" s="310"/>
    </row>
    <row r="69" s="1" customFormat="1" ht="15" customHeight="1">
      <c r="B69" s="308"/>
      <c r="C69" s="314"/>
      <c r="D69" s="312" t="s">
        <v>987</v>
      </c>
      <c r="E69" s="312"/>
      <c r="F69" s="312"/>
      <c r="G69" s="312"/>
      <c r="H69" s="312"/>
      <c r="I69" s="312"/>
      <c r="J69" s="312"/>
      <c r="K69" s="310"/>
    </row>
    <row r="70" s="1" customFormat="1" ht="15" customHeight="1">
      <c r="B70" s="308"/>
      <c r="C70" s="314"/>
      <c r="D70" s="312" t="s">
        <v>988</v>
      </c>
      <c r="E70" s="312"/>
      <c r="F70" s="312"/>
      <c r="G70" s="312"/>
      <c r="H70" s="312"/>
      <c r="I70" s="312"/>
      <c r="J70" s="312"/>
      <c r="K70" s="310"/>
    </row>
    <row r="71" s="1" customFormat="1" ht="12.75" customHeight="1">
      <c r="B71" s="319"/>
      <c r="C71" s="320"/>
      <c r="D71" s="320"/>
      <c r="E71" s="320"/>
      <c r="F71" s="320"/>
      <c r="G71" s="320"/>
      <c r="H71" s="320"/>
      <c r="I71" s="320"/>
      <c r="J71" s="320"/>
      <c r="K71" s="321"/>
    </row>
    <row r="72" s="1" customFormat="1" ht="18.75" customHeight="1">
      <c r="B72" s="322"/>
      <c r="C72" s="322"/>
      <c r="D72" s="322"/>
      <c r="E72" s="322"/>
      <c r="F72" s="322"/>
      <c r="G72" s="322"/>
      <c r="H72" s="322"/>
      <c r="I72" s="322"/>
      <c r="J72" s="322"/>
      <c r="K72" s="323"/>
    </row>
    <row r="73" s="1" customFormat="1" ht="18.75" customHeight="1">
      <c r="B73" s="323"/>
      <c r="C73" s="323"/>
      <c r="D73" s="323"/>
      <c r="E73" s="323"/>
      <c r="F73" s="323"/>
      <c r="G73" s="323"/>
      <c r="H73" s="323"/>
      <c r="I73" s="323"/>
      <c r="J73" s="323"/>
      <c r="K73" s="323"/>
    </row>
    <row r="74" s="1" customFormat="1" ht="7.5" customHeight="1">
      <c r="B74" s="324"/>
      <c r="C74" s="325"/>
      <c r="D74" s="325"/>
      <c r="E74" s="325"/>
      <c r="F74" s="325"/>
      <c r="G74" s="325"/>
      <c r="H74" s="325"/>
      <c r="I74" s="325"/>
      <c r="J74" s="325"/>
      <c r="K74" s="326"/>
    </row>
    <row r="75" s="1" customFormat="1" ht="45" customHeight="1">
      <c r="B75" s="327"/>
      <c r="C75" s="328" t="s">
        <v>989</v>
      </c>
      <c r="D75" s="328"/>
      <c r="E75" s="328"/>
      <c r="F75" s="328"/>
      <c r="G75" s="328"/>
      <c r="H75" s="328"/>
      <c r="I75" s="328"/>
      <c r="J75" s="328"/>
      <c r="K75" s="329"/>
    </row>
    <row r="76" s="1" customFormat="1" ht="17.25" customHeight="1">
      <c r="B76" s="327"/>
      <c r="C76" s="330" t="s">
        <v>990</v>
      </c>
      <c r="D76" s="330"/>
      <c r="E76" s="330"/>
      <c r="F76" s="330" t="s">
        <v>991</v>
      </c>
      <c r="G76" s="331"/>
      <c r="H76" s="330" t="s">
        <v>59</v>
      </c>
      <c r="I76" s="330" t="s">
        <v>62</v>
      </c>
      <c r="J76" s="330" t="s">
        <v>992</v>
      </c>
      <c r="K76" s="329"/>
    </row>
    <row r="77" s="1" customFormat="1" ht="17.25" customHeight="1">
      <c r="B77" s="327"/>
      <c r="C77" s="332" t="s">
        <v>993</v>
      </c>
      <c r="D77" s="332"/>
      <c r="E77" s="332"/>
      <c r="F77" s="333" t="s">
        <v>994</v>
      </c>
      <c r="G77" s="334"/>
      <c r="H77" s="332"/>
      <c r="I77" s="332"/>
      <c r="J77" s="332" t="s">
        <v>995</v>
      </c>
      <c r="K77" s="329"/>
    </row>
    <row r="78" s="1" customFormat="1" ht="5.25" customHeight="1">
      <c r="B78" s="327"/>
      <c r="C78" s="335"/>
      <c r="D78" s="335"/>
      <c r="E78" s="335"/>
      <c r="F78" s="335"/>
      <c r="G78" s="336"/>
      <c r="H78" s="335"/>
      <c r="I78" s="335"/>
      <c r="J78" s="335"/>
      <c r="K78" s="329"/>
    </row>
    <row r="79" s="1" customFormat="1" ht="15" customHeight="1">
      <c r="B79" s="327"/>
      <c r="C79" s="315" t="s">
        <v>58</v>
      </c>
      <c r="D79" s="337"/>
      <c r="E79" s="337"/>
      <c r="F79" s="338" t="s">
        <v>996</v>
      </c>
      <c r="G79" s="339"/>
      <c r="H79" s="315" t="s">
        <v>997</v>
      </c>
      <c r="I79" s="315" t="s">
        <v>998</v>
      </c>
      <c r="J79" s="315">
        <v>20</v>
      </c>
      <c r="K79" s="329"/>
    </row>
    <row r="80" s="1" customFormat="1" ht="15" customHeight="1">
      <c r="B80" s="327"/>
      <c r="C80" s="315" t="s">
        <v>999</v>
      </c>
      <c r="D80" s="315"/>
      <c r="E80" s="315"/>
      <c r="F80" s="338" t="s">
        <v>996</v>
      </c>
      <c r="G80" s="339"/>
      <c r="H80" s="315" t="s">
        <v>1000</v>
      </c>
      <c r="I80" s="315" t="s">
        <v>998</v>
      </c>
      <c r="J80" s="315">
        <v>120</v>
      </c>
      <c r="K80" s="329"/>
    </row>
    <row r="81" s="1" customFormat="1" ht="15" customHeight="1">
      <c r="B81" s="340"/>
      <c r="C81" s="315" t="s">
        <v>1001</v>
      </c>
      <c r="D81" s="315"/>
      <c r="E81" s="315"/>
      <c r="F81" s="338" t="s">
        <v>1002</v>
      </c>
      <c r="G81" s="339"/>
      <c r="H81" s="315" t="s">
        <v>1003</v>
      </c>
      <c r="I81" s="315" t="s">
        <v>998</v>
      </c>
      <c r="J81" s="315">
        <v>50</v>
      </c>
      <c r="K81" s="329"/>
    </row>
    <row r="82" s="1" customFormat="1" ht="15" customHeight="1">
      <c r="B82" s="340"/>
      <c r="C82" s="315" t="s">
        <v>1004</v>
      </c>
      <c r="D82" s="315"/>
      <c r="E82" s="315"/>
      <c r="F82" s="338" t="s">
        <v>996</v>
      </c>
      <c r="G82" s="339"/>
      <c r="H82" s="315" t="s">
        <v>1005</v>
      </c>
      <c r="I82" s="315" t="s">
        <v>1006</v>
      </c>
      <c r="J82" s="315"/>
      <c r="K82" s="329"/>
    </row>
    <row r="83" s="1" customFormat="1" ht="15" customHeight="1">
      <c r="B83" s="340"/>
      <c r="C83" s="341" t="s">
        <v>1007</v>
      </c>
      <c r="D83" s="341"/>
      <c r="E83" s="341"/>
      <c r="F83" s="342" t="s">
        <v>1002</v>
      </c>
      <c r="G83" s="341"/>
      <c r="H83" s="341" t="s">
        <v>1008</v>
      </c>
      <c r="I83" s="341" t="s">
        <v>998</v>
      </c>
      <c r="J83" s="341">
        <v>15</v>
      </c>
      <c r="K83" s="329"/>
    </row>
    <row r="84" s="1" customFormat="1" ht="15" customHeight="1">
      <c r="B84" s="340"/>
      <c r="C84" s="341" t="s">
        <v>1009</v>
      </c>
      <c r="D84" s="341"/>
      <c r="E84" s="341"/>
      <c r="F84" s="342" t="s">
        <v>1002</v>
      </c>
      <c r="G84" s="341"/>
      <c r="H84" s="341" t="s">
        <v>1010</v>
      </c>
      <c r="I84" s="341" t="s">
        <v>998</v>
      </c>
      <c r="J84" s="341">
        <v>15</v>
      </c>
      <c r="K84" s="329"/>
    </row>
    <row r="85" s="1" customFormat="1" ht="15" customHeight="1">
      <c r="B85" s="340"/>
      <c r="C85" s="341" t="s">
        <v>1011</v>
      </c>
      <c r="D85" s="341"/>
      <c r="E85" s="341"/>
      <c r="F85" s="342" t="s">
        <v>1002</v>
      </c>
      <c r="G85" s="341"/>
      <c r="H85" s="341" t="s">
        <v>1012</v>
      </c>
      <c r="I85" s="341" t="s">
        <v>998</v>
      </c>
      <c r="J85" s="341">
        <v>20</v>
      </c>
      <c r="K85" s="329"/>
    </row>
    <row r="86" s="1" customFormat="1" ht="15" customHeight="1">
      <c r="B86" s="340"/>
      <c r="C86" s="341" t="s">
        <v>1013</v>
      </c>
      <c r="D86" s="341"/>
      <c r="E86" s="341"/>
      <c r="F86" s="342" t="s">
        <v>1002</v>
      </c>
      <c r="G86" s="341"/>
      <c r="H86" s="341" t="s">
        <v>1014</v>
      </c>
      <c r="I86" s="341" t="s">
        <v>998</v>
      </c>
      <c r="J86" s="341">
        <v>20</v>
      </c>
      <c r="K86" s="329"/>
    </row>
    <row r="87" s="1" customFormat="1" ht="15" customHeight="1">
      <c r="B87" s="340"/>
      <c r="C87" s="315" t="s">
        <v>1015</v>
      </c>
      <c r="D87" s="315"/>
      <c r="E87" s="315"/>
      <c r="F87" s="338" t="s">
        <v>1002</v>
      </c>
      <c r="G87" s="339"/>
      <c r="H87" s="315" t="s">
        <v>1016</v>
      </c>
      <c r="I87" s="315" t="s">
        <v>998</v>
      </c>
      <c r="J87" s="315">
        <v>50</v>
      </c>
      <c r="K87" s="329"/>
    </row>
    <row r="88" s="1" customFormat="1" ht="15" customHeight="1">
      <c r="B88" s="340"/>
      <c r="C88" s="315" t="s">
        <v>1017</v>
      </c>
      <c r="D88" s="315"/>
      <c r="E88" s="315"/>
      <c r="F88" s="338" t="s">
        <v>1002</v>
      </c>
      <c r="G88" s="339"/>
      <c r="H88" s="315" t="s">
        <v>1018</v>
      </c>
      <c r="I88" s="315" t="s">
        <v>998</v>
      </c>
      <c r="J88" s="315">
        <v>20</v>
      </c>
      <c r="K88" s="329"/>
    </row>
    <row r="89" s="1" customFormat="1" ht="15" customHeight="1">
      <c r="B89" s="340"/>
      <c r="C89" s="315" t="s">
        <v>1019</v>
      </c>
      <c r="D89" s="315"/>
      <c r="E89" s="315"/>
      <c r="F89" s="338" t="s">
        <v>1002</v>
      </c>
      <c r="G89" s="339"/>
      <c r="H89" s="315" t="s">
        <v>1020</v>
      </c>
      <c r="I89" s="315" t="s">
        <v>998</v>
      </c>
      <c r="J89" s="315">
        <v>20</v>
      </c>
      <c r="K89" s="329"/>
    </row>
    <row r="90" s="1" customFormat="1" ht="15" customHeight="1">
      <c r="B90" s="340"/>
      <c r="C90" s="315" t="s">
        <v>1021</v>
      </c>
      <c r="D90" s="315"/>
      <c r="E90" s="315"/>
      <c r="F90" s="338" t="s">
        <v>1002</v>
      </c>
      <c r="G90" s="339"/>
      <c r="H90" s="315" t="s">
        <v>1022</v>
      </c>
      <c r="I90" s="315" t="s">
        <v>998</v>
      </c>
      <c r="J90" s="315">
        <v>50</v>
      </c>
      <c r="K90" s="329"/>
    </row>
    <row r="91" s="1" customFormat="1" ht="15" customHeight="1">
      <c r="B91" s="340"/>
      <c r="C91" s="315" t="s">
        <v>1023</v>
      </c>
      <c r="D91" s="315"/>
      <c r="E91" s="315"/>
      <c r="F91" s="338" t="s">
        <v>1002</v>
      </c>
      <c r="G91" s="339"/>
      <c r="H91" s="315" t="s">
        <v>1023</v>
      </c>
      <c r="I91" s="315" t="s">
        <v>998</v>
      </c>
      <c r="J91" s="315">
        <v>50</v>
      </c>
      <c r="K91" s="329"/>
    </row>
    <row r="92" s="1" customFormat="1" ht="15" customHeight="1">
      <c r="B92" s="340"/>
      <c r="C92" s="315" t="s">
        <v>1024</v>
      </c>
      <c r="D92" s="315"/>
      <c r="E92" s="315"/>
      <c r="F92" s="338" t="s">
        <v>1002</v>
      </c>
      <c r="G92" s="339"/>
      <c r="H92" s="315" t="s">
        <v>1025</v>
      </c>
      <c r="I92" s="315" t="s">
        <v>998</v>
      </c>
      <c r="J92" s="315">
        <v>255</v>
      </c>
      <c r="K92" s="329"/>
    </row>
    <row r="93" s="1" customFormat="1" ht="15" customHeight="1">
      <c r="B93" s="340"/>
      <c r="C93" s="315" t="s">
        <v>1026</v>
      </c>
      <c r="D93" s="315"/>
      <c r="E93" s="315"/>
      <c r="F93" s="338" t="s">
        <v>996</v>
      </c>
      <c r="G93" s="339"/>
      <c r="H93" s="315" t="s">
        <v>1027</v>
      </c>
      <c r="I93" s="315" t="s">
        <v>1028</v>
      </c>
      <c r="J93" s="315"/>
      <c r="K93" s="329"/>
    </row>
    <row r="94" s="1" customFormat="1" ht="15" customHeight="1">
      <c r="B94" s="340"/>
      <c r="C94" s="315" t="s">
        <v>1029</v>
      </c>
      <c r="D94" s="315"/>
      <c r="E94" s="315"/>
      <c r="F94" s="338" t="s">
        <v>996</v>
      </c>
      <c r="G94" s="339"/>
      <c r="H94" s="315" t="s">
        <v>1030</v>
      </c>
      <c r="I94" s="315" t="s">
        <v>1031</v>
      </c>
      <c r="J94" s="315"/>
      <c r="K94" s="329"/>
    </row>
    <row r="95" s="1" customFormat="1" ht="15" customHeight="1">
      <c r="B95" s="340"/>
      <c r="C95" s="315" t="s">
        <v>1032</v>
      </c>
      <c r="D95" s="315"/>
      <c r="E95" s="315"/>
      <c r="F95" s="338" t="s">
        <v>996</v>
      </c>
      <c r="G95" s="339"/>
      <c r="H95" s="315" t="s">
        <v>1032</v>
      </c>
      <c r="I95" s="315" t="s">
        <v>1031</v>
      </c>
      <c r="J95" s="315"/>
      <c r="K95" s="329"/>
    </row>
    <row r="96" s="1" customFormat="1" ht="15" customHeight="1">
      <c r="B96" s="340"/>
      <c r="C96" s="315" t="s">
        <v>43</v>
      </c>
      <c r="D96" s="315"/>
      <c r="E96" s="315"/>
      <c r="F96" s="338" t="s">
        <v>996</v>
      </c>
      <c r="G96" s="339"/>
      <c r="H96" s="315" t="s">
        <v>1033</v>
      </c>
      <c r="I96" s="315" t="s">
        <v>1031</v>
      </c>
      <c r="J96" s="315"/>
      <c r="K96" s="329"/>
    </row>
    <row r="97" s="1" customFormat="1" ht="15" customHeight="1">
      <c r="B97" s="340"/>
      <c r="C97" s="315" t="s">
        <v>53</v>
      </c>
      <c r="D97" s="315"/>
      <c r="E97" s="315"/>
      <c r="F97" s="338" t="s">
        <v>996</v>
      </c>
      <c r="G97" s="339"/>
      <c r="H97" s="315" t="s">
        <v>1034</v>
      </c>
      <c r="I97" s="315" t="s">
        <v>1031</v>
      </c>
      <c r="J97" s="315"/>
      <c r="K97" s="329"/>
    </row>
    <row r="98" s="1" customFormat="1" ht="15" customHeight="1">
      <c r="B98" s="343"/>
      <c r="C98" s="344"/>
      <c r="D98" s="344"/>
      <c r="E98" s="344"/>
      <c r="F98" s="344"/>
      <c r="G98" s="344"/>
      <c r="H98" s="344"/>
      <c r="I98" s="344"/>
      <c r="J98" s="344"/>
      <c r="K98" s="345"/>
    </row>
    <row r="99" s="1" customFormat="1" ht="18.75" customHeight="1">
      <c r="B99" s="346"/>
      <c r="C99" s="347"/>
      <c r="D99" s="347"/>
      <c r="E99" s="347"/>
      <c r="F99" s="347"/>
      <c r="G99" s="347"/>
      <c r="H99" s="347"/>
      <c r="I99" s="347"/>
      <c r="J99" s="347"/>
      <c r="K99" s="346"/>
    </row>
    <row r="100" s="1" customFormat="1" ht="18.75" customHeight="1">
      <c r="B100" s="323"/>
      <c r="C100" s="323"/>
      <c r="D100" s="323"/>
      <c r="E100" s="323"/>
      <c r="F100" s="323"/>
      <c r="G100" s="323"/>
      <c r="H100" s="323"/>
      <c r="I100" s="323"/>
      <c r="J100" s="323"/>
      <c r="K100" s="323"/>
    </row>
    <row r="101" s="1" customFormat="1" ht="7.5" customHeight="1">
      <c r="B101" s="324"/>
      <c r="C101" s="325"/>
      <c r="D101" s="325"/>
      <c r="E101" s="325"/>
      <c r="F101" s="325"/>
      <c r="G101" s="325"/>
      <c r="H101" s="325"/>
      <c r="I101" s="325"/>
      <c r="J101" s="325"/>
      <c r="K101" s="326"/>
    </row>
    <row r="102" s="1" customFormat="1" ht="45" customHeight="1">
      <c r="B102" s="327"/>
      <c r="C102" s="328" t="s">
        <v>1035</v>
      </c>
      <c r="D102" s="328"/>
      <c r="E102" s="328"/>
      <c r="F102" s="328"/>
      <c r="G102" s="328"/>
      <c r="H102" s="328"/>
      <c r="I102" s="328"/>
      <c r="J102" s="328"/>
      <c r="K102" s="329"/>
    </row>
    <row r="103" s="1" customFormat="1" ht="17.25" customHeight="1">
      <c r="B103" s="327"/>
      <c r="C103" s="330" t="s">
        <v>990</v>
      </c>
      <c r="D103" s="330"/>
      <c r="E103" s="330"/>
      <c r="F103" s="330" t="s">
        <v>991</v>
      </c>
      <c r="G103" s="331"/>
      <c r="H103" s="330" t="s">
        <v>59</v>
      </c>
      <c r="I103" s="330" t="s">
        <v>62</v>
      </c>
      <c r="J103" s="330" t="s">
        <v>992</v>
      </c>
      <c r="K103" s="329"/>
    </row>
    <row r="104" s="1" customFormat="1" ht="17.25" customHeight="1">
      <c r="B104" s="327"/>
      <c r="C104" s="332" t="s">
        <v>993</v>
      </c>
      <c r="D104" s="332"/>
      <c r="E104" s="332"/>
      <c r="F104" s="333" t="s">
        <v>994</v>
      </c>
      <c r="G104" s="334"/>
      <c r="H104" s="332"/>
      <c r="I104" s="332"/>
      <c r="J104" s="332" t="s">
        <v>995</v>
      </c>
      <c r="K104" s="329"/>
    </row>
    <row r="105" s="1" customFormat="1" ht="5.25" customHeight="1">
      <c r="B105" s="327"/>
      <c r="C105" s="330"/>
      <c r="D105" s="330"/>
      <c r="E105" s="330"/>
      <c r="F105" s="330"/>
      <c r="G105" s="348"/>
      <c r="H105" s="330"/>
      <c r="I105" s="330"/>
      <c r="J105" s="330"/>
      <c r="K105" s="329"/>
    </row>
    <row r="106" s="1" customFormat="1" ht="15" customHeight="1">
      <c r="B106" s="327"/>
      <c r="C106" s="315" t="s">
        <v>58</v>
      </c>
      <c r="D106" s="337"/>
      <c r="E106" s="337"/>
      <c r="F106" s="338" t="s">
        <v>996</v>
      </c>
      <c r="G106" s="315"/>
      <c r="H106" s="315" t="s">
        <v>1036</v>
      </c>
      <c r="I106" s="315" t="s">
        <v>998</v>
      </c>
      <c r="J106" s="315">
        <v>20</v>
      </c>
      <c r="K106" s="329"/>
    </row>
    <row r="107" s="1" customFormat="1" ht="15" customHeight="1">
      <c r="B107" s="327"/>
      <c r="C107" s="315" t="s">
        <v>999</v>
      </c>
      <c r="D107" s="315"/>
      <c r="E107" s="315"/>
      <c r="F107" s="338" t="s">
        <v>996</v>
      </c>
      <c r="G107" s="315"/>
      <c r="H107" s="315" t="s">
        <v>1036</v>
      </c>
      <c r="I107" s="315" t="s">
        <v>998</v>
      </c>
      <c r="J107" s="315">
        <v>120</v>
      </c>
      <c r="K107" s="329"/>
    </row>
    <row r="108" s="1" customFormat="1" ht="15" customHeight="1">
      <c r="B108" s="340"/>
      <c r="C108" s="315" t="s">
        <v>1001</v>
      </c>
      <c r="D108" s="315"/>
      <c r="E108" s="315"/>
      <c r="F108" s="338" t="s">
        <v>1002</v>
      </c>
      <c r="G108" s="315"/>
      <c r="H108" s="315" t="s">
        <v>1036</v>
      </c>
      <c r="I108" s="315" t="s">
        <v>998</v>
      </c>
      <c r="J108" s="315">
        <v>50</v>
      </c>
      <c r="K108" s="329"/>
    </row>
    <row r="109" s="1" customFormat="1" ht="15" customHeight="1">
      <c r="B109" s="340"/>
      <c r="C109" s="315" t="s">
        <v>1004</v>
      </c>
      <c r="D109" s="315"/>
      <c r="E109" s="315"/>
      <c r="F109" s="338" t="s">
        <v>996</v>
      </c>
      <c r="G109" s="315"/>
      <c r="H109" s="315" t="s">
        <v>1036</v>
      </c>
      <c r="I109" s="315" t="s">
        <v>1006</v>
      </c>
      <c r="J109" s="315"/>
      <c r="K109" s="329"/>
    </row>
    <row r="110" s="1" customFormat="1" ht="15" customHeight="1">
      <c r="B110" s="340"/>
      <c r="C110" s="315" t="s">
        <v>1015</v>
      </c>
      <c r="D110" s="315"/>
      <c r="E110" s="315"/>
      <c r="F110" s="338" t="s">
        <v>1002</v>
      </c>
      <c r="G110" s="315"/>
      <c r="H110" s="315" t="s">
        <v>1036</v>
      </c>
      <c r="I110" s="315" t="s">
        <v>998</v>
      </c>
      <c r="J110" s="315">
        <v>50</v>
      </c>
      <c r="K110" s="329"/>
    </row>
    <row r="111" s="1" customFormat="1" ht="15" customHeight="1">
      <c r="B111" s="340"/>
      <c r="C111" s="315" t="s">
        <v>1023</v>
      </c>
      <c r="D111" s="315"/>
      <c r="E111" s="315"/>
      <c r="F111" s="338" t="s">
        <v>1002</v>
      </c>
      <c r="G111" s="315"/>
      <c r="H111" s="315" t="s">
        <v>1036</v>
      </c>
      <c r="I111" s="315" t="s">
        <v>998</v>
      </c>
      <c r="J111" s="315">
        <v>50</v>
      </c>
      <c r="K111" s="329"/>
    </row>
    <row r="112" s="1" customFormat="1" ht="15" customHeight="1">
      <c r="B112" s="340"/>
      <c r="C112" s="315" t="s">
        <v>1021</v>
      </c>
      <c r="D112" s="315"/>
      <c r="E112" s="315"/>
      <c r="F112" s="338" t="s">
        <v>1002</v>
      </c>
      <c r="G112" s="315"/>
      <c r="H112" s="315" t="s">
        <v>1036</v>
      </c>
      <c r="I112" s="315" t="s">
        <v>998</v>
      </c>
      <c r="J112" s="315">
        <v>50</v>
      </c>
      <c r="K112" s="329"/>
    </row>
    <row r="113" s="1" customFormat="1" ht="15" customHeight="1">
      <c r="B113" s="340"/>
      <c r="C113" s="315" t="s">
        <v>58</v>
      </c>
      <c r="D113" s="315"/>
      <c r="E113" s="315"/>
      <c r="F113" s="338" t="s">
        <v>996</v>
      </c>
      <c r="G113" s="315"/>
      <c r="H113" s="315" t="s">
        <v>1037</v>
      </c>
      <c r="I113" s="315" t="s">
        <v>998</v>
      </c>
      <c r="J113" s="315">
        <v>20</v>
      </c>
      <c r="K113" s="329"/>
    </row>
    <row r="114" s="1" customFormat="1" ht="15" customHeight="1">
      <c r="B114" s="340"/>
      <c r="C114" s="315" t="s">
        <v>1038</v>
      </c>
      <c r="D114" s="315"/>
      <c r="E114" s="315"/>
      <c r="F114" s="338" t="s">
        <v>996</v>
      </c>
      <c r="G114" s="315"/>
      <c r="H114" s="315" t="s">
        <v>1039</v>
      </c>
      <c r="I114" s="315" t="s">
        <v>998</v>
      </c>
      <c r="J114" s="315">
        <v>120</v>
      </c>
      <c r="K114" s="329"/>
    </row>
    <row r="115" s="1" customFormat="1" ht="15" customHeight="1">
      <c r="B115" s="340"/>
      <c r="C115" s="315" t="s">
        <v>43</v>
      </c>
      <c r="D115" s="315"/>
      <c r="E115" s="315"/>
      <c r="F115" s="338" t="s">
        <v>996</v>
      </c>
      <c r="G115" s="315"/>
      <c r="H115" s="315" t="s">
        <v>1040</v>
      </c>
      <c r="I115" s="315" t="s">
        <v>1031</v>
      </c>
      <c r="J115" s="315"/>
      <c r="K115" s="329"/>
    </row>
    <row r="116" s="1" customFormat="1" ht="15" customHeight="1">
      <c r="B116" s="340"/>
      <c r="C116" s="315" t="s">
        <v>53</v>
      </c>
      <c r="D116" s="315"/>
      <c r="E116" s="315"/>
      <c r="F116" s="338" t="s">
        <v>996</v>
      </c>
      <c r="G116" s="315"/>
      <c r="H116" s="315" t="s">
        <v>1041</v>
      </c>
      <c r="I116" s="315" t="s">
        <v>1031</v>
      </c>
      <c r="J116" s="315"/>
      <c r="K116" s="329"/>
    </row>
    <row r="117" s="1" customFormat="1" ht="15" customHeight="1">
      <c r="B117" s="340"/>
      <c r="C117" s="315" t="s">
        <v>62</v>
      </c>
      <c r="D117" s="315"/>
      <c r="E117" s="315"/>
      <c r="F117" s="338" t="s">
        <v>996</v>
      </c>
      <c r="G117" s="315"/>
      <c r="H117" s="315" t="s">
        <v>1042</v>
      </c>
      <c r="I117" s="315" t="s">
        <v>1043</v>
      </c>
      <c r="J117" s="315"/>
      <c r="K117" s="329"/>
    </row>
    <row r="118" s="1" customFormat="1" ht="15" customHeight="1">
      <c r="B118" s="343"/>
      <c r="C118" s="349"/>
      <c r="D118" s="349"/>
      <c r="E118" s="349"/>
      <c r="F118" s="349"/>
      <c r="G118" s="349"/>
      <c r="H118" s="349"/>
      <c r="I118" s="349"/>
      <c r="J118" s="349"/>
      <c r="K118" s="345"/>
    </row>
    <row r="119" s="1" customFormat="1" ht="18.75" customHeight="1">
      <c r="B119" s="350"/>
      <c r="C119" s="351"/>
      <c r="D119" s="351"/>
      <c r="E119" s="351"/>
      <c r="F119" s="352"/>
      <c r="G119" s="351"/>
      <c r="H119" s="351"/>
      <c r="I119" s="351"/>
      <c r="J119" s="351"/>
      <c r="K119" s="350"/>
    </row>
    <row r="120" s="1" customFormat="1" ht="18.75" customHeight="1">
      <c r="B120" s="323"/>
      <c r="C120" s="323"/>
      <c r="D120" s="323"/>
      <c r="E120" s="323"/>
      <c r="F120" s="323"/>
      <c r="G120" s="323"/>
      <c r="H120" s="323"/>
      <c r="I120" s="323"/>
      <c r="J120" s="323"/>
      <c r="K120" s="323"/>
    </row>
    <row r="121" s="1" customFormat="1" ht="7.5" customHeight="1">
      <c r="B121" s="353"/>
      <c r="C121" s="354"/>
      <c r="D121" s="354"/>
      <c r="E121" s="354"/>
      <c r="F121" s="354"/>
      <c r="G121" s="354"/>
      <c r="H121" s="354"/>
      <c r="I121" s="354"/>
      <c r="J121" s="354"/>
      <c r="K121" s="355"/>
    </row>
    <row r="122" s="1" customFormat="1" ht="45" customHeight="1">
      <c r="B122" s="356"/>
      <c r="C122" s="306" t="s">
        <v>1044</v>
      </c>
      <c r="D122" s="306"/>
      <c r="E122" s="306"/>
      <c r="F122" s="306"/>
      <c r="G122" s="306"/>
      <c r="H122" s="306"/>
      <c r="I122" s="306"/>
      <c r="J122" s="306"/>
      <c r="K122" s="357"/>
    </row>
    <row r="123" s="1" customFormat="1" ht="17.25" customHeight="1">
      <c r="B123" s="358"/>
      <c r="C123" s="330" t="s">
        <v>990</v>
      </c>
      <c r="D123" s="330"/>
      <c r="E123" s="330"/>
      <c r="F123" s="330" t="s">
        <v>991</v>
      </c>
      <c r="G123" s="331"/>
      <c r="H123" s="330" t="s">
        <v>59</v>
      </c>
      <c r="I123" s="330" t="s">
        <v>62</v>
      </c>
      <c r="J123" s="330" t="s">
        <v>992</v>
      </c>
      <c r="K123" s="359"/>
    </row>
    <row r="124" s="1" customFormat="1" ht="17.25" customHeight="1">
      <c r="B124" s="358"/>
      <c r="C124" s="332" t="s">
        <v>993</v>
      </c>
      <c r="D124" s="332"/>
      <c r="E124" s="332"/>
      <c r="F124" s="333" t="s">
        <v>994</v>
      </c>
      <c r="G124" s="334"/>
      <c r="H124" s="332"/>
      <c r="I124" s="332"/>
      <c r="J124" s="332" t="s">
        <v>995</v>
      </c>
      <c r="K124" s="359"/>
    </row>
    <row r="125" s="1" customFormat="1" ht="5.25" customHeight="1">
      <c r="B125" s="360"/>
      <c r="C125" s="335"/>
      <c r="D125" s="335"/>
      <c r="E125" s="335"/>
      <c r="F125" s="335"/>
      <c r="G125" s="361"/>
      <c r="H125" s="335"/>
      <c r="I125" s="335"/>
      <c r="J125" s="335"/>
      <c r="K125" s="362"/>
    </row>
    <row r="126" s="1" customFormat="1" ht="15" customHeight="1">
      <c r="B126" s="360"/>
      <c r="C126" s="315" t="s">
        <v>999</v>
      </c>
      <c r="D126" s="337"/>
      <c r="E126" s="337"/>
      <c r="F126" s="338" t="s">
        <v>996</v>
      </c>
      <c r="G126" s="315"/>
      <c r="H126" s="315" t="s">
        <v>1036</v>
      </c>
      <c r="I126" s="315" t="s">
        <v>998</v>
      </c>
      <c r="J126" s="315">
        <v>120</v>
      </c>
      <c r="K126" s="363"/>
    </row>
    <row r="127" s="1" customFormat="1" ht="15" customHeight="1">
      <c r="B127" s="360"/>
      <c r="C127" s="315" t="s">
        <v>1045</v>
      </c>
      <c r="D127" s="315"/>
      <c r="E127" s="315"/>
      <c r="F127" s="338" t="s">
        <v>996</v>
      </c>
      <c r="G127" s="315"/>
      <c r="H127" s="315" t="s">
        <v>1046</v>
      </c>
      <c r="I127" s="315" t="s">
        <v>998</v>
      </c>
      <c r="J127" s="315" t="s">
        <v>1047</v>
      </c>
      <c r="K127" s="363"/>
    </row>
    <row r="128" s="1" customFormat="1" ht="15" customHeight="1">
      <c r="B128" s="360"/>
      <c r="C128" s="315" t="s">
        <v>944</v>
      </c>
      <c r="D128" s="315"/>
      <c r="E128" s="315"/>
      <c r="F128" s="338" t="s">
        <v>996</v>
      </c>
      <c r="G128" s="315"/>
      <c r="H128" s="315" t="s">
        <v>1048</v>
      </c>
      <c r="I128" s="315" t="s">
        <v>998</v>
      </c>
      <c r="J128" s="315" t="s">
        <v>1047</v>
      </c>
      <c r="K128" s="363"/>
    </row>
    <row r="129" s="1" customFormat="1" ht="15" customHeight="1">
      <c r="B129" s="360"/>
      <c r="C129" s="315" t="s">
        <v>1007</v>
      </c>
      <c r="D129" s="315"/>
      <c r="E129" s="315"/>
      <c r="F129" s="338" t="s">
        <v>1002</v>
      </c>
      <c r="G129" s="315"/>
      <c r="H129" s="315" t="s">
        <v>1008</v>
      </c>
      <c r="I129" s="315" t="s">
        <v>998</v>
      </c>
      <c r="J129" s="315">
        <v>15</v>
      </c>
      <c r="K129" s="363"/>
    </row>
    <row r="130" s="1" customFormat="1" ht="15" customHeight="1">
      <c r="B130" s="360"/>
      <c r="C130" s="341" t="s">
        <v>1009</v>
      </c>
      <c r="D130" s="341"/>
      <c r="E130" s="341"/>
      <c r="F130" s="342" t="s">
        <v>1002</v>
      </c>
      <c r="G130" s="341"/>
      <c r="H130" s="341" t="s">
        <v>1010</v>
      </c>
      <c r="I130" s="341" t="s">
        <v>998</v>
      </c>
      <c r="J130" s="341">
        <v>15</v>
      </c>
      <c r="K130" s="363"/>
    </row>
    <row r="131" s="1" customFormat="1" ht="15" customHeight="1">
      <c r="B131" s="360"/>
      <c r="C131" s="341" t="s">
        <v>1011</v>
      </c>
      <c r="D131" s="341"/>
      <c r="E131" s="341"/>
      <c r="F131" s="342" t="s">
        <v>1002</v>
      </c>
      <c r="G131" s="341"/>
      <c r="H131" s="341" t="s">
        <v>1012</v>
      </c>
      <c r="I131" s="341" t="s">
        <v>998</v>
      </c>
      <c r="J131" s="341">
        <v>20</v>
      </c>
      <c r="K131" s="363"/>
    </row>
    <row r="132" s="1" customFormat="1" ht="15" customHeight="1">
      <c r="B132" s="360"/>
      <c r="C132" s="341" t="s">
        <v>1013</v>
      </c>
      <c r="D132" s="341"/>
      <c r="E132" s="341"/>
      <c r="F132" s="342" t="s">
        <v>1002</v>
      </c>
      <c r="G132" s="341"/>
      <c r="H132" s="341" t="s">
        <v>1014</v>
      </c>
      <c r="I132" s="341" t="s">
        <v>998</v>
      </c>
      <c r="J132" s="341">
        <v>20</v>
      </c>
      <c r="K132" s="363"/>
    </row>
    <row r="133" s="1" customFormat="1" ht="15" customHeight="1">
      <c r="B133" s="360"/>
      <c r="C133" s="315" t="s">
        <v>1001</v>
      </c>
      <c r="D133" s="315"/>
      <c r="E133" s="315"/>
      <c r="F133" s="338" t="s">
        <v>1002</v>
      </c>
      <c r="G133" s="315"/>
      <c r="H133" s="315" t="s">
        <v>1036</v>
      </c>
      <c r="I133" s="315" t="s">
        <v>998</v>
      </c>
      <c r="J133" s="315">
        <v>50</v>
      </c>
      <c r="K133" s="363"/>
    </row>
    <row r="134" s="1" customFormat="1" ht="15" customHeight="1">
      <c r="B134" s="360"/>
      <c r="C134" s="315" t="s">
        <v>1015</v>
      </c>
      <c r="D134" s="315"/>
      <c r="E134" s="315"/>
      <c r="F134" s="338" t="s">
        <v>1002</v>
      </c>
      <c r="G134" s="315"/>
      <c r="H134" s="315" t="s">
        <v>1036</v>
      </c>
      <c r="I134" s="315" t="s">
        <v>998</v>
      </c>
      <c r="J134" s="315">
        <v>50</v>
      </c>
      <c r="K134" s="363"/>
    </row>
    <row r="135" s="1" customFormat="1" ht="15" customHeight="1">
      <c r="B135" s="360"/>
      <c r="C135" s="315" t="s">
        <v>1021</v>
      </c>
      <c r="D135" s="315"/>
      <c r="E135" s="315"/>
      <c r="F135" s="338" t="s">
        <v>1002</v>
      </c>
      <c r="G135" s="315"/>
      <c r="H135" s="315" t="s">
        <v>1036</v>
      </c>
      <c r="I135" s="315" t="s">
        <v>998</v>
      </c>
      <c r="J135" s="315">
        <v>50</v>
      </c>
      <c r="K135" s="363"/>
    </row>
    <row r="136" s="1" customFormat="1" ht="15" customHeight="1">
      <c r="B136" s="360"/>
      <c r="C136" s="315" t="s">
        <v>1023</v>
      </c>
      <c r="D136" s="315"/>
      <c r="E136" s="315"/>
      <c r="F136" s="338" t="s">
        <v>1002</v>
      </c>
      <c r="G136" s="315"/>
      <c r="H136" s="315" t="s">
        <v>1036</v>
      </c>
      <c r="I136" s="315" t="s">
        <v>998</v>
      </c>
      <c r="J136" s="315">
        <v>50</v>
      </c>
      <c r="K136" s="363"/>
    </row>
    <row r="137" s="1" customFormat="1" ht="15" customHeight="1">
      <c r="B137" s="360"/>
      <c r="C137" s="315" t="s">
        <v>1024</v>
      </c>
      <c r="D137" s="315"/>
      <c r="E137" s="315"/>
      <c r="F137" s="338" t="s">
        <v>1002</v>
      </c>
      <c r="G137" s="315"/>
      <c r="H137" s="315" t="s">
        <v>1049</v>
      </c>
      <c r="I137" s="315" t="s">
        <v>998</v>
      </c>
      <c r="J137" s="315">
        <v>255</v>
      </c>
      <c r="K137" s="363"/>
    </row>
    <row r="138" s="1" customFormat="1" ht="15" customHeight="1">
      <c r="B138" s="360"/>
      <c r="C138" s="315" t="s">
        <v>1026</v>
      </c>
      <c r="D138" s="315"/>
      <c r="E138" s="315"/>
      <c r="F138" s="338" t="s">
        <v>996</v>
      </c>
      <c r="G138" s="315"/>
      <c r="H138" s="315" t="s">
        <v>1050</v>
      </c>
      <c r="I138" s="315" t="s">
        <v>1028</v>
      </c>
      <c r="J138" s="315"/>
      <c r="K138" s="363"/>
    </row>
    <row r="139" s="1" customFormat="1" ht="15" customHeight="1">
      <c r="B139" s="360"/>
      <c r="C139" s="315" t="s">
        <v>1029</v>
      </c>
      <c r="D139" s="315"/>
      <c r="E139" s="315"/>
      <c r="F139" s="338" t="s">
        <v>996</v>
      </c>
      <c r="G139" s="315"/>
      <c r="H139" s="315" t="s">
        <v>1051</v>
      </c>
      <c r="I139" s="315" t="s">
        <v>1031</v>
      </c>
      <c r="J139" s="315"/>
      <c r="K139" s="363"/>
    </row>
    <row r="140" s="1" customFormat="1" ht="15" customHeight="1">
      <c r="B140" s="360"/>
      <c r="C140" s="315" t="s">
        <v>1032</v>
      </c>
      <c r="D140" s="315"/>
      <c r="E140" s="315"/>
      <c r="F140" s="338" t="s">
        <v>996</v>
      </c>
      <c r="G140" s="315"/>
      <c r="H140" s="315" t="s">
        <v>1032</v>
      </c>
      <c r="I140" s="315" t="s">
        <v>1031</v>
      </c>
      <c r="J140" s="315"/>
      <c r="K140" s="363"/>
    </row>
    <row r="141" s="1" customFormat="1" ht="15" customHeight="1">
      <c r="B141" s="360"/>
      <c r="C141" s="315" t="s">
        <v>43</v>
      </c>
      <c r="D141" s="315"/>
      <c r="E141" s="315"/>
      <c r="F141" s="338" t="s">
        <v>996</v>
      </c>
      <c r="G141" s="315"/>
      <c r="H141" s="315" t="s">
        <v>1052</v>
      </c>
      <c r="I141" s="315" t="s">
        <v>1031</v>
      </c>
      <c r="J141" s="315"/>
      <c r="K141" s="363"/>
    </row>
    <row r="142" s="1" customFormat="1" ht="15" customHeight="1">
      <c r="B142" s="360"/>
      <c r="C142" s="315" t="s">
        <v>1053</v>
      </c>
      <c r="D142" s="315"/>
      <c r="E142" s="315"/>
      <c r="F142" s="338" t="s">
        <v>996</v>
      </c>
      <c r="G142" s="315"/>
      <c r="H142" s="315" t="s">
        <v>1054</v>
      </c>
      <c r="I142" s="315" t="s">
        <v>1031</v>
      </c>
      <c r="J142" s="315"/>
      <c r="K142" s="363"/>
    </row>
    <row r="143" s="1" customFormat="1" ht="15" customHeight="1">
      <c r="B143" s="364"/>
      <c r="C143" s="365"/>
      <c r="D143" s="365"/>
      <c r="E143" s="365"/>
      <c r="F143" s="365"/>
      <c r="G143" s="365"/>
      <c r="H143" s="365"/>
      <c r="I143" s="365"/>
      <c r="J143" s="365"/>
      <c r="K143" s="366"/>
    </row>
    <row r="144" s="1" customFormat="1" ht="18.75" customHeight="1">
      <c r="B144" s="351"/>
      <c r="C144" s="351"/>
      <c r="D144" s="351"/>
      <c r="E144" s="351"/>
      <c r="F144" s="352"/>
      <c r="G144" s="351"/>
      <c r="H144" s="351"/>
      <c r="I144" s="351"/>
      <c r="J144" s="351"/>
      <c r="K144" s="351"/>
    </row>
    <row r="145" s="1" customFormat="1" ht="18.75" customHeight="1">
      <c r="B145" s="323"/>
      <c r="C145" s="323"/>
      <c r="D145" s="323"/>
      <c r="E145" s="323"/>
      <c r="F145" s="323"/>
      <c r="G145" s="323"/>
      <c r="H145" s="323"/>
      <c r="I145" s="323"/>
      <c r="J145" s="323"/>
      <c r="K145" s="323"/>
    </row>
    <row r="146" s="1" customFormat="1" ht="7.5" customHeight="1">
      <c r="B146" s="324"/>
      <c r="C146" s="325"/>
      <c r="D146" s="325"/>
      <c r="E146" s="325"/>
      <c r="F146" s="325"/>
      <c r="G146" s="325"/>
      <c r="H146" s="325"/>
      <c r="I146" s="325"/>
      <c r="J146" s="325"/>
      <c r="K146" s="326"/>
    </row>
    <row r="147" s="1" customFormat="1" ht="45" customHeight="1">
      <c r="B147" s="327"/>
      <c r="C147" s="328" t="s">
        <v>1055</v>
      </c>
      <c r="D147" s="328"/>
      <c r="E147" s="328"/>
      <c r="F147" s="328"/>
      <c r="G147" s="328"/>
      <c r="H147" s="328"/>
      <c r="I147" s="328"/>
      <c r="J147" s="328"/>
      <c r="K147" s="329"/>
    </row>
    <row r="148" s="1" customFormat="1" ht="17.25" customHeight="1">
      <c r="B148" s="327"/>
      <c r="C148" s="330" t="s">
        <v>990</v>
      </c>
      <c r="D148" s="330"/>
      <c r="E148" s="330"/>
      <c r="F148" s="330" t="s">
        <v>991</v>
      </c>
      <c r="G148" s="331"/>
      <c r="H148" s="330" t="s">
        <v>59</v>
      </c>
      <c r="I148" s="330" t="s">
        <v>62</v>
      </c>
      <c r="J148" s="330" t="s">
        <v>992</v>
      </c>
      <c r="K148" s="329"/>
    </row>
    <row r="149" s="1" customFormat="1" ht="17.25" customHeight="1">
      <c r="B149" s="327"/>
      <c r="C149" s="332" t="s">
        <v>993</v>
      </c>
      <c r="D149" s="332"/>
      <c r="E149" s="332"/>
      <c r="F149" s="333" t="s">
        <v>994</v>
      </c>
      <c r="G149" s="334"/>
      <c r="H149" s="332"/>
      <c r="I149" s="332"/>
      <c r="J149" s="332" t="s">
        <v>995</v>
      </c>
      <c r="K149" s="329"/>
    </row>
    <row r="150" s="1" customFormat="1" ht="5.25" customHeight="1">
      <c r="B150" s="340"/>
      <c r="C150" s="335"/>
      <c r="D150" s="335"/>
      <c r="E150" s="335"/>
      <c r="F150" s="335"/>
      <c r="G150" s="336"/>
      <c r="H150" s="335"/>
      <c r="I150" s="335"/>
      <c r="J150" s="335"/>
      <c r="K150" s="363"/>
    </row>
    <row r="151" s="1" customFormat="1" ht="15" customHeight="1">
      <c r="B151" s="340"/>
      <c r="C151" s="367" t="s">
        <v>999</v>
      </c>
      <c r="D151" s="315"/>
      <c r="E151" s="315"/>
      <c r="F151" s="368" t="s">
        <v>996</v>
      </c>
      <c r="G151" s="315"/>
      <c r="H151" s="367" t="s">
        <v>1036</v>
      </c>
      <c r="I151" s="367" t="s">
        <v>998</v>
      </c>
      <c r="J151" s="367">
        <v>120</v>
      </c>
      <c r="K151" s="363"/>
    </row>
    <row r="152" s="1" customFormat="1" ht="15" customHeight="1">
      <c r="B152" s="340"/>
      <c r="C152" s="367" t="s">
        <v>1045</v>
      </c>
      <c r="D152" s="315"/>
      <c r="E152" s="315"/>
      <c r="F152" s="368" t="s">
        <v>996</v>
      </c>
      <c r="G152" s="315"/>
      <c r="H152" s="367" t="s">
        <v>1056</v>
      </c>
      <c r="I152" s="367" t="s">
        <v>998</v>
      </c>
      <c r="J152" s="367" t="s">
        <v>1047</v>
      </c>
      <c r="K152" s="363"/>
    </row>
    <row r="153" s="1" customFormat="1" ht="15" customHeight="1">
      <c r="B153" s="340"/>
      <c r="C153" s="367" t="s">
        <v>944</v>
      </c>
      <c r="D153" s="315"/>
      <c r="E153" s="315"/>
      <c r="F153" s="368" t="s">
        <v>996</v>
      </c>
      <c r="G153" s="315"/>
      <c r="H153" s="367" t="s">
        <v>1057</v>
      </c>
      <c r="I153" s="367" t="s">
        <v>998</v>
      </c>
      <c r="J153" s="367" t="s">
        <v>1047</v>
      </c>
      <c r="K153" s="363"/>
    </row>
    <row r="154" s="1" customFormat="1" ht="15" customHeight="1">
      <c r="B154" s="340"/>
      <c r="C154" s="367" t="s">
        <v>1001</v>
      </c>
      <c r="D154" s="315"/>
      <c r="E154" s="315"/>
      <c r="F154" s="368" t="s">
        <v>1002</v>
      </c>
      <c r="G154" s="315"/>
      <c r="H154" s="367" t="s">
        <v>1036</v>
      </c>
      <c r="I154" s="367" t="s">
        <v>998</v>
      </c>
      <c r="J154" s="367">
        <v>50</v>
      </c>
      <c r="K154" s="363"/>
    </row>
    <row r="155" s="1" customFormat="1" ht="15" customHeight="1">
      <c r="B155" s="340"/>
      <c r="C155" s="367" t="s">
        <v>1004</v>
      </c>
      <c r="D155" s="315"/>
      <c r="E155" s="315"/>
      <c r="F155" s="368" t="s">
        <v>996</v>
      </c>
      <c r="G155" s="315"/>
      <c r="H155" s="367" t="s">
        <v>1036</v>
      </c>
      <c r="I155" s="367" t="s">
        <v>1006</v>
      </c>
      <c r="J155" s="367"/>
      <c r="K155" s="363"/>
    </row>
    <row r="156" s="1" customFormat="1" ht="15" customHeight="1">
      <c r="B156" s="340"/>
      <c r="C156" s="367" t="s">
        <v>1015</v>
      </c>
      <c r="D156" s="315"/>
      <c r="E156" s="315"/>
      <c r="F156" s="368" t="s">
        <v>1002</v>
      </c>
      <c r="G156" s="315"/>
      <c r="H156" s="367" t="s">
        <v>1036</v>
      </c>
      <c r="I156" s="367" t="s">
        <v>998</v>
      </c>
      <c r="J156" s="367">
        <v>50</v>
      </c>
      <c r="K156" s="363"/>
    </row>
    <row r="157" s="1" customFormat="1" ht="15" customHeight="1">
      <c r="B157" s="340"/>
      <c r="C157" s="367" t="s">
        <v>1023</v>
      </c>
      <c r="D157" s="315"/>
      <c r="E157" s="315"/>
      <c r="F157" s="368" t="s">
        <v>1002</v>
      </c>
      <c r="G157" s="315"/>
      <c r="H157" s="367" t="s">
        <v>1036</v>
      </c>
      <c r="I157" s="367" t="s">
        <v>998</v>
      </c>
      <c r="J157" s="367">
        <v>50</v>
      </c>
      <c r="K157" s="363"/>
    </row>
    <row r="158" s="1" customFormat="1" ht="15" customHeight="1">
      <c r="B158" s="340"/>
      <c r="C158" s="367" t="s">
        <v>1021</v>
      </c>
      <c r="D158" s="315"/>
      <c r="E158" s="315"/>
      <c r="F158" s="368" t="s">
        <v>1002</v>
      </c>
      <c r="G158" s="315"/>
      <c r="H158" s="367" t="s">
        <v>1036</v>
      </c>
      <c r="I158" s="367" t="s">
        <v>998</v>
      </c>
      <c r="J158" s="367">
        <v>50</v>
      </c>
      <c r="K158" s="363"/>
    </row>
    <row r="159" s="1" customFormat="1" ht="15" customHeight="1">
      <c r="B159" s="340"/>
      <c r="C159" s="367" t="s">
        <v>147</v>
      </c>
      <c r="D159" s="315"/>
      <c r="E159" s="315"/>
      <c r="F159" s="368" t="s">
        <v>996</v>
      </c>
      <c r="G159" s="315"/>
      <c r="H159" s="367" t="s">
        <v>1058</v>
      </c>
      <c r="I159" s="367" t="s">
        <v>998</v>
      </c>
      <c r="J159" s="367" t="s">
        <v>1059</v>
      </c>
      <c r="K159" s="363"/>
    </row>
    <row r="160" s="1" customFormat="1" ht="15" customHeight="1">
      <c r="B160" s="340"/>
      <c r="C160" s="367" t="s">
        <v>1060</v>
      </c>
      <c r="D160" s="315"/>
      <c r="E160" s="315"/>
      <c r="F160" s="368" t="s">
        <v>996</v>
      </c>
      <c r="G160" s="315"/>
      <c r="H160" s="367" t="s">
        <v>1061</v>
      </c>
      <c r="I160" s="367" t="s">
        <v>1031</v>
      </c>
      <c r="J160" s="367"/>
      <c r="K160" s="363"/>
    </row>
    <row r="161" s="1" customFormat="1" ht="15" customHeight="1">
      <c r="B161" s="369"/>
      <c r="C161" s="349"/>
      <c r="D161" s="349"/>
      <c r="E161" s="349"/>
      <c r="F161" s="349"/>
      <c r="G161" s="349"/>
      <c r="H161" s="349"/>
      <c r="I161" s="349"/>
      <c r="J161" s="349"/>
      <c r="K161" s="370"/>
    </row>
    <row r="162" s="1" customFormat="1" ht="18.75" customHeight="1">
      <c r="B162" s="351"/>
      <c r="C162" s="361"/>
      <c r="D162" s="361"/>
      <c r="E162" s="361"/>
      <c r="F162" s="371"/>
      <c r="G162" s="361"/>
      <c r="H162" s="361"/>
      <c r="I162" s="361"/>
      <c r="J162" s="361"/>
      <c r="K162" s="351"/>
    </row>
    <row r="163" s="1" customFormat="1" ht="18.75" customHeight="1">
      <c r="B163" s="323"/>
      <c r="C163" s="323"/>
      <c r="D163" s="323"/>
      <c r="E163" s="323"/>
      <c r="F163" s="323"/>
      <c r="G163" s="323"/>
      <c r="H163" s="323"/>
      <c r="I163" s="323"/>
      <c r="J163" s="323"/>
      <c r="K163" s="323"/>
    </row>
    <row r="164" s="1" customFormat="1" ht="7.5" customHeight="1">
      <c r="B164" s="302"/>
      <c r="C164" s="303"/>
      <c r="D164" s="303"/>
      <c r="E164" s="303"/>
      <c r="F164" s="303"/>
      <c r="G164" s="303"/>
      <c r="H164" s="303"/>
      <c r="I164" s="303"/>
      <c r="J164" s="303"/>
      <c r="K164" s="304"/>
    </row>
    <row r="165" s="1" customFormat="1" ht="45" customHeight="1">
      <c r="B165" s="305"/>
      <c r="C165" s="306" t="s">
        <v>1062</v>
      </c>
      <c r="D165" s="306"/>
      <c r="E165" s="306"/>
      <c r="F165" s="306"/>
      <c r="G165" s="306"/>
      <c r="H165" s="306"/>
      <c r="I165" s="306"/>
      <c r="J165" s="306"/>
      <c r="K165" s="307"/>
    </row>
    <row r="166" s="1" customFormat="1" ht="17.25" customHeight="1">
      <c r="B166" s="305"/>
      <c r="C166" s="330" t="s">
        <v>990</v>
      </c>
      <c r="D166" s="330"/>
      <c r="E166" s="330"/>
      <c r="F166" s="330" t="s">
        <v>991</v>
      </c>
      <c r="G166" s="372"/>
      <c r="H166" s="373" t="s">
        <v>59</v>
      </c>
      <c r="I166" s="373" t="s">
        <v>62</v>
      </c>
      <c r="J166" s="330" t="s">
        <v>992</v>
      </c>
      <c r="K166" s="307"/>
    </row>
    <row r="167" s="1" customFormat="1" ht="17.25" customHeight="1">
      <c r="B167" s="308"/>
      <c r="C167" s="332" t="s">
        <v>993</v>
      </c>
      <c r="D167" s="332"/>
      <c r="E167" s="332"/>
      <c r="F167" s="333" t="s">
        <v>994</v>
      </c>
      <c r="G167" s="374"/>
      <c r="H167" s="375"/>
      <c r="I167" s="375"/>
      <c r="J167" s="332" t="s">
        <v>995</v>
      </c>
      <c r="K167" s="310"/>
    </row>
    <row r="168" s="1" customFormat="1" ht="5.25" customHeight="1">
      <c r="B168" s="340"/>
      <c r="C168" s="335"/>
      <c r="D168" s="335"/>
      <c r="E168" s="335"/>
      <c r="F168" s="335"/>
      <c r="G168" s="336"/>
      <c r="H168" s="335"/>
      <c r="I168" s="335"/>
      <c r="J168" s="335"/>
      <c r="K168" s="363"/>
    </row>
    <row r="169" s="1" customFormat="1" ht="15" customHeight="1">
      <c r="B169" s="340"/>
      <c r="C169" s="315" t="s">
        <v>999</v>
      </c>
      <c r="D169" s="315"/>
      <c r="E169" s="315"/>
      <c r="F169" s="338" t="s">
        <v>996</v>
      </c>
      <c r="G169" s="315"/>
      <c r="H169" s="315" t="s">
        <v>1036</v>
      </c>
      <c r="I169" s="315" t="s">
        <v>998</v>
      </c>
      <c r="J169" s="315">
        <v>120</v>
      </c>
      <c r="K169" s="363"/>
    </row>
    <row r="170" s="1" customFormat="1" ht="15" customHeight="1">
      <c r="B170" s="340"/>
      <c r="C170" s="315" t="s">
        <v>1045</v>
      </c>
      <c r="D170" s="315"/>
      <c r="E170" s="315"/>
      <c r="F170" s="338" t="s">
        <v>996</v>
      </c>
      <c r="G170" s="315"/>
      <c r="H170" s="315" t="s">
        <v>1046</v>
      </c>
      <c r="I170" s="315" t="s">
        <v>998</v>
      </c>
      <c r="J170" s="315" t="s">
        <v>1047</v>
      </c>
      <c r="K170" s="363"/>
    </row>
    <row r="171" s="1" customFormat="1" ht="15" customHeight="1">
      <c r="B171" s="340"/>
      <c r="C171" s="315" t="s">
        <v>944</v>
      </c>
      <c r="D171" s="315"/>
      <c r="E171" s="315"/>
      <c r="F171" s="338" t="s">
        <v>996</v>
      </c>
      <c r="G171" s="315"/>
      <c r="H171" s="315" t="s">
        <v>1063</v>
      </c>
      <c r="I171" s="315" t="s">
        <v>998</v>
      </c>
      <c r="J171" s="315" t="s">
        <v>1047</v>
      </c>
      <c r="K171" s="363"/>
    </row>
    <row r="172" s="1" customFormat="1" ht="15" customHeight="1">
      <c r="B172" s="340"/>
      <c r="C172" s="315" t="s">
        <v>1001</v>
      </c>
      <c r="D172" s="315"/>
      <c r="E172" s="315"/>
      <c r="F172" s="338" t="s">
        <v>1002</v>
      </c>
      <c r="G172" s="315"/>
      <c r="H172" s="315" t="s">
        <v>1063</v>
      </c>
      <c r="I172" s="315" t="s">
        <v>998</v>
      </c>
      <c r="J172" s="315">
        <v>50</v>
      </c>
      <c r="K172" s="363"/>
    </row>
    <row r="173" s="1" customFormat="1" ht="15" customHeight="1">
      <c r="B173" s="340"/>
      <c r="C173" s="315" t="s">
        <v>1004</v>
      </c>
      <c r="D173" s="315"/>
      <c r="E173" s="315"/>
      <c r="F173" s="338" t="s">
        <v>996</v>
      </c>
      <c r="G173" s="315"/>
      <c r="H173" s="315" t="s">
        <v>1063</v>
      </c>
      <c r="I173" s="315" t="s">
        <v>1006</v>
      </c>
      <c r="J173" s="315"/>
      <c r="K173" s="363"/>
    </row>
    <row r="174" s="1" customFormat="1" ht="15" customHeight="1">
      <c r="B174" s="340"/>
      <c r="C174" s="315" t="s">
        <v>1015</v>
      </c>
      <c r="D174" s="315"/>
      <c r="E174" s="315"/>
      <c r="F174" s="338" t="s">
        <v>1002</v>
      </c>
      <c r="G174" s="315"/>
      <c r="H174" s="315" t="s">
        <v>1063</v>
      </c>
      <c r="I174" s="315" t="s">
        <v>998</v>
      </c>
      <c r="J174" s="315">
        <v>50</v>
      </c>
      <c r="K174" s="363"/>
    </row>
    <row r="175" s="1" customFormat="1" ht="15" customHeight="1">
      <c r="B175" s="340"/>
      <c r="C175" s="315" t="s">
        <v>1023</v>
      </c>
      <c r="D175" s="315"/>
      <c r="E175" s="315"/>
      <c r="F175" s="338" t="s">
        <v>1002</v>
      </c>
      <c r="G175" s="315"/>
      <c r="H175" s="315" t="s">
        <v>1063</v>
      </c>
      <c r="I175" s="315" t="s">
        <v>998</v>
      </c>
      <c r="J175" s="315">
        <v>50</v>
      </c>
      <c r="K175" s="363"/>
    </row>
    <row r="176" s="1" customFormat="1" ht="15" customHeight="1">
      <c r="B176" s="340"/>
      <c r="C176" s="315" t="s">
        <v>1021</v>
      </c>
      <c r="D176" s="315"/>
      <c r="E176" s="315"/>
      <c r="F176" s="338" t="s">
        <v>1002</v>
      </c>
      <c r="G176" s="315"/>
      <c r="H176" s="315" t="s">
        <v>1063</v>
      </c>
      <c r="I176" s="315" t="s">
        <v>998</v>
      </c>
      <c r="J176" s="315">
        <v>50</v>
      </c>
      <c r="K176" s="363"/>
    </row>
    <row r="177" s="1" customFormat="1" ht="15" customHeight="1">
      <c r="B177" s="340"/>
      <c r="C177" s="315" t="s">
        <v>159</v>
      </c>
      <c r="D177" s="315"/>
      <c r="E177" s="315"/>
      <c r="F177" s="338" t="s">
        <v>996</v>
      </c>
      <c r="G177" s="315"/>
      <c r="H177" s="315" t="s">
        <v>1064</v>
      </c>
      <c r="I177" s="315" t="s">
        <v>1065</v>
      </c>
      <c r="J177" s="315"/>
      <c r="K177" s="363"/>
    </row>
    <row r="178" s="1" customFormat="1" ht="15" customHeight="1">
      <c r="B178" s="340"/>
      <c r="C178" s="315" t="s">
        <v>62</v>
      </c>
      <c r="D178" s="315"/>
      <c r="E178" s="315"/>
      <c r="F178" s="338" t="s">
        <v>996</v>
      </c>
      <c r="G178" s="315"/>
      <c r="H178" s="315" t="s">
        <v>1066</v>
      </c>
      <c r="I178" s="315" t="s">
        <v>1067</v>
      </c>
      <c r="J178" s="315">
        <v>1</v>
      </c>
      <c r="K178" s="363"/>
    </row>
    <row r="179" s="1" customFormat="1" ht="15" customHeight="1">
      <c r="B179" s="340"/>
      <c r="C179" s="315" t="s">
        <v>58</v>
      </c>
      <c r="D179" s="315"/>
      <c r="E179" s="315"/>
      <c r="F179" s="338" t="s">
        <v>996</v>
      </c>
      <c r="G179" s="315"/>
      <c r="H179" s="315" t="s">
        <v>1068</v>
      </c>
      <c r="I179" s="315" t="s">
        <v>998</v>
      </c>
      <c r="J179" s="315">
        <v>20</v>
      </c>
      <c r="K179" s="363"/>
    </row>
    <row r="180" s="1" customFormat="1" ht="15" customHeight="1">
      <c r="B180" s="340"/>
      <c r="C180" s="315" t="s">
        <v>59</v>
      </c>
      <c r="D180" s="315"/>
      <c r="E180" s="315"/>
      <c r="F180" s="338" t="s">
        <v>996</v>
      </c>
      <c r="G180" s="315"/>
      <c r="H180" s="315" t="s">
        <v>1069</v>
      </c>
      <c r="I180" s="315" t="s">
        <v>998</v>
      </c>
      <c r="J180" s="315">
        <v>255</v>
      </c>
      <c r="K180" s="363"/>
    </row>
    <row r="181" s="1" customFormat="1" ht="15" customHeight="1">
      <c r="B181" s="340"/>
      <c r="C181" s="315" t="s">
        <v>160</v>
      </c>
      <c r="D181" s="315"/>
      <c r="E181" s="315"/>
      <c r="F181" s="338" t="s">
        <v>996</v>
      </c>
      <c r="G181" s="315"/>
      <c r="H181" s="315" t="s">
        <v>960</v>
      </c>
      <c r="I181" s="315" t="s">
        <v>998</v>
      </c>
      <c r="J181" s="315">
        <v>10</v>
      </c>
      <c r="K181" s="363"/>
    </row>
    <row r="182" s="1" customFormat="1" ht="15" customHeight="1">
      <c r="B182" s="340"/>
      <c r="C182" s="315" t="s">
        <v>161</v>
      </c>
      <c r="D182" s="315"/>
      <c r="E182" s="315"/>
      <c r="F182" s="338" t="s">
        <v>996</v>
      </c>
      <c r="G182" s="315"/>
      <c r="H182" s="315" t="s">
        <v>1070</v>
      </c>
      <c r="I182" s="315" t="s">
        <v>1031</v>
      </c>
      <c r="J182" s="315"/>
      <c r="K182" s="363"/>
    </row>
    <row r="183" s="1" customFormat="1" ht="15" customHeight="1">
      <c r="B183" s="340"/>
      <c r="C183" s="315" t="s">
        <v>1071</v>
      </c>
      <c r="D183" s="315"/>
      <c r="E183" s="315"/>
      <c r="F183" s="338" t="s">
        <v>996</v>
      </c>
      <c r="G183" s="315"/>
      <c r="H183" s="315" t="s">
        <v>1072</v>
      </c>
      <c r="I183" s="315" t="s">
        <v>1031</v>
      </c>
      <c r="J183" s="315"/>
      <c r="K183" s="363"/>
    </row>
    <row r="184" s="1" customFormat="1" ht="15" customHeight="1">
      <c r="B184" s="340"/>
      <c r="C184" s="315" t="s">
        <v>1060</v>
      </c>
      <c r="D184" s="315"/>
      <c r="E184" s="315"/>
      <c r="F184" s="338" t="s">
        <v>996</v>
      </c>
      <c r="G184" s="315"/>
      <c r="H184" s="315" t="s">
        <v>1073</v>
      </c>
      <c r="I184" s="315" t="s">
        <v>1031</v>
      </c>
      <c r="J184" s="315"/>
      <c r="K184" s="363"/>
    </row>
    <row r="185" s="1" customFormat="1" ht="15" customHeight="1">
      <c r="B185" s="340"/>
      <c r="C185" s="315" t="s">
        <v>163</v>
      </c>
      <c r="D185" s="315"/>
      <c r="E185" s="315"/>
      <c r="F185" s="338" t="s">
        <v>1002</v>
      </c>
      <c r="G185" s="315"/>
      <c r="H185" s="315" t="s">
        <v>1074</v>
      </c>
      <c r="I185" s="315" t="s">
        <v>998</v>
      </c>
      <c r="J185" s="315">
        <v>50</v>
      </c>
      <c r="K185" s="363"/>
    </row>
    <row r="186" s="1" customFormat="1" ht="15" customHeight="1">
      <c r="B186" s="340"/>
      <c r="C186" s="315" t="s">
        <v>1075</v>
      </c>
      <c r="D186" s="315"/>
      <c r="E186" s="315"/>
      <c r="F186" s="338" t="s">
        <v>1002</v>
      </c>
      <c r="G186" s="315"/>
      <c r="H186" s="315" t="s">
        <v>1076</v>
      </c>
      <c r="I186" s="315" t="s">
        <v>1077</v>
      </c>
      <c r="J186" s="315"/>
      <c r="K186" s="363"/>
    </row>
    <row r="187" s="1" customFormat="1" ht="15" customHeight="1">
      <c r="B187" s="340"/>
      <c r="C187" s="315" t="s">
        <v>1078</v>
      </c>
      <c r="D187" s="315"/>
      <c r="E187" s="315"/>
      <c r="F187" s="338" t="s">
        <v>1002</v>
      </c>
      <c r="G187" s="315"/>
      <c r="H187" s="315" t="s">
        <v>1079</v>
      </c>
      <c r="I187" s="315" t="s">
        <v>1077</v>
      </c>
      <c r="J187" s="315"/>
      <c r="K187" s="363"/>
    </row>
    <row r="188" s="1" customFormat="1" ht="15" customHeight="1">
      <c r="B188" s="340"/>
      <c r="C188" s="315" t="s">
        <v>1080</v>
      </c>
      <c r="D188" s="315"/>
      <c r="E188" s="315"/>
      <c r="F188" s="338" t="s">
        <v>1002</v>
      </c>
      <c r="G188" s="315"/>
      <c r="H188" s="315" t="s">
        <v>1081</v>
      </c>
      <c r="I188" s="315" t="s">
        <v>1077</v>
      </c>
      <c r="J188" s="315"/>
      <c r="K188" s="363"/>
    </row>
    <row r="189" s="1" customFormat="1" ht="15" customHeight="1">
      <c r="B189" s="340"/>
      <c r="C189" s="376" t="s">
        <v>1082</v>
      </c>
      <c r="D189" s="315"/>
      <c r="E189" s="315"/>
      <c r="F189" s="338" t="s">
        <v>1002</v>
      </c>
      <c r="G189" s="315"/>
      <c r="H189" s="315" t="s">
        <v>1083</v>
      </c>
      <c r="I189" s="315" t="s">
        <v>1084</v>
      </c>
      <c r="J189" s="377" t="s">
        <v>1085</v>
      </c>
      <c r="K189" s="363"/>
    </row>
    <row r="190" s="18" customFormat="1" ht="15" customHeight="1">
      <c r="B190" s="378"/>
      <c r="C190" s="379" t="s">
        <v>1086</v>
      </c>
      <c r="D190" s="380"/>
      <c r="E190" s="380"/>
      <c r="F190" s="381" t="s">
        <v>1002</v>
      </c>
      <c r="G190" s="380"/>
      <c r="H190" s="380" t="s">
        <v>1087</v>
      </c>
      <c r="I190" s="380" t="s">
        <v>1084</v>
      </c>
      <c r="J190" s="382" t="s">
        <v>1085</v>
      </c>
      <c r="K190" s="383"/>
    </row>
    <row r="191" s="1" customFormat="1" ht="15" customHeight="1">
      <c r="B191" s="340"/>
      <c r="C191" s="376" t="s">
        <v>47</v>
      </c>
      <c r="D191" s="315"/>
      <c r="E191" s="315"/>
      <c r="F191" s="338" t="s">
        <v>996</v>
      </c>
      <c r="G191" s="315"/>
      <c r="H191" s="312" t="s">
        <v>1088</v>
      </c>
      <c r="I191" s="315" t="s">
        <v>1089</v>
      </c>
      <c r="J191" s="315"/>
      <c r="K191" s="363"/>
    </row>
    <row r="192" s="1" customFormat="1" ht="15" customHeight="1">
      <c r="B192" s="340"/>
      <c r="C192" s="376" t="s">
        <v>1090</v>
      </c>
      <c r="D192" s="315"/>
      <c r="E192" s="315"/>
      <c r="F192" s="338" t="s">
        <v>996</v>
      </c>
      <c r="G192" s="315"/>
      <c r="H192" s="315" t="s">
        <v>1091</v>
      </c>
      <c r="I192" s="315" t="s">
        <v>1031</v>
      </c>
      <c r="J192" s="315"/>
      <c r="K192" s="363"/>
    </row>
    <row r="193" s="1" customFormat="1" ht="15" customHeight="1">
      <c r="B193" s="340"/>
      <c r="C193" s="376" t="s">
        <v>1092</v>
      </c>
      <c r="D193" s="315"/>
      <c r="E193" s="315"/>
      <c r="F193" s="338" t="s">
        <v>996</v>
      </c>
      <c r="G193" s="315"/>
      <c r="H193" s="315" t="s">
        <v>1093</v>
      </c>
      <c r="I193" s="315" t="s">
        <v>1031</v>
      </c>
      <c r="J193" s="315"/>
      <c r="K193" s="363"/>
    </row>
    <row r="194" s="1" customFormat="1" ht="15" customHeight="1">
      <c r="B194" s="340"/>
      <c r="C194" s="376" t="s">
        <v>1094</v>
      </c>
      <c r="D194" s="315"/>
      <c r="E194" s="315"/>
      <c r="F194" s="338" t="s">
        <v>1002</v>
      </c>
      <c r="G194" s="315"/>
      <c r="H194" s="315" t="s">
        <v>1095</v>
      </c>
      <c r="I194" s="315" t="s">
        <v>1031</v>
      </c>
      <c r="J194" s="315"/>
      <c r="K194" s="363"/>
    </row>
    <row r="195" s="1" customFormat="1" ht="15" customHeight="1">
      <c r="B195" s="369"/>
      <c r="C195" s="384"/>
      <c r="D195" s="349"/>
      <c r="E195" s="349"/>
      <c r="F195" s="349"/>
      <c r="G195" s="349"/>
      <c r="H195" s="349"/>
      <c r="I195" s="349"/>
      <c r="J195" s="349"/>
      <c r="K195" s="370"/>
    </row>
    <row r="196" s="1" customFormat="1" ht="18.75" customHeight="1">
      <c r="B196" s="351"/>
      <c r="C196" s="361"/>
      <c r="D196" s="361"/>
      <c r="E196" s="361"/>
      <c r="F196" s="371"/>
      <c r="G196" s="361"/>
      <c r="H196" s="361"/>
      <c r="I196" s="361"/>
      <c r="J196" s="361"/>
      <c r="K196" s="351"/>
    </row>
    <row r="197" s="1" customFormat="1" ht="18.75" customHeight="1">
      <c r="B197" s="351"/>
      <c r="C197" s="361"/>
      <c r="D197" s="361"/>
      <c r="E197" s="361"/>
      <c r="F197" s="371"/>
      <c r="G197" s="361"/>
      <c r="H197" s="361"/>
      <c r="I197" s="361"/>
      <c r="J197" s="361"/>
      <c r="K197" s="351"/>
    </row>
    <row r="198" s="1" customFormat="1" ht="18.75" customHeight="1">
      <c r="B198" s="323"/>
      <c r="C198" s="323"/>
      <c r="D198" s="323"/>
      <c r="E198" s="323"/>
      <c r="F198" s="323"/>
      <c r="G198" s="323"/>
      <c r="H198" s="323"/>
      <c r="I198" s="323"/>
      <c r="J198" s="323"/>
      <c r="K198" s="323"/>
    </row>
    <row r="199" s="1" customFormat="1" ht="13.5">
      <c r="B199" s="302"/>
      <c r="C199" s="303"/>
      <c r="D199" s="303"/>
      <c r="E199" s="303"/>
      <c r="F199" s="303"/>
      <c r="G199" s="303"/>
      <c r="H199" s="303"/>
      <c r="I199" s="303"/>
      <c r="J199" s="303"/>
      <c r="K199" s="304"/>
    </row>
    <row r="200" s="1" customFormat="1" ht="21">
      <c r="B200" s="305"/>
      <c r="C200" s="306" t="s">
        <v>1096</v>
      </c>
      <c r="D200" s="306"/>
      <c r="E200" s="306"/>
      <c r="F200" s="306"/>
      <c r="G200" s="306"/>
      <c r="H200" s="306"/>
      <c r="I200" s="306"/>
      <c r="J200" s="306"/>
      <c r="K200" s="307"/>
    </row>
    <row r="201" s="1" customFormat="1" ht="25.5" customHeight="1">
      <c r="B201" s="305"/>
      <c r="C201" s="385" t="s">
        <v>1097</v>
      </c>
      <c r="D201" s="385"/>
      <c r="E201" s="385"/>
      <c r="F201" s="385" t="s">
        <v>1098</v>
      </c>
      <c r="G201" s="386"/>
      <c r="H201" s="385" t="s">
        <v>1099</v>
      </c>
      <c r="I201" s="385"/>
      <c r="J201" s="385"/>
      <c r="K201" s="307"/>
    </row>
    <row r="202" s="1" customFormat="1" ht="5.25" customHeight="1">
      <c r="B202" s="340"/>
      <c r="C202" s="335"/>
      <c r="D202" s="335"/>
      <c r="E202" s="335"/>
      <c r="F202" s="335"/>
      <c r="G202" s="361"/>
      <c r="H202" s="335"/>
      <c r="I202" s="335"/>
      <c r="J202" s="335"/>
      <c r="K202" s="363"/>
    </row>
    <row r="203" s="1" customFormat="1" ht="15" customHeight="1">
      <c r="B203" s="340"/>
      <c r="C203" s="315" t="s">
        <v>1089</v>
      </c>
      <c r="D203" s="315"/>
      <c r="E203" s="315"/>
      <c r="F203" s="338" t="s">
        <v>48</v>
      </c>
      <c r="G203" s="315"/>
      <c r="H203" s="315" t="s">
        <v>1100</v>
      </c>
      <c r="I203" s="315"/>
      <c r="J203" s="315"/>
      <c r="K203" s="363"/>
    </row>
    <row r="204" s="1" customFormat="1" ht="15" customHeight="1">
      <c r="B204" s="340"/>
      <c r="C204" s="315"/>
      <c r="D204" s="315"/>
      <c r="E204" s="315"/>
      <c r="F204" s="338" t="s">
        <v>49</v>
      </c>
      <c r="G204" s="315"/>
      <c r="H204" s="315" t="s">
        <v>1101</v>
      </c>
      <c r="I204" s="315"/>
      <c r="J204" s="315"/>
      <c r="K204" s="363"/>
    </row>
    <row r="205" s="1" customFormat="1" ht="15" customHeight="1">
      <c r="B205" s="340"/>
      <c r="C205" s="315"/>
      <c r="D205" s="315"/>
      <c r="E205" s="315"/>
      <c r="F205" s="338" t="s">
        <v>52</v>
      </c>
      <c r="G205" s="315"/>
      <c r="H205" s="315" t="s">
        <v>1102</v>
      </c>
      <c r="I205" s="315"/>
      <c r="J205" s="315"/>
      <c r="K205" s="363"/>
    </row>
    <row r="206" s="1" customFormat="1" ht="15" customHeight="1">
      <c r="B206" s="340"/>
      <c r="C206" s="315"/>
      <c r="D206" s="315"/>
      <c r="E206" s="315"/>
      <c r="F206" s="338" t="s">
        <v>50</v>
      </c>
      <c r="G206" s="315"/>
      <c r="H206" s="315" t="s">
        <v>1103</v>
      </c>
      <c r="I206" s="315"/>
      <c r="J206" s="315"/>
      <c r="K206" s="363"/>
    </row>
    <row r="207" s="1" customFormat="1" ht="15" customHeight="1">
      <c r="B207" s="340"/>
      <c r="C207" s="315"/>
      <c r="D207" s="315"/>
      <c r="E207" s="315"/>
      <c r="F207" s="338" t="s">
        <v>51</v>
      </c>
      <c r="G207" s="315"/>
      <c r="H207" s="315" t="s">
        <v>1104</v>
      </c>
      <c r="I207" s="315"/>
      <c r="J207" s="315"/>
      <c r="K207" s="363"/>
    </row>
    <row r="208" s="1" customFormat="1" ht="15" customHeight="1">
      <c r="B208" s="340"/>
      <c r="C208" s="315"/>
      <c r="D208" s="315"/>
      <c r="E208" s="315"/>
      <c r="F208" s="338"/>
      <c r="G208" s="315"/>
      <c r="H208" s="315"/>
      <c r="I208" s="315"/>
      <c r="J208" s="315"/>
      <c r="K208" s="363"/>
    </row>
    <row r="209" s="1" customFormat="1" ht="15" customHeight="1">
      <c r="B209" s="340"/>
      <c r="C209" s="315" t="s">
        <v>1043</v>
      </c>
      <c r="D209" s="315"/>
      <c r="E209" s="315"/>
      <c r="F209" s="338" t="s">
        <v>84</v>
      </c>
      <c r="G209" s="315"/>
      <c r="H209" s="315" t="s">
        <v>1105</v>
      </c>
      <c r="I209" s="315"/>
      <c r="J209" s="315"/>
      <c r="K209" s="363"/>
    </row>
    <row r="210" s="1" customFormat="1" ht="15" customHeight="1">
      <c r="B210" s="340"/>
      <c r="C210" s="315"/>
      <c r="D210" s="315"/>
      <c r="E210" s="315"/>
      <c r="F210" s="338" t="s">
        <v>940</v>
      </c>
      <c r="G210" s="315"/>
      <c r="H210" s="315" t="s">
        <v>941</v>
      </c>
      <c r="I210" s="315"/>
      <c r="J210" s="315"/>
      <c r="K210" s="363"/>
    </row>
    <row r="211" s="1" customFormat="1" ht="15" customHeight="1">
      <c r="B211" s="340"/>
      <c r="C211" s="315"/>
      <c r="D211" s="315"/>
      <c r="E211" s="315"/>
      <c r="F211" s="338" t="s">
        <v>938</v>
      </c>
      <c r="G211" s="315"/>
      <c r="H211" s="315" t="s">
        <v>1106</v>
      </c>
      <c r="I211" s="315"/>
      <c r="J211" s="315"/>
      <c r="K211" s="363"/>
    </row>
    <row r="212" s="1" customFormat="1" ht="15" customHeight="1">
      <c r="B212" s="387"/>
      <c r="C212" s="315"/>
      <c r="D212" s="315"/>
      <c r="E212" s="315"/>
      <c r="F212" s="338" t="s">
        <v>92</v>
      </c>
      <c r="G212" s="376"/>
      <c r="H212" s="367" t="s">
        <v>93</v>
      </c>
      <c r="I212" s="367"/>
      <c r="J212" s="367"/>
      <c r="K212" s="388"/>
    </row>
    <row r="213" s="1" customFormat="1" ht="15" customHeight="1">
      <c r="B213" s="387"/>
      <c r="C213" s="315"/>
      <c r="D213" s="315"/>
      <c r="E213" s="315"/>
      <c r="F213" s="338" t="s">
        <v>942</v>
      </c>
      <c r="G213" s="376"/>
      <c r="H213" s="367" t="s">
        <v>855</v>
      </c>
      <c r="I213" s="367"/>
      <c r="J213" s="367"/>
      <c r="K213" s="388"/>
    </row>
    <row r="214" s="1" customFormat="1" ht="15" customHeight="1">
      <c r="B214" s="387"/>
      <c r="C214" s="315"/>
      <c r="D214" s="315"/>
      <c r="E214" s="315"/>
      <c r="F214" s="338"/>
      <c r="G214" s="376"/>
      <c r="H214" s="367"/>
      <c r="I214" s="367"/>
      <c r="J214" s="367"/>
      <c r="K214" s="388"/>
    </row>
    <row r="215" s="1" customFormat="1" ht="15" customHeight="1">
      <c r="B215" s="387"/>
      <c r="C215" s="315" t="s">
        <v>1067</v>
      </c>
      <c r="D215" s="315"/>
      <c r="E215" s="315"/>
      <c r="F215" s="338">
        <v>1</v>
      </c>
      <c r="G215" s="376"/>
      <c r="H215" s="367" t="s">
        <v>1107</v>
      </c>
      <c r="I215" s="367"/>
      <c r="J215" s="367"/>
      <c r="K215" s="388"/>
    </row>
    <row r="216" s="1" customFormat="1" ht="15" customHeight="1">
      <c r="B216" s="387"/>
      <c r="C216" s="315"/>
      <c r="D216" s="315"/>
      <c r="E216" s="315"/>
      <c r="F216" s="338">
        <v>2</v>
      </c>
      <c r="G216" s="376"/>
      <c r="H216" s="367" t="s">
        <v>1108</v>
      </c>
      <c r="I216" s="367"/>
      <c r="J216" s="367"/>
      <c r="K216" s="388"/>
    </row>
    <row r="217" s="1" customFormat="1" ht="15" customHeight="1">
      <c r="B217" s="387"/>
      <c r="C217" s="315"/>
      <c r="D217" s="315"/>
      <c r="E217" s="315"/>
      <c r="F217" s="338">
        <v>3</v>
      </c>
      <c r="G217" s="376"/>
      <c r="H217" s="367" t="s">
        <v>1109</v>
      </c>
      <c r="I217" s="367"/>
      <c r="J217" s="367"/>
      <c r="K217" s="388"/>
    </row>
    <row r="218" s="1" customFormat="1" ht="15" customHeight="1">
      <c r="B218" s="387"/>
      <c r="C218" s="315"/>
      <c r="D218" s="315"/>
      <c r="E218" s="315"/>
      <c r="F218" s="338">
        <v>4</v>
      </c>
      <c r="G218" s="376"/>
      <c r="H218" s="367" t="s">
        <v>1110</v>
      </c>
      <c r="I218" s="367"/>
      <c r="J218" s="367"/>
      <c r="K218" s="388"/>
    </row>
    <row r="219" s="1" customFormat="1" ht="12.75" customHeight="1">
      <c r="B219" s="389"/>
      <c r="C219" s="390"/>
      <c r="D219" s="390"/>
      <c r="E219" s="390"/>
      <c r="F219" s="390"/>
      <c r="G219" s="390"/>
      <c r="H219" s="390"/>
      <c r="I219" s="390"/>
      <c r="J219" s="390"/>
      <c r="K219" s="39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2024-09-09T06:06:10Z</dcterms:created>
  <dcterms:modified xsi:type="dcterms:W3CDTF">2024-09-09T06:06:17Z</dcterms:modified>
</cp:coreProperties>
</file>