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4\Z2\Z2_Trebovka_Ceska_Trebova_odstr.nanosu\ZD\"/>
    </mc:Choice>
  </mc:AlternateContent>
  <bookViews>
    <workbookView xWindow="0" yWindow="0" windowWidth="16470" windowHeight="14130"/>
  </bookViews>
  <sheets>
    <sheet name="Rekapitulace stavby" sheetId="1" r:id="rId1"/>
    <sheet name="SO 2 - Třebovka, Česká Tř..." sheetId="2" r:id="rId2"/>
  </sheets>
  <definedNames>
    <definedName name="_FilterDatabase" localSheetId="1" hidden="1">'SO 2 - Třebovka, Česká Tř...'!$C$122:$K$194</definedName>
    <definedName name="Print_Area" localSheetId="0">'Rekapitulace stavby'!$D$4:$AO$76,'Rekapitulace stavby'!$C$82:$AQ$96</definedName>
    <definedName name="Print_Area" localSheetId="1">'SO 2 - Třebovka, Česká Tř...'!$C$4:$J$76,'SO 2 - Třebovka, Česká Tř...'!$C$82:$J$104,'SO 2 - Třebovka, Česká Tř...'!$C$110:$J$194</definedName>
    <definedName name="Print_Titles" localSheetId="0">'Rekapitulace stavby'!$92:$92</definedName>
    <definedName name="Print_Titles" localSheetId="1">'SO 2 - Třebovka, Česká Tř...'!$122:$122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F37" i="2" s="1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T157" i="2"/>
  <c r="R158" i="2"/>
  <c r="R157" i="2" s="1"/>
  <c r="P158" i="2"/>
  <c r="P157" i="2" s="1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T143" i="2" s="1"/>
  <c r="R144" i="2"/>
  <c r="R143" i="2"/>
  <c r="P144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F34" i="2" s="1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J34" i="2" s="1"/>
  <c r="T132" i="2"/>
  <c r="R132" i="2"/>
  <c r="P132" i="2"/>
  <c r="BI129" i="2"/>
  <c r="BH129" i="2"/>
  <c r="F36" i="2" s="1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J120" i="2"/>
  <c r="F117" i="2"/>
  <c r="E115" i="2"/>
  <c r="J92" i="2"/>
  <c r="F89" i="2"/>
  <c r="E87" i="2"/>
  <c r="J21" i="2"/>
  <c r="E21" i="2"/>
  <c r="J119" i="2"/>
  <c r="J20" i="2"/>
  <c r="J18" i="2"/>
  <c r="E18" i="2"/>
  <c r="F120" i="2" s="1"/>
  <c r="J17" i="2"/>
  <c r="J15" i="2"/>
  <c r="E15" i="2"/>
  <c r="F91" i="2"/>
  <c r="J14" i="2"/>
  <c r="J12" i="2"/>
  <c r="J117" i="2"/>
  <c r="E7" i="2"/>
  <c r="E85" i="2" s="1"/>
  <c r="L90" i="1"/>
  <c r="AM90" i="1"/>
  <c r="AM89" i="1"/>
  <c r="L89" i="1"/>
  <c r="AM87" i="1"/>
  <c r="L87" i="1"/>
  <c r="L85" i="1"/>
  <c r="L84" i="1"/>
  <c r="J183" i="2"/>
  <c r="BK154" i="2"/>
  <c r="BK179" i="2"/>
  <c r="BK175" i="2"/>
  <c r="J177" i="2"/>
  <c r="J166" i="2"/>
  <c r="J144" i="2"/>
  <c r="J181" i="2"/>
  <c r="J132" i="2"/>
  <c r="J179" i="2"/>
  <c r="J186" i="2"/>
  <c r="BK129" i="2"/>
  <c r="J169" i="2"/>
  <c r="BK151" i="2"/>
  <c r="BK140" i="2"/>
  <c r="J158" i="2"/>
  <c r="BK192" i="2"/>
  <c r="J175" i="2"/>
  <c r="BK163" i="2"/>
  <c r="BK137" i="2"/>
  <c r="J154" i="2"/>
  <c r="BK126" i="2"/>
  <c r="J137" i="2"/>
  <c r="J172" i="2"/>
  <c r="BK144" i="2"/>
  <c r="J129" i="2"/>
  <c r="J135" i="2"/>
  <c r="J189" i="2"/>
  <c r="BK169" i="2"/>
  <c r="J148" i="2"/>
  <c r="BK181" i="2"/>
  <c r="J151" i="2"/>
  <c r="BK183" i="2"/>
  <c r="BK166" i="2"/>
  <c r="J140" i="2"/>
  <c r="F35" i="2"/>
  <c r="AS94" i="1"/>
  <c r="J163" i="2"/>
  <c r="BK177" i="2"/>
  <c r="BK189" i="2"/>
  <c r="BK172" i="2"/>
  <c r="BK158" i="2"/>
  <c r="BK132" i="2"/>
  <c r="BK148" i="2"/>
  <c r="J192" i="2"/>
  <c r="J126" i="2"/>
  <c r="BK135" i="2"/>
  <c r="BK186" i="2"/>
  <c r="P125" i="2" l="1"/>
  <c r="T125" i="2"/>
  <c r="R125" i="2"/>
  <c r="BK125" i="2"/>
  <c r="R147" i="2"/>
  <c r="R124" i="2" s="1"/>
  <c r="P147" i="2"/>
  <c r="P124" i="2" s="1"/>
  <c r="P123" i="2" s="1"/>
  <c r="AU95" i="1" s="1"/>
  <c r="AU94" i="1" s="1"/>
  <c r="P162" i="2"/>
  <c r="P161" i="2"/>
  <c r="T147" i="2"/>
  <c r="T124" i="2" s="1"/>
  <c r="T123" i="2" s="1"/>
  <c r="R162" i="2"/>
  <c r="R161" i="2" s="1"/>
  <c r="BK147" i="2"/>
  <c r="J147" i="2"/>
  <c r="J100" i="2"/>
  <c r="BK162" i="2"/>
  <c r="J162" i="2"/>
  <c r="J103" i="2"/>
  <c r="T162" i="2"/>
  <c r="T161" i="2"/>
  <c r="BK143" i="2"/>
  <c r="J143" i="2"/>
  <c r="J99" i="2"/>
  <c r="BK157" i="2"/>
  <c r="J157" i="2"/>
  <c r="J101" i="2"/>
  <c r="BC95" i="1"/>
  <c r="F92" i="2"/>
  <c r="BE137" i="2"/>
  <c r="BE144" i="2"/>
  <c r="BE181" i="2"/>
  <c r="AW95" i="1"/>
  <c r="J89" i="2"/>
  <c r="F119" i="2"/>
  <c r="BE129" i="2"/>
  <c r="BE135" i="2"/>
  <c r="BE140" i="2"/>
  <c r="BE148" i="2"/>
  <c r="BE154" i="2"/>
  <c r="BE169" i="2"/>
  <c r="BE177" i="2"/>
  <c r="J91" i="2"/>
  <c r="BE126" i="2"/>
  <c r="BE151" i="2"/>
  <c r="BE158" i="2"/>
  <c r="BE166" i="2"/>
  <c r="BE172" i="2"/>
  <c r="BE175" i="2"/>
  <c r="BE186" i="2"/>
  <c r="BE189" i="2"/>
  <c r="E113" i="2"/>
  <c r="BE132" i="2"/>
  <c r="BE163" i="2"/>
  <c r="BE183" i="2"/>
  <c r="BB95" i="1"/>
  <c r="BB94" i="1" s="1"/>
  <c r="W31" i="1" s="1"/>
  <c r="BE179" i="2"/>
  <c r="BA95" i="1"/>
  <c r="BA94" i="1" s="1"/>
  <c r="W30" i="1" s="1"/>
  <c r="BE192" i="2"/>
  <c r="BD95" i="1"/>
  <c r="BC94" i="1"/>
  <c r="W32" i="1"/>
  <c r="BD94" i="1"/>
  <c r="W33" i="1"/>
  <c r="R123" i="2" l="1"/>
  <c r="BK124" i="2"/>
  <c r="J124" i="2"/>
  <c r="J97" i="2"/>
  <c r="J125" i="2"/>
  <c r="J98" i="2"/>
  <c r="BK161" i="2"/>
  <c r="J161" i="2"/>
  <c r="J102" i="2"/>
  <c r="AW94" i="1"/>
  <c r="AK30" i="1" s="1"/>
  <c r="J33" i="2"/>
  <c r="AV95" i="1" s="1"/>
  <c r="AT95" i="1" s="1"/>
  <c r="AX94" i="1"/>
  <c r="AY94" i="1"/>
  <c r="F33" i="2"/>
  <c r="AZ95" i="1"/>
  <c r="AZ94" i="1"/>
  <c r="W29" i="1"/>
  <c r="BK123" i="2" l="1"/>
  <c r="J123" i="2"/>
  <c r="J96" i="2"/>
  <c r="AV94" i="1"/>
  <c r="AK29" i="1"/>
  <c r="J30" i="2" l="1"/>
  <c r="AG95" i="1"/>
  <c r="AG94" i="1"/>
  <c r="AK26" i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<sst xmlns="http://schemas.openxmlformats.org/spreadsheetml/2006/main" count="782" uniqueCount="257">
  <si>
    <t>Export Komplet</t>
  </si>
  <si>
    <t/>
  </si>
  <si>
    <t>2.0</t>
  </si>
  <si>
    <t>ZAMOK</t>
  </si>
  <si>
    <t>False</t>
  </si>
  <si>
    <t>{68585251-6460-4c1d-8619-a041b6457cbb}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</si>
  <si>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</si>
  <si>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</si>
  <si>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</si>
  <si>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</si>
  <si>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</si>
  <si>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</si>
  <si>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</si>
  <si>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</si>
  <si>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001/24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</si>
  <si>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</si>
  <si>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</si>
  <si>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Třebovka, Česká Třebová, odstranění nánosů, ř. km 8,900 - 12,146</t>
  </si>
  <si>
    <t>KSO:</t>
  </si>
  <si>
    <t>CC-CZ:</t>
  </si>
  <si>
    <t>Místo:</t>
  </si>
  <si>
    <t>Česká Třebová</t>
  </si>
  <si>
    <t>Datum:</t>
  </si>
  <si>
    <t>3. 1. 2024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</si>
  <si>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</si>
  <si>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</si>
  <si>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</si>
  <si>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</si>
  <si>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</si>
  <si>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</si>
  <si>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</si>
  <si>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</si>
  <si>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</si>
  <si>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70890005</t>
  </si>
  <si>
    <t>Povodí Labe, státní podnik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</si>
  <si>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</si>
  <si>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</si>
  <si>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</si>
  <si>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</si>
  <si>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</si>
  <si>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</si>
  <si>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</si>
  <si>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</si>
  <si>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</si>
  <si>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</si>
  <si>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</si>
  <si>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</si>
  <si>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</si>
  <si>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</si>
  <si>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</si>
  <si>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</si>
  <si>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</si>
  <si>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</si>
  <si>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</si>
  <si>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</si>
  <si>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</si>
  <si>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</si>
  <si>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</si>
  <si>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</si>
  <si>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</si>
  <si>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</si>
  <si>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</si>
  <si>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</si>
  <si>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</si>
  <si>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</si>
  <si>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</si>
  <si>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</si>
  <si>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</si>
  <si>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</si>
  <si>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</si>
  <si>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</si>
  <si>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</si>
  <si>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</si>
  <si>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</si>
  <si>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</si>
  <si>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</si>
  <si>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</si>
  <si>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</si>
  <si>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</si>
  <si>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</si>
  <si>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</si>
  <si>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2</t>
  </si>
  <si>
    <t>STA</t>
  </si>
  <si>
    <t>1</t>
  </si>
  <si>
    <t>{74d41fbb-2fcf-4aac-af49-d97102d8bccf}</t>
  </si>
  <si>
    <t>2</t>
  </si>
  <si>
    <t>KRYCÍ LIST SOUPISU PRACÍ</t>
  </si>
  <si>
    <t>Objekt:</t>
  </si>
  <si>
    <t>SO 2 - Třebovka, Česká Třebová, odstranění nánosů, ř. km 8,900 - 12,146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</si>
  <si>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</si>
  <si>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</si>
  <si>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</si>
  <si>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</si>
  <si>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</si>
  <si>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</si>
  <si>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</si>
  <si>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</si>
  <si>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</si>
  <si>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</si>
  <si>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</si>
  <si>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</si>
  <si>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</si>
  <si>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</si>
  <si>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</si>
  <si>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</si>
  <si>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</si>
  <si>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</si>
  <si>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</si>
  <si>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</si>
  <si>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</si>
  <si>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</si>
  <si>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</si>
  <si>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</si>
  <si>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</si>
  <si>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</si>
  <si>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</si>
  <si>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</si>
  <si>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</si>
  <si>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31</t>
  </si>
  <si>
    <t>K</t>
  </si>
  <si>
    <t>111211201</t>
  </si>
  <si>
    <t>Odstranění křovin a stromů průměru kmene do 100 mm i s kořeny sklonu terénu přes 1:5 ručně</t>
  </si>
  <si>
    <t>m2</t>
  </si>
  <si>
    <t>4</t>
  </si>
  <si>
    <t>-1283736354</t>
  </si>
  <si>
    <t>PP</t>
  </si>
  <si>
    <t>Odstranění křovin a stromů s odstraněním kořenů ručně průměru kmene do 100 mm jakékoliv plochy v rovině nebo ve svahu o sklonu přes 1:5</t>
  </si>
  <si>
    <t>P</t>
  </si>
  <si>
    <t>Poznámka k položce:_x000D_
_x000D_
Vyřezání křovin v prostoru plánovaného sjezdu u cyklomostku.</t>
  </si>
  <si>
    <t>19</t>
  </si>
  <si>
    <t>129153201</t>
  </si>
  <si>
    <t>Čištění otevřených koryt vodotečí šíře dna přes 5 m hl do 5 m v hornině třídy těžitelnosti I skupiny 1 a 2 strojně</t>
  </si>
  <si>
    <t>m3</t>
  </si>
  <si>
    <t>1696535950</t>
  </si>
  <si>
    <t>Čištění otevřených koryt vodotečí strojně s přehozením rozpojeného nánosu do 3 m nebo s naložením na dopravní prostředek při šířce původního dna přes 5 m a hloubce koryta do 5 m v hornině třídy těžitelnosti I skupiny 1 a 2</t>
  </si>
  <si>
    <t xml:space="preserve">Poznámka k položce:_x000D_
_x000D_
_x000D_
</t>
  </si>
  <si>
    <t>20</t>
  </si>
  <si>
    <t>162251101</t>
  </si>
  <si>
    <t>Vodorovné přemístění do 20 m výkopku/sypaniny z horniny třídy těžitelnosti I skupiny 1 až 3</t>
  </si>
  <si>
    <t>-1645024092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</si>
  <si>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</si>
  <si>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18</t>
  </si>
  <si>
    <t>167151111</t>
  </si>
  <si>
    <t>Nakládání výkopku z hornin třídy těžitelnosti I skupiny 1 až 3 přes 100 m3</t>
  </si>
  <si>
    <t>-1636904690</t>
  </si>
  <si>
    <t>Nakládání, skládání a překládání neulehlého výkopku nebo sypaniny strojně nakládání, množství přes 100 m3, z hornin třídy těžitelnosti I, skupiny 1 až 3</t>
  </si>
  <si>
    <t>181111131</t>
  </si>
  <si>
    <t>Plošná úprava terénu do 500 m2 zemina skupiny 1 až 4 nerovnosti přes 150 do 200 mm v rovinně a svahu do 1:5</t>
  </si>
  <si>
    <t>-1151669745</t>
  </si>
  <si>
    <t>Plošná úprava terénu v zemině skupiny 1 až 4 s urovnáním povrchu bez doplnění ornice souvislé plochy do 500 m2 při nerovnostech terénu přes 150 do 200 mm v rovině nebo na svahu do 1:5</t>
  </si>
  <si>
    <t>Poznámka k položce:_x000D_
_x000D_
_x000D_
Plošné urovnání pozemku pod plánovanou deponií vč. nutného příjezdu k deponii.</t>
  </si>
  <si>
    <t>22</t>
  </si>
  <si>
    <t>181111133</t>
  </si>
  <si>
    <t>Plošná úprava terénu do 500 m2 zemina skupiny 1 až 4 nerovnosti přes 150 do 200 mm ve svahu přes 1:2 do 1:1</t>
  </si>
  <si>
    <t>-1767634971</t>
  </si>
  <si>
    <t>Plošná úprava terénu v zemině skupiny 1 až 4 s urovnáním povrchu bez doplnění ornice souvislé plochy do 500 m2 při nerovnostech terénu přes 150 do 200 mm na svahu přes 1:2 do 1:1</t>
  </si>
  <si>
    <t>Poznámka k položce:_x000D_
_x000D_
_x000D_
Úprava svahu koryta po dočasných sjedech.</t>
  </si>
  <si>
    <t>9</t>
  </si>
  <si>
    <t>Ostatní konstrukce a práce, bourání</t>
  </si>
  <si>
    <t>23</t>
  </si>
  <si>
    <t>938909311</t>
  </si>
  <si>
    <t>Čištění vozovek metením strojně podkladu nebo krytu betonového nebo živičného</t>
  </si>
  <si>
    <t>1974821928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</si>
  <si>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</si>
  <si>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_x000D_
V situaci 5 u ČOV:_x000D_
205 m x 3m = 615 m2_x000D_
Předpoklad čištění vozovek po dobu provádění prací - 2x._x000D_
2 x 615 m2 = 1230 m2._x000D_
_x000D_
Ve zbylém úseku stavby:_x000D_
Předpoklad čištění vozovek po dobu provádění prací - 8x._x000D_
677 m x 3m = 2031 m2_x000D_
2031 x 8 = 16 248 m2.</t>
  </si>
  <si>
    <t>997</t>
  </si>
  <si>
    <t>Přesun sutě</t>
  </si>
  <si>
    <t>24</t>
  </si>
  <si>
    <t>997221551</t>
  </si>
  <si>
    <t>Vodorovná doprava suti ze sypkých materiálů do 1 km</t>
  </si>
  <si>
    <t>t</t>
  </si>
  <si>
    <t>1048695705</t>
  </si>
  <si>
    <t>Vodorovná doprava suti bez naložení, ale se složením a s hrubým urovnáním ze sypkých materiálů, na vzdálenost do 1 km</t>
  </si>
  <si>
    <t>Poznámka k položce:_x000D_
_x000D_
_x000D_
Odklizení (odvoz) materiálu z čištěných komunikací.</t>
  </si>
  <si>
    <t>27</t>
  </si>
  <si>
    <t>997312111</t>
  </si>
  <si>
    <t>Svislá doprava suti a vybouraných hmot do 3,5 m pro LTM</t>
  </si>
  <si>
    <t>1002510556</t>
  </si>
  <si>
    <t>Svislá doprava suti a vybouraných hmot s naložením do dopravního zařízení a s vyprázdněním dopravního zařízení na hromadu nebo do dopravního prostředku na výšku do 3,5 m</t>
  </si>
  <si>
    <t xml:space="preserve">Poznámka k položce:_x000D_
_x000D_
69,5 m3 x 1,8 t = 125,1 t (nános u mostu pod karetkami v korytě v situaci 2)_x000D_
_x000D_
_x000D_
_x000D_
_x000D_
 </t>
  </si>
  <si>
    <t>30</t>
  </si>
  <si>
    <t>997321511</t>
  </si>
  <si>
    <t>Vodorovná doprava suti a vybouraných hmot po suchu do 1 km</t>
  </si>
  <si>
    <t>1294646974</t>
  </si>
  <si>
    <t>Vodorovná doprava suti a vybouraných hmot bez naložení, s vyložením a hrubým urovnáním po suchu, na vzdálenost do 1 km</t>
  </si>
  <si>
    <t xml:space="preserve">Poznámka k položce:_x000D_
_x000D_
_x000D_
87 m3 x 1,8 t = 156,6 t (nános v korytě v situaci 2)_x000D_
134,5 m3 x 1,8 t = 242,1 t (nános v korytě v situaci 3 - u tenisové haly)_x000D_
99,5 m3 x 1,8t = 179,1 t (nános v okolí hasičské zbrojnice_x000D_
63,5 m3 x 1,8t = 114,3 t (nános u čp 10)_x000D_
39 m3 x 1,8t = 70,2 t (nános u firmy Pirell a u cyklo mostku)_x000D_
22 m3 x 1,8t = 39,6 t (nános na LB u ČOV)_x000D_
_x000D_
SUMA: 801,9 t_x000D_
_x000D_
</t>
  </si>
  <si>
    <t>998</t>
  </si>
  <si>
    <t>Přesun hmot</t>
  </si>
  <si>
    <t>25</t>
  </si>
  <si>
    <t>998332011</t>
  </si>
  <si>
    <t>Přesun hmot pro úpravy vodních toků a kanály</t>
  </si>
  <si>
    <t>7409464</t>
  </si>
  <si>
    <t>Přesun hmot pro úpravy vodních toků a kanály, hráze rybníků apod. dopravní vzdálenost do 500 m</t>
  </si>
  <si>
    <t>Poznámka k položce:_x000D_
_x000D_
_x000D_
přesun materiálu z provizorních sjezdů.</t>
  </si>
  <si>
    <t>VRN</t>
  </si>
  <si>
    <t>Vedlejší rozpočtové náklady</t>
  </si>
  <si>
    <t>5</t>
  </si>
  <si>
    <t>VRN3</t>
  </si>
  <si>
    <t>Zařízení staveniště</t>
  </si>
  <si>
    <t>11</t>
  </si>
  <si>
    <t>030001000</t>
  </si>
  <si>
    <t>kpl</t>
  </si>
  <si>
    <t>1024</t>
  </si>
  <si>
    <t>-1169376343</t>
  </si>
  <si>
    <t>Poznámka k položce:_x000D_
_x000D_
_x000D_
Zařízení staveniště k SO 2._x000D_
Položka obsahuje veškeré potřebné zázemí pro pracovníky zhotovitele jako např. chemické WC, dodávku pitné vody, elektrické energie, místnost pro pracovníky a TDS aj._x000D_
_x000D_
_x000D_
Předpokládaný zábor 700 m2 + 150 m2 příjezd zařízení (mezideponii).</t>
  </si>
  <si>
    <t>12</t>
  </si>
  <si>
    <t>034103000</t>
  </si>
  <si>
    <t>Oplocení staveniště</t>
  </si>
  <si>
    <t>-1932962816</t>
  </si>
  <si>
    <t>Poznámka k položce:_x000D_
_x000D_
_x000D_
Oplocení staveniště v prostoru zařízení staveniště a mezideponie.</t>
  </si>
  <si>
    <t>13</t>
  </si>
  <si>
    <t>034303000</t>
  </si>
  <si>
    <t>Dopravní značení na staveništi</t>
  </si>
  <si>
    <t>-1588161581</t>
  </si>
  <si>
    <t>Poznámka k položce:_x000D_
_x000D_
_x000D_
Dopravní značení na výjezdu vozidel na veřejné komunikace. dle vyjádření odboru dopravy.</t>
  </si>
  <si>
    <t>14</t>
  </si>
  <si>
    <t>034503000</t>
  </si>
  <si>
    <t>Informační tabule na staveništi</t>
  </si>
  <si>
    <t>soubor</t>
  </si>
  <si>
    <t>-1551123545</t>
  </si>
  <si>
    <t>Poznámka k položce:_x000D_
_x000D_
_x000D_
Cedule s nápisem zákaz vstupu nepovolaným osobám na staveniště budou umístěny u přístupových tras pro pěší kolem aktuálního pracovistě.</t>
  </si>
  <si>
    <t>R001</t>
  </si>
  <si>
    <t>Zpracování havarijního plánu stavby</t>
  </si>
  <si>
    <t>-681600422</t>
  </si>
  <si>
    <t>16</t>
  </si>
  <si>
    <t>R002</t>
  </si>
  <si>
    <t>Zpracování povodňového plánu stavby</t>
  </si>
  <si>
    <t>-278359225</t>
  </si>
  <si>
    <t>8</t>
  </si>
  <si>
    <t>R003</t>
  </si>
  <si>
    <t>Provedení pasportizace dotčených pozemků a komunikací</t>
  </si>
  <si>
    <t>2065873498</t>
  </si>
  <si>
    <t>R004</t>
  </si>
  <si>
    <t>Vytýčení inž. sítí</t>
  </si>
  <si>
    <t>-1241647926</t>
  </si>
  <si>
    <t>17</t>
  </si>
  <si>
    <t>R005</t>
  </si>
  <si>
    <t>Zhotovení sjezdů do koryta</t>
  </si>
  <si>
    <t>kus</t>
  </si>
  <si>
    <t>-741017015</t>
  </si>
  <si>
    <t>Poznámka k položce:_x000D_
_x000D_
_x000D_
Sjezd bude zhotoven dle zákresu v situaci. V případě jiného umístění sjezdu si sám a na vlastní náklady a písemně sjedná zhotovitel a informuje o tom TDS.</t>
  </si>
  <si>
    <t>32</t>
  </si>
  <si>
    <t>R006</t>
  </si>
  <si>
    <t>Likvidace nánosů dle platné legislativy</t>
  </si>
  <si>
    <t>-1763128107</t>
  </si>
  <si>
    <t>Poznámka k položce:_x000D_
_x000D_
_x000D_
Položka obsahuje níže uvedené činnosti:_x000D_
_x000D_
- vodorovný přesun nánosů na místo likvidace / uložení_x000D_
- poplatek za uložení_x000D_
- vyložení sypaniny z DP_x000D_
- případné další náklady spojené s likvidací dle platné legislativy</t>
  </si>
  <si>
    <t>33</t>
  </si>
  <si>
    <t>R007</t>
  </si>
  <si>
    <t>Zajištění stanovisek, dokladů a vyjádření k provedení stavby</t>
  </si>
  <si>
    <t>-954150154</t>
  </si>
  <si>
    <t>Zajištění stanovisek</t>
  </si>
  <si>
    <t>Poznámka k položce:_x000D_
_x000D_
Položka obsahuje zajištění chybějících, či propadlých stanovisek správců sítí před započetím stavby, souhlasy vlastníků pozemků po dokončení stavby a dalších případných souhlasů nutných pro řádné dokončení díla.</t>
  </si>
  <si>
    <t>34</t>
  </si>
  <si>
    <t>R008</t>
  </si>
  <si>
    <t>Odstranění a likvidace travin z nánosů</t>
  </si>
  <si>
    <t>1841290882</t>
  </si>
  <si>
    <t>Poznámka k položce:_x000D_
Položka obsahuje pokosení, shrabání, naložení a odvoz travin z odtěžovaných nánosů. Uloženo bude v souladu s platnou legislativou.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</si>
</sst>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34" workbookViewId="0">
      <selection activeCell="AK41" sqref="AK4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19"/>
      <c r="AL5" s="19"/>
      <c r="AM5" s="19"/>
      <c r="AN5" s="19"/>
      <c r="AO5" s="19"/>
      <c r="AP5" s="19"/>
      <c r="AQ5" s="19"/>
      <c r="AR5" s="17"/>
      <c r="BE5" s="23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19"/>
      <c r="AL6" s="19"/>
      <c r="AM6" s="19"/>
      <c r="AN6" s="19"/>
      <c r="AO6" s="19"/>
      <c r="AP6" s="19"/>
      <c r="AQ6" s="19"/>
      <c r="AR6" s="17"/>
      <c r="BE6" s="23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3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3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3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3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4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34"/>
      <c r="BS13" s="14" t="s">
        <v>6</v>
      </c>
    </row>
    <row r="14" spans="1:74" ht="12.75">
      <c r="B14" s="18"/>
      <c r="C14" s="19"/>
      <c r="D14" s="19"/>
      <c r="E14" s="239" t="s">
        <v>29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3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4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3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34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4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33</v>
      </c>
      <c r="AO19" s="19"/>
      <c r="AP19" s="19"/>
      <c r="AQ19" s="19"/>
      <c r="AR19" s="17"/>
      <c r="BE19" s="23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34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4"/>
    </row>
    <row r="22" spans="1:71" s="1" customFormat="1" ht="12" customHeight="1">
      <c r="B22" s="18"/>
      <c r="C22" s="19"/>
      <c r="D22" s="26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4"/>
    </row>
    <row r="23" spans="1:71" s="1" customFormat="1" ht="16.5" customHeight="1">
      <c r="B23" s="18"/>
      <c r="C23" s="19"/>
      <c r="D23" s="19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19"/>
      <c r="AP23" s="19"/>
      <c r="AQ23" s="19"/>
      <c r="AR23" s="17"/>
      <c r="BE23" s="23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4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2">
        <f>ROUND(AG94,2)</f>
        <v>0</v>
      </c>
      <c r="AL26" s="243"/>
      <c r="AM26" s="243"/>
      <c r="AN26" s="243"/>
      <c r="AO26" s="243"/>
      <c r="AP26" s="33"/>
      <c r="AQ26" s="33"/>
      <c r="AR26" s="36"/>
      <c r="BE26" s="23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3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44" t="s">
        <v>37</v>
      </c>
      <c r="M28" s="244"/>
      <c r="N28" s="244"/>
      <c r="O28" s="244"/>
      <c r="P28" s="244"/>
      <c r="Q28" s="33"/>
      <c r="R28" s="33"/>
      <c r="S28" s="33"/>
      <c r="T28" s="33"/>
      <c r="U28" s="33"/>
      <c r="V28" s="33"/>
      <c r="W28" s="244" t="s">
        <v>38</v>
      </c>
      <c r="X28" s="244"/>
      <c r="Y28" s="244"/>
      <c r="Z28" s="244"/>
      <c r="AA28" s="244"/>
      <c r="AB28" s="244"/>
      <c r="AC28" s="244"/>
      <c r="AD28" s="244"/>
      <c r="AE28" s="244"/>
      <c r="AF28" s="33"/>
      <c r="AG28" s="33"/>
      <c r="AH28" s="33"/>
      <c r="AI28" s="33"/>
      <c r="AJ28" s="33"/>
      <c r="AK28" s="244" t="s">
        <v>39</v>
      </c>
      <c r="AL28" s="244"/>
      <c r="AM28" s="244"/>
      <c r="AN28" s="244"/>
      <c r="AO28" s="244"/>
      <c r="AP28" s="33"/>
      <c r="AQ28" s="33"/>
      <c r="AR28" s="36"/>
      <c r="BE28" s="234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35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28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35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35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28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35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3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34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29" t="s">
        <v>48</v>
      </c>
      <c r="Y35" s="230"/>
      <c r="Z35" s="230"/>
      <c r="AA35" s="230"/>
      <c r="AB35" s="230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0"/>
      <c r="AM35" s="230"/>
      <c r="AN35" s="230"/>
      <c r="AO35" s="23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50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51</v>
      </c>
      <c r="AI60" s="35"/>
      <c r="AJ60" s="35"/>
      <c r="AK60" s="35"/>
      <c r="AL60" s="35"/>
      <c r="AM60" s="49" t="s">
        <v>52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51</v>
      </c>
      <c r="AI75" s="35"/>
      <c r="AJ75" s="35"/>
      <c r="AK75" s="35"/>
      <c r="AL75" s="35"/>
      <c r="AM75" s="49" t="s">
        <v>52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001/24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15" t="str">
        <f>K6</f>
        <v>Třebovka, Česká Třebová, odstranění nánosů, ř. km 8,900 - 12,146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Česká Třebová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17" t="str">
        <f>IF(AN8= "","",AN8)</f>
        <v>3. 1. 2024</v>
      </c>
      <c r="AN87" s="217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18" t="str">
        <f>IF(E17="","",E17)</f>
        <v xml:space="preserve"> </v>
      </c>
      <c r="AN89" s="219"/>
      <c r="AO89" s="219"/>
      <c r="AP89" s="219"/>
      <c r="AQ89" s="33"/>
      <c r="AR89" s="36"/>
      <c r="AS89" s="220" t="s">
        <v>56</v>
      </c>
      <c r="AT89" s="221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18" t="str">
        <f>IF(E20="","",E20)</f>
        <v>Povodí Labe, státní podnik</v>
      </c>
      <c r="AN90" s="219"/>
      <c r="AO90" s="219"/>
      <c r="AP90" s="219"/>
      <c r="AQ90" s="33"/>
      <c r="AR90" s="36"/>
      <c r="AS90" s="222"/>
      <c r="AT90" s="223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4"/>
      <c r="AT91" s="225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05" t="s">
        <v>57</v>
      </c>
      <c r="D92" s="206"/>
      <c r="E92" s="206"/>
      <c r="F92" s="206"/>
      <c r="G92" s="206"/>
      <c r="H92" s="70"/>
      <c r="I92" s="207" t="s">
        <v>58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59</v>
      </c>
      <c r="AH92" s="206"/>
      <c r="AI92" s="206"/>
      <c r="AJ92" s="206"/>
      <c r="AK92" s="206"/>
      <c r="AL92" s="206"/>
      <c r="AM92" s="206"/>
      <c r="AN92" s="207" t="s">
        <v>60</v>
      </c>
      <c r="AO92" s="206"/>
      <c r="AP92" s="209"/>
      <c r="AQ92" s="71" t="s">
        <v>61</v>
      </c>
      <c r="AR92" s="36"/>
      <c r="AS92" s="72" t="s">
        <v>62</v>
      </c>
      <c r="AT92" s="73" t="s">
        <v>63</v>
      </c>
      <c r="AU92" s="73" t="s">
        <v>64</v>
      </c>
      <c r="AV92" s="73" t="s">
        <v>65</v>
      </c>
      <c r="AW92" s="73" t="s">
        <v>66</v>
      </c>
      <c r="AX92" s="73" t="s">
        <v>67</v>
      </c>
      <c r="AY92" s="73" t="s">
        <v>68</v>
      </c>
      <c r="AZ92" s="73" t="s">
        <v>69</v>
      </c>
      <c r="BA92" s="73" t="s">
        <v>70</v>
      </c>
      <c r="BB92" s="73" t="s">
        <v>71</v>
      </c>
      <c r="BC92" s="73" t="s">
        <v>72</v>
      </c>
      <c r="BD92" s="74" t="s">
        <v>73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74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75</v>
      </c>
      <c r="BT94" s="88" t="s">
        <v>76</v>
      </c>
      <c r="BU94" s="89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1" s="7" customFormat="1" ht="24.75" customHeight="1">
      <c r="A95" s="90" t="s">
        <v>80</v>
      </c>
      <c r="B95" s="91"/>
      <c r="C95" s="92"/>
      <c r="D95" s="212" t="s">
        <v>81</v>
      </c>
      <c r="E95" s="212"/>
      <c r="F95" s="212"/>
      <c r="G95" s="212"/>
      <c r="H95" s="212"/>
      <c r="I95" s="93"/>
      <c r="J95" s="212" t="s">
        <v>17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'SO 2 - Třebovka, Česká Tř...'!J30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94" t="s">
        <v>82</v>
      </c>
      <c r="AR95" s="95"/>
      <c r="AS95" s="96">
        <v>0</v>
      </c>
      <c r="AT95" s="97">
        <f>ROUND(SUM(AV95:AW95),2)</f>
        <v>0</v>
      </c>
      <c r="AU95" s="98">
        <f>'SO 2 - Třebovka, Česká Tř...'!P123</f>
        <v>0</v>
      </c>
      <c r="AV95" s="97">
        <f>'SO 2 - Třebovka, Česká Tř...'!J33</f>
        <v>0</v>
      </c>
      <c r="AW95" s="97">
        <f>'SO 2 - Třebovka, Česká Tř...'!J34</f>
        <v>0</v>
      </c>
      <c r="AX95" s="97">
        <f>'SO 2 - Třebovka, Česká Tř...'!J35</f>
        <v>0</v>
      </c>
      <c r="AY95" s="97">
        <f>'SO 2 - Třebovka, Česká Tř...'!J36</f>
        <v>0</v>
      </c>
      <c r="AZ95" s="97">
        <f>'SO 2 - Třebovka, Česká Tř...'!F33</f>
        <v>0</v>
      </c>
      <c r="BA95" s="97">
        <f>'SO 2 - Třebovka, Česká Tř...'!F34</f>
        <v>0</v>
      </c>
      <c r="BB95" s="97">
        <f>'SO 2 - Třebovka, Česká Tř...'!F35</f>
        <v>0</v>
      </c>
      <c r="BC95" s="97">
        <f>'SO 2 - Třebovka, Česká Tř...'!F36</f>
        <v>0</v>
      </c>
      <c r="BD95" s="99">
        <f>'SO 2 - Třebovka, Česká Tř...'!F37</f>
        <v>0</v>
      </c>
      <c r="BT95" s="100" t="s">
        <v>83</v>
      </c>
      <c r="BV95" s="100" t="s">
        <v>78</v>
      </c>
      <c r="BW95" s="100" t="s">
        <v>84</v>
      </c>
      <c r="BX95" s="100" t="s">
        <v>5</v>
      </c>
      <c r="CL95" s="100" t="s">
        <v>1</v>
      </c>
      <c r="CM95" s="100" t="s">
        <v>85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7tLQZEHy5grM9DXtAVmxLQtaASP3lK6hoXt9CbfJChnEI+aphdcrDijnQM1fHTGC5JaJNtwH3/dVN7q5atoM7w==" saltValue="Gz1KmRM50kd0OWNfNYcehkU7Mb7BxWnnh0wRVqaFyuTMQsX7t/+okFjejVKZyOp4vlIkRG7ww7RgXcT+YDDfX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2 - Třebovka, Česká Tř...'!C2" display="/"/>
  </hyperlinks>
  <pageMargins left="0.39374999999999999" right="0.39374999999999999" top="0.39374999999999999" bottom="0.39374999999999999" header="0" footer="0"/>
  <pageSetup paperSize="9" scale="4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7"/>
      <c r="AT3" s="14" t="s">
        <v>85</v>
      </c>
    </row>
    <row r="4" spans="1:46" s="1" customFormat="1" ht="24.95" customHeight="1">
      <c r="B4" s="17"/>
      <c r="D4" s="103" t="s">
        <v>86</v>
      </c>
      <c r="L4" s="17"/>
      <c r="M4" s="104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5" t="s">
        <v>16</v>
      </c>
      <c r="L6" s="17"/>
    </row>
    <row r="7" spans="1:46" s="1" customFormat="1" ht="16.5" customHeight="1">
      <c r="B7" s="17"/>
      <c r="E7" s="248" t="str">
        <f>'Rekapitulace stavby'!K6</f>
        <v>Třebovka, Česká Třebová, odstranění nánosů, ř. km 8,900 - 12,146</v>
      </c>
      <c r="F7" s="249"/>
      <c r="G7" s="249"/>
      <c r="H7" s="249"/>
      <c r="L7" s="17"/>
    </row>
    <row r="8" spans="1:46" s="2" customFormat="1" ht="12" customHeight="1">
      <c r="A8" s="31"/>
      <c r="B8" s="36"/>
      <c r="C8" s="31"/>
      <c r="D8" s="105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6"/>
      <c r="C9" s="31"/>
      <c r="D9" s="31"/>
      <c r="E9" s="250" t="s">
        <v>88</v>
      </c>
      <c r="F9" s="251"/>
      <c r="G9" s="251"/>
      <c r="H9" s="251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5" t="s">
        <v>18</v>
      </c>
      <c r="E11" s="31"/>
      <c r="F11" s="106" t="s">
        <v>1</v>
      </c>
      <c r="G11" s="31"/>
      <c r="H11" s="31"/>
      <c r="I11" s="105" t="s">
        <v>19</v>
      </c>
      <c r="J11" s="106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5" t="s">
        <v>20</v>
      </c>
      <c r="E12" s="31"/>
      <c r="F12" s="106" t="s">
        <v>21</v>
      </c>
      <c r="G12" s="31"/>
      <c r="H12" s="31"/>
      <c r="I12" s="105" t="s">
        <v>22</v>
      </c>
      <c r="J12" s="107" t="str">
        <f>'Rekapitulace stavby'!AN8</f>
        <v>3. 1. 2024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5" t="s">
        <v>24</v>
      </c>
      <c r="E14" s="31"/>
      <c r="F14" s="31"/>
      <c r="G14" s="31"/>
      <c r="H14" s="31"/>
      <c r="I14" s="105" t="s">
        <v>25</v>
      </c>
      <c r="J14" s="106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6" t="str">
        <f>IF('Rekapitulace stavby'!E11="","",'Rekapitulace stavby'!E11)</f>
        <v xml:space="preserve"> </v>
      </c>
      <c r="F15" s="31"/>
      <c r="G15" s="31"/>
      <c r="H15" s="31"/>
      <c r="I15" s="105" t="s">
        <v>27</v>
      </c>
      <c r="J15" s="106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5" t="s">
        <v>28</v>
      </c>
      <c r="E17" s="31"/>
      <c r="F17" s="31"/>
      <c r="G17" s="31"/>
      <c r="H17" s="31"/>
      <c r="I17" s="105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2" t="str">
        <f>'Rekapitulace stavby'!E14</f>
        <v>Vyplň údaj</v>
      </c>
      <c r="F18" s="253"/>
      <c r="G18" s="253"/>
      <c r="H18" s="253"/>
      <c r="I18" s="105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5" t="s">
        <v>30</v>
      </c>
      <c r="E20" s="31"/>
      <c r="F20" s="31"/>
      <c r="G20" s="31"/>
      <c r="H20" s="31"/>
      <c r="I20" s="105" t="s">
        <v>25</v>
      </c>
      <c r="J20" s="106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6" t="str">
        <f>IF('Rekapitulace stavby'!E17="","",'Rekapitulace stavby'!E17)</f>
        <v xml:space="preserve"> </v>
      </c>
      <c r="F21" s="31"/>
      <c r="G21" s="31"/>
      <c r="H21" s="31"/>
      <c r="I21" s="105" t="s">
        <v>27</v>
      </c>
      <c r="J21" s="106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5" t="s">
        <v>32</v>
      </c>
      <c r="E23" s="31"/>
      <c r="F23" s="31"/>
      <c r="G23" s="31"/>
      <c r="H23" s="31"/>
      <c r="I23" s="105" t="s">
        <v>25</v>
      </c>
      <c r="J23" s="106" t="s">
        <v>33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6" t="s">
        <v>34</v>
      </c>
      <c r="F24" s="31"/>
      <c r="G24" s="31"/>
      <c r="H24" s="31"/>
      <c r="I24" s="105" t="s">
        <v>27</v>
      </c>
      <c r="J24" s="106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5" t="s">
        <v>35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8"/>
      <c r="B27" s="109"/>
      <c r="C27" s="108"/>
      <c r="D27" s="108"/>
      <c r="E27" s="254" t="s">
        <v>1</v>
      </c>
      <c r="F27" s="254"/>
      <c r="G27" s="254"/>
      <c r="H27" s="25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1"/>
      <c r="E29" s="111"/>
      <c r="F29" s="111"/>
      <c r="G29" s="111"/>
      <c r="H29" s="111"/>
      <c r="I29" s="111"/>
      <c r="J29" s="111"/>
      <c r="K29" s="111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36</v>
      </c>
      <c r="E30" s="31"/>
      <c r="F30" s="31"/>
      <c r="G30" s="31"/>
      <c r="H30" s="31"/>
      <c r="I30" s="31"/>
      <c r="J30" s="113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1"/>
      <c r="E31" s="111"/>
      <c r="F31" s="111"/>
      <c r="G31" s="111"/>
      <c r="H31" s="111"/>
      <c r="I31" s="111"/>
      <c r="J31" s="111"/>
      <c r="K31" s="11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4" t="s">
        <v>38</v>
      </c>
      <c r="G32" s="31"/>
      <c r="H32" s="31"/>
      <c r="I32" s="114" t="s">
        <v>37</v>
      </c>
      <c r="J32" s="114" t="s">
        <v>39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5" t="s">
        <v>40</v>
      </c>
      <c r="E33" s="105" t="s">
        <v>41</v>
      </c>
      <c r="F33" s="116">
        <f>ROUND((SUM(BE123:BE194)),  2)</f>
        <v>0</v>
      </c>
      <c r="G33" s="31"/>
      <c r="H33" s="31"/>
      <c r="I33" s="117">
        <v>0.21</v>
      </c>
      <c r="J33" s="116">
        <f>ROUND(((SUM(BE123:BE194))*I33),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5" t="s">
        <v>42</v>
      </c>
      <c r="F34" s="116">
        <f>ROUND((SUM(BF123:BF194)),  2)</f>
        <v>0</v>
      </c>
      <c r="G34" s="31"/>
      <c r="H34" s="31"/>
      <c r="I34" s="117">
        <v>0.15</v>
      </c>
      <c r="J34" s="116">
        <f>ROUND(((SUM(BF123:BF194))*I34),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5" t="s">
        <v>43</v>
      </c>
      <c r="F35" s="116">
        <f>ROUND((SUM(BG123:BG194)),  2)</f>
        <v>0</v>
      </c>
      <c r="G35" s="31"/>
      <c r="H35" s="31"/>
      <c r="I35" s="117">
        <v>0.21</v>
      </c>
      <c r="J35" s="116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5" t="s">
        <v>44</v>
      </c>
      <c r="F36" s="116">
        <f>ROUND((SUM(BH123:BH194)),  2)</f>
        <v>0</v>
      </c>
      <c r="G36" s="31"/>
      <c r="H36" s="31"/>
      <c r="I36" s="117">
        <v>0.15</v>
      </c>
      <c r="J36" s="116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5" t="s">
        <v>45</v>
      </c>
      <c r="F37" s="116">
        <f>ROUND((SUM(BI123:BI194)),  2)</f>
        <v>0</v>
      </c>
      <c r="G37" s="31"/>
      <c r="H37" s="31"/>
      <c r="I37" s="117">
        <v>0</v>
      </c>
      <c r="J37" s="116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5" t="s">
        <v>49</v>
      </c>
      <c r="E50" s="126"/>
      <c r="F50" s="126"/>
      <c r="G50" s="125" t="s">
        <v>50</v>
      </c>
      <c r="H50" s="126"/>
      <c r="I50" s="126"/>
      <c r="J50" s="126"/>
      <c r="K50" s="126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27" t="s">
        <v>51</v>
      </c>
      <c r="E61" s="128"/>
      <c r="F61" s="129" t="s">
        <v>52</v>
      </c>
      <c r="G61" s="127" t="s">
        <v>51</v>
      </c>
      <c r="H61" s="128"/>
      <c r="I61" s="128"/>
      <c r="J61" s="130" t="s">
        <v>52</v>
      </c>
      <c r="K61" s="128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5" t="s">
        <v>53</v>
      </c>
      <c r="E65" s="131"/>
      <c r="F65" s="131"/>
      <c r="G65" s="125" t="s">
        <v>54</v>
      </c>
      <c r="H65" s="131"/>
      <c r="I65" s="131"/>
      <c r="J65" s="131"/>
      <c r="K65" s="131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27" t="s">
        <v>51</v>
      </c>
      <c r="E76" s="128"/>
      <c r="F76" s="129" t="s">
        <v>52</v>
      </c>
      <c r="G76" s="127" t="s">
        <v>51</v>
      </c>
      <c r="H76" s="128"/>
      <c r="I76" s="128"/>
      <c r="J76" s="130" t="s">
        <v>52</v>
      </c>
      <c r="K76" s="128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2"/>
      <c r="C77" s="133"/>
      <c r="D77" s="133"/>
      <c r="E77" s="133"/>
      <c r="F77" s="133"/>
      <c r="G77" s="133"/>
      <c r="H77" s="133"/>
      <c r="I77" s="133"/>
      <c r="J77" s="133"/>
      <c r="K77" s="13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6" t="str">
        <f>E7</f>
        <v>Třebovka, Česká Třebová, odstranění nánosů, ř. km 8,900 - 12,146</v>
      </c>
      <c r="F85" s="247"/>
      <c r="G85" s="247"/>
      <c r="H85" s="24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3"/>
      <c r="D87" s="33"/>
      <c r="E87" s="215" t="str">
        <f>E9</f>
        <v>SO 2 - Třebovka, Česká Třebová, odstranění nánosů, ř. km 8,900 - 12,146</v>
      </c>
      <c r="F87" s="245"/>
      <c r="G87" s="245"/>
      <c r="H87" s="245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Česká Třebová</v>
      </c>
      <c r="G89" s="33"/>
      <c r="H89" s="33"/>
      <c r="I89" s="26" t="s">
        <v>22</v>
      </c>
      <c r="J89" s="63" t="str">
        <f>IF(J12="","",J12)</f>
        <v>3. 1. 2024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7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Povodí Labe, státní podnik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6" t="s">
        <v>90</v>
      </c>
      <c r="D94" s="137"/>
      <c r="E94" s="137"/>
      <c r="F94" s="137"/>
      <c r="G94" s="137"/>
      <c r="H94" s="137"/>
      <c r="I94" s="137"/>
      <c r="J94" s="138" t="s">
        <v>91</v>
      </c>
      <c r="K94" s="137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39" t="s">
        <v>92</v>
      </c>
      <c r="D96" s="33"/>
      <c r="E96" s="33"/>
      <c r="F96" s="33"/>
      <c r="G96" s="33"/>
      <c r="H96" s="33"/>
      <c r="I96" s="33"/>
      <c r="J96" s="81">
        <f>J123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customHeight="1">
      <c r="B97" s="140"/>
      <c r="C97" s="141"/>
      <c r="D97" s="142" t="s">
        <v>94</v>
      </c>
      <c r="E97" s="143"/>
      <c r="F97" s="143"/>
      <c r="G97" s="143"/>
      <c r="H97" s="143"/>
      <c r="I97" s="143"/>
      <c r="J97" s="144">
        <f>J124</f>
        <v>0</v>
      </c>
      <c r="K97" s="141"/>
      <c r="L97" s="145"/>
    </row>
    <row r="98" spans="1:31" s="10" customFormat="1" ht="19.899999999999999" customHeight="1">
      <c r="B98" s="146"/>
      <c r="C98" s="147"/>
      <c r="D98" s="148" t="s">
        <v>95</v>
      </c>
      <c r="E98" s="149"/>
      <c r="F98" s="149"/>
      <c r="G98" s="149"/>
      <c r="H98" s="149"/>
      <c r="I98" s="149"/>
      <c r="J98" s="150">
        <f>J125</f>
        <v>0</v>
      </c>
      <c r="K98" s="147"/>
      <c r="L98" s="151"/>
    </row>
    <row r="99" spans="1:31" s="10" customFormat="1" ht="19.899999999999999" customHeight="1">
      <c r="B99" s="146"/>
      <c r="C99" s="147"/>
      <c r="D99" s="148" t="s">
        <v>96</v>
      </c>
      <c r="E99" s="149"/>
      <c r="F99" s="149"/>
      <c r="G99" s="149"/>
      <c r="H99" s="149"/>
      <c r="I99" s="149"/>
      <c r="J99" s="150">
        <f>J143</f>
        <v>0</v>
      </c>
      <c r="K99" s="147"/>
      <c r="L99" s="151"/>
    </row>
    <row r="100" spans="1:31" s="10" customFormat="1" ht="19.899999999999999" customHeight="1">
      <c r="B100" s="146"/>
      <c r="C100" s="147"/>
      <c r="D100" s="148" t="s">
        <v>97</v>
      </c>
      <c r="E100" s="149"/>
      <c r="F100" s="149"/>
      <c r="G100" s="149"/>
      <c r="H100" s="149"/>
      <c r="I100" s="149"/>
      <c r="J100" s="150">
        <f>J147</f>
        <v>0</v>
      </c>
      <c r="K100" s="147"/>
      <c r="L100" s="151"/>
    </row>
    <row r="101" spans="1:31" s="10" customFormat="1" ht="19.899999999999999" customHeight="1">
      <c r="B101" s="146"/>
      <c r="C101" s="147"/>
      <c r="D101" s="148" t="s">
        <v>98</v>
      </c>
      <c r="E101" s="149"/>
      <c r="F101" s="149"/>
      <c r="G101" s="149"/>
      <c r="H101" s="149"/>
      <c r="I101" s="149"/>
      <c r="J101" s="150">
        <f>J157</f>
        <v>0</v>
      </c>
      <c r="K101" s="147"/>
      <c r="L101" s="151"/>
    </row>
    <row r="102" spans="1:31" s="9" customFormat="1" ht="24.95" customHeight="1">
      <c r="B102" s="140"/>
      <c r="C102" s="141"/>
      <c r="D102" s="142" t="s">
        <v>99</v>
      </c>
      <c r="E102" s="143"/>
      <c r="F102" s="143"/>
      <c r="G102" s="143"/>
      <c r="H102" s="143"/>
      <c r="I102" s="143"/>
      <c r="J102" s="144">
        <f>J161</f>
        <v>0</v>
      </c>
      <c r="K102" s="141"/>
      <c r="L102" s="145"/>
    </row>
    <row r="103" spans="1:31" s="10" customFormat="1" ht="19.899999999999999" customHeight="1">
      <c r="B103" s="146"/>
      <c r="C103" s="147"/>
      <c r="D103" s="148" t="s">
        <v>100</v>
      </c>
      <c r="E103" s="149"/>
      <c r="F103" s="149"/>
      <c r="G103" s="149"/>
      <c r="H103" s="149"/>
      <c r="I103" s="149"/>
      <c r="J103" s="150">
        <f>J162</f>
        <v>0</v>
      </c>
      <c r="K103" s="147"/>
      <c r="L103" s="151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5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0" t="s">
        <v>101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46" t="str">
        <f>E7</f>
        <v>Třebovka, Česká Třebová, odstranění nánosů, ř. km 8,900 - 12,146</v>
      </c>
      <c r="F113" s="247"/>
      <c r="G113" s="247"/>
      <c r="H113" s="247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87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30" customHeight="1">
      <c r="A115" s="31"/>
      <c r="B115" s="32"/>
      <c r="C115" s="33"/>
      <c r="D115" s="33"/>
      <c r="E115" s="215" t="str">
        <f>E9</f>
        <v>SO 2 - Třebovka, Česká Třebová, odstranění nánosů, ř. km 8,900 - 12,146</v>
      </c>
      <c r="F115" s="245"/>
      <c r="G115" s="245"/>
      <c r="H115" s="245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20</v>
      </c>
      <c r="D117" s="33"/>
      <c r="E117" s="33"/>
      <c r="F117" s="24" t="str">
        <f>F12</f>
        <v>Česká Třebová</v>
      </c>
      <c r="G117" s="33"/>
      <c r="H117" s="33"/>
      <c r="I117" s="26" t="s">
        <v>22</v>
      </c>
      <c r="J117" s="63" t="str">
        <f>IF(J12="","",J12)</f>
        <v>3. 1. 2024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24</v>
      </c>
      <c r="D119" s="33"/>
      <c r="E119" s="33"/>
      <c r="F119" s="24" t="str">
        <f>E15</f>
        <v xml:space="preserve"> </v>
      </c>
      <c r="G119" s="33"/>
      <c r="H119" s="33"/>
      <c r="I119" s="26" t="s">
        <v>30</v>
      </c>
      <c r="J119" s="29" t="str">
        <f>E21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7" customHeight="1">
      <c r="A120" s="31"/>
      <c r="B120" s="32"/>
      <c r="C120" s="26" t="s">
        <v>28</v>
      </c>
      <c r="D120" s="33"/>
      <c r="E120" s="33"/>
      <c r="F120" s="24" t="str">
        <f>IF(E18="","",E18)</f>
        <v>Vyplň údaj</v>
      </c>
      <c r="G120" s="33"/>
      <c r="H120" s="33"/>
      <c r="I120" s="26" t="s">
        <v>32</v>
      </c>
      <c r="J120" s="29" t="str">
        <f>E24</f>
        <v>Povodí Labe, státní podnik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2"/>
      <c r="B122" s="153"/>
      <c r="C122" s="154" t="s">
        <v>102</v>
      </c>
      <c r="D122" s="155" t="s">
        <v>61</v>
      </c>
      <c r="E122" s="155" t="s">
        <v>57</v>
      </c>
      <c r="F122" s="155" t="s">
        <v>58</v>
      </c>
      <c r="G122" s="155" t="s">
        <v>103</v>
      </c>
      <c r="H122" s="155" t="s">
        <v>104</v>
      </c>
      <c r="I122" s="155" t="s">
        <v>105</v>
      </c>
      <c r="J122" s="156" t="s">
        <v>91</v>
      </c>
      <c r="K122" s="157" t="s">
        <v>106</v>
      </c>
      <c r="L122" s="158"/>
      <c r="M122" s="72" t="s">
        <v>1</v>
      </c>
      <c r="N122" s="73" t="s">
        <v>40</v>
      </c>
      <c r="O122" s="73" t="s">
        <v>107</v>
      </c>
      <c r="P122" s="73" t="s">
        <v>108</v>
      </c>
      <c r="Q122" s="73" t="s">
        <v>109</v>
      </c>
      <c r="R122" s="73" t="s">
        <v>110</v>
      </c>
      <c r="S122" s="73" t="s">
        <v>111</v>
      </c>
      <c r="T122" s="74" t="s">
        <v>112</v>
      </c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</row>
    <row r="123" spans="1:65" s="2" customFormat="1" ht="22.9" customHeight="1">
      <c r="A123" s="31"/>
      <c r="B123" s="32"/>
      <c r="C123" s="79" t="s">
        <v>113</v>
      </c>
      <c r="D123" s="33"/>
      <c r="E123" s="33"/>
      <c r="F123" s="33"/>
      <c r="G123" s="33"/>
      <c r="H123" s="33"/>
      <c r="I123" s="33"/>
      <c r="J123" s="159">
        <f>BK123</f>
        <v>0</v>
      </c>
      <c r="K123" s="33"/>
      <c r="L123" s="36"/>
      <c r="M123" s="75"/>
      <c r="N123" s="160"/>
      <c r="O123" s="76"/>
      <c r="P123" s="161">
        <f>P124+P161</f>
        <v>0</v>
      </c>
      <c r="Q123" s="76"/>
      <c r="R123" s="161">
        <f>R124+R161</f>
        <v>0</v>
      </c>
      <c r="S123" s="76"/>
      <c r="T123" s="162">
        <f>T124+T161</f>
        <v>349.56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75</v>
      </c>
      <c r="AU123" s="14" t="s">
        <v>93</v>
      </c>
      <c r="BK123" s="163">
        <f>BK124+BK161</f>
        <v>0</v>
      </c>
    </row>
    <row r="124" spans="1:65" s="12" customFormat="1" ht="25.9" customHeight="1">
      <c r="B124" s="164"/>
      <c r="C124" s="165"/>
      <c r="D124" s="166" t="s">
        <v>75</v>
      </c>
      <c r="E124" s="167" t="s">
        <v>114</v>
      </c>
      <c r="F124" s="167" t="s">
        <v>115</v>
      </c>
      <c r="G124" s="165"/>
      <c r="H124" s="165"/>
      <c r="I124" s="168"/>
      <c r="J124" s="169">
        <f>BK124</f>
        <v>0</v>
      </c>
      <c r="K124" s="165"/>
      <c r="L124" s="170"/>
      <c r="M124" s="171"/>
      <c r="N124" s="172"/>
      <c r="O124" s="172"/>
      <c r="P124" s="173">
        <f>P125+P143+P147+P157</f>
        <v>0</v>
      </c>
      <c r="Q124" s="172"/>
      <c r="R124" s="173">
        <f>R125+R143+R147+R157</f>
        <v>0</v>
      </c>
      <c r="S124" s="172"/>
      <c r="T124" s="174">
        <f>T125+T143+T147+T157</f>
        <v>349.56</v>
      </c>
      <c r="AR124" s="175" t="s">
        <v>83</v>
      </c>
      <c r="AT124" s="176" t="s">
        <v>75</v>
      </c>
      <c r="AU124" s="176" t="s">
        <v>76</v>
      </c>
      <c r="AY124" s="175" t="s">
        <v>116</v>
      </c>
      <c r="BK124" s="177">
        <f>BK125+BK143+BK147+BK157</f>
        <v>0</v>
      </c>
    </row>
    <row r="125" spans="1:65" s="12" customFormat="1" ht="22.9" customHeight="1">
      <c r="B125" s="164"/>
      <c r="C125" s="165"/>
      <c r="D125" s="166" t="s">
        <v>75</v>
      </c>
      <c r="E125" s="178" t="s">
        <v>83</v>
      </c>
      <c r="F125" s="178" t="s">
        <v>117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SUM(P126:P142)</f>
        <v>0</v>
      </c>
      <c r="Q125" s="172"/>
      <c r="R125" s="173">
        <f>SUM(R126:R142)</f>
        <v>0</v>
      </c>
      <c r="S125" s="172"/>
      <c r="T125" s="174">
        <f>SUM(T126:T142)</f>
        <v>0</v>
      </c>
      <c r="AR125" s="175" t="s">
        <v>83</v>
      </c>
      <c r="AT125" s="176" t="s">
        <v>75</v>
      </c>
      <c r="AU125" s="176" t="s">
        <v>83</v>
      </c>
      <c r="AY125" s="175" t="s">
        <v>116</v>
      </c>
      <c r="BK125" s="177">
        <f>SUM(BK126:BK142)</f>
        <v>0</v>
      </c>
    </row>
    <row r="126" spans="1:65" s="2" customFormat="1" ht="33" customHeight="1">
      <c r="A126" s="31"/>
      <c r="B126" s="32"/>
      <c r="C126" s="180" t="s">
        <v>118</v>
      </c>
      <c r="D126" s="180" t="s">
        <v>119</v>
      </c>
      <c r="E126" s="181" t="s">
        <v>120</v>
      </c>
      <c r="F126" s="182" t="s">
        <v>121</v>
      </c>
      <c r="G126" s="183" t="s">
        <v>122</v>
      </c>
      <c r="H126" s="184">
        <v>35</v>
      </c>
      <c r="I126" s="185"/>
      <c r="J126" s="186">
        <f>ROUND(I126*H126,2)</f>
        <v>0</v>
      </c>
      <c r="K126" s="187"/>
      <c r="L126" s="36"/>
      <c r="M126" s="188" t="s">
        <v>1</v>
      </c>
      <c r="N126" s="189" t="s">
        <v>41</v>
      </c>
      <c r="O126" s="68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2" t="s">
        <v>123</v>
      </c>
      <c r="AT126" s="192" t="s">
        <v>119</v>
      </c>
      <c r="AU126" s="192" t="s">
        <v>85</v>
      </c>
      <c r="AY126" s="14" t="s">
        <v>116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4" t="s">
        <v>83</v>
      </c>
      <c r="BK126" s="193">
        <f>ROUND(I126*H126,2)</f>
        <v>0</v>
      </c>
      <c r="BL126" s="14" t="s">
        <v>123</v>
      </c>
      <c r="BM126" s="192" t="s">
        <v>124</v>
      </c>
    </row>
    <row r="127" spans="1:65" s="2" customFormat="1" ht="29.25">
      <c r="A127" s="31"/>
      <c r="B127" s="32"/>
      <c r="C127" s="33"/>
      <c r="D127" s="194" t="s">
        <v>125</v>
      </c>
      <c r="E127" s="33"/>
      <c r="F127" s="195" t="s">
        <v>126</v>
      </c>
      <c r="G127" s="33"/>
      <c r="H127" s="33"/>
      <c r="I127" s="196"/>
      <c r="J127" s="33"/>
      <c r="K127" s="33"/>
      <c r="L127" s="36"/>
      <c r="M127" s="197"/>
      <c r="N127" s="198"/>
      <c r="O127" s="68"/>
      <c r="P127" s="68"/>
      <c r="Q127" s="68"/>
      <c r="R127" s="68"/>
      <c r="S127" s="68"/>
      <c r="T127" s="6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125</v>
      </c>
      <c r="AU127" s="14" t="s">
        <v>85</v>
      </c>
    </row>
    <row r="128" spans="1:65" s="2" customFormat="1" ht="29.25">
      <c r="A128" s="31"/>
      <c r="B128" s="32"/>
      <c r="C128" s="33"/>
      <c r="D128" s="194" t="s">
        <v>127</v>
      </c>
      <c r="E128" s="33"/>
      <c r="F128" s="199" t="s">
        <v>128</v>
      </c>
      <c r="G128" s="33"/>
      <c r="H128" s="33"/>
      <c r="I128" s="196"/>
      <c r="J128" s="33"/>
      <c r="K128" s="33"/>
      <c r="L128" s="36"/>
      <c r="M128" s="197"/>
      <c r="N128" s="198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127</v>
      </c>
      <c r="AU128" s="14" t="s">
        <v>85</v>
      </c>
    </row>
    <row r="129" spans="1:65" s="2" customFormat="1" ht="33" customHeight="1">
      <c r="A129" s="31"/>
      <c r="B129" s="32"/>
      <c r="C129" s="180" t="s">
        <v>129</v>
      </c>
      <c r="D129" s="180" t="s">
        <v>119</v>
      </c>
      <c r="E129" s="181" t="s">
        <v>130</v>
      </c>
      <c r="F129" s="182" t="s">
        <v>131</v>
      </c>
      <c r="G129" s="183" t="s">
        <v>132</v>
      </c>
      <c r="H129" s="184">
        <v>731.5</v>
      </c>
      <c r="I129" s="185"/>
      <c r="J129" s="186">
        <f>ROUND(I129*H129,2)</f>
        <v>0</v>
      </c>
      <c r="K129" s="187"/>
      <c r="L129" s="36"/>
      <c r="M129" s="188" t="s">
        <v>1</v>
      </c>
      <c r="N129" s="189" t="s">
        <v>41</v>
      </c>
      <c r="O129" s="68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2" t="s">
        <v>123</v>
      </c>
      <c r="AT129" s="192" t="s">
        <v>119</v>
      </c>
      <c r="AU129" s="192" t="s">
        <v>85</v>
      </c>
      <c r="AY129" s="14" t="s">
        <v>116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4" t="s">
        <v>83</v>
      </c>
      <c r="BK129" s="193">
        <f>ROUND(I129*H129,2)</f>
        <v>0</v>
      </c>
      <c r="BL129" s="14" t="s">
        <v>123</v>
      </c>
      <c r="BM129" s="192" t="s">
        <v>133</v>
      </c>
    </row>
    <row r="130" spans="1:65" s="2" customFormat="1" ht="39">
      <c r="A130" s="31"/>
      <c r="B130" s="32"/>
      <c r="C130" s="33"/>
      <c r="D130" s="194" t="s">
        <v>125</v>
      </c>
      <c r="E130" s="33"/>
      <c r="F130" s="195" t="s">
        <v>134</v>
      </c>
      <c r="G130" s="33"/>
      <c r="H130" s="33"/>
      <c r="I130" s="196"/>
      <c r="J130" s="33"/>
      <c r="K130" s="33"/>
      <c r="L130" s="36"/>
      <c r="M130" s="197"/>
      <c r="N130" s="198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125</v>
      </c>
      <c r="AU130" s="14" t="s">
        <v>85</v>
      </c>
    </row>
    <row r="131" spans="1:65" s="2" customFormat="1" ht="39">
      <c r="A131" s="31"/>
      <c r="B131" s="32"/>
      <c r="C131" s="33"/>
      <c r="D131" s="194" t="s">
        <v>127</v>
      </c>
      <c r="E131" s="33"/>
      <c r="F131" s="199" t="s">
        <v>135</v>
      </c>
      <c r="G131" s="33"/>
      <c r="H131" s="33"/>
      <c r="I131" s="196"/>
      <c r="J131" s="33"/>
      <c r="K131" s="33"/>
      <c r="L131" s="36"/>
      <c r="M131" s="197"/>
      <c r="N131" s="198"/>
      <c r="O131" s="68"/>
      <c r="P131" s="68"/>
      <c r="Q131" s="68"/>
      <c r="R131" s="68"/>
      <c r="S131" s="68"/>
      <c r="T131" s="6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4" t="s">
        <v>127</v>
      </c>
      <c r="AU131" s="14" t="s">
        <v>85</v>
      </c>
    </row>
    <row r="132" spans="1:65" s="2" customFormat="1" ht="24.2" customHeight="1">
      <c r="A132" s="31"/>
      <c r="B132" s="32"/>
      <c r="C132" s="180" t="s">
        <v>136</v>
      </c>
      <c r="D132" s="180" t="s">
        <v>119</v>
      </c>
      <c r="E132" s="181" t="s">
        <v>137</v>
      </c>
      <c r="F132" s="182" t="s">
        <v>138</v>
      </c>
      <c r="G132" s="183" t="s">
        <v>132</v>
      </c>
      <c r="H132" s="184">
        <v>731.5</v>
      </c>
      <c r="I132" s="185"/>
      <c r="J132" s="186">
        <f>ROUND(I132*H132,2)</f>
        <v>0</v>
      </c>
      <c r="K132" s="187"/>
      <c r="L132" s="36"/>
      <c r="M132" s="188" t="s">
        <v>1</v>
      </c>
      <c r="N132" s="189" t="s">
        <v>41</v>
      </c>
      <c r="O132" s="68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2" t="s">
        <v>123</v>
      </c>
      <c r="AT132" s="192" t="s">
        <v>119</v>
      </c>
      <c r="AU132" s="192" t="s">
        <v>85</v>
      </c>
      <c r="AY132" s="14" t="s">
        <v>116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4" t="s">
        <v>83</v>
      </c>
      <c r="BK132" s="193">
        <f>ROUND(I132*H132,2)</f>
        <v>0</v>
      </c>
      <c r="BL132" s="14" t="s">
        <v>123</v>
      </c>
      <c r="BM132" s="192" t="s">
        <v>139</v>
      </c>
    </row>
    <row r="133" spans="1:65" s="2" customFormat="1" ht="39">
      <c r="A133" s="31"/>
      <c r="B133" s="32"/>
      <c r="C133" s="33"/>
      <c r="D133" s="194" t="s">
        <v>125</v>
      </c>
      <c r="E133" s="33"/>
      <c r="F133" s="195" t="s">
        <v>140</v>
      </c>
      <c r="G133" s="33"/>
      <c r="H133" s="33"/>
      <c r="I133" s="196"/>
      <c r="J133" s="33"/>
      <c r="K133" s="33"/>
      <c r="L133" s="36"/>
      <c r="M133" s="197"/>
      <c r="N133" s="198"/>
      <c r="O133" s="68"/>
      <c r="P133" s="68"/>
      <c r="Q133" s="68"/>
      <c r="R133" s="68"/>
      <c r="S133" s="68"/>
      <c r="T133" s="6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4" t="s">
        <v>125</v>
      </c>
      <c r="AU133" s="14" t="s">
        <v>85</v>
      </c>
    </row>
    <row r="134" spans="1:65" s="2" customFormat="1" ht="39">
      <c r="A134" s="31"/>
      <c r="B134" s="32"/>
      <c r="C134" s="33"/>
      <c r="D134" s="194" t="s">
        <v>127</v>
      </c>
      <c r="E134" s="33"/>
      <c r="F134" s="199" t="s">
        <v>135</v>
      </c>
      <c r="G134" s="33"/>
      <c r="H134" s="33"/>
      <c r="I134" s="196"/>
      <c r="J134" s="33"/>
      <c r="K134" s="33"/>
      <c r="L134" s="36"/>
      <c r="M134" s="197"/>
      <c r="N134" s="198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127</v>
      </c>
      <c r="AU134" s="14" t="s">
        <v>85</v>
      </c>
    </row>
    <row r="135" spans="1:65" s="2" customFormat="1" ht="24.2" customHeight="1">
      <c r="A135" s="31"/>
      <c r="B135" s="32"/>
      <c r="C135" s="180" t="s">
        <v>141</v>
      </c>
      <c r="D135" s="180" t="s">
        <v>119</v>
      </c>
      <c r="E135" s="181" t="s">
        <v>142</v>
      </c>
      <c r="F135" s="182" t="s">
        <v>143</v>
      </c>
      <c r="G135" s="183" t="s">
        <v>132</v>
      </c>
      <c r="H135" s="184">
        <v>731.5</v>
      </c>
      <c r="I135" s="185"/>
      <c r="J135" s="186">
        <f>ROUND(I135*H135,2)</f>
        <v>0</v>
      </c>
      <c r="K135" s="187"/>
      <c r="L135" s="36"/>
      <c r="M135" s="188" t="s">
        <v>1</v>
      </c>
      <c r="N135" s="189" t="s">
        <v>41</v>
      </c>
      <c r="O135" s="68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2" t="s">
        <v>123</v>
      </c>
      <c r="AT135" s="192" t="s">
        <v>119</v>
      </c>
      <c r="AU135" s="192" t="s">
        <v>85</v>
      </c>
      <c r="AY135" s="14" t="s">
        <v>116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4" t="s">
        <v>83</v>
      </c>
      <c r="BK135" s="193">
        <f>ROUND(I135*H135,2)</f>
        <v>0</v>
      </c>
      <c r="BL135" s="14" t="s">
        <v>123</v>
      </c>
      <c r="BM135" s="192" t="s">
        <v>144</v>
      </c>
    </row>
    <row r="136" spans="1:65" s="2" customFormat="1" ht="29.25">
      <c r="A136" s="31"/>
      <c r="B136" s="32"/>
      <c r="C136" s="33"/>
      <c r="D136" s="194" t="s">
        <v>125</v>
      </c>
      <c r="E136" s="33"/>
      <c r="F136" s="195" t="s">
        <v>145</v>
      </c>
      <c r="G136" s="33"/>
      <c r="H136" s="33"/>
      <c r="I136" s="196"/>
      <c r="J136" s="33"/>
      <c r="K136" s="33"/>
      <c r="L136" s="36"/>
      <c r="M136" s="197"/>
      <c r="N136" s="198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125</v>
      </c>
      <c r="AU136" s="14" t="s">
        <v>85</v>
      </c>
    </row>
    <row r="137" spans="1:65" s="2" customFormat="1" ht="37.9" customHeight="1">
      <c r="A137" s="31"/>
      <c r="B137" s="32"/>
      <c r="C137" s="180" t="s">
        <v>7</v>
      </c>
      <c r="D137" s="180" t="s">
        <v>119</v>
      </c>
      <c r="E137" s="181" t="s">
        <v>146</v>
      </c>
      <c r="F137" s="182" t="s">
        <v>147</v>
      </c>
      <c r="G137" s="183" t="s">
        <v>122</v>
      </c>
      <c r="H137" s="184">
        <v>700</v>
      </c>
      <c r="I137" s="185"/>
      <c r="J137" s="186">
        <f>ROUND(I137*H137,2)</f>
        <v>0</v>
      </c>
      <c r="K137" s="187"/>
      <c r="L137" s="36"/>
      <c r="M137" s="188" t="s">
        <v>1</v>
      </c>
      <c r="N137" s="189" t="s">
        <v>41</v>
      </c>
      <c r="O137" s="68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2" t="s">
        <v>123</v>
      </c>
      <c r="AT137" s="192" t="s">
        <v>119</v>
      </c>
      <c r="AU137" s="192" t="s">
        <v>85</v>
      </c>
      <c r="AY137" s="14" t="s">
        <v>116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4" t="s">
        <v>83</v>
      </c>
      <c r="BK137" s="193">
        <f>ROUND(I137*H137,2)</f>
        <v>0</v>
      </c>
      <c r="BL137" s="14" t="s">
        <v>123</v>
      </c>
      <c r="BM137" s="192" t="s">
        <v>148</v>
      </c>
    </row>
    <row r="138" spans="1:65" s="2" customFormat="1" ht="29.25">
      <c r="A138" s="31"/>
      <c r="B138" s="32"/>
      <c r="C138" s="33"/>
      <c r="D138" s="194" t="s">
        <v>125</v>
      </c>
      <c r="E138" s="33"/>
      <c r="F138" s="195" t="s">
        <v>149</v>
      </c>
      <c r="G138" s="33"/>
      <c r="H138" s="33"/>
      <c r="I138" s="196"/>
      <c r="J138" s="33"/>
      <c r="K138" s="33"/>
      <c r="L138" s="36"/>
      <c r="M138" s="197"/>
      <c r="N138" s="198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125</v>
      </c>
      <c r="AU138" s="14" t="s">
        <v>85</v>
      </c>
    </row>
    <row r="139" spans="1:65" s="2" customFormat="1" ht="48.75">
      <c r="A139" s="31"/>
      <c r="B139" s="32"/>
      <c r="C139" s="33"/>
      <c r="D139" s="194" t="s">
        <v>127</v>
      </c>
      <c r="E139" s="33"/>
      <c r="F139" s="199" t="s">
        <v>150</v>
      </c>
      <c r="G139" s="33"/>
      <c r="H139" s="33"/>
      <c r="I139" s="196"/>
      <c r="J139" s="33"/>
      <c r="K139" s="33"/>
      <c r="L139" s="36"/>
      <c r="M139" s="197"/>
      <c r="N139" s="198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127</v>
      </c>
      <c r="AU139" s="14" t="s">
        <v>85</v>
      </c>
    </row>
    <row r="140" spans="1:65" s="2" customFormat="1" ht="37.9" customHeight="1">
      <c r="A140" s="31"/>
      <c r="B140" s="32"/>
      <c r="C140" s="180" t="s">
        <v>151</v>
      </c>
      <c r="D140" s="180" t="s">
        <v>119</v>
      </c>
      <c r="E140" s="181" t="s">
        <v>152</v>
      </c>
      <c r="F140" s="182" t="s">
        <v>153</v>
      </c>
      <c r="G140" s="183" t="s">
        <v>122</v>
      </c>
      <c r="H140" s="184">
        <v>32</v>
      </c>
      <c r="I140" s="185"/>
      <c r="J140" s="186">
        <f>ROUND(I140*H140,2)</f>
        <v>0</v>
      </c>
      <c r="K140" s="187"/>
      <c r="L140" s="36"/>
      <c r="M140" s="188" t="s">
        <v>1</v>
      </c>
      <c r="N140" s="189" t="s">
        <v>41</v>
      </c>
      <c r="O140" s="68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2" t="s">
        <v>123</v>
      </c>
      <c r="AT140" s="192" t="s">
        <v>119</v>
      </c>
      <c r="AU140" s="192" t="s">
        <v>85</v>
      </c>
      <c r="AY140" s="14" t="s">
        <v>116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4" t="s">
        <v>83</v>
      </c>
      <c r="BK140" s="193">
        <f>ROUND(I140*H140,2)</f>
        <v>0</v>
      </c>
      <c r="BL140" s="14" t="s">
        <v>123</v>
      </c>
      <c r="BM140" s="192" t="s">
        <v>154</v>
      </c>
    </row>
    <row r="141" spans="1:65" s="2" customFormat="1" ht="29.25">
      <c r="A141" s="31"/>
      <c r="B141" s="32"/>
      <c r="C141" s="33"/>
      <c r="D141" s="194" t="s">
        <v>125</v>
      </c>
      <c r="E141" s="33"/>
      <c r="F141" s="195" t="s">
        <v>155</v>
      </c>
      <c r="G141" s="33"/>
      <c r="H141" s="33"/>
      <c r="I141" s="196"/>
      <c r="J141" s="33"/>
      <c r="K141" s="33"/>
      <c r="L141" s="36"/>
      <c r="M141" s="197"/>
      <c r="N141" s="198"/>
      <c r="O141" s="68"/>
      <c r="P141" s="68"/>
      <c r="Q141" s="68"/>
      <c r="R141" s="68"/>
      <c r="S141" s="68"/>
      <c r="T141" s="6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4" t="s">
        <v>125</v>
      </c>
      <c r="AU141" s="14" t="s">
        <v>85</v>
      </c>
    </row>
    <row r="142" spans="1:65" s="2" customFormat="1" ht="39">
      <c r="A142" s="31"/>
      <c r="B142" s="32"/>
      <c r="C142" s="33"/>
      <c r="D142" s="194" t="s">
        <v>127</v>
      </c>
      <c r="E142" s="33"/>
      <c r="F142" s="199" t="s">
        <v>156</v>
      </c>
      <c r="G142" s="33"/>
      <c r="H142" s="33"/>
      <c r="I142" s="196"/>
      <c r="J142" s="33"/>
      <c r="K142" s="33"/>
      <c r="L142" s="36"/>
      <c r="M142" s="197"/>
      <c r="N142" s="198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127</v>
      </c>
      <c r="AU142" s="14" t="s">
        <v>85</v>
      </c>
    </row>
    <row r="143" spans="1:65" s="12" customFormat="1" ht="22.9" customHeight="1">
      <c r="B143" s="164"/>
      <c r="C143" s="165"/>
      <c r="D143" s="166" t="s">
        <v>75</v>
      </c>
      <c r="E143" s="178" t="s">
        <v>157</v>
      </c>
      <c r="F143" s="178" t="s">
        <v>158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SUM(P144:P146)</f>
        <v>0</v>
      </c>
      <c r="Q143" s="172"/>
      <c r="R143" s="173">
        <f>SUM(R144:R146)</f>
        <v>0</v>
      </c>
      <c r="S143" s="172"/>
      <c r="T143" s="174">
        <f>SUM(T144:T146)</f>
        <v>349.56</v>
      </c>
      <c r="AR143" s="175" t="s">
        <v>83</v>
      </c>
      <c r="AT143" s="176" t="s">
        <v>75</v>
      </c>
      <c r="AU143" s="176" t="s">
        <v>83</v>
      </c>
      <c r="AY143" s="175" t="s">
        <v>116</v>
      </c>
      <c r="BK143" s="177">
        <f>SUM(BK144:BK146)</f>
        <v>0</v>
      </c>
    </row>
    <row r="144" spans="1:65" s="2" customFormat="1" ht="24.2" customHeight="1">
      <c r="A144" s="31"/>
      <c r="B144" s="32"/>
      <c r="C144" s="180" t="s">
        <v>159</v>
      </c>
      <c r="D144" s="180" t="s">
        <v>119</v>
      </c>
      <c r="E144" s="181" t="s">
        <v>160</v>
      </c>
      <c r="F144" s="182" t="s">
        <v>161</v>
      </c>
      <c r="G144" s="183" t="s">
        <v>122</v>
      </c>
      <c r="H144" s="184">
        <v>17478</v>
      </c>
      <c r="I144" s="185"/>
      <c r="J144" s="186">
        <f>ROUND(I144*H144,2)</f>
        <v>0</v>
      </c>
      <c r="K144" s="187"/>
      <c r="L144" s="36"/>
      <c r="M144" s="188" t="s">
        <v>1</v>
      </c>
      <c r="N144" s="189" t="s">
        <v>41</v>
      </c>
      <c r="O144" s="68"/>
      <c r="P144" s="190">
        <f>O144*H144</f>
        <v>0</v>
      </c>
      <c r="Q144" s="190">
        <v>0</v>
      </c>
      <c r="R144" s="190">
        <f>Q144*H144</f>
        <v>0</v>
      </c>
      <c r="S144" s="190">
        <v>0.02</v>
      </c>
      <c r="T144" s="191">
        <f>S144*H144</f>
        <v>349.56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2" t="s">
        <v>123</v>
      </c>
      <c r="AT144" s="192" t="s">
        <v>119</v>
      </c>
      <c r="AU144" s="192" t="s">
        <v>85</v>
      </c>
      <c r="AY144" s="14" t="s">
        <v>116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4" t="s">
        <v>83</v>
      </c>
      <c r="BK144" s="193">
        <f>ROUND(I144*H144,2)</f>
        <v>0</v>
      </c>
      <c r="BL144" s="14" t="s">
        <v>123</v>
      </c>
      <c r="BM144" s="192" t="s">
        <v>162</v>
      </c>
    </row>
    <row r="145" spans="1:65" s="2" customFormat="1" ht="39">
      <c r="A145" s="31"/>
      <c r="B145" s="32"/>
      <c r="C145" s="33"/>
      <c r="D145" s="194" t="s">
        <v>125</v>
      </c>
      <c r="E145" s="33"/>
      <c r="F145" s="195" t="s">
        <v>163</v>
      </c>
      <c r="G145" s="33"/>
      <c r="H145" s="33"/>
      <c r="I145" s="196"/>
      <c r="J145" s="33"/>
      <c r="K145" s="33"/>
      <c r="L145" s="36"/>
      <c r="M145" s="197"/>
      <c r="N145" s="198"/>
      <c r="O145" s="68"/>
      <c r="P145" s="68"/>
      <c r="Q145" s="68"/>
      <c r="R145" s="68"/>
      <c r="S145" s="68"/>
      <c r="T145" s="6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T145" s="14" t="s">
        <v>125</v>
      </c>
      <c r="AU145" s="14" t="s">
        <v>85</v>
      </c>
    </row>
    <row r="146" spans="1:65" s="2" customFormat="1" ht="107.25">
      <c r="A146" s="31"/>
      <c r="B146" s="32"/>
      <c r="C146" s="33"/>
      <c r="D146" s="194" t="s">
        <v>127</v>
      </c>
      <c r="E146" s="33"/>
      <c r="F146" s="199" t="s">
        <v>164</v>
      </c>
      <c r="G146" s="33"/>
      <c r="H146" s="33"/>
      <c r="I146" s="196"/>
      <c r="J146" s="33"/>
      <c r="K146" s="33"/>
      <c r="L146" s="36"/>
      <c r="M146" s="197"/>
      <c r="N146" s="198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127</v>
      </c>
      <c r="AU146" s="14" t="s">
        <v>85</v>
      </c>
    </row>
    <row r="147" spans="1:65" s="12" customFormat="1" ht="22.9" customHeight="1">
      <c r="B147" s="164"/>
      <c r="C147" s="165"/>
      <c r="D147" s="166" t="s">
        <v>75</v>
      </c>
      <c r="E147" s="178" t="s">
        <v>165</v>
      </c>
      <c r="F147" s="178" t="s">
        <v>166</v>
      </c>
      <c r="G147" s="165"/>
      <c r="H147" s="165"/>
      <c r="I147" s="168"/>
      <c r="J147" s="179">
        <f>BK147</f>
        <v>0</v>
      </c>
      <c r="K147" s="165"/>
      <c r="L147" s="170"/>
      <c r="M147" s="171"/>
      <c r="N147" s="172"/>
      <c r="O147" s="172"/>
      <c r="P147" s="173">
        <f>SUM(P148:P156)</f>
        <v>0</v>
      </c>
      <c r="Q147" s="172"/>
      <c r="R147" s="173">
        <f>SUM(R148:R156)</f>
        <v>0</v>
      </c>
      <c r="S147" s="172"/>
      <c r="T147" s="174">
        <f>SUM(T148:T156)</f>
        <v>0</v>
      </c>
      <c r="AR147" s="175" t="s">
        <v>83</v>
      </c>
      <c r="AT147" s="176" t="s">
        <v>75</v>
      </c>
      <c r="AU147" s="176" t="s">
        <v>83</v>
      </c>
      <c r="AY147" s="175" t="s">
        <v>116</v>
      </c>
      <c r="BK147" s="177">
        <f>SUM(BK148:BK156)</f>
        <v>0</v>
      </c>
    </row>
    <row r="148" spans="1:65" s="2" customFormat="1" ht="21.75" customHeight="1">
      <c r="A148" s="31"/>
      <c r="B148" s="32"/>
      <c r="C148" s="180" t="s">
        <v>167</v>
      </c>
      <c r="D148" s="180" t="s">
        <v>119</v>
      </c>
      <c r="E148" s="181" t="s">
        <v>168</v>
      </c>
      <c r="F148" s="182" t="s">
        <v>169</v>
      </c>
      <c r="G148" s="183" t="s">
        <v>170</v>
      </c>
      <c r="H148" s="184">
        <v>25</v>
      </c>
      <c r="I148" s="185"/>
      <c r="J148" s="186">
        <f>ROUND(I148*H148,2)</f>
        <v>0</v>
      </c>
      <c r="K148" s="187"/>
      <c r="L148" s="36"/>
      <c r="M148" s="188" t="s">
        <v>1</v>
      </c>
      <c r="N148" s="189" t="s">
        <v>41</v>
      </c>
      <c r="O148" s="68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2" t="s">
        <v>123</v>
      </c>
      <c r="AT148" s="192" t="s">
        <v>119</v>
      </c>
      <c r="AU148" s="192" t="s">
        <v>85</v>
      </c>
      <c r="AY148" s="14" t="s">
        <v>116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4" t="s">
        <v>83</v>
      </c>
      <c r="BK148" s="193">
        <f>ROUND(I148*H148,2)</f>
        <v>0</v>
      </c>
      <c r="BL148" s="14" t="s">
        <v>123</v>
      </c>
      <c r="BM148" s="192" t="s">
        <v>171</v>
      </c>
    </row>
    <row r="149" spans="1:65" s="2" customFormat="1" ht="19.5">
      <c r="A149" s="31"/>
      <c r="B149" s="32"/>
      <c r="C149" s="33"/>
      <c r="D149" s="194" t="s">
        <v>125</v>
      </c>
      <c r="E149" s="33"/>
      <c r="F149" s="195" t="s">
        <v>172</v>
      </c>
      <c r="G149" s="33"/>
      <c r="H149" s="33"/>
      <c r="I149" s="196"/>
      <c r="J149" s="33"/>
      <c r="K149" s="33"/>
      <c r="L149" s="36"/>
      <c r="M149" s="197"/>
      <c r="N149" s="198"/>
      <c r="O149" s="68"/>
      <c r="P149" s="68"/>
      <c r="Q149" s="68"/>
      <c r="R149" s="68"/>
      <c r="S149" s="68"/>
      <c r="T149" s="6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4" t="s">
        <v>125</v>
      </c>
      <c r="AU149" s="14" t="s">
        <v>85</v>
      </c>
    </row>
    <row r="150" spans="1:65" s="2" customFormat="1" ht="39">
      <c r="A150" s="31"/>
      <c r="B150" s="32"/>
      <c r="C150" s="33"/>
      <c r="D150" s="194" t="s">
        <v>127</v>
      </c>
      <c r="E150" s="33"/>
      <c r="F150" s="199" t="s">
        <v>173</v>
      </c>
      <c r="G150" s="33"/>
      <c r="H150" s="33"/>
      <c r="I150" s="196"/>
      <c r="J150" s="33"/>
      <c r="K150" s="33"/>
      <c r="L150" s="36"/>
      <c r="M150" s="197"/>
      <c r="N150" s="198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127</v>
      </c>
      <c r="AU150" s="14" t="s">
        <v>85</v>
      </c>
    </row>
    <row r="151" spans="1:65" s="2" customFormat="1" ht="24.2" customHeight="1">
      <c r="A151" s="31"/>
      <c r="B151" s="32"/>
      <c r="C151" s="180" t="s">
        <v>174</v>
      </c>
      <c r="D151" s="180" t="s">
        <v>119</v>
      </c>
      <c r="E151" s="181" t="s">
        <v>175</v>
      </c>
      <c r="F151" s="182" t="s">
        <v>176</v>
      </c>
      <c r="G151" s="183" t="s">
        <v>170</v>
      </c>
      <c r="H151" s="184">
        <v>156.6</v>
      </c>
      <c r="I151" s="185"/>
      <c r="J151" s="186">
        <f>ROUND(I151*H151,2)</f>
        <v>0</v>
      </c>
      <c r="K151" s="187"/>
      <c r="L151" s="36"/>
      <c r="M151" s="188" t="s">
        <v>1</v>
      </c>
      <c r="N151" s="189" t="s">
        <v>41</v>
      </c>
      <c r="O151" s="68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2" t="s">
        <v>123</v>
      </c>
      <c r="AT151" s="192" t="s">
        <v>119</v>
      </c>
      <c r="AU151" s="192" t="s">
        <v>85</v>
      </c>
      <c r="AY151" s="14" t="s">
        <v>116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4" t="s">
        <v>83</v>
      </c>
      <c r="BK151" s="193">
        <f>ROUND(I151*H151,2)</f>
        <v>0</v>
      </c>
      <c r="BL151" s="14" t="s">
        <v>123</v>
      </c>
      <c r="BM151" s="192" t="s">
        <v>177</v>
      </c>
    </row>
    <row r="152" spans="1:65" s="2" customFormat="1" ht="29.25">
      <c r="A152" s="31"/>
      <c r="B152" s="32"/>
      <c r="C152" s="33"/>
      <c r="D152" s="194" t="s">
        <v>125</v>
      </c>
      <c r="E152" s="33"/>
      <c r="F152" s="195" t="s">
        <v>178</v>
      </c>
      <c r="G152" s="33"/>
      <c r="H152" s="33"/>
      <c r="I152" s="196"/>
      <c r="J152" s="33"/>
      <c r="K152" s="33"/>
      <c r="L152" s="36"/>
      <c r="M152" s="197"/>
      <c r="N152" s="198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125</v>
      </c>
      <c r="AU152" s="14" t="s">
        <v>85</v>
      </c>
    </row>
    <row r="153" spans="1:65" s="2" customFormat="1" ht="87.75">
      <c r="A153" s="31"/>
      <c r="B153" s="32"/>
      <c r="C153" s="33"/>
      <c r="D153" s="194" t="s">
        <v>127</v>
      </c>
      <c r="E153" s="33"/>
      <c r="F153" s="199" t="s">
        <v>179</v>
      </c>
      <c r="G153" s="33"/>
      <c r="H153" s="33"/>
      <c r="I153" s="196"/>
      <c r="J153" s="33"/>
      <c r="K153" s="33"/>
      <c r="L153" s="36"/>
      <c r="M153" s="197"/>
      <c r="N153" s="198"/>
      <c r="O153" s="68"/>
      <c r="P153" s="68"/>
      <c r="Q153" s="68"/>
      <c r="R153" s="68"/>
      <c r="S153" s="68"/>
      <c r="T153" s="6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4" t="s">
        <v>127</v>
      </c>
      <c r="AU153" s="14" t="s">
        <v>85</v>
      </c>
    </row>
    <row r="154" spans="1:65" s="2" customFormat="1" ht="24.2" customHeight="1">
      <c r="A154" s="31"/>
      <c r="B154" s="32"/>
      <c r="C154" s="180" t="s">
        <v>180</v>
      </c>
      <c r="D154" s="180" t="s">
        <v>119</v>
      </c>
      <c r="E154" s="181" t="s">
        <v>181</v>
      </c>
      <c r="F154" s="182" t="s">
        <v>182</v>
      </c>
      <c r="G154" s="183" t="s">
        <v>170</v>
      </c>
      <c r="H154" s="184">
        <v>801.9</v>
      </c>
      <c r="I154" s="185"/>
      <c r="J154" s="186">
        <f>ROUND(I154*H154,2)</f>
        <v>0</v>
      </c>
      <c r="K154" s="187"/>
      <c r="L154" s="36"/>
      <c r="M154" s="188" t="s">
        <v>1</v>
      </c>
      <c r="N154" s="189" t="s">
        <v>41</v>
      </c>
      <c r="O154" s="68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2" t="s">
        <v>123</v>
      </c>
      <c r="AT154" s="192" t="s">
        <v>119</v>
      </c>
      <c r="AU154" s="192" t="s">
        <v>85</v>
      </c>
      <c r="AY154" s="14" t="s">
        <v>116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4" t="s">
        <v>83</v>
      </c>
      <c r="BK154" s="193">
        <f>ROUND(I154*H154,2)</f>
        <v>0</v>
      </c>
      <c r="BL154" s="14" t="s">
        <v>123</v>
      </c>
      <c r="BM154" s="192" t="s">
        <v>183</v>
      </c>
    </row>
    <row r="155" spans="1:65" s="2" customFormat="1" ht="19.5">
      <c r="A155" s="31"/>
      <c r="B155" s="32"/>
      <c r="C155" s="33"/>
      <c r="D155" s="194" t="s">
        <v>125</v>
      </c>
      <c r="E155" s="33"/>
      <c r="F155" s="195" t="s">
        <v>184</v>
      </c>
      <c r="G155" s="33"/>
      <c r="H155" s="33"/>
      <c r="I155" s="196"/>
      <c r="J155" s="33"/>
      <c r="K155" s="33"/>
      <c r="L155" s="36"/>
      <c r="M155" s="197"/>
      <c r="N155" s="198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125</v>
      </c>
      <c r="AU155" s="14" t="s">
        <v>85</v>
      </c>
    </row>
    <row r="156" spans="1:65" s="2" customFormat="1" ht="136.5">
      <c r="A156" s="31"/>
      <c r="B156" s="32"/>
      <c r="C156" s="33"/>
      <c r="D156" s="194" t="s">
        <v>127</v>
      </c>
      <c r="E156" s="33"/>
      <c r="F156" s="199" t="s">
        <v>185</v>
      </c>
      <c r="G156" s="33"/>
      <c r="H156" s="33"/>
      <c r="I156" s="196"/>
      <c r="J156" s="33"/>
      <c r="K156" s="33"/>
      <c r="L156" s="36"/>
      <c r="M156" s="197"/>
      <c r="N156" s="198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127</v>
      </c>
      <c r="AU156" s="14" t="s">
        <v>85</v>
      </c>
    </row>
    <row r="157" spans="1:65" s="12" customFormat="1" ht="22.9" customHeight="1">
      <c r="B157" s="164"/>
      <c r="C157" s="165"/>
      <c r="D157" s="166" t="s">
        <v>75</v>
      </c>
      <c r="E157" s="178" t="s">
        <v>186</v>
      </c>
      <c r="F157" s="178" t="s">
        <v>187</v>
      </c>
      <c r="G157" s="165"/>
      <c r="H157" s="165"/>
      <c r="I157" s="168"/>
      <c r="J157" s="179">
        <f>BK157</f>
        <v>0</v>
      </c>
      <c r="K157" s="165"/>
      <c r="L157" s="170"/>
      <c r="M157" s="171"/>
      <c r="N157" s="172"/>
      <c r="O157" s="172"/>
      <c r="P157" s="173">
        <f>SUM(P158:P160)</f>
        <v>0</v>
      </c>
      <c r="Q157" s="172"/>
      <c r="R157" s="173">
        <f>SUM(R158:R160)</f>
        <v>0</v>
      </c>
      <c r="S157" s="172"/>
      <c r="T157" s="174">
        <f>SUM(T158:T160)</f>
        <v>0</v>
      </c>
      <c r="AR157" s="175" t="s">
        <v>83</v>
      </c>
      <c r="AT157" s="176" t="s">
        <v>75</v>
      </c>
      <c r="AU157" s="176" t="s">
        <v>83</v>
      </c>
      <c r="AY157" s="175" t="s">
        <v>116</v>
      </c>
      <c r="BK157" s="177">
        <f>SUM(BK158:BK160)</f>
        <v>0</v>
      </c>
    </row>
    <row r="158" spans="1:65" s="2" customFormat="1" ht="16.5" customHeight="1">
      <c r="A158" s="31"/>
      <c r="B158" s="32"/>
      <c r="C158" s="180" t="s">
        <v>188</v>
      </c>
      <c r="D158" s="180" t="s">
        <v>119</v>
      </c>
      <c r="E158" s="181" t="s">
        <v>189</v>
      </c>
      <c r="F158" s="182" t="s">
        <v>190</v>
      </c>
      <c r="G158" s="183" t="s">
        <v>170</v>
      </c>
      <c r="H158" s="184">
        <v>160</v>
      </c>
      <c r="I158" s="185"/>
      <c r="J158" s="186">
        <f>ROUND(I158*H158,2)</f>
        <v>0</v>
      </c>
      <c r="K158" s="187"/>
      <c r="L158" s="36"/>
      <c r="M158" s="188" t="s">
        <v>1</v>
      </c>
      <c r="N158" s="189" t="s">
        <v>41</v>
      </c>
      <c r="O158" s="68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2" t="s">
        <v>123</v>
      </c>
      <c r="AT158" s="192" t="s">
        <v>119</v>
      </c>
      <c r="AU158" s="192" t="s">
        <v>85</v>
      </c>
      <c r="AY158" s="14" t="s">
        <v>116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4" t="s">
        <v>83</v>
      </c>
      <c r="BK158" s="193">
        <f>ROUND(I158*H158,2)</f>
        <v>0</v>
      </c>
      <c r="BL158" s="14" t="s">
        <v>123</v>
      </c>
      <c r="BM158" s="192" t="s">
        <v>191</v>
      </c>
    </row>
    <row r="159" spans="1:65" s="2" customFormat="1" ht="19.5">
      <c r="A159" s="31"/>
      <c r="B159" s="32"/>
      <c r="C159" s="33"/>
      <c r="D159" s="194" t="s">
        <v>125</v>
      </c>
      <c r="E159" s="33"/>
      <c r="F159" s="195" t="s">
        <v>192</v>
      </c>
      <c r="G159" s="33"/>
      <c r="H159" s="33"/>
      <c r="I159" s="196"/>
      <c r="J159" s="33"/>
      <c r="K159" s="33"/>
      <c r="L159" s="36"/>
      <c r="M159" s="197"/>
      <c r="N159" s="198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4" t="s">
        <v>125</v>
      </c>
      <c r="AU159" s="14" t="s">
        <v>85</v>
      </c>
    </row>
    <row r="160" spans="1:65" s="2" customFormat="1" ht="39">
      <c r="A160" s="31"/>
      <c r="B160" s="32"/>
      <c r="C160" s="33"/>
      <c r="D160" s="194" t="s">
        <v>127</v>
      </c>
      <c r="E160" s="33"/>
      <c r="F160" s="199" t="s">
        <v>193</v>
      </c>
      <c r="G160" s="33"/>
      <c r="H160" s="33"/>
      <c r="I160" s="196"/>
      <c r="J160" s="33"/>
      <c r="K160" s="33"/>
      <c r="L160" s="36"/>
      <c r="M160" s="197"/>
      <c r="N160" s="198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127</v>
      </c>
      <c r="AU160" s="14" t="s">
        <v>85</v>
      </c>
    </row>
    <row r="161" spans="1:65" s="12" customFormat="1" ht="25.9" customHeight="1">
      <c r="B161" s="164"/>
      <c r="C161" s="165"/>
      <c r="D161" s="166" t="s">
        <v>75</v>
      </c>
      <c r="E161" s="167" t="s">
        <v>194</v>
      </c>
      <c r="F161" s="167" t="s">
        <v>195</v>
      </c>
      <c r="G161" s="165"/>
      <c r="H161" s="165"/>
      <c r="I161" s="168"/>
      <c r="J161" s="169">
        <f>BK161</f>
        <v>0</v>
      </c>
      <c r="K161" s="165"/>
      <c r="L161" s="170"/>
      <c r="M161" s="171"/>
      <c r="N161" s="172"/>
      <c r="O161" s="172"/>
      <c r="P161" s="173">
        <f>P162</f>
        <v>0</v>
      </c>
      <c r="Q161" s="172"/>
      <c r="R161" s="173">
        <f>R162</f>
        <v>0</v>
      </c>
      <c r="S161" s="172"/>
      <c r="T161" s="174">
        <f>T162</f>
        <v>0</v>
      </c>
      <c r="AR161" s="175" t="s">
        <v>196</v>
      </c>
      <c r="AT161" s="176" t="s">
        <v>75</v>
      </c>
      <c r="AU161" s="176" t="s">
        <v>76</v>
      </c>
      <c r="AY161" s="175" t="s">
        <v>116</v>
      </c>
      <c r="BK161" s="177">
        <f>BK162</f>
        <v>0</v>
      </c>
    </row>
    <row r="162" spans="1:65" s="12" customFormat="1" ht="22.9" customHeight="1">
      <c r="B162" s="164"/>
      <c r="C162" s="165"/>
      <c r="D162" s="166" t="s">
        <v>75</v>
      </c>
      <c r="E162" s="178" t="s">
        <v>197</v>
      </c>
      <c r="F162" s="178" t="s">
        <v>198</v>
      </c>
      <c r="G162" s="165"/>
      <c r="H162" s="165"/>
      <c r="I162" s="168"/>
      <c r="J162" s="179">
        <f>BK162</f>
        <v>0</v>
      </c>
      <c r="K162" s="165"/>
      <c r="L162" s="170"/>
      <c r="M162" s="171"/>
      <c r="N162" s="172"/>
      <c r="O162" s="172"/>
      <c r="P162" s="173">
        <f>SUM(P163:P194)</f>
        <v>0</v>
      </c>
      <c r="Q162" s="172"/>
      <c r="R162" s="173">
        <f>SUM(R163:R194)</f>
        <v>0</v>
      </c>
      <c r="S162" s="172"/>
      <c r="T162" s="174">
        <f>SUM(T163:T194)</f>
        <v>0</v>
      </c>
      <c r="AR162" s="175" t="s">
        <v>196</v>
      </c>
      <c r="AT162" s="176" t="s">
        <v>75</v>
      </c>
      <c r="AU162" s="176" t="s">
        <v>83</v>
      </c>
      <c r="AY162" s="175" t="s">
        <v>116</v>
      </c>
      <c r="BK162" s="177">
        <f>SUM(BK163:BK194)</f>
        <v>0</v>
      </c>
    </row>
    <row r="163" spans="1:65" s="2" customFormat="1" ht="16.5" customHeight="1">
      <c r="A163" s="31"/>
      <c r="B163" s="32"/>
      <c r="C163" s="180" t="s">
        <v>199</v>
      </c>
      <c r="D163" s="180" t="s">
        <v>119</v>
      </c>
      <c r="E163" s="181" t="s">
        <v>200</v>
      </c>
      <c r="F163" s="182" t="s">
        <v>198</v>
      </c>
      <c r="G163" s="183" t="s">
        <v>201</v>
      </c>
      <c r="H163" s="184">
        <v>1</v>
      </c>
      <c r="I163" s="185"/>
      <c r="J163" s="186">
        <f>ROUND(I163*H163,2)</f>
        <v>0</v>
      </c>
      <c r="K163" s="187"/>
      <c r="L163" s="36"/>
      <c r="M163" s="188" t="s">
        <v>1</v>
      </c>
      <c r="N163" s="189" t="s">
        <v>41</v>
      </c>
      <c r="O163" s="68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2" t="s">
        <v>202</v>
      </c>
      <c r="AT163" s="192" t="s">
        <v>119</v>
      </c>
      <c r="AU163" s="192" t="s">
        <v>85</v>
      </c>
      <c r="AY163" s="14" t="s">
        <v>116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4" t="s">
        <v>83</v>
      </c>
      <c r="BK163" s="193">
        <f>ROUND(I163*H163,2)</f>
        <v>0</v>
      </c>
      <c r="BL163" s="14" t="s">
        <v>202</v>
      </c>
      <c r="BM163" s="192" t="s">
        <v>203</v>
      </c>
    </row>
    <row r="164" spans="1:65" s="2" customFormat="1">
      <c r="A164" s="31"/>
      <c r="B164" s="32"/>
      <c r="C164" s="33"/>
      <c r="D164" s="194" t="s">
        <v>125</v>
      </c>
      <c r="E164" s="33"/>
      <c r="F164" s="195" t="s">
        <v>198</v>
      </c>
      <c r="G164" s="33"/>
      <c r="H164" s="33"/>
      <c r="I164" s="196"/>
      <c r="J164" s="33"/>
      <c r="K164" s="33"/>
      <c r="L164" s="36"/>
      <c r="M164" s="197"/>
      <c r="N164" s="198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125</v>
      </c>
      <c r="AU164" s="14" t="s">
        <v>85</v>
      </c>
    </row>
    <row r="165" spans="1:65" s="2" customFormat="1" ht="97.5">
      <c r="A165" s="31"/>
      <c r="B165" s="32"/>
      <c r="C165" s="33"/>
      <c r="D165" s="194" t="s">
        <v>127</v>
      </c>
      <c r="E165" s="33"/>
      <c r="F165" s="199" t="s">
        <v>204</v>
      </c>
      <c r="G165" s="33"/>
      <c r="H165" s="33"/>
      <c r="I165" s="196"/>
      <c r="J165" s="33"/>
      <c r="K165" s="33"/>
      <c r="L165" s="36"/>
      <c r="M165" s="197"/>
      <c r="N165" s="198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127</v>
      </c>
      <c r="AU165" s="14" t="s">
        <v>85</v>
      </c>
    </row>
    <row r="166" spans="1:65" s="2" customFormat="1" ht="16.5" customHeight="1">
      <c r="A166" s="31"/>
      <c r="B166" s="32"/>
      <c r="C166" s="180" t="s">
        <v>205</v>
      </c>
      <c r="D166" s="180" t="s">
        <v>119</v>
      </c>
      <c r="E166" s="181" t="s">
        <v>206</v>
      </c>
      <c r="F166" s="182" t="s">
        <v>207</v>
      </c>
      <c r="G166" s="183" t="s">
        <v>201</v>
      </c>
      <c r="H166" s="184">
        <v>1</v>
      </c>
      <c r="I166" s="185"/>
      <c r="J166" s="186">
        <f>ROUND(I166*H166,2)</f>
        <v>0</v>
      </c>
      <c r="K166" s="187"/>
      <c r="L166" s="36"/>
      <c r="M166" s="188" t="s">
        <v>1</v>
      </c>
      <c r="N166" s="189" t="s">
        <v>41</v>
      </c>
      <c r="O166" s="68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2" t="s">
        <v>202</v>
      </c>
      <c r="AT166" s="192" t="s">
        <v>119</v>
      </c>
      <c r="AU166" s="192" t="s">
        <v>85</v>
      </c>
      <c r="AY166" s="14" t="s">
        <v>116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4" t="s">
        <v>83</v>
      </c>
      <c r="BK166" s="193">
        <f>ROUND(I166*H166,2)</f>
        <v>0</v>
      </c>
      <c r="BL166" s="14" t="s">
        <v>202</v>
      </c>
      <c r="BM166" s="192" t="s">
        <v>208</v>
      </c>
    </row>
    <row r="167" spans="1:65" s="2" customFormat="1">
      <c r="A167" s="31"/>
      <c r="B167" s="32"/>
      <c r="C167" s="33"/>
      <c r="D167" s="194" t="s">
        <v>125</v>
      </c>
      <c r="E167" s="33"/>
      <c r="F167" s="195" t="s">
        <v>207</v>
      </c>
      <c r="G167" s="33"/>
      <c r="H167" s="33"/>
      <c r="I167" s="196"/>
      <c r="J167" s="33"/>
      <c r="K167" s="33"/>
      <c r="L167" s="36"/>
      <c r="M167" s="197"/>
      <c r="N167" s="198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125</v>
      </c>
      <c r="AU167" s="14" t="s">
        <v>85</v>
      </c>
    </row>
    <row r="168" spans="1:65" s="2" customFormat="1" ht="39">
      <c r="A168" s="31"/>
      <c r="B168" s="32"/>
      <c r="C168" s="33"/>
      <c r="D168" s="194" t="s">
        <v>127</v>
      </c>
      <c r="E168" s="33"/>
      <c r="F168" s="199" t="s">
        <v>209</v>
      </c>
      <c r="G168" s="33"/>
      <c r="H168" s="33"/>
      <c r="I168" s="196"/>
      <c r="J168" s="33"/>
      <c r="K168" s="33"/>
      <c r="L168" s="36"/>
      <c r="M168" s="197"/>
      <c r="N168" s="198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127</v>
      </c>
      <c r="AU168" s="14" t="s">
        <v>85</v>
      </c>
    </row>
    <row r="169" spans="1:65" s="2" customFormat="1" ht="16.5" customHeight="1">
      <c r="A169" s="31"/>
      <c r="B169" s="32"/>
      <c r="C169" s="180" t="s">
        <v>210</v>
      </c>
      <c r="D169" s="180" t="s">
        <v>119</v>
      </c>
      <c r="E169" s="181" t="s">
        <v>211</v>
      </c>
      <c r="F169" s="182" t="s">
        <v>212</v>
      </c>
      <c r="G169" s="183" t="s">
        <v>201</v>
      </c>
      <c r="H169" s="184">
        <v>1</v>
      </c>
      <c r="I169" s="185"/>
      <c r="J169" s="186">
        <f>ROUND(I169*H169,2)</f>
        <v>0</v>
      </c>
      <c r="K169" s="187"/>
      <c r="L169" s="36"/>
      <c r="M169" s="188" t="s">
        <v>1</v>
      </c>
      <c r="N169" s="189" t="s">
        <v>41</v>
      </c>
      <c r="O169" s="68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2" t="s">
        <v>202</v>
      </c>
      <c r="AT169" s="192" t="s">
        <v>119</v>
      </c>
      <c r="AU169" s="192" t="s">
        <v>85</v>
      </c>
      <c r="AY169" s="14" t="s">
        <v>116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4" t="s">
        <v>83</v>
      </c>
      <c r="BK169" s="193">
        <f>ROUND(I169*H169,2)</f>
        <v>0</v>
      </c>
      <c r="BL169" s="14" t="s">
        <v>202</v>
      </c>
      <c r="BM169" s="192" t="s">
        <v>213</v>
      </c>
    </row>
    <row r="170" spans="1:65" s="2" customFormat="1">
      <c r="A170" s="31"/>
      <c r="B170" s="32"/>
      <c r="C170" s="33"/>
      <c r="D170" s="194" t="s">
        <v>125</v>
      </c>
      <c r="E170" s="33"/>
      <c r="F170" s="195" t="s">
        <v>212</v>
      </c>
      <c r="G170" s="33"/>
      <c r="H170" s="33"/>
      <c r="I170" s="196"/>
      <c r="J170" s="33"/>
      <c r="K170" s="33"/>
      <c r="L170" s="36"/>
      <c r="M170" s="197"/>
      <c r="N170" s="198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125</v>
      </c>
      <c r="AU170" s="14" t="s">
        <v>85</v>
      </c>
    </row>
    <row r="171" spans="1:65" s="2" customFormat="1" ht="48.75">
      <c r="A171" s="31"/>
      <c r="B171" s="32"/>
      <c r="C171" s="33"/>
      <c r="D171" s="194" t="s">
        <v>127</v>
      </c>
      <c r="E171" s="33"/>
      <c r="F171" s="199" t="s">
        <v>214</v>
      </c>
      <c r="G171" s="33"/>
      <c r="H171" s="33"/>
      <c r="I171" s="196"/>
      <c r="J171" s="33"/>
      <c r="K171" s="33"/>
      <c r="L171" s="36"/>
      <c r="M171" s="197"/>
      <c r="N171" s="198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127</v>
      </c>
      <c r="AU171" s="14" t="s">
        <v>85</v>
      </c>
    </row>
    <row r="172" spans="1:65" s="2" customFormat="1" ht="16.5" customHeight="1">
      <c r="A172" s="31"/>
      <c r="B172" s="32"/>
      <c r="C172" s="180" t="s">
        <v>215</v>
      </c>
      <c r="D172" s="180" t="s">
        <v>119</v>
      </c>
      <c r="E172" s="181" t="s">
        <v>216</v>
      </c>
      <c r="F172" s="182" t="s">
        <v>217</v>
      </c>
      <c r="G172" s="183" t="s">
        <v>218</v>
      </c>
      <c r="H172" s="184">
        <v>1</v>
      </c>
      <c r="I172" s="185"/>
      <c r="J172" s="186">
        <f>ROUND(I172*H172,2)</f>
        <v>0</v>
      </c>
      <c r="K172" s="187"/>
      <c r="L172" s="36"/>
      <c r="M172" s="188" t="s">
        <v>1</v>
      </c>
      <c r="N172" s="189" t="s">
        <v>41</v>
      </c>
      <c r="O172" s="68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2" t="s">
        <v>202</v>
      </c>
      <c r="AT172" s="192" t="s">
        <v>119</v>
      </c>
      <c r="AU172" s="192" t="s">
        <v>85</v>
      </c>
      <c r="AY172" s="14" t="s">
        <v>116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4" t="s">
        <v>83</v>
      </c>
      <c r="BK172" s="193">
        <f>ROUND(I172*H172,2)</f>
        <v>0</v>
      </c>
      <c r="BL172" s="14" t="s">
        <v>202</v>
      </c>
      <c r="BM172" s="192" t="s">
        <v>219</v>
      </c>
    </row>
    <row r="173" spans="1:65" s="2" customFormat="1">
      <c r="A173" s="31"/>
      <c r="B173" s="32"/>
      <c r="C173" s="33"/>
      <c r="D173" s="194" t="s">
        <v>125</v>
      </c>
      <c r="E173" s="33"/>
      <c r="F173" s="195" t="s">
        <v>217</v>
      </c>
      <c r="G173" s="33"/>
      <c r="H173" s="33"/>
      <c r="I173" s="196"/>
      <c r="J173" s="33"/>
      <c r="K173" s="33"/>
      <c r="L173" s="36"/>
      <c r="M173" s="197"/>
      <c r="N173" s="198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125</v>
      </c>
      <c r="AU173" s="14" t="s">
        <v>85</v>
      </c>
    </row>
    <row r="174" spans="1:65" s="2" customFormat="1" ht="58.5">
      <c r="A174" s="31"/>
      <c r="B174" s="32"/>
      <c r="C174" s="33"/>
      <c r="D174" s="194" t="s">
        <v>127</v>
      </c>
      <c r="E174" s="33"/>
      <c r="F174" s="199" t="s">
        <v>220</v>
      </c>
      <c r="G174" s="33"/>
      <c r="H174" s="33"/>
      <c r="I174" s="196"/>
      <c r="J174" s="33"/>
      <c r="K174" s="33"/>
      <c r="L174" s="36"/>
      <c r="M174" s="197"/>
      <c r="N174" s="198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127</v>
      </c>
      <c r="AU174" s="14" t="s">
        <v>85</v>
      </c>
    </row>
    <row r="175" spans="1:65" s="2" customFormat="1" ht="16.5" customHeight="1">
      <c r="A175" s="31"/>
      <c r="B175" s="32"/>
      <c r="C175" s="180" t="s">
        <v>8</v>
      </c>
      <c r="D175" s="180" t="s">
        <v>119</v>
      </c>
      <c r="E175" s="181" t="s">
        <v>221</v>
      </c>
      <c r="F175" s="182" t="s">
        <v>222</v>
      </c>
      <c r="G175" s="183" t="s">
        <v>201</v>
      </c>
      <c r="H175" s="184">
        <v>1</v>
      </c>
      <c r="I175" s="185"/>
      <c r="J175" s="186">
        <f>ROUND(I175*H175,2)</f>
        <v>0</v>
      </c>
      <c r="K175" s="187"/>
      <c r="L175" s="36"/>
      <c r="M175" s="188" t="s">
        <v>1</v>
      </c>
      <c r="N175" s="189" t="s">
        <v>41</v>
      </c>
      <c r="O175" s="68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2" t="s">
        <v>202</v>
      </c>
      <c r="AT175" s="192" t="s">
        <v>119</v>
      </c>
      <c r="AU175" s="192" t="s">
        <v>85</v>
      </c>
      <c r="AY175" s="14" t="s">
        <v>116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4" t="s">
        <v>83</v>
      </c>
      <c r="BK175" s="193">
        <f>ROUND(I175*H175,2)</f>
        <v>0</v>
      </c>
      <c r="BL175" s="14" t="s">
        <v>202</v>
      </c>
      <c r="BM175" s="192" t="s">
        <v>223</v>
      </c>
    </row>
    <row r="176" spans="1:65" s="2" customFormat="1">
      <c r="A176" s="31"/>
      <c r="B176" s="32"/>
      <c r="C176" s="33"/>
      <c r="D176" s="194" t="s">
        <v>125</v>
      </c>
      <c r="E176" s="33"/>
      <c r="F176" s="195" t="s">
        <v>222</v>
      </c>
      <c r="G176" s="33"/>
      <c r="H176" s="33"/>
      <c r="I176" s="196"/>
      <c r="J176" s="33"/>
      <c r="K176" s="33"/>
      <c r="L176" s="36"/>
      <c r="M176" s="197"/>
      <c r="N176" s="198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125</v>
      </c>
      <c r="AU176" s="14" t="s">
        <v>85</v>
      </c>
    </row>
    <row r="177" spans="1:65" s="2" customFormat="1" ht="16.5" customHeight="1">
      <c r="A177" s="31"/>
      <c r="B177" s="32"/>
      <c r="C177" s="180" t="s">
        <v>224</v>
      </c>
      <c r="D177" s="180" t="s">
        <v>119</v>
      </c>
      <c r="E177" s="181" t="s">
        <v>225</v>
      </c>
      <c r="F177" s="182" t="s">
        <v>226</v>
      </c>
      <c r="G177" s="183" t="s">
        <v>201</v>
      </c>
      <c r="H177" s="184">
        <v>1</v>
      </c>
      <c r="I177" s="185"/>
      <c r="J177" s="186">
        <f>ROUND(I177*H177,2)</f>
        <v>0</v>
      </c>
      <c r="K177" s="187"/>
      <c r="L177" s="36"/>
      <c r="M177" s="188" t="s">
        <v>1</v>
      </c>
      <c r="N177" s="189" t="s">
        <v>41</v>
      </c>
      <c r="O177" s="68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2" t="s">
        <v>202</v>
      </c>
      <c r="AT177" s="192" t="s">
        <v>119</v>
      </c>
      <c r="AU177" s="192" t="s">
        <v>85</v>
      </c>
      <c r="AY177" s="14" t="s">
        <v>116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4" t="s">
        <v>83</v>
      </c>
      <c r="BK177" s="193">
        <f>ROUND(I177*H177,2)</f>
        <v>0</v>
      </c>
      <c r="BL177" s="14" t="s">
        <v>202</v>
      </c>
      <c r="BM177" s="192" t="s">
        <v>227</v>
      </c>
    </row>
    <row r="178" spans="1:65" s="2" customFormat="1">
      <c r="A178" s="31"/>
      <c r="B178" s="32"/>
      <c r="C178" s="33"/>
      <c r="D178" s="194" t="s">
        <v>125</v>
      </c>
      <c r="E178" s="33"/>
      <c r="F178" s="195" t="s">
        <v>226</v>
      </c>
      <c r="G178" s="33"/>
      <c r="H178" s="33"/>
      <c r="I178" s="196"/>
      <c r="J178" s="33"/>
      <c r="K178" s="33"/>
      <c r="L178" s="36"/>
      <c r="M178" s="197"/>
      <c r="N178" s="198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125</v>
      </c>
      <c r="AU178" s="14" t="s">
        <v>85</v>
      </c>
    </row>
    <row r="179" spans="1:65" s="2" customFormat="1" ht="24.2" customHeight="1">
      <c r="A179" s="31"/>
      <c r="B179" s="32"/>
      <c r="C179" s="180" t="s">
        <v>228</v>
      </c>
      <c r="D179" s="180" t="s">
        <v>119</v>
      </c>
      <c r="E179" s="181" t="s">
        <v>229</v>
      </c>
      <c r="F179" s="182" t="s">
        <v>230</v>
      </c>
      <c r="G179" s="183" t="s">
        <v>201</v>
      </c>
      <c r="H179" s="184">
        <v>1</v>
      </c>
      <c r="I179" s="185"/>
      <c r="J179" s="186">
        <f>ROUND(I179*H179,2)</f>
        <v>0</v>
      </c>
      <c r="K179" s="187"/>
      <c r="L179" s="36"/>
      <c r="M179" s="188" t="s">
        <v>1</v>
      </c>
      <c r="N179" s="189" t="s">
        <v>41</v>
      </c>
      <c r="O179" s="68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2" t="s">
        <v>123</v>
      </c>
      <c r="AT179" s="192" t="s">
        <v>119</v>
      </c>
      <c r="AU179" s="192" t="s">
        <v>85</v>
      </c>
      <c r="AY179" s="14" t="s">
        <v>116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4" t="s">
        <v>83</v>
      </c>
      <c r="BK179" s="193">
        <f>ROUND(I179*H179,2)</f>
        <v>0</v>
      </c>
      <c r="BL179" s="14" t="s">
        <v>123</v>
      </c>
      <c r="BM179" s="192" t="s">
        <v>231</v>
      </c>
    </row>
    <row r="180" spans="1:65" s="2" customFormat="1">
      <c r="A180" s="31"/>
      <c r="B180" s="32"/>
      <c r="C180" s="33"/>
      <c r="D180" s="194" t="s">
        <v>125</v>
      </c>
      <c r="E180" s="33"/>
      <c r="F180" s="195" t="s">
        <v>230</v>
      </c>
      <c r="G180" s="33"/>
      <c r="H180" s="33"/>
      <c r="I180" s="196"/>
      <c r="J180" s="33"/>
      <c r="K180" s="33"/>
      <c r="L180" s="36"/>
      <c r="M180" s="197"/>
      <c r="N180" s="198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125</v>
      </c>
      <c r="AU180" s="14" t="s">
        <v>85</v>
      </c>
    </row>
    <row r="181" spans="1:65" s="2" customFormat="1" ht="16.5" customHeight="1">
      <c r="A181" s="31"/>
      <c r="B181" s="32"/>
      <c r="C181" s="180" t="s">
        <v>157</v>
      </c>
      <c r="D181" s="180" t="s">
        <v>119</v>
      </c>
      <c r="E181" s="181" t="s">
        <v>232</v>
      </c>
      <c r="F181" s="182" t="s">
        <v>233</v>
      </c>
      <c r="G181" s="183" t="s">
        <v>201</v>
      </c>
      <c r="H181" s="184">
        <v>1</v>
      </c>
      <c r="I181" s="185"/>
      <c r="J181" s="186">
        <f>ROUND(I181*H181,2)</f>
        <v>0</v>
      </c>
      <c r="K181" s="187"/>
      <c r="L181" s="36"/>
      <c r="M181" s="188" t="s">
        <v>1</v>
      </c>
      <c r="N181" s="189" t="s">
        <v>41</v>
      </c>
      <c r="O181" s="68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2" t="s">
        <v>123</v>
      </c>
      <c r="AT181" s="192" t="s">
        <v>119</v>
      </c>
      <c r="AU181" s="192" t="s">
        <v>85</v>
      </c>
      <c r="AY181" s="14" t="s">
        <v>116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4" t="s">
        <v>83</v>
      </c>
      <c r="BK181" s="193">
        <f>ROUND(I181*H181,2)</f>
        <v>0</v>
      </c>
      <c r="BL181" s="14" t="s">
        <v>123</v>
      </c>
      <c r="BM181" s="192" t="s">
        <v>234</v>
      </c>
    </row>
    <row r="182" spans="1:65" s="2" customFormat="1">
      <c r="A182" s="31"/>
      <c r="B182" s="32"/>
      <c r="C182" s="33"/>
      <c r="D182" s="194" t="s">
        <v>125</v>
      </c>
      <c r="E182" s="33"/>
      <c r="F182" s="195" t="s">
        <v>233</v>
      </c>
      <c r="G182" s="33"/>
      <c r="H182" s="33"/>
      <c r="I182" s="196"/>
      <c r="J182" s="33"/>
      <c r="K182" s="33"/>
      <c r="L182" s="36"/>
      <c r="M182" s="197"/>
      <c r="N182" s="198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125</v>
      </c>
      <c r="AU182" s="14" t="s">
        <v>85</v>
      </c>
    </row>
    <row r="183" spans="1:65" s="2" customFormat="1" ht="16.5" customHeight="1">
      <c r="A183" s="31"/>
      <c r="B183" s="32"/>
      <c r="C183" s="180" t="s">
        <v>235</v>
      </c>
      <c r="D183" s="180" t="s">
        <v>119</v>
      </c>
      <c r="E183" s="181" t="s">
        <v>236</v>
      </c>
      <c r="F183" s="182" t="s">
        <v>237</v>
      </c>
      <c r="G183" s="183" t="s">
        <v>238</v>
      </c>
      <c r="H183" s="184">
        <v>4</v>
      </c>
      <c r="I183" s="185"/>
      <c r="J183" s="186">
        <f>ROUND(I183*H183,2)</f>
        <v>0</v>
      </c>
      <c r="K183" s="187"/>
      <c r="L183" s="36"/>
      <c r="M183" s="188" t="s">
        <v>1</v>
      </c>
      <c r="N183" s="189" t="s">
        <v>41</v>
      </c>
      <c r="O183" s="68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2" t="s">
        <v>202</v>
      </c>
      <c r="AT183" s="192" t="s">
        <v>119</v>
      </c>
      <c r="AU183" s="192" t="s">
        <v>85</v>
      </c>
      <c r="AY183" s="14" t="s">
        <v>116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14" t="s">
        <v>83</v>
      </c>
      <c r="BK183" s="193">
        <f>ROUND(I183*H183,2)</f>
        <v>0</v>
      </c>
      <c r="BL183" s="14" t="s">
        <v>202</v>
      </c>
      <c r="BM183" s="192" t="s">
        <v>239</v>
      </c>
    </row>
    <row r="184" spans="1:65" s="2" customFormat="1">
      <c r="A184" s="31"/>
      <c r="B184" s="32"/>
      <c r="C184" s="33"/>
      <c r="D184" s="194" t="s">
        <v>125</v>
      </c>
      <c r="E184" s="33"/>
      <c r="F184" s="195" t="s">
        <v>237</v>
      </c>
      <c r="G184" s="33"/>
      <c r="H184" s="33"/>
      <c r="I184" s="196"/>
      <c r="J184" s="33"/>
      <c r="K184" s="33"/>
      <c r="L184" s="36"/>
      <c r="M184" s="197"/>
      <c r="N184" s="198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125</v>
      </c>
      <c r="AU184" s="14" t="s">
        <v>85</v>
      </c>
    </row>
    <row r="185" spans="1:65" s="2" customFormat="1" ht="58.5">
      <c r="A185" s="31"/>
      <c r="B185" s="32"/>
      <c r="C185" s="33"/>
      <c r="D185" s="194" t="s">
        <v>127</v>
      </c>
      <c r="E185" s="33"/>
      <c r="F185" s="199" t="s">
        <v>240</v>
      </c>
      <c r="G185" s="33"/>
      <c r="H185" s="33"/>
      <c r="I185" s="196"/>
      <c r="J185" s="33"/>
      <c r="K185" s="33"/>
      <c r="L185" s="36"/>
      <c r="M185" s="197"/>
      <c r="N185" s="198"/>
      <c r="O185" s="68"/>
      <c r="P185" s="68"/>
      <c r="Q185" s="68"/>
      <c r="R185" s="68"/>
      <c r="S185" s="68"/>
      <c r="T185" s="6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4" t="s">
        <v>127</v>
      </c>
      <c r="AU185" s="14" t="s">
        <v>85</v>
      </c>
    </row>
    <row r="186" spans="1:65" s="2" customFormat="1" ht="16.5" customHeight="1">
      <c r="A186" s="31"/>
      <c r="B186" s="32"/>
      <c r="C186" s="180" t="s">
        <v>241</v>
      </c>
      <c r="D186" s="180" t="s">
        <v>119</v>
      </c>
      <c r="E186" s="181" t="s">
        <v>242</v>
      </c>
      <c r="F186" s="182" t="s">
        <v>243</v>
      </c>
      <c r="G186" s="183" t="s">
        <v>201</v>
      </c>
      <c r="H186" s="184">
        <v>1</v>
      </c>
      <c r="I186" s="185"/>
      <c r="J186" s="186">
        <f>ROUND(I186*H186,2)</f>
        <v>0</v>
      </c>
      <c r="K186" s="187"/>
      <c r="L186" s="36"/>
      <c r="M186" s="188" t="s">
        <v>1</v>
      </c>
      <c r="N186" s="189" t="s">
        <v>41</v>
      </c>
      <c r="O186" s="68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2" t="s">
        <v>202</v>
      </c>
      <c r="AT186" s="192" t="s">
        <v>119</v>
      </c>
      <c r="AU186" s="192" t="s">
        <v>85</v>
      </c>
      <c r="AY186" s="14" t="s">
        <v>116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14" t="s">
        <v>83</v>
      </c>
      <c r="BK186" s="193">
        <f>ROUND(I186*H186,2)</f>
        <v>0</v>
      </c>
      <c r="BL186" s="14" t="s">
        <v>202</v>
      </c>
      <c r="BM186" s="192" t="s">
        <v>244</v>
      </c>
    </row>
    <row r="187" spans="1:65" s="2" customFormat="1">
      <c r="A187" s="31"/>
      <c r="B187" s="32"/>
      <c r="C187" s="33"/>
      <c r="D187" s="194" t="s">
        <v>125</v>
      </c>
      <c r="E187" s="33"/>
      <c r="F187" s="195" t="s">
        <v>243</v>
      </c>
      <c r="G187" s="33"/>
      <c r="H187" s="33"/>
      <c r="I187" s="196"/>
      <c r="J187" s="33"/>
      <c r="K187" s="33"/>
      <c r="L187" s="36"/>
      <c r="M187" s="197"/>
      <c r="N187" s="198"/>
      <c r="O187" s="68"/>
      <c r="P187" s="68"/>
      <c r="Q187" s="68"/>
      <c r="R187" s="68"/>
      <c r="S187" s="68"/>
      <c r="T187" s="6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4" t="s">
        <v>125</v>
      </c>
      <c r="AU187" s="14" t="s">
        <v>85</v>
      </c>
    </row>
    <row r="188" spans="1:65" s="2" customFormat="1" ht="87.75">
      <c r="A188" s="31"/>
      <c r="B188" s="32"/>
      <c r="C188" s="33"/>
      <c r="D188" s="194" t="s">
        <v>127</v>
      </c>
      <c r="E188" s="33"/>
      <c r="F188" s="199" t="s">
        <v>245</v>
      </c>
      <c r="G188" s="33"/>
      <c r="H188" s="33"/>
      <c r="I188" s="196"/>
      <c r="J188" s="33"/>
      <c r="K188" s="33"/>
      <c r="L188" s="36"/>
      <c r="M188" s="197"/>
      <c r="N188" s="198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127</v>
      </c>
      <c r="AU188" s="14" t="s">
        <v>85</v>
      </c>
    </row>
    <row r="189" spans="1:65" s="2" customFormat="1" ht="24.2" customHeight="1">
      <c r="A189" s="31"/>
      <c r="B189" s="32"/>
      <c r="C189" s="180" t="s">
        <v>246</v>
      </c>
      <c r="D189" s="180" t="s">
        <v>119</v>
      </c>
      <c r="E189" s="181" t="s">
        <v>247</v>
      </c>
      <c r="F189" s="182" t="s">
        <v>248</v>
      </c>
      <c r="G189" s="183" t="s">
        <v>201</v>
      </c>
      <c r="H189" s="184">
        <v>1</v>
      </c>
      <c r="I189" s="185"/>
      <c r="J189" s="186">
        <f>ROUND(I189*H189,2)</f>
        <v>0</v>
      </c>
      <c r="K189" s="187"/>
      <c r="L189" s="36"/>
      <c r="M189" s="188" t="s">
        <v>1</v>
      </c>
      <c r="N189" s="189" t="s">
        <v>41</v>
      </c>
      <c r="O189" s="68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2" t="s">
        <v>123</v>
      </c>
      <c r="AT189" s="192" t="s">
        <v>119</v>
      </c>
      <c r="AU189" s="192" t="s">
        <v>85</v>
      </c>
      <c r="AY189" s="14" t="s">
        <v>116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4" t="s">
        <v>83</v>
      </c>
      <c r="BK189" s="193">
        <f>ROUND(I189*H189,2)</f>
        <v>0</v>
      </c>
      <c r="BL189" s="14" t="s">
        <v>123</v>
      </c>
      <c r="BM189" s="192" t="s">
        <v>249</v>
      </c>
    </row>
    <row r="190" spans="1:65" s="2" customFormat="1">
      <c r="A190" s="31"/>
      <c r="B190" s="32"/>
      <c r="C190" s="33"/>
      <c r="D190" s="194" t="s">
        <v>125</v>
      </c>
      <c r="E190" s="33"/>
      <c r="F190" s="195" t="s">
        <v>250</v>
      </c>
      <c r="G190" s="33"/>
      <c r="H190" s="33"/>
      <c r="I190" s="196"/>
      <c r="J190" s="33"/>
      <c r="K190" s="33"/>
      <c r="L190" s="36"/>
      <c r="M190" s="197"/>
      <c r="N190" s="198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125</v>
      </c>
      <c r="AU190" s="14" t="s">
        <v>85</v>
      </c>
    </row>
    <row r="191" spans="1:65" s="2" customFormat="1" ht="58.5">
      <c r="A191" s="31"/>
      <c r="B191" s="32"/>
      <c r="C191" s="33"/>
      <c r="D191" s="194" t="s">
        <v>127</v>
      </c>
      <c r="E191" s="33"/>
      <c r="F191" s="199" t="s">
        <v>251</v>
      </c>
      <c r="G191" s="33"/>
      <c r="H191" s="33"/>
      <c r="I191" s="196"/>
      <c r="J191" s="33"/>
      <c r="K191" s="33"/>
      <c r="L191" s="36"/>
      <c r="M191" s="197"/>
      <c r="N191" s="198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127</v>
      </c>
      <c r="AU191" s="14" t="s">
        <v>85</v>
      </c>
    </row>
    <row r="192" spans="1:65" s="2" customFormat="1" ht="16.5" customHeight="1">
      <c r="A192" s="31"/>
      <c r="B192" s="32"/>
      <c r="C192" s="180" t="s">
        <v>252</v>
      </c>
      <c r="D192" s="180" t="s">
        <v>119</v>
      </c>
      <c r="E192" s="181" t="s">
        <v>253</v>
      </c>
      <c r="F192" s="182" t="s">
        <v>254</v>
      </c>
      <c r="G192" s="183" t="s">
        <v>218</v>
      </c>
      <c r="H192" s="184">
        <v>1</v>
      </c>
      <c r="I192" s="185"/>
      <c r="J192" s="186">
        <f>ROUND(I192*H192,2)</f>
        <v>0</v>
      </c>
      <c r="K192" s="187"/>
      <c r="L192" s="36"/>
      <c r="M192" s="188" t="s">
        <v>1</v>
      </c>
      <c r="N192" s="189" t="s">
        <v>41</v>
      </c>
      <c r="O192" s="68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2" t="s">
        <v>123</v>
      </c>
      <c r="AT192" s="192" t="s">
        <v>119</v>
      </c>
      <c r="AU192" s="192" t="s">
        <v>85</v>
      </c>
      <c r="AY192" s="14" t="s">
        <v>116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4" t="s">
        <v>83</v>
      </c>
      <c r="BK192" s="193">
        <f>ROUND(I192*H192,2)</f>
        <v>0</v>
      </c>
      <c r="BL192" s="14" t="s">
        <v>123</v>
      </c>
      <c r="BM192" s="192" t="s">
        <v>255</v>
      </c>
    </row>
    <row r="193" spans="1:47" s="2" customFormat="1">
      <c r="A193" s="31"/>
      <c r="B193" s="32"/>
      <c r="C193" s="33"/>
      <c r="D193" s="194" t="s">
        <v>125</v>
      </c>
      <c r="E193" s="33"/>
      <c r="F193" s="195" t="s">
        <v>254</v>
      </c>
      <c r="G193" s="33"/>
      <c r="H193" s="33"/>
      <c r="I193" s="196"/>
      <c r="J193" s="33"/>
      <c r="K193" s="33"/>
      <c r="L193" s="36"/>
      <c r="M193" s="197"/>
      <c r="N193" s="198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125</v>
      </c>
      <c r="AU193" s="14" t="s">
        <v>85</v>
      </c>
    </row>
    <row r="194" spans="1:47" s="2" customFormat="1" ht="39">
      <c r="A194" s="31"/>
      <c r="B194" s="32"/>
      <c r="C194" s="33"/>
      <c r="D194" s="194" t="s">
        <v>127</v>
      </c>
      <c r="E194" s="33"/>
      <c r="F194" s="199" t="s">
        <v>256</v>
      </c>
      <c r="G194" s="33"/>
      <c r="H194" s="33"/>
      <c r="I194" s="196"/>
      <c r="J194" s="33"/>
      <c r="K194" s="33"/>
      <c r="L194" s="36"/>
      <c r="M194" s="200"/>
      <c r="N194" s="201"/>
      <c r="O194" s="202"/>
      <c r="P194" s="202"/>
      <c r="Q194" s="202"/>
      <c r="R194" s="202"/>
      <c r="S194" s="202"/>
      <c r="T194" s="203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127</v>
      </c>
      <c r="AU194" s="14" t="s">
        <v>85</v>
      </c>
    </row>
    <row r="195" spans="1:47" s="2" customFormat="1" ht="6.95" customHeight="1">
      <c r="A195" s="31"/>
      <c r="B195" s="51"/>
      <c r="C195" s="52"/>
      <c r="D195" s="52"/>
      <c r="E195" s="52"/>
      <c r="F195" s="52"/>
      <c r="G195" s="52"/>
      <c r="H195" s="52"/>
      <c r="I195" s="52"/>
      <c r="J195" s="52"/>
      <c r="K195" s="52"/>
      <c r="L195" s="36"/>
      <c r="M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</row>
  </sheetData>
  <sheetProtection algorithmName="SHA-512" hashValue="MN21k1TH35mIuOFVYyEd5PB8YApO5fxnCr4UCFFnr98PDx4loWVGAZ73RGDUKDXSrpe8QwClv3gG94mGQa7hlw==" saltValue="2M7lbvKIJa8Fk9Wi4ERjFagleLJ5HmGIBvL53mKi8rMYO8M/Oo1Pm34VlMInfQP0oWyYjpSMQcAyYuISQVyyWw==" spinCount="100000" sheet="1" objects="1" scenarios="1" formatColumns="0" formatRows="0" autoFilter="0"/>
  <autoFilter ref="C122:K19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2 - Třebovka, Česká Tř...</vt:lpstr>
      <vt:lpstr>'Rekapitulace stavby'!Print_Area</vt:lpstr>
      <vt:lpstr>'SO 2 - Třebovka, Česká Tř...'!Print_Area</vt:lpstr>
      <vt:lpstr>'Rekapitulace stavby'!Print_Titles</vt:lpstr>
      <vt:lpstr>'SO 2 - Třebovka, Česká Tř...'!Print_Titles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Alice Konečná</cp:lastModifiedBy>
  <cp:lastPrinted>2024-09-05T12:40:24Z</cp:lastPrinted>
  <dcterms:created xsi:type="dcterms:W3CDTF">2024-09-05T10:16:32Z</dcterms:created>
  <dcterms:modified xsi:type="dcterms:W3CDTF">2024-10-11T12:17:45Z</dcterms:modified>
</cp:coreProperties>
</file>