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. - SO 01" sheetId="2" r:id="rId2"/>
    <sheet name="VON - Vedlejší a ostatní 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'1. - SO 01'!$C$83:$K$254</definedName>
    <definedName name="_xlnm.Print_Area" localSheetId="1">'1. - SO 01'!$C$4:$J$39,'1. - SO 01'!$C$45:$J$65,'1. - SO 01'!$C$71:$K$254</definedName>
    <definedName name="_xlnm.Print_Titles" localSheetId="1">'1. - SO 01'!$83:$83</definedName>
    <definedName name="_xlnm._FilterDatabase" localSheetId="2" hidden="1">'VON - Vedlejší a ostatní ...'!$C$83:$K$155</definedName>
    <definedName name="_xlnm.Print_Area" localSheetId="2">'VON - Vedlejší a ostatní ...'!$C$4:$J$39,'VON - Vedlejší a ostatní ...'!$C$45:$J$65,'VON - Vedlejší a ostatní ...'!$C$71:$K$155</definedName>
    <definedName name="_xlnm.Print_Titles" localSheetId="2">'VON - Vedlejší a ostatní ...'!$83:$83</definedName>
    <definedName name="_xlnm.Print_Area" localSheetId="3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153"/>
  <c r="BH153"/>
  <c r="BF153"/>
  <c r="BE153"/>
  <c r="T153"/>
  <c r="R153"/>
  <c r="P153"/>
  <c r="BI151"/>
  <c r="BH151"/>
  <c r="BF151"/>
  <c r="BE151"/>
  <c r="T151"/>
  <c r="R151"/>
  <c r="P151"/>
  <c r="BI150"/>
  <c r="BH150"/>
  <c r="BF150"/>
  <c r="BE150"/>
  <c r="T150"/>
  <c r="R150"/>
  <c r="P150"/>
  <c r="BI147"/>
  <c r="BH147"/>
  <c r="BF147"/>
  <c r="BE147"/>
  <c r="T147"/>
  <c r="R147"/>
  <c r="P147"/>
  <c r="BI139"/>
  <c r="BH139"/>
  <c r="BF139"/>
  <c r="BE139"/>
  <c r="T139"/>
  <c r="R139"/>
  <c r="P139"/>
  <c r="BI138"/>
  <c r="BH138"/>
  <c r="BF138"/>
  <c r="BE138"/>
  <c r="T138"/>
  <c r="R138"/>
  <c r="P138"/>
  <c r="BI137"/>
  <c r="BH137"/>
  <c r="BF137"/>
  <c r="BE137"/>
  <c r="T137"/>
  <c r="R137"/>
  <c r="P137"/>
  <c r="BI134"/>
  <c r="BH134"/>
  <c r="BF134"/>
  <c r="BE134"/>
  <c r="T134"/>
  <c r="R134"/>
  <c r="P134"/>
  <c r="BI131"/>
  <c r="BH131"/>
  <c r="BF131"/>
  <c r="BE131"/>
  <c r="T131"/>
  <c r="R131"/>
  <c r="P131"/>
  <c r="BI127"/>
  <c r="BH127"/>
  <c r="BF127"/>
  <c r="BE127"/>
  <c r="T127"/>
  <c r="R127"/>
  <c r="P127"/>
  <c r="BI124"/>
  <c r="BH124"/>
  <c r="BF124"/>
  <c r="BE124"/>
  <c r="T124"/>
  <c r="R124"/>
  <c r="P124"/>
  <c r="BI122"/>
  <c r="BH122"/>
  <c r="BF122"/>
  <c r="BE122"/>
  <c r="T122"/>
  <c r="R122"/>
  <c r="P122"/>
  <c r="BI119"/>
  <c r="BH119"/>
  <c r="BF119"/>
  <c r="BE119"/>
  <c r="T119"/>
  <c r="R119"/>
  <c r="P119"/>
  <c r="BI115"/>
  <c r="BH115"/>
  <c r="BF115"/>
  <c r="BE115"/>
  <c r="T115"/>
  <c r="R115"/>
  <c r="P115"/>
  <c r="BI114"/>
  <c r="BH114"/>
  <c r="BF114"/>
  <c r="BE114"/>
  <c r="T114"/>
  <c r="R114"/>
  <c r="P114"/>
  <c r="BI113"/>
  <c r="BH113"/>
  <c r="BF113"/>
  <c r="BE113"/>
  <c r="T113"/>
  <c r="R113"/>
  <c r="P113"/>
  <c r="BI109"/>
  <c r="BH109"/>
  <c r="BF109"/>
  <c r="BE109"/>
  <c r="T109"/>
  <c r="R109"/>
  <c r="P109"/>
  <c r="BI104"/>
  <c r="BH104"/>
  <c r="BF104"/>
  <c r="BE104"/>
  <c r="T104"/>
  <c r="R104"/>
  <c r="P104"/>
  <c r="BI101"/>
  <c r="BH101"/>
  <c r="BF101"/>
  <c r="BE101"/>
  <c r="T101"/>
  <c r="R101"/>
  <c r="P101"/>
  <c r="BI87"/>
  <c r="BH87"/>
  <c r="BF87"/>
  <c r="BE87"/>
  <c r="T87"/>
  <c r="R87"/>
  <c r="P87"/>
  <c r="J81"/>
  <c r="J80"/>
  <c r="F80"/>
  <c r="F78"/>
  <c r="E76"/>
  <c r="J55"/>
  <c r="J54"/>
  <c r="F54"/>
  <c r="F52"/>
  <c r="E50"/>
  <c r="J18"/>
  <c r="E18"/>
  <c r="F55"/>
  <c r="J17"/>
  <c r="J12"/>
  <c r="J52"/>
  <c r="E7"/>
  <c r="E74"/>
  <c i="2" r="J37"/>
  <c r="J36"/>
  <c i="1" r="AY55"/>
  <c i="2" r="J35"/>
  <c i="1" r="AX55"/>
  <c i="2" r="BI253"/>
  <c r="BH253"/>
  <c r="BF253"/>
  <c r="BE253"/>
  <c r="T253"/>
  <c r="T252"/>
  <c r="R253"/>
  <c r="R252"/>
  <c r="P253"/>
  <c r="P252"/>
  <c r="BI249"/>
  <c r="BH249"/>
  <c r="BF249"/>
  <c r="BE249"/>
  <c r="T249"/>
  <c r="R249"/>
  <c r="P249"/>
  <c r="BI246"/>
  <c r="BH246"/>
  <c r="BF246"/>
  <c r="BE246"/>
  <c r="T246"/>
  <c r="R246"/>
  <c r="P246"/>
  <c r="BI241"/>
  <c r="BH241"/>
  <c r="BF241"/>
  <c r="BE241"/>
  <c r="T241"/>
  <c r="R241"/>
  <c r="P241"/>
  <c r="BI236"/>
  <c r="BH236"/>
  <c r="BF236"/>
  <c r="BE236"/>
  <c r="T236"/>
  <c r="R236"/>
  <c r="P236"/>
  <c r="BI228"/>
  <c r="BH228"/>
  <c r="BF228"/>
  <c r="BE228"/>
  <c r="T228"/>
  <c r="R228"/>
  <c r="P228"/>
  <c r="BI223"/>
  <c r="BH223"/>
  <c r="BF223"/>
  <c r="BE223"/>
  <c r="T223"/>
  <c r="R223"/>
  <c r="P223"/>
  <c r="BI220"/>
  <c r="BH220"/>
  <c r="BF220"/>
  <c r="BE220"/>
  <c r="T220"/>
  <c r="R220"/>
  <c r="P220"/>
  <c r="BI215"/>
  <c r="BH215"/>
  <c r="BF215"/>
  <c r="BE215"/>
  <c r="T215"/>
  <c r="R215"/>
  <c r="P215"/>
  <c r="BI207"/>
  <c r="BH207"/>
  <c r="BF207"/>
  <c r="BE207"/>
  <c r="T207"/>
  <c r="R207"/>
  <c r="P207"/>
  <c r="BI199"/>
  <c r="BH199"/>
  <c r="BF199"/>
  <c r="BE199"/>
  <c r="T199"/>
  <c r="R199"/>
  <c r="P199"/>
  <c r="BI196"/>
  <c r="BH196"/>
  <c r="BF196"/>
  <c r="BE196"/>
  <c r="T196"/>
  <c r="R196"/>
  <c r="P196"/>
  <c r="BI186"/>
  <c r="BH186"/>
  <c r="BF186"/>
  <c r="BE186"/>
  <c r="T186"/>
  <c r="R186"/>
  <c r="P186"/>
  <c r="BI178"/>
  <c r="BH178"/>
  <c r="BF178"/>
  <c r="BE178"/>
  <c r="T178"/>
  <c r="R178"/>
  <c r="P178"/>
  <c r="BI166"/>
  <c r="BH166"/>
  <c r="BF166"/>
  <c r="BE166"/>
  <c r="T166"/>
  <c r="R166"/>
  <c r="P166"/>
  <c r="BI162"/>
  <c r="BH162"/>
  <c r="BF162"/>
  <c r="BE162"/>
  <c r="T162"/>
  <c r="R162"/>
  <c r="P162"/>
  <c r="BI158"/>
  <c r="BH158"/>
  <c r="BF158"/>
  <c r="BE158"/>
  <c r="T158"/>
  <c r="R158"/>
  <c r="P158"/>
  <c r="BI148"/>
  <c r="BH148"/>
  <c r="BF148"/>
  <c r="BE148"/>
  <c r="T148"/>
  <c r="R148"/>
  <c r="P148"/>
  <c r="BI144"/>
  <c r="BH144"/>
  <c r="BF144"/>
  <c r="BE144"/>
  <c r="T144"/>
  <c r="R144"/>
  <c r="P144"/>
  <c r="BI140"/>
  <c r="BH140"/>
  <c r="BF140"/>
  <c r="BE140"/>
  <c r="T140"/>
  <c r="R140"/>
  <c r="P140"/>
  <c r="BI136"/>
  <c r="BH136"/>
  <c r="BF136"/>
  <c r="BE136"/>
  <c r="T136"/>
  <c r="R136"/>
  <c r="P136"/>
  <c r="BI132"/>
  <c r="BH132"/>
  <c r="BF132"/>
  <c r="BE132"/>
  <c r="T132"/>
  <c r="R132"/>
  <c r="P132"/>
  <c r="BI125"/>
  <c r="BH125"/>
  <c r="BF125"/>
  <c r="BE125"/>
  <c r="T125"/>
  <c r="R125"/>
  <c r="P125"/>
  <c r="BI118"/>
  <c r="BH118"/>
  <c r="BF118"/>
  <c r="BE118"/>
  <c r="T118"/>
  <c r="R118"/>
  <c r="P118"/>
  <c r="BI114"/>
  <c r="BH114"/>
  <c r="BF114"/>
  <c r="BE114"/>
  <c r="T114"/>
  <c r="R114"/>
  <c r="P114"/>
  <c r="BI110"/>
  <c r="BH110"/>
  <c r="BF110"/>
  <c r="BE110"/>
  <c r="T110"/>
  <c r="R110"/>
  <c r="P110"/>
  <c r="BI102"/>
  <c r="BH102"/>
  <c r="BF102"/>
  <c r="BE102"/>
  <c r="T102"/>
  <c r="R102"/>
  <c r="P102"/>
  <c r="BI98"/>
  <c r="BH98"/>
  <c r="BF98"/>
  <c r="BE98"/>
  <c r="T98"/>
  <c r="R98"/>
  <c r="P98"/>
  <c r="BI91"/>
  <c r="BH91"/>
  <c r="BF91"/>
  <c r="BE91"/>
  <c r="T91"/>
  <c r="R91"/>
  <c r="P91"/>
  <c r="BI87"/>
  <c r="BH87"/>
  <c r="BF87"/>
  <c r="BE87"/>
  <c r="T87"/>
  <c r="R87"/>
  <c r="P87"/>
  <c r="J81"/>
  <c r="J80"/>
  <c r="F80"/>
  <c r="F78"/>
  <c r="E76"/>
  <c r="J55"/>
  <c r="J54"/>
  <c r="F54"/>
  <c r="F52"/>
  <c r="E50"/>
  <c r="J18"/>
  <c r="E18"/>
  <c r="F81"/>
  <c r="J17"/>
  <c r="J12"/>
  <c r="J78"/>
  <c r="E7"/>
  <c r="E74"/>
  <c i="1" r="L50"/>
  <c r="AM50"/>
  <c r="AM49"/>
  <c r="L49"/>
  <c r="AM47"/>
  <c r="L47"/>
  <c r="L45"/>
  <c r="L44"/>
  <c i="3" r="BK101"/>
  <c i="2" r="BK140"/>
  <c i="3" r="BK119"/>
  <c i="2" r="BK136"/>
  <c i="3" r="BK104"/>
  <c i="2" r="BK178"/>
  <c r="J132"/>
  <c r="F34"/>
  <c r="BK87"/>
  <c r="BK196"/>
  <c i="3" r="BK153"/>
  <c i="2" r="J178"/>
  <c r="F36"/>
  <c r="BK118"/>
  <c r="J158"/>
  <c i="3" r="J101"/>
  <c i="2" r="BK144"/>
  <c i="3" r="J131"/>
  <c i="2" r="BK253"/>
  <c r="J144"/>
  <c r="J236"/>
  <c i="3" r="J122"/>
  <c i="1" r="AS54"/>
  <c i="3" r="J127"/>
  <c i="2" r="BK132"/>
  <c i="3" r="J139"/>
  <c i="2" r="J223"/>
  <c r="J207"/>
  <c r="J148"/>
  <c r="J253"/>
  <c i="3" r="BK124"/>
  <c r="BK147"/>
  <c i="2" r="J125"/>
  <c i="3" r="J119"/>
  <c i="2" r="J199"/>
  <c r="J33"/>
  <c r="BK236"/>
  <c i="3" r="J138"/>
  <c i="2" r="J196"/>
  <c r="BK110"/>
  <c i="3" r="J124"/>
  <c i="2" r="J246"/>
  <c r="BK199"/>
  <c r="J140"/>
  <c i="3" r="BK131"/>
  <c r="BK150"/>
  <c i="2" r="J110"/>
  <c i="3" r="BK138"/>
  <c i="2" r="BK223"/>
  <c r="BK162"/>
  <c r="J118"/>
  <c i="3" r="BK87"/>
  <c i="2" r="BK249"/>
  <c r="BK102"/>
  <c i="3" r="J114"/>
  <c i="2" r="J162"/>
  <c i="3" r="J109"/>
  <c i="2" r="BK158"/>
  <c i="3" r="BK122"/>
  <c i="2" r="J34"/>
  <c r="BK125"/>
  <c i="3" r="BK114"/>
  <c i="2" r="J98"/>
  <c i="3" r="J87"/>
  <c i="2" r="J249"/>
  <c r="BK186"/>
  <c r="J102"/>
  <c i="3" r="J113"/>
  <c i="2" r="J215"/>
  <c r="J87"/>
  <c r="BK215"/>
  <c i="3" r="J104"/>
  <c i="2" r="BK220"/>
  <c r="BK241"/>
  <c i="3" r="J137"/>
  <c r="BK109"/>
  <c i="2" r="J166"/>
  <c r="BK114"/>
  <c i="3" r="BK115"/>
  <c i="2" r="F33"/>
  <c i="3" r="BK137"/>
  <c i="2" r="BK166"/>
  <c r="BK228"/>
  <c r="BK98"/>
  <c i="3" r="J150"/>
  <c i="2" r="J228"/>
  <c r="J91"/>
  <c i="3" r="J147"/>
  <c r="BK134"/>
  <c i="2" r="J241"/>
  <c r="J186"/>
  <c r="BK148"/>
  <c r="BK91"/>
  <c i="3" r="J151"/>
  <c r="J134"/>
  <c r="J153"/>
  <c r="J115"/>
  <c i="2" r="J220"/>
  <c r="J136"/>
  <c i="3" r="BK139"/>
  <c r="BK127"/>
  <c r="BK151"/>
  <c i="2" r="BK246"/>
  <c r="J114"/>
  <c i="3" r="BK113"/>
  <c i="2" r="BK207"/>
  <c r="F37"/>
  <c l="1" r="R245"/>
  <c r="P86"/>
  <c r="P227"/>
  <c r="T227"/>
  <c r="T86"/>
  <c r="T85"/>
  <c r="T84"/>
  <c r="T245"/>
  <c r="BK86"/>
  <c r="P245"/>
  <c i="3" r="BK86"/>
  <c r="J86"/>
  <c r="J61"/>
  <c i="2" r="R86"/>
  <c r="BK245"/>
  <c r="J245"/>
  <c r="J63"/>
  <c i="3" r="BK112"/>
  <c r="J112"/>
  <c r="J62"/>
  <c r="T86"/>
  <c r="T112"/>
  <c r="R118"/>
  <c r="R123"/>
  <c i="2" r="R227"/>
  <c i="3" r="R86"/>
  <c r="R112"/>
  <c r="BK118"/>
  <c r="J118"/>
  <c r="J63"/>
  <c r="P118"/>
  <c r="T118"/>
  <c r="T123"/>
  <c i="2" r="BK227"/>
  <c r="J227"/>
  <c r="J62"/>
  <c i="3" r="P86"/>
  <c r="P112"/>
  <c r="BK123"/>
  <c r="J123"/>
  <c r="J64"/>
  <c r="P123"/>
  <c i="2" r="BK252"/>
  <c r="J252"/>
  <c r="J64"/>
  <c i="3" r="BG114"/>
  <c r="BG119"/>
  <c r="BG134"/>
  <c i="2" r="J86"/>
  <c r="J61"/>
  <c i="3" r="F81"/>
  <c r="BG113"/>
  <c r="BG115"/>
  <c r="E48"/>
  <c r="BG87"/>
  <c r="BG122"/>
  <c r="BG127"/>
  <c r="J78"/>
  <c r="BG104"/>
  <c r="BG124"/>
  <c r="BG137"/>
  <c r="BG147"/>
  <c r="BG153"/>
  <c r="BG101"/>
  <c r="BG131"/>
  <c r="BG139"/>
  <c r="BG150"/>
  <c r="BG151"/>
  <c r="BG109"/>
  <c r="BG138"/>
  <c i="2" r="E48"/>
  <c r="J52"/>
  <c r="F55"/>
  <c r="BG87"/>
  <c r="BG91"/>
  <c r="BG98"/>
  <c r="BG102"/>
  <c r="BG110"/>
  <c r="BG114"/>
  <c r="BG118"/>
  <c r="BG125"/>
  <c r="BG132"/>
  <c r="BG136"/>
  <c r="BG140"/>
  <c r="BG144"/>
  <c r="BG148"/>
  <c r="BG158"/>
  <c r="BG162"/>
  <c r="BG166"/>
  <c r="BG178"/>
  <c r="BG186"/>
  <c r="BG196"/>
  <c r="BG199"/>
  <c r="BG207"/>
  <c r="BG215"/>
  <c r="BG249"/>
  <c i="1" r="AV55"/>
  <c r="AW55"/>
  <c i="2" r="BG241"/>
  <c r="BG220"/>
  <c r="BG228"/>
  <c r="BG236"/>
  <c r="BG253"/>
  <c i="1" r="AZ55"/>
  <c i="2" r="BG223"/>
  <c r="BG246"/>
  <c i="1" r="BA55"/>
  <c r="BC55"/>
  <c r="BD55"/>
  <c i="3" r="F36"/>
  <c i="1" r="BC56"/>
  <c r="BC54"/>
  <c r="W32"/>
  <c i="3" r="F34"/>
  <c i="1" r="BA56"/>
  <c r="BA54"/>
  <c r="W30"/>
  <c i="3" r="F37"/>
  <c i="1" r="BD56"/>
  <c r="BD54"/>
  <c r="W33"/>
  <c i="3" r="J34"/>
  <c i="1" r="AW56"/>
  <c i="3" r="J33"/>
  <c i="1" r="AV56"/>
  <c i="3" r="F33"/>
  <c i="1" r="AZ56"/>
  <c r="AZ54"/>
  <c r="W29"/>
  <c i="2" l="1" r="P85"/>
  <c r="P84"/>
  <c i="1" r="AU55"/>
  <c i="3" r="P85"/>
  <c r="P84"/>
  <c i="1" r="AU56"/>
  <c i="3" r="T85"/>
  <c r="T84"/>
  <c r="R85"/>
  <c r="R84"/>
  <c i="2" r="R85"/>
  <c r="R84"/>
  <c r="BK85"/>
  <c r="J85"/>
  <c r="J60"/>
  <c i="3" r="BK85"/>
  <c r="J85"/>
  <c r="J60"/>
  <c i="1" r="AU54"/>
  <c i="3" r="F35"/>
  <c i="1" r="BB56"/>
  <c r="AT55"/>
  <c r="AT56"/>
  <c r="AW54"/>
  <c r="AK30"/>
  <c i="2" r="F35"/>
  <c i="1" r="BB55"/>
  <c r="AY54"/>
  <c r="AV54"/>
  <c r="AK29"/>
  <c i="3" l="1" r="BK84"/>
  <c r="J84"/>
  <c r="J59"/>
  <c i="2" r="BK84"/>
  <c r="J84"/>
  <c r="J59"/>
  <c i="1" r="BB54"/>
  <c r="W31"/>
  <c r="AT54"/>
  <c i="3" l="1" r="J30"/>
  <c i="1" r="AG56"/>
  <c i="2" r="J30"/>
  <c r="J39"/>
  <c i="1" r="AX54"/>
  <c i="3" l="1" r="J39"/>
  <c i="1" r="AG55"/>
  <c r="AN55"/>
  <c r="AN56"/>
  <c l="1"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<sst xmlns="http://schemas.openxmlformats.org/spreadsheetml/2006/main">
  <si>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</si>
  <si>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</si>
  <si>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</si>
  <si>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</si>
  <si>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</si>
  <si>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{dfc3a026-e6c7-472b-91a7-ef5fee43e890}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</si>
  <si>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</si>
  <si>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</si>
  <si>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</si>
  <si>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</si>
  <si>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</si>
  <si>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</si>
  <si>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</si>
  <si>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</si>
  <si>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3623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</si>
  <si>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</si>
  <si>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</si>
  <si>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Mrlina, Budiměřice, oprava nátrží, ř. km 3,100 - 3,200</t>
  </si>
  <si>
    <t>KSO:</t>
  </si>
  <si>
    <t>833 2</t>
  </si>
  <si>
    <t>CC-CZ:</t>
  </si>
  <si>
    <t>215</t>
  </si>
  <si>
    <t>Místo:</t>
  </si>
  <si>
    <t>Budiměřice</t>
  </si>
  <si>
    <t>Datum:</t>
  </si>
  <si>
    <t>21. 10. 2021</t>
  </si>
  <si>
    <t>Zadavatel:</t>
  </si>
  <si>
    <t>IČ:</t>
  </si>
  <si>
    <t/>
  </si>
  <si>
    <t>Povodí Labe, státní podnik, závod Jablonec n/N.</t>
  </si>
  <si>
    <t>DIČ:</t>
  </si>
  <si>
    <t>Uchazeč:</t>
  </si>
  <si>
    <t>Vyplň údaj</t>
  </si>
  <si>
    <t>Projektant:</t>
  </si>
  <si>
    <t>Povodí Labe, státní podnik, OIČ, Hradec Králové</t>
  </si>
  <si>
    <t>True</t>
  </si>
  <si>
    <t>Zpracovatel:</t>
  </si>
  <si>
    <t>Ing. Eva Morkesová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</si>
  <si>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</si>
  <si>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 Rozpočtováno v CU 2021/II.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</si>
  <si>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</si>
  <si>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</si>
  <si>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</si>
  <si>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</si>
  <si>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</si>
  <si>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</si>
  <si>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</si>
  <si>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</si>
  <si>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</si>
  <si>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</si>
  <si>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</si>
  <si>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</si>
  <si>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</si>
  <si>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</si>
  <si>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</si>
  <si>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</si>
  <si>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</si>
  <si>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</si>
  <si>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</si>
  <si>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</si>
  <si>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</si>
  <si>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</si>
  <si>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</si>
  <si>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</si>
  <si>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</si>
  <si>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</si>
  <si>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</si>
  <si>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</si>
  <si>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</si>
  <si>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</si>
  <si>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</si>
  <si>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</si>
  <si>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</si>
  <si>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</si>
  <si>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</si>
  <si>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</si>
  <si>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</si>
  <si>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</si>
  <si>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</si>
  <si>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1.</t>
  </si>
  <si>
    <t>SO 01</t>
  </si>
  <si>
    <t>STA</t>
  </si>
  <si>
    <t>1</t>
  </si>
  <si>
    <t>{b97e4b27-4eb4-4436-8b0d-49af1bfa23d9}</t>
  </si>
  <si>
    <t>2</t>
  </si>
  <si>
    <t>VON</t>
  </si>
  <si>
    <t>Vedlejší a ostatní náklady</t>
  </si>
  <si>
    <t>{e3bcbf88-1ab4-4693-b1fe-6da88e97fc91}</t>
  </si>
  <si>
    <t>KRYCÍ LIST SOUPISU PRACÍ</t>
  </si>
  <si>
    <t>Objekt:</t>
  </si>
  <si>
    <t>1. - SO 01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</si>
  <si>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</si>
  <si>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</si>
  <si>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</si>
  <si>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</si>
  <si>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</si>
  <si>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</si>
  <si>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</si>
  <si>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</si>
  <si>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</si>
  <si>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</si>
  <si>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</si>
  <si>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</si>
  <si>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</si>
  <si>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</si>
  <si>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</si>
  <si>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</si>
  <si>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</si>
  <si>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</si>
  <si>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</si>
  <si>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</si>
  <si>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</si>
  <si>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</si>
  <si>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</si>
  <si>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</si>
  <si>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</si>
  <si>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</si>
  <si>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</si>
  <si>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111103213</t>
  </si>
  <si>
    <t>Kosení travin a vodních rostlin ve vegetačním období divokého porostu hustého</t>
  </si>
  <si>
    <t>ha</t>
  </si>
  <si>
    <t>CS ÚRS 2024 02</t>
  </si>
  <si>
    <t>4</t>
  </si>
  <si>
    <t>-1780684960</t>
  </si>
  <si>
    <t>Online PSC</t>
  </si>
  <si>
    <t>https://podminky.urs.cz/item/CS_URS_2024_02/111103213</t>
  </si>
  <si>
    <t>VV</t>
  </si>
  <si>
    <t>bermy před zahájením stavby, odborný odhad</t>
  </si>
  <si>
    <t>500,0/10000</t>
  </si>
  <si>
    <t>114203201</t>
  </si>
  <si>
    <t>Očištění lomového kamene nebo betonových tvárnic získaných při rozebrání dlažeb, záhozů, rovnanin a soustřeďovacích staveb od hlíny nebo písku</t>
  </si>
  <si>
    <t>m3</t>
  </si>
  <si>
    <t>-1616180359</t>
  </si>
  <si>
    <t>https://podminky.urs.cz/item/CS_URS_2024_02/114203201</t>
  </si>
  <si>
    <t>očištění vytříděného kamene (odpočet kamene pro pomístní opravy), viz příloha D.1</t>
  </si>
  <si>
    <t>22,57-4,0</t>
  </si>
  <si>
    <t>očištění vytříděného kamene pro pomístní opravy</t>
  </si>
  <si>
    <t>16,0*0,25</t>
  </si>
  <si>
    <t>Součet</t>
  </si>
  <si>
    <t>3</t>
  </si>
  <si>
    <t>114203301</t>
  </si>
  <si>
    <t>Třídění lomového kamene nebo betonových tvárnic strojně získaných při rozebrání dlažeb, záhozů, rovnanin a soustřeďovacích staveb podle druhu, velikosti nebo tvaru</t>
  </si>
  <si>
    <t>-1229325204</t>
  </si>
  <si>
    <t>https://podminky.urs.cz/item/CS_URS_2024_02/114203301</t>
  </si>
  <si>
    <t>vybrání kamene z výkopku pod vodou (kámen z původního opevnění)</t>
  </si>
  <si>
    <t>22,57</t>
  </si>
  <si>
    <t>11420330R</t>
  </si>
  <si>
    <t>-1908635950</t>
  </si>
  <si>
    <t>https://podminky.urs.cz/item/CS_URS_2024_02/11420330R</t>
  </si>
  <si>
    <t>přetřídění materiálu z výkopku pro násypy a navýšení zemní hrázky, viz příloha D.1, D.3</t>
  </si>
  <si>
    <t>materiál z výkopku pod vodou</t>
  </si>
  <si>
    <t>56,42-22,57</t>
  </si>
  <si>
    <t>materiál z bermy</t>
  </si>
  <si>
    <t>91,93</t>
  </si>
  <si>
    <t>5</t>
  </si>
  <si>
    <t>124253101</t>
  </si>
  <si>
    <t>Vykopávky pro koryta vodotečí strojně v hornině třídy těžitelnosti I skupiny 3 přes 100 do 1 000 m3</t>
  </si>
  <si>
    <t>-227693011</t>
  </si>
  <si>
    <t>https://podminky.urs.cz/item/CS_URS_2024_02/124253101</t>
  </si>
  <si>
    <t>nánosy z bermy, výkaz, viz příloha D.2, D.3</t>
  </si>
  <si>
    <t>6</t>
  </si>
  <si>
    <t>127451111</t>
  </si>
  <si>
    <t>Vykopávky pod vodou strojně na hloubku do 5 m pod projektem stanovenou hladinou vody v hornině třídy těžitelnosti II skupiny 5, průměrné tloušťky projektované vrstvy přes 0,50 m do 1 000 m3</t>
  </si>
  <si>
    <t>963529650</t>
  </si>
  <si>
    <t>https://podminky.urs.cz/item/CS_URS_2024_02/127451111</t>
  </si>
  <si>
    <t>hloubení zeminy třídy 5 pod vodou (v nátrži, včetně zbytků původního opevnění), výkaz, viz příloha D.2, D.3</t>
  </si>
  <si>
    <t>56,42</t>
  </si>
  <si>
    <t>7</t>
  </si>
  <si>
    <t>162251102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</si>
  <si>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</si>
  <si>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1947432501</t>
  </si>
  <si>
    <t>https://podminky.urs.cz/item/CS_URS_2024_02/162251102</t>
  </si>
  <si>
    <t>zemní materiál z bermy na meziskládku</t>
  </si>
  <si>
    <t>zemní materiál zpět do násypů (nátrž a hrázka)</t>
  </si>
  <si>
    <t>28,91+75,17</t>
  </si>
  <si>
    <t>8</t>
  </si>
  <si>
    <t>162251122</t>
  </si>
  <si>
    <t>Vodorovné přemístění výkopku nebo sypaniny po suchu na obvyklém dopravním prostředku, bez naložení výkopku, avšak se složením bez rozhrnutí z horniny třídy těžitelnosti II skupiny 4 a 5 na vzdálenost přes 20 do 50 m</t>
  </si>
  <si>
    <t>2095494138</t>
  </si>
  <si>
    <t>https://podminky.urs.cz/item/CS_URS_2024_02/162251122</t>
  </si>
  <si>
    <t>materiál z výkopu pod vodou na meziskládku (násobeno koeficientem z důvodu těžení pod vodou)</t>
  </si>
  <si>
    <t>56,42*1,6</t>
  </si>
  <si>
    <t>očištěný kámen zpět pro pomístní opravy bermy</t>
  </si>
  <si>
    <t>9</t>
  </si>
  <si>
    <t>162751115</t>
  </si>
  <si>
    <t>Vodorovné přemístění výkopku nebo sypaniny po suchu na obvyklém dopravním prostředku, bez naložení výkopku, avšak se složením bez rozhrnutí z horniny třídy těžitelnosti I skupiny 1 až 3 na vzdálenost přes 7 000 do 8 000 m</t>
  </si>
  <si>
    <t>-1700237222</t>
  </si>
  <si>
    <t>https://podminky.urs.cz/item/CS_URS_2024_02/162751115</t>
  </si>
  <si>
    <t>přebytečný zemní materiál na skládku do 8 km, odpočet materiálu pro zásypy a pro navýšení zemní hrázky</t>
  </si>
  <si>
    <t>91,93+(56,42-22,57)-(28,91+75,17)</t>
  </si>
  <si>
    <t>10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</si>
  <si>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</si>
  <si>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</si>
  <si>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-1692033015</t>
  </si>
  <si>
    <t>https://podminky.urs.cz/item/CS_URS_2024_02/162751137</t>
  </si>
  <si>
    <t>přebytečný očištěný kámen na skládku provozovatele do 12 km</t>
  </si>
  <si>
    <t>11</t>
  </si>
  <si>
    <t>162751139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</si>
  <si>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</si>
  <si>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-267056943</t>
  </si>
  <si>
    <t>https://podminky.urs.cz/item/CS_URS_2024_02/162751139</t>
  </si>
  <si>
    <t>přebytečný očištěný kámen na skládku provozovatele, 2 příplatky</t>
  </si>
  <si>
    <t>2*18,57</t>
  </si>
  <si>
    <t>12</t>
  </si>
  <si>
    <t>167151102</t>
  </si>
  <si>
    <t>Nakládání, skládání a překládání neulehlého výkopku nebo sypaniny strojně nakládání, množství do 100 m3, z horniny třídy těžitelnosti II, skupiny 4 a 5</t>
  </si>
  <si>
    <t>1336128060</t>
  </si>
  <si>
    <t>https://podminky.urs.cz/item/CS_URS_2024_02/167151102</t>
  </si>
  <si>
    <t>přebytečný očištěný kámen z meziskládky pro odvoz</t>
  </si>
  <si>
    <t>13</t>
  </si>
  <si>
    <t>167151101</t>
  </si>
  <si>
    <t>Nakládání, skládání a překládání neulehlého výkopku nebo sypaniny strojně nakládání, množství do 100 m3, z horniny třídy těžitelnosti I, skupiny 1 až 3</t>
  </si>
  <si>
    <t>685101904</t>
  </si>
  <si>
    <t>https://podminky.urs.cz/item/CS_URS_2024_02/167151101</t>
  </si>
  <si>
    <t>přebytečný zemní materiál z meziskládky pro odvoz</t>
  </si>
  <si>
    <t xml:space="preserve">materiál z výkopů nad vodou </t>
  </si>
  <si>
    <t>materiál z výkopu pod vodou</t>
  </si>
  <si>
    <t>odpočet materiálu do násypů a hrázek</t>
  </si>
  <si>
    <t>-(28,91+75,17)</t>
  </si>
  <si>
    <t>14</t>
  </si>
  <si>
    <t>171151111</t>
  </si>
  <si>
    <t>Uložení sypanin do násypů strojně s rozprostřením sypaniny ve vrstvách a s hrubým urovnáním zhutněných z hornin nesoudržných sypkých</t>
  </si>
  <si>
    <t>-1564702626</t>
  </si>
  <si>
    <t>https://podminky.urs.cz/item/CS_URS_2024_02/171151111</t>
  </si>
  <si>
    <t>zásyp za opevněním zeminou z meziskládky, výkaz, viz příloha D.1, D.3</t>
  </si>
  <si>
    <t>28,91</t>
  </si>
  <si>
    <t>171153101</t>
  </si>
  <si>
    <t>Zemní hrázky přívodních a odpadních melioračních kanálů zhutňované po vrstvách tloušťky 200 mm s přemístěním sypaniny do 20 m nebo s jejím přehozením do 3 m z hornin třídy těžitelnosti I a II, skupiny 1 až 4</t>
  </si>
  <si>
    <t>-1446787717</t>
  </si>
  <si>
    <t>https://podminky.urs.cz/item/CS_URS_2024_02/171153101</t>
  </si>
  <si>
    <t>navýšení zemní hrázky z materiálu z meziskládky, výkaz, viz příloha D.1, D.2, D.3</t>
  </si>
  <si>
    <t>75,17</t>
  </si>
  <si>
    <t>16</t>
  </si>
  <si>
    <t>171251201</t>
  </si>
  <si>
    <t>Uložení sypaniny na skládky nebo meziskládky bez hutnění s upravením uložené sypaniny do předepsaného tvaru</t>
  </si>
  <si>
    <t>1763745255</t>
  </si>
  <si>
    <t>https://podminky.urs.cz/item/CS_URS_2024_02/171251201</t>
  </si>
  <si>
    <t>materiál na meziskládku</t>
  </si>
  <si>
    <t>materiál z výkopu vodoteče</t>
  </si>
  <si>
    <t>zemní materiál z bermy</t>
  </si>
  <si>
    <t>Mezisoučet</t>
  </si>
  <si>
    <t>přebytečný materiál na skládku provozovatele</t>
  </si>
  <si>
    <t>kámen z původního opevnění</t>
  </si>
  <si>
    <t>17</t>
  </si>
  <si>
    <t>181411121</t>
  </si>
  <si>
    <t>Založení trávníku na půdě předem připravené plochy do 1000 m2 výsevem včetně utažení lučního v rovině nebo na svahu do 1:5</t>
  </si>
  <si>
    <t>m2</t>
  </si>
  <si>
    <t>-1593307122</t>
  </si>
  <si>
    <t>https://podminky.urs.cz/item/CS_URS_2024_02/181411121</t>
  </si>
  <si>
    <t>osetí v rovině, výkaz, viz příloha D.1</t>
  </si>
  <si>
    <t>koruna hrázky</t>
  </si>
  <si>
    <t>204,66</t>
  </si>
  <si>
    <t>berma</t>
  </si>
  <si>
    <t>275,06</t>
  </si>
  <si>
    <t>18</t>
  </si>
  <si>
    <t>181411122</t>
  </si>
  <si>
    <t>Založení trávníku na půdě předem připravené plochy do 1000 m2 výsevem včetně utažení lučního na svahu přes 1:5 do 1:2</t>
  </si>
  <si>
    <t>978735543</t>
  </si>
  <si>
    <t>https://podminky.urs.cz/item/CS_URS_2024_02/181411122</t>
  </si>
  <si>
    <t>osetí ve svahu, výkaz, viz příloha D.1</t>
  </si>
  <si>
    <t>295,37+103,35</t>
  </si>
  <si>
    <t>256,43</t>
  </si>
  <si>
    <t>manipulační pruh v patě hráze</t>
  </si>
  <si>
    <t>354,17</t>
  </si>
  <si>
    <t>19</t>
  </si>
  <si>
    <t>M</t>
  </si>
  <si>
    <t>00572470</t>
  </si>
  <si>
    <t>osivo směs travní univerzál</t>
  </si>
  <si>
    <t>kg</t>
  </si>
  <si>
    <t>-1778075716</t>
  </si>
  <si>
    <t>viz pol. založení trávníku, výkaz</t>
  </si>
  <si>
    <t>(479,72+1009,32)*0,03</t>
  </si>
  <si>
    <t>20</t>
  </si>
  <si>
    <t>181951112</t>
  </si>
  <si>
    <t>Úprava pláně vyrovnáním výškových rozdílů strojně v hornině třídy těžitelnosti I, skupiny 1 až 3 se zhutněním</t>
  </si>
  <si>
    <t>1146872509</t>
  </si>
  <si>
    <t>https://podminky.urs.cz/item/CS_URS_2024_02/181951112</t>
  </si>
  <si>
    <t>v rovině, výkaz, viz příloha D.1</t>
  </si>
  <si>
    <t>182151111</t>
  </si>
  <si>
    <t>Svahování trvalých svahů do projektovaných profilů strojně s potřebným přemístěním výkopku při svahování v zářezech v hornině třídy těžitelnosti I, skupiny 1 až 3</t>
  </si>
  <si>
    <t>952153255</t>
  </si>
  <si>
    <t>https://podminky.urs.cz/item/CS_URS_2024_02/182151111</t>
  </si>
  <si>
    <t>ve svahu, výkaz, viz příloha D.1</t>
  </si>
  <si>
    <t>22</t>
  </si>
  <si>
    <t>182251101</t>
  </si>
  <si>
    <t>Svahování trvalých svahů do projektovaných profilů strojně s potřebným přemístěním výkopku při svahování násypů v jakékoliv hornině</t>
  </si>
  <si>
    <t>-1589725236</t>
  </si>
  <si>
    <t>https://podminky.urs.cz/item/CS_URS_2024_02/182251101</t>
  </si>
  <si>
    <t>23</t>
  </si>
  <si>
    <t>183551413R</t>
  </si>
  <si>
    <t>Úprava půdy rotačním kypřičem do 0,15 m</t>
  </si>
  <si>
    <t>-1482220744</t>
  </si>
  <si>
    <t>rozrušení povrchu hrázky do hl. 0,15 m pro spojení s násypem (novým materiálem), odhad</t>
  </si>
  <si>
    <t>205,0</t>
  </si>
  <si>
    <t>24</t>
  </si>
  <si>
    <t>185803106</t>
  </si>
  <si>
    <t>Shrabání pokoseného porostu a organických naplavenin s odvozem do 20 km divokého porostu</t>
  </si>
  <si>
    <t>1219572795</t>
  </si>
  <si>
    <t>https://podminky.urs.cz/item/CS_URS_2024_02/185803106</t>
  </si>
  <si>
    <t>Vodorovné konstrukce</t>
  </si>
  <si>
    <t>25</t>
  </si>
  <si>
    <t>462512370</t>
  </si>
  <si>
    <t>Zához z lomového kamene neupraveného záhozového s proštěrkováním z terénu, hmotnosti jednotlivých kamenů přes 200 do 500 kg</t>
  </si>
  <si>
    <t>-1578515476</t>
  </si>
  <si>
    <t>https://podminky.urs.cz/item/CS_URS_2024_02/462512370</t>
  </si>
  <si>
    <t>zához z dovezeného kamene, viz příloha D.1, D.2, D.3</t>
  </si>
  <si>
    <t>svahové opevnění bermy</t>
  </si>
  <si>
    <t>98,16</t>
  </si>
  <si>
    <t>zához v nátrži</t>
  </si>
  <si>
    <t>18,46</t>
  </si>
  <si>
    <t>26</t>
  </si>
  <si>
    <t>462519003</t>
  </si>
  <si>
    <t>Zához z lomového kamene neupraveného záhozového Příplatek k cenám za urovnání viditelných ploch záhozu z kamene, hmotnosti jednotlivých kamenů přes 200 do 500 kg</t>
  </si>
  <si>
    <t>1070814988</t>
  </si>
  <si>
    <t>https://podminky.urs.cz/item/CS_URS_2024_02/462519003</t>
  </si>
  <si>
    <t>123,68</t>
  </si>
  <si>
    <t>27</t>
  </si>
  <si>
    <t>465516217</t>
  </si>
  <si>
    <t>Oprava dlažeb z lomového kamene lomařsky upraveného pro dlažbu o ploše opravovaných míst do 20 m2 jednotlivě bez dodání kamene na sucho s vyklínováním kamenem, s vyplněním spár těženým kamenivem, drnem nebo ornicí s osetím, tl. kamene 250 mm</t>
  </si>
  <si>
    <t>-1039012078</t>
  </si>
  <si>
    <t>https://podminky.urs.cz/item/CS_URS_2024_02/465516217</t>
  </si>
  <si>
    <t>pomístní opravy stávajícího opevnění bermy z vytříděného kamene z výkopku nátrže, odborný odhad, viz příloha D.1</t>
  </si>
  <si>
    <t>16,0</t>
  </si>
  <si>
    <t>997</t>
  </si>
  <si>
    <t>Přesun sutě</t>
  </si>
  <si>
    <t>28</t>
  </si>
  <si>
    <t>171201221R</t>
  </si>
  <si>
    <t>Poplatek za uložení stavebního odpadu na skládce (skládkovné) zeminy a kamení</t>
  </si>
  <si>
    <t>t</t>
  </si>
  <si>
    <t>-658503568</t>
  </si>
  <si>
    <t>přebytečný zemní materiál na skládku, odpočet materiálu pro zásypy a pro navýšení zemní hrázky</t>
  </si>
  <si>
    <t>(91,93+(56,42-22,57)-(28,91+75,17))*1,8</t>
  </si>
  <si>
    <t>29</t>
  </si>
  <si>
    <t>99701381R</t>
  </si>
  <si>
    <t>Poplatek za uložení bioodpadu</t>
  </si>
  <si>
    <t>-1287302534</t>
  </si>
  <si>
    <t>hmota z kosení, odborný odhad</t>
  </si>
  <si>
    <t>0,05*7,0</t>
  </si>
  <si>
    <t>998</t>
  </si>
  <si>
    <t>Přesun hmot</t>
  </si>
  <si>
    <t>30</t>
  </si>
  <si>
    <t>998332011</t>
  </si>
  <si>
    <t>Přesun hmot pro úpravy vodních toků a kanály, hráze rybníků apod. dopravní vzdálenost do 500 m</t>
  </si>
  <si>
    <t>1837020020</t>
  </si>
  <si>
    <t>https://podminky.urs.cz/item/CS_URS_2024_02/998332011</t>
  </si>
  <si>
    <t>VON - Vedlejší a ostatní náklady</t>
  </si>
  <si>
    <t>OST - Vedlejší a ostatní rozpočtové náklady</t>
  </si>
  <si>
    <t xml:space="preserve">    01 - Vedlejší rozpočtové náklady</t>
  </si>
  <si>
    <t xml:space="preserve">    02 - Projektová dokumentace - ostatní náklady</t>
  </si>
  <si>
    <t xml:space="preserve">    03 - Geodetické práce a vytýčení - ostatní náklady</t>
  </si>
  <si>
    <t xml:space="preserve">    09 - Ostatní náklady</t>
  </si>
  <si>
    <t>OST</t>
  </si>
  <si>
    <t>Vedlejší a ostatní rozpočtové náklady</t>
  </si>
  <si>
    <t>01</t>
  </si>
  <si>
    <t>Vedlejší rozpočtové náklady</t>
  </si>
  <si>
    <t>011</t>
  </si>
  <si>
    <t>Zajištění kompletního zařízení staveniště a jeho připojení na sítě</t>
  </si>
  <si>
    <t>soubor</t>
  </si>
  <si>
    <t>1024</t>
  </si>
  <si>
    <t>896145847</t>
  </si>
  <si>
    <t>- zajištění místnosti pro TDI v ZS vč. jejího vybavení</t>
  </si>
  <si>
    <t>- zajištění ohlášení všech staveb zařízení staveniště dle §104 odst. (2) zákona č. 183/2006 Sb.</t>
  </si>
  <si>
    <t>- zajištění oplocení prostoru ZS, jeho napojení na inž. sítě</t>
  </si>
  <si>
    <t>- zajištění následné likvidace všech objektů ZS včetně připojení na sítě</t>
  </si>
  <si>
    <t>- zajištění zřízení a odstranění dočasných komunikací, sjezdů a nájezdů pro realizaci stavby</t>
  </si>
  <si>
    <t>- zajištění ostrahy stavby a staveniště po dobu realizace stavby</t>
  </si>
  <si>
    <t>- zajištění podmínek pro použití přístupových komunikací dotčených stavbou s příslušnými vlastníky či správci a zajištění jejich splnění</t>
  </si>
  <si>
    <t>- zřízení čisticích zón před výjezdem z obvodu staveniště</t>
  </si>
  <si>
    <t>- opatření u manipulační plochy proti nežádoucímu rozsypu materiálu při jeho vykládce</t>
  </si>
  <si>
    <t>- provedení takových opatření, aby plochy obvodu staveniště nebyly znečištěny ropnými látkami a jinými podobnými produkty</t>
  </si>
  <si>
    <t>- provedení takových opatření, aby nebyly překročeny limity prašnosti a hlučnosti dané obecně závaznou vyhláškou</t>
  </si>
  <si>
    <t>- zajištění ochrany veškeré zeleně v prostoru staveniště a v jeho bezprostřední blízkosti pro poškození během realizace stavby</t>
  </si>
  <si>
    <t>0110</t>
  </si>
  <si>
    <t>Zajištění úpravy sjezdu z komunikace</t>
  </si>
  <si>
    <t>-1407451903</t>
  </si>
  <si>
    <t>zajištění zřízení a odstranění dočasné úpravy sjezdu z komunikace, ochranné opatření okraje vozovky</t>
  </si>
  <si>
    <t>01117</t>
  </si>
  <si>
    <t>Zajištění zřízení provizorní panelové plochy</t>
  </si>
  <si>
    <t>-1790028197</t>
  </si>
  <si>
    <t>viz příloha C.2</t>
  </si>
  <si>
    <t>ochrana podzemních sítí na přístupu</t>
  </si>
  <si>
    <t>zpevnění silničními panely včetně podsypu a geotextilie (9*3) m2</t>
  </si>
  <si>
    <t>0112</t>
  </si>
  <si>
    <t>Zajištění obnovy stávající příjezdové asfaltové komunikace</t>
  </si>
  <si>
    <t>946330541</t>
  </si>
  <si>
    <t>obnova stávající příjezdové komunikace při jejím případném porušení, viz příloha B.</t>
  </si>
  <si>
    <t>02</t>
  </si>
  <si>
    <t>Projektová dokumentace - ostatní náklady</t>
  </si>
  <si>
    <t>0210</t>
  </si>
  <si>
    <t>Zhotovitelem vypracovaný Plán opatření pro případ havárie, pro případ úniku závadných látek (např. ropné produkty, cementové výluhy, odpadní vody z těsnících clon, atd.)</t>
  </si>
  <si>
    <t>kus</t>
  </si>
  <si>
    <t>653982650</t>
  </si>
  <si>
    <t>0221</t>
  </si>
  <si>
    <t>Zpracování povodňového plánu stavby dle §71 zákona č. 254/2001 Sb. včetně zajištění schválení příslušnými orgány správy a Povodím Labe, státní podnik</t>
  </si>
  <si>
    <t>-1996887686</t>
  </si>
  <si>
    <t>023</t>
  </si>
  <si>
    <t>Vypracování projektu skutečného provedení díla</t>
  </si>
  <si>
    <t>-1424060560</t>
  </si>
  <si>
    <t>3 paré + 1 x CD</t>
  </si>
  <si>
    <t>03</t>
  </si>
  <si>
    <t>Geodetické práce a vytýčení - ostatní náklady</t>
  </si>
  <si>
    <t>031</t>
  </si>
  <si>
    <t>Vypracování geodetického zaměření skutečného stavu</t>
  </si>
  <si>
    <t>262144</t>
  </si>
  <si>
    <t>523350393</t>
  </si>
  <si>
    <t>zaměření stavby zpracované ve 2 paré + 1 x CD</t>
  </si>
  <si>
    <t>035</t>
  </si>
  <si>
    <t>Zajištění veškerých geodetických prací souvisejících s realizací díla</t>
  </si>
  <si>
    <t>1638821642</t>
  </si>
  <si>
    <t>09</t>
  </si>
  <si>
    <t>Ostatní náklady</t>
  </si>
  <si>
    <t>037</t>
  </si>
  <si>
    <t>Zajištění písemných souhlasných vyjádření všech dotčených vlastníků a případných uživatelů všech pozemků dotčených stavbou s jejich konečnou úpravou po dokončení prací</t>
  </si>
  <si>
    <t>-1607442569</t>
  </si>
  <si>
    <t>viz příloha B.</t>
  </si>
  <si>
    <t>091</t>
  </si>
  <si>
    <t>Finanční kompenzace za agrotechnické úpravy</t>
  </si>
  <si>
    <t>-1117359336</t>
  </si>
  <si>
    <t>dle dohody s nájemcem</t>
  </si>
  <si>
    <t>celková předpokládaná plocha přístupu (360 x 3,5) m2 a zařízení staveniště (5 x 6) m2</t>
  </si>
  <si>
    <t>0931</t>
  </si>
  <si>
    <t>Provedení pasportizace stávajících nemovitostí (vč. pozemků) a jejich příslušenství, zajištění fotodokumentace stávajícího stavu přístupových komunikací</t>
  </si>
  <si>
    <t>-348296078</t>
  </si>
  <si>
    <t>094</t>
  </si>
  <si>
    <t>Zajištění vytýčení veškerých podzemních zařízení</t>
  </si>
  <si>
    <t>-1097566766</t>
  </si>
  <si>
    <t>095</t>
  </si>
  <si>
    <t>Zajištění šetření o podzemních sítích vč. zajištění nových vyjádření v případě, že před realizací pozbyly platnosti</t>
  </si>
  <si>
    <t>-1819777555</t>
  </si>
  <si>
    <t>09920</t>
  </si>
  <si>
    <t>Odborné odlovení rybí obsádky z prostoru staveniště</t>
  </si>
  <si>
    <t>246873306</t>
  </si>
  <si>
    <t>0992100</t>
  </si>
  <si>
    <t>Zajištění biologického dozoru a servisu odborně způsobilou osobou</t>
  </si>
  <si>
    <t>-213930554</t>
  </si>
  <si>
    <t>biologický dozor a servis</t>
  </si>
  <si>
    <t>zajištění terénního monitoringu staveniště před zahájením stavby i v jejím průběhu</t>
  </si>
  <si>
    <t>sledování výskytu ochranářsky významných organismů</t>
  </si>
  <si>
    <t>zajištění plnění podmínek orgánu ochrany přírody</t>
  </si>
  <si>
    <t>případný sběr, odchyt a transfer</t>
  </si>
  <si>
    <t>09968</t>
  </si>
  <si>
    <t>Čištění vozovek splachováním vodou povrchu podkladu nebo krytu živičného, betonového nebo dlážděného</t>
  </si>
  <si>
    <t>-1416390822</t>
  </si>
  <si>
    <t>čištění během stavby vodou z mobilních zdrojů, viz příloha B.</t>
  </si>
  <si>
    <t>09991</t>
  </si>
  <si>
    <t>Zajištění fotodokumentace veškerých konstrukcí, které budou v průběhu výstavby skryty nebo zakryty</t>
  </si>
  <si>
    <t>-1750551114</t>
  </si>
  <si>
    <t>099911</t>
  </si>
  <si>
    <t>Zajištění vedení průběžné evidence odpadů</t>
  </si>
  <si>
    <t>-571297023</t>
  </si>
  <si>
    <t>0999111</t>
  </si>
  <si>
    <t>Zajištění rozboru vytěžené zeminy</t>
  </si>
  <si>
    <t>-594839103</t>
  </si>
  <si>
    <t>rozbor pro uložení na skládku dle zákona o odpadech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</si>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</sst>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1" fillId="0" borderId="0" xfId="0" applyFont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2" fillId="0" borderId="12" xfId="0" applyFont="1" applyBorder="1" applyAlignment="1">
      <alignment horizontal="center" vertical="center"/>
    </xf>
    <xf numFmtId="0" fontId="22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2" fillId="0" borderId="15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1103213" TargetMode="External" /><Relationship Id="rId2" Type="http://schemas.openxmlformats.org/officeDocument/2006/relationships/hyperlink" Target="https://podminky.urs.cz/item/CS_URS_2024_02/114203201" TargetMode="External" /><Relationship Id="rId3" Type="http://schemas.openxmlformats.org/officeDocument/2006/relationships/hyperlink" Target="https://podminky.urs.cz/item/CS_URS_2024_02/114203301" TargetMode="External" /><Relationship Id="rId4" Type="http://schemas.openxmlformats.org/officeDocument/2006/relationships/hyperlink" Target="https://podminky.urs.cz/item/CS_URS_2024_02/11420330R" TargetMode="External" /><Relationship Id="rId5" Type="http://schemas.openxmlformats.org/officeDocument/2006/relationships/hyperlink" Target="https://podminky.urs.cz/item/CS_URS_2024_02/124253101" TargetMode="External" /><Relationship Id="rId6" Type="http://schemas.openxmlformats.org/officeDocument/2006/relationships/hyperlink" Target="https://podminky.urs.cz/item/CS_URS_2024_02/127451111" TargetMode="External" /><Relationship Id="rId7" Type="http://schemas.openxmlformats.org/officeDocument/2006/relationships/hyperlink" Target="https://podminky.urs.cz/item/CS_URS_2024_02/162251102" TargetMode="External" /><Relationship Id="rId8" Type="http://schemas.openxmlformats.org/officeDocument/2006/relationships/hyperlink" Target="https://podminky.urs.cz/item/CS_URS_2024_02/162251122" TargetMode="External" /><Relationship Id="rId9" Type="http://schemas.openxmlformats.org/officeDocument/2006/relationships/hyperlink" Target="https://podminky.urs.cz/item/CS_URS_2024_02/162751115" TargetMode="External" /><Relationship Id="rId10" Type="http://schemas.openxmlformats.org/officeDocument/2006/relationships/hyperlink" Target="https://podminky.urs.cz/item/CS_URS_2024_02/162751137" TargetMode="External" /><Relationship Id="rId11" Type="http://schemas.openxmlformats.org/officeDocument/2006/relationships/hyperlink" Target="https://podminky.urs.cz/item/CS_URS_2024_02/162751139" TargetMode="External" /><Relationship Id="rId12" Type="http://schemas.openxmlformats.org/officeDocument/2006/relationships/hyperlink" Target="https://podminky.urs.cz/item/CS_URS_2024_02/167151102" TargetMode="External" /><Relationship Id="rId13" Type="http://schemas.openxmlformats.org/officeDocument/2006/relationships/hyperlink" Target="https://podminky.urs.cz/item/CS_URS_2024_02/167151101" TargetMode="External" /><Relationship Id="rId14" Type="http://schemas.openxmlformats.org/officeDocument/2006/relationships/hyperlink" Target="https://podminky.urs.cz/item/CS_URS_2024_02/171151111" TargetMode="External" /><Relationship Id="rId15" Type="http://schemas.openxmlformats.org/officeDocument/2006/relationships/hyperlink" Target="https://podminky.urs.cz/item/CS_URS_2024_02/171153101" TargetMode="External" /><Relationship Id="rId16" Type="http://schemas.openxmlformats.org/officeDocument/2006/relationships/hyperlink" Target="https://podminky.urs.cz/item/CS_URS_2024_02/171251201" TargetMode="External" /><Relationship Id="rId17" Type="http://schemas.openxmlformats.org/officeDocument/2006/relationships/hyperlink" Target="https://podminky.urs.cz/item/CS_URS_2024_02/181411121" TargetMode="External" /><Relationship Id="rId18" Type="http://schemas.openxmlformats.org/officeDocument/2006/relationships/hyperlink" Target="https://podminky.urs.cz/item/CS_URS_2024_02/181411122" TargetMode="External" /><Relationship Id="rId19" Type="http://schemas.openxmlformats.org/officeDocument/2006/relationships/hyperlink" Target="https://podminky.urs.cz/item/CS_URS_2024_02/181951112" TargetMode="External" /><Relationship Id="rId20" Type="http://schemas.openxmlformats.org/officeDocument/2006/relationships/hyperlink" Target="https://podminky.urs.cz/item/CS_URS_2024_02/182151111" TargetMode="External" /><Relationship Id="rId21" Type="http://schemas.openxmlformats.org/officeDocument/2006/relationships/hyperlink" Target="https://podminky.urs.cz/item/CS_URS_2024_02/182251101" TargetMode="External" /><Relationship Id="rId22" Type="http://schemas.openxmlformats.org/officeDocument/2006/relationships/hyperlink" Target="https://podminky.urs.cz/item/CS_URS_2024_02/185803106" TargetMode="External" /><Relationship Id="rId23" Type="http://schemas.openxmlformats.org/officeDocument/2006/relationships/hyperlink" Target="https://podminky.urs.cz/item/CS_URS_2024_02/462512370" TargetMode="External" /><Relationship Id="rId24" Type="http://schemas.openxmlformats.org/officeDocument/2006/relationships/hyperlink" Target="https://podminky.urs.cz/item/CS_URS_2024_02/462519003" TargetMode="External" /><Relationship Id="rId25" Type="http://schemas.openxmlformats.org/officeDocument/2006/relationships/hyperlink" Target="https://podminky.urs.cz/item/CS_URS_2024_02/465516217" TargetMode="External" /><Relationship Id="rId26" Type="http://schemas.openxmlformats.org/officeDocument/2006/relationships/hyperlink" Target="https://podminky.urs.cz/item/CS_URS_2024_02/998332011" TargetMode="External" /><Relationship Id="rId2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21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22</v>
      </c>
      <c r="E8" s="25"/>
      <c r="F8" s="25"/>
      <c r="G8" s="25"/>
      <c r="H8" s="25"/>
      <c r="I8" s="25"/>
      <c r="J8" s="25"/>
      <c r="K8" s="30" t="s">
        <v>23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24</v>
      </c>
      <c r="AL8" s="25"/>
      <c r="AM8" s="25"/>
      <c r="AN8" s="36" t="s">
        <v>25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26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27</v>
      </c>
      <c r="AL10" s="25"/>
      <c r="AM10" s="25"/>
      <c r="AN10" s="30" t="s">
        <v>28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29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30</v>
      </c>
      <c r="AL11" s="25"/>
      <c r="AM11" s="25"/>
      <c r="AN11" s="30" t="s">
        <v>28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31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27</v>
      </c>
      <c r="AL13" s="25"/>
      <c r="AM13" s="25"/>
      <c r="AN13" s="37" t="s">
        <v>32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32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30</v>
      </c>
      <c r="AL14" s="25"/>
      <c r="AM14" s="25"/>
      <c r="AN14" s="37" t="s">
        <v>32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33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27</v>
      </c>
      <c r="AL16" s="25"/>
      <c r="AM16" s="25"/>
      <c r="AN16" s="30" t="s">
        <v>28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34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30</v>
      </c>
      <c r="AL17" s="25"/>
      <c r="AM17" s="25"/>
      <c r="AN17" s="30" t="s">
        <v>28</v>
      </c>
      <c r="AO17" s="25"/>
      <c r="AP17" s="25"/>
      <c r="AQ17" s="25"/>
      <c r="AR17" s="23"/>
      <c r="BE17" s="34"/>
      <c r="BS17" s="20" t="s">
        <v>35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36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27</v>
      </c>
      <c r="AL19" s="25"/>
      <c r="AM19" s="25"/>
      <c r="AN19" s="30" t="s">
        <v>28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37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30</v>
      </c>
      <c r="AL20" s="25"/>
      <c r="AM20" s="25"/>
      <c r="AN20" s="30" t="s">
        <v>28</v>
      </c>
      <c r="AO20" s="25"/>
      <c r="AP20" s="25"/>
      <c r="AQ20" s="25"/>
      <c r="AR20" s="23"/>
      <c r="BE20" s="34"/>
      <c r="BS20" s="20" t="s">
        <v>4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38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39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40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41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42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43</v>
      </c>
      <c r="AL28" s="48"/>
      <c r="AM28" s="48"/>
      <c r="AN28" s="48"/>
      <c r="AO28" s="48"/>
      <c r="AP28" s="43"/>
      <c r="AQ28" s="43"/>
      <c r="AR28" s="47"/>
      <c r="BE28" s="34"/>
    </row>
    <row r="29" hidden="1" s="3" customFormat="1" ht="14.4" customHeight="1">
      <c r="A29" s="3"/>
      <c r="B29" s="49"/>
      <c r="C29" s="50"/>
      <c r="D29" s="35" t="s">
        <v>44</v>
      </c>
      <c r="E29" s="50"/>
      <c r="F29" s="35" t="s">
        <v>45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hidden="1" s="3" customFormat="1" ht="14.4" customHeight="1">
      <c r="A30" s="3"/>
      <c r="B30" s="49"/>
      <c r="C30" s="50"/>
      <c r="D30" s="50"/>
      <c r="E30" s="50"/>
      <c r="F30" s="35" t="s">
        <v>46</v>
      </c>
      <c r="G30" s="50"/>
      <c r="H30" s="50"/>
      <c r="I30" s="50"/>
      <c r="J30" s="50"/>
      <c r="K30" s="50"/>
      <c r="L30" s="51">
        <v>0.14999999999999999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s="3" customFormat="1" ht="14.4" customHeight="1">
      <c r="A31" s="3"/>
      <c r="B31" s="49"/>
      <c r="C31" s="50"/>
      <c r="D31" s="55" t="s">
        <v>44</v>
      </c>
      <c r="E31" s="50"/>
      <c r="F31" s="35" t="s">
        <v>47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s="3" customFormat="1" ht="14.4" customHeight="1">
      <c r="A32" s="3"/>
      <c r="B32" s="49"/>
      <c r="C32" s="50"/>
      <c r="D32" s="50"/>
      <c r="E32" s="50"/>
      <c r="F32" s="35" t="s">
        <v>48</v>
      </c>
      <c r="G32" s="50"/>
      <c r="H32" s="50"/>
      <c r="I32" s="50"/>
      <c r="J32" s="50"/>
      <c r="K32" s="50"/>
      <c r="L32" s="51">
        <v>0.14999999999999999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49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6"/>
      <c r="D35" s="57" t="s">
        <v>50</v>
      </c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9" t="s">
        <v>51</v>
      </c>
      <c r="U35" s="58"/>
      <c r="V35" s="58"/>
      <c r="W35" s="58"/>
      <c r="X35" s="60" t="s">
        <v>52</v>
      </c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61">
        <f>SUM(AK26:AK33)</f>
        <v>0</v>
      </c>
      <c r="AL35" s="58"/>
      <c r="AM35" s="58"/>
      <c r="AN35" s="58"/>
      <c r="AO35" s="62"/>
      <c r="AP35" s="56"/>
      <c r="AQ35" s="56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3"/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  <c r="AN37" s="64"/>
      <c r="AO37" s="64"/>
      <c r="AP37" s="64"/>
      <c r="AQ37" s="64"/>
      <c r="AR37" s="47"/>
      <c r="BE37" s="41"/>
    </row>
    <row r="41" s="2" customFormat="1" ht="6.96" customHeight="1">
      <c r="A41" s="41"/>
      <c r="B41" s="65"/>
      <c r="C41" s="66"/>
      <c r="D41" s="66"/>
      <c r="E41" s="66"/>
      <c r="F41" s="66"/>
      <c r="G41" s="66"/>
      <c r="H41" s="66"/>
      <c r="I41" s="66"/>
      <c r="J41" s="66"/>
      <c r="K41" s="66"/>
      <c r="L41" s="66"/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47"/>
      <c r="BE41" s="41"/>
    </row>
    <row r="42" s="2" customFormat="1" ht="24.96" customHeight="1">
      <c r="A42" s="41"/>
      <c r="B42" s="42"/>
      <c r="C42" s="26" t="s">
        <v>53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7"/>
      <c r="C44" s="35" t="s">
        <v>13</v>
      </c>
      <c r="D44" s="68"/>
      <c r="E44" s="68"/>
      <c r="F44" s="68"/>
      <c r="G44" s="68"/>
      <c r="H44" s="68"/>
      <c r="I44" s="68"/>
      <c r="J44" s="68"/>
      <c r="K44" s="68"/>
      <c r="L44" s="68" t="str">
        <f>K5</f>
        <v>3623</v>
      </c>
      <c r="M44" s="68"/>
      <c r="N44" s="68"/>
      <c r="O44" s="68"/>
      <c r="P44" s="68"/>
      <c r="Q44" s="68"/>
      <c r="R44" s="68"/>
      <c r="S44" s="68"/>
      <c r="T44" s="68"/>
      <c r="U44" s="68"/>
      <c r="V44" s="68"/>
      <c r="W44" s="68"/>
      <c r="X44" s="68"/>
      <c r="Y44" s="68"/>
      <c r="Z44" s="68"/>
      <c r="AA44" s="68"/>
      <c r="AB44" s="68"/>
      <c r="AC44" s="68"/>
      <c r="AD44" s="68"/>
      <c r="AE44" s="68"/>
      <c r="AF44" s="68"/>
      <c r="AG44" s="68"/>
      <c r="AH44" s="68"/>
      <c r="AI44" s="68"/>
      <c r="AJ44" s="68"/>
      <c r="AK44" s="68"/>
      <c r="AL44" s="68"/>
      <c r="AM44" s="68"/>
      <c r="AN44" s="68"/>
      <c r="AO44" s="68"/>
      <c r="AP44" s="68"/>
      <c r="AQ44" s="68"/>
      <c r="AR44" s="69"/>
      <c r="BE44" s="4"/>
    </row>
    <row r="45" s="5" customFormat="1" ht="36.96" customHeight="1">
      <c r="A45" s="5"/>
      <c r="B45" s="70"/>
      <c r="C45" s="71" t="s">
        <v>16</v>
      </c>
      <c r="D45" s="72"/>
      <c r="E45" s="72"/>
      <c r="F45" s="72"/>
      <c r="G45" s="72"/>
      <c r="H45" s="72"/>
      <c r="I45" s="72"/>
      <c r="J45" s="72"/>
      <c r="K45" s="72"/>
      <c r="L45" s="73" t="str">
        <f>K6</f>
        <v>Mrlina, Budiměřice, oprava nátrží, ř. km 3,100 - 3,200</v>
      </c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2"/>
      <c r="AC45" s="72"/>
      <c r="AD45" s="72"/>
      <c r="AE45" s="72"/>
      <c r="AF45" s="72"/>
      <c r="AG45" s="72"/>
      <c r="AH45" s="72"/>
      <c r="AI45" s="72"/>
      <c r="AJ45" s="72"/>
      <c r="AK45" s="72"/>
      <c r="AL45" s="72"/>
      <c r="AM45" s="72"/>
      <c r="AN45" s="72"/>
      <c r="AO45" s="72"/>
      <c r="AP45" s="72"/>
      <c r="AQ45" s="72"/>
      <c r="AR45" s="74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22</v>
      </c>
      <c r="D47" s="43"/>
      <c r="E47" s="43"/>
      <c r="F47" s="43"/>
      <c r="G47" s="43"/>
      <c r="H47" s="43"/>
      <c r="I47" s="43"/>
      <c r="J47" s="43"/>
      <c r="K47" s="43"/>
      <c r="L47" s="75" t="str">
        <f>IF(K8="","",K8)</f>
        <v>Budiměřice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24</v>
      </c>
      <c r="AJ47" s="43"/>
      <c r="AK47" s="43"/>
      <c r="AL47" s="43"/>
      <c r="AM47" s="76" t="str">
        <f>IF(AN8= "","",AN8)</f>
        <v>21. 10. 2021</v>
      </c>
      <c r="AN47" s="76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25.65" customHeight="1">
      <c r="A49" s="41"/>
      <c r="B49" s="42"/>
      <c r="C49" s="35" t="s">
        <v>26</v>
      </c>
      <c r="D49" s="43"/>
      <c r="E49" s="43"/>
      <c r="F49" s="43"/>
      <c r="G49" s="43"/>
      <c r="H49" s="43"/>
      <c r="I49" s="43"/>
      <c r="J49" s="43"/>
      <c r="K49" s="43"/>
      <c r="L49" s="68" t="str">
        <f>IF(E11= "","",E11)</f>
        <v>Povodí Labe, státní podnik, závod Jablonec n/N.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33</v>
      </c>
      <c r="AJ49" s="43"/>
      <c r="AK49" s="43"/>
      <c r="AL49" s="43"/>
      <c r="AM49" s="77" t="str">
        <f>IF(E17="","",E17)</f>
        <v>Povodí Labe, státní podnik, OIČ, Hradec Králové</v>
      </c>
      <c r="AN49" s="68"/>
      <c r="AO49" s="68"/>
      <c r="AP49" s="68"/>
      <c r="AQ49" s="43"/>
      <c r="AR49" s="47"/>
      <c r="AS49" s="78" t="s">
        <v>54</v>
      </c>
      <c r="AT49" s="79"/>
      <c r="AU49" s="80"/>
      <c r="AV49" s="80"/>
      <c r="AW49" s="80"/>
      <c r="AX49" s="80"/>
      <c r="AY49" s="80"/>
      <c r="AZ49" s="80"/>
      <c r="BA49" s="80"/>
      <c r="BB49" s="80"/>
      <c r="BC49" s="80"/>
      <c r="BD49" s="81"/>
      <c r="BE49" s="41"/>
    </row>
    <row r="50" s="2" customFormat="1" ht="15.15" customHeight="1">
      <c r="A50" s="41"/>
      <c r="B50" s="42"/>
      <c r="C50" s="35" t="s">
        <v>31</v>
      </c>
      <c r="D50" s="43"/>
      <c r="E50" s="43"/>
      <c r="F50" s="43"/>
      <c r="G50" s="43"/>
      <c r="H50" s="43"/>
      <c r="I50" s="43"/>
      <c r="J50" s="43"/>
      <c r="K50" s="43"/>
      <c r="L50" s="68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36</v>
      </c>
      <c r="AJ50" s="43"/>
      <c r="AK50" s="43"/>
      <c r="AL50" s="43"/>
      <c r="AM50" s="77" t="str">
        <f>IF(E20="","",E20)</f>
        <v>Ing. Eva Morkesová</v>
      </c>
      <c r="AN50" s="68"/>
      <c r="AO50" s="68"/>
      <c r="AP50" s="68"/>
      <c r="AQ50" s="43"/>
      <c r="AR50" s="47"/>
      <c r="AS50" s="82"/>
      <c r="AT50" s="83"/>
      <c r="AU50" s="84"/>
      <c r="AV50" s="84"/>
      <c r="AW50" s="84"/>
      <c r="AX50" s="84"/>
      <c r="AY50" s="84"/>
      <c r="AZ50" s="84"/>
      <c r="BA50" s="84"/>
      <c r="BB50" s="84"/>
      <c r="BC50" s="84"/>
      <c r="BD50" s="85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6"/>
      <c r="AT51" s="87"/>
      <c r="AU51" s="88"/>
      <c r="AV51" s="88"/>
      <c r="AW51" s="88"/>
      <c r="AX51" s="88"/>
      <c r="AY51" s="88"/>
      <c r="AZ51" s="88"/>
      <c r="BA51" s="88"/>
      <c r="BB51" s="88"/>
      <c r="BC51" s="88"/>
      <c r="BD51" s="89"/>
      <c r="BE51" s="41"/>
    </row>
    <row r="52" s="2" customFormat="1" ht="29.28" customHeight="1">
      <c r="A52" s="41"/>
      <c r="B52" s="42"/>
      <c r="C52" s="90" t="s">
        <v>55</v>
      </c>
      <c r="D52" s="91"/>
      <c r="E52" s="91"/>
      <c r="F52" s="91"/>
      <c r="G52" s="91"/>
      <c r="H52" s="92"/>
      <c r="I52" s="93" t="s">
        <v>56</v>
      </c>
      <c r="J52" s="91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1"/>
      <c r="V52" s="91"/>
      <c r="W52" s="91"/>
      <c r="X52" s="91"/>
      <c r="Y52" s="91"/>
      <c r="Z52" s="91"/>
      <c r="AA52" s="91"/>
      <c r="AB52" s="91"/>
      <c r="AC52" s="91"/>
      <c r="AD52" s="91"/>
      <c r="AE52" s="91"/>
      <c r="AF52" s="91"/>
      <c r="AG52" s="94" t="s">
        <v>57</v>
      </c>
      <c r="AH52" s="91"/>
      <c r="AI52" s="91"/>
      <c r="AJ52" s="91"/>
      <c r="AK52" s="91"/>
      <c r="AL52" s="91"/>
      <c r="AM52" s="91"/>
      <c r="AN52" s="93" t="s">
        <v>58</v>
      </c>
      <c r="AO52" s="91"/>
      <c r="AP52" s="91"/>
      <c r="AQ52" s="95" t="s">
        <v>59</v>
      </c>
      <c r="AR52" s="47"/>
      <c r="AS52" s="96" t="s">
        <v>60</v>
      </c>
      <c r="AT52" s="97" t="s">
        <v>61</v>
      </c>
      <c r="AU52" s="97" t="s">
        <v>62</v>
      </c>
      <c r="AV52" s="97" t="s">
        <v>63</v>
      </c>
      <c r="AW52" s="97" t="s">
        <v>64</v>
      </c>
      <c r="AX52" s="97" t="s">
        <v>65</v>
      </c>
      <c r="AY52" s="97" t="s">
        <v>66</v>
      </c>
      <c r="AZ52" s="97" t="s">
        <v>67</v>
      </c>
      <c r="BA52" s="97" t="s">
        <v>68</v>
      </c>
      <c r="BB52" s="97" t="s">
        <v>69</v>
      </c>
      <c r="BC52" s="97" t="s">
        <v>70</v>
      </c>
      <c r="BD52" s="98" t="s">
        <v>71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9"/>
      <c r="AT53" s="100"/>
      <c r="AU53" s="100"/>
      <c r="AV53" s="100"/>
      <c r="AW53" s="100"/>
      <c r="AX53" s="100"/>
      <c r="AY53" s="100"/>
      <c r="AZ53" s="100"/>
      <c r="BA53" s="100"/>
      <c r="BB53" s="100"/>
      <c r="BC53" s="100"/>
      <c r="BD53" s="101"/>
      <c r="BE53" s="41"/>
    </row>
    <row r="54" s="6" customFormat="1" ht="32.4" customHeight="1">
      <c r="A54" s="6"/>
      <c r="B54" s="102"/>
      <c r="C54" s="103" t="s">
        <v>72</v>
      </c>
      <c r="D54" s="104"/>
      <c r="E54" s="104"/>
      <c r="F54" s="104"/>
      <c r="G54" s="104"/>
      <c r="H54" s="104"/>
      <c r="I54" s="104"/>
      <c r="J54" s="104"/>
      <c r="K54" s="104"/>
      <c r="L54" s="104"/>
      <c r="M54" s="104"/>
      <c r="N54" s="104"/>
      <c r="O54" s="104"/>
      <c r="P54" s="104"/>
      <c r="Q54" s="104"/>
      <c r="R54" s="104"/>
      <c r="S54" s="104"/>
      <c r="T54" s="104"/>
      <c r="U54" s="104"/>
      <c r="V54" s="104"/>
      <c r="W54" s="104"/>
      <c r="X54" s="104"/>
      <c r="Y54" s="104"/>
      <c r="Z54" s="104"/>
      <c r="AA54" s="104"/>
      <c r="AB54" s="104"/>
      <c r="AC54" s="104"/>
      <c r="AD54" s="104"/>
      <c r="AE54" s="104"/>
      <c r="AF54" s="104"/>
      <c r="AG54" s="105">
        <f>ROUND(SUM(AG55:AG56),2)</f>
        <v>0</v>
      </c>
      <c r="AH54" s="105"/>
      <c r="AI54" s="105"/>
      <c r="AJ54" s="105"/>
      <c r="AK54" s="105"/>
      <c r="AL54" s="105"/>
      <c r="AM54" s="105"/>
      <c r="AN54" s="106">
        <f>SUM(AG54,AT54)</f>
        <v>0</v>
      </c>
      <c r="AO54" s="106"/>
      <c r="AP54" s="106"/>
      <c r="AQ54" s="107" t="s">
        <v>28</v>
      </c>
      <c r="AR54" s="108"/>
      <c r="AS54" s="109">
        <f>ROUND(SUM(AS55:AS56),2)</f>
        <v>0</v>
      </c>
      <c r="AT54" s="110">
        <f>ROUND(SUM(AV54:AW54),2)</f>
        <v>0</v>
      </c>
      <c r="AU54" s="111">
        <f>ROUND(SUM(AU55:AU56),5)</f>
        <v>0</v>
      </c>
      <c r="AV54" s="110">
        <f>ROUND(AZ54*L29,2)</f>
        <v>0</v>
      </c>
      <c r="AW54" s="110">
        <f>ROUND(BA54*L30,2)</f>
        <v>0</v>
      </c>
      <c r="AX54" s="110">
        <f>ROUND(BB54*L29,2)</f>
        <v>0</v>
      </c>
      <c r="AY54" s="110">
        <f>ROUND(BC54*L30,2)</f>
        <v>0</v>
      </c>
      <c r="AZ54" s="110">
        <f>ROUND(SUM(AZ55:AZ56),2)</f>
        <v>0</v>
      </c>
      <c r="BA54" s="110">
        <f>ROUND(SUM(BA55:BA56),2)</f>
        <v>0</v>
      </c>
      <c r="BB54" s="110">
        <f>ROUND(SUM(BB55:BB56),2)</f>
        <v>0</v>
      </c>
      <c r="BC54" s="110">
        <f>ROUND(SUM(BC55:BC56),2)</f>
        <v>0</v>
      </c>
      <c r="BD54" s="112">
        <f>ROUND(SUM(BD55:BD56),2)</f>
        <v>0</v>
      </c>
      <c r="BE54" s="6"/>
      <c r="BS54" s="113" t="s">
        <v>73</v>
      </c>
      <c r="BT54" s="113" t="s">
        <v>74</v>
      </c>
      <c r="BU54" s="114" t="s">
        <v>75</v>
      </c>
      <c r="BV54" s="113" t="s">
        <v>76</v>
      </c>
      <c r="BW54" s="113" t="s">
        <v>5</v>
      </c>
      <c r="BX54" s="113" t="s">
        <v>77</v>
      </c>
      <c r="CL54" s="113" t="s">
        <v>19</v>
      </c>
    </row>
    <row r="55" s="7" customFormat="1" ht="16.5" customHeight="1">
      <c r="A55" s="115" t="s">
        <v>78</v>
      </c>
      <c r="B55" s="116"/>
      <c r="C55" s="117"/>
      <c r="D55" s="118" t="s">
        <v>79</v>
      </c>
      <c r="E55" s="118"/>
      <c r="F55" s="118"/>
      <c r="G55" s="118"/>
      <c r="H55" s="118"/>
      <c r="I55" s="119"/>
      <c r="J55" s="118" t="s">
        <v>80</v>
      </c>
      <c r="K55" s="118"/>
      <c r="L55" s="118"/>
      <c r="M55" s="118"/>
      <c r="N55" s="118"/>
      <c r="O55" s="118"/>
      <c r="P55" s="118"/>
      <c r="Q55" s="118"/>
      <c r="R55" s="118"/>
      <c r="S55" s="118"/>
      <c r="T55" s="118"/>
      <c r="U55" s="118"/>
      <c r="V55" s="118"/>
      <c r="W55" s="118"/>
      <c r="X55" s="118"/>
      <c r="Y55" s="118"/>
      <c r="Z55" s="118"/>
      <c r="AA55" s="118"/>
      <c r="AB55" s="118"/>
      <c r="AC55" s="118"/>
      <c r="AD55" s="118"/>
      <c r="AE55" s="118"/>
      <c r="AF55" s="118"/>
      <c r="AG55" s="120">
        <f>'1. - SO 01'!J30</f>
        <v>0</v>
      </c>
      <c r="AH55" s="119"/>
      <c r="AI55" s="119"/>
      <c r="AJ55" s="119"/>
      <c r="AK55" s="119"/>
      <c r="AL55" s="119"/>
      <c r="AM55" s="119"/>
      <c r="AN55" s="120">
        <f>SUM(AG55,AT55)</f>
        <v>0</v>
      </c>
      <c r="AO55" s="119"/>
      <c r="AP55" s="119"/>
      <c r="AQ55" s="121" t="s">
        <v>81</v>
      </c>
      <c r="AR55" s="122"/>
      <c r="AS55" s="123">
        <v>0</v>
      </c>
      <c r="AT55" s="124">
        <f>ROUND(SUM(AV55:AW55),2)</f>
        <v>0</v>
      </c>
      <c r="AU55" s="125">
        <f>'1. - SO 01'!P84</f>
        <v>0</v>
      </c>
      <c r="AV55" s="124">
        <f>'1. - SO 01'!J33</f>
        <v>0</v>
      </c>
      <c r="AW55" s="124">
        <f>'1. - SO 01'!J34</f>
        <v>0</v>
      </c>
      <c r="AX55" s="124">
        <f>'1. - SO 01'!J35</f>
        <v>0</v>
      </c>
      <c r="AY55" s="124">
        <f>'1. - SO 01'!J36</f>
        <v>0</v>
      </c>
      <c r="AZ55" s="124">
        <f>'1. - SO 01'!F33</f>
        <v>0</v>
      </c>
      <c r="BA55" s="124">
        <f>'1. - SO 01'!F34</f>
        <v>0</v>
      </c>
      <c r="BB55" s="124">
        <f>'1. - SO 01'!F35</f>
        <v>0</v>
      </c>
      <c r="BC55" s="124">
        <f>'1. - SO 01'!F36</f>
        <v>0</v>
      </c>
      <c r="BD55" s="126">
        <f>'1. - SO 01'!F37</f>
        <v>0</v>
      </c>
      <c r="BE55" s="7"/>
      <c r="BT55" s="127" t="s">
        <v>82</v>
      </c>
      <c r="BV55" s="127" t="s">
        <v>76</v>
      </c>
      <c r="BW55" s="127" t="s">
        <v>83</v>
      </c>
      <c r="BX55" s="127" t="s">
        <v>5</v>
      </c>
      <c r="CL55" s="127" t="s">
        <v>19</v>
      </c>
      <c r="CM55" s="127" t="s">
        <v>84</v>
      </c>
    </row>
    <row r="56" s="7" customFormat="1" ht="16.5" customHeight="1">
      <c r="A56" s="115" t="s">
        <v>78</v>
      </c>
      <c r="B56" s="116"/>
      <c r="C56" s="117"/>
      <c r="D56" s="118" t="s">
        <v>85</v>
      </c>
      <c r="E56" s="118"/>
      <c r="F56" s="118"/>
      <c r="G56" s="118"/>
      <c r="H56" s="118"/>
      <c r="I56" s="119"/>
      <c r="J56" s="118" t="s">
        <v>86</v>
      </c>
      <c r="K56" s="118"/>
      <c r="L56" s="118"/>
      <c r="M56" s="118"/>
      <c r="N56" s="118"/>
      <c r="O56" s="118"/>
      <c r="P56" s="118"/>
      <c r="Q56" s="118"/>
      <c r="R56" s="118"/>
      <c r="S56" s="118"/>
      <c r="T56" s="118"/>
      <c r="U56" s="118"/>
      <c r="V56" s="118"/>
      <c r="W56" s="118"/>
      <c r="X56" s="118"/>
      <c r="Y56" s="118"/>
      <c r="Z56" s="118"/>
      <c r="AA56" s="118"/>
      <c r="AB56" s="118"/>
      <c r="AC56" s="118"/>
      <c r="AD56" s="118"/>
      <c r="AE56" s="118"/>
      <c r="AF56" s="118"/>
      <c r="AG56" s="120">
        <f>'VON - Vedlejší a ostatní ...'!J30</f>
        <v>0</v>
      </c>
      <c r="AH56" s="119"/>
      <c r="AI56" s="119"/>
      <c r="AJ56" s="119"/>
      <c r="AK56" s="119"/>
      <c r="AL56" s="119"/>
      <c r="AM56" s="119"/>
      <c r="AN56" s="120">
        <f>SUM(AG56,AT56)</f>
        <v>0</v>
      </c>
      <c r="AO56" s="119"/>
      <c r="AP56" s="119"/>
      <c r="AQ56" s="121" t="s">
        <v>85</v>
      </c>
      <c r="AR56" s="122"/>
      <c r="AS56" s="128">
        <v>0</v>
      </c>
      <c r="AT56" s="129">
        <f>ROUND(SUM(AV56:AW56),2)</f>
        <v>0</v>
      </c>
      <c r="AU56" s="130">
        <f>'VON - Vedlejší a ostatní ...'!P84</f>
        <v>0</v>
      </c>
      <c r="AV56" s="129">
        <f>'VON - Vedlejší a ostatní ...'!J33</f>
        <v>0</v>
      </c>
      <c r="AW56" s="129">
        <f>'VON - Vedlejší a ostatní ...'!J34</f>
        <v>0</v>
      </c>
      <c r="AX56" s="129">
        <f>'VON - Vedlejší a ostatní ...'!J35</f>
        <v>0</v>
      </c>
      <c r="AY56" s="129">
        <f>'VON - Vedlejší a ostatní ...'!J36</f>
        <v>0</v>
      </c>
      <c r="AZ56" s="129">
        <f>'VON - Vedlejší a ostatní ...'!F33</f>
        <v>0</v>
      </c>
      <c r="BA56" s="129">
        <f>'VON - Vedlejší a ostatní ...'!F34</f>
        <v>0</v>
      </c>
      <c r="BB56" s="129">
        <f>'VON - Vedlejší a ostatní ...'!F35</f>
        <v>0</v>
      </c>
      <c r="BC56" s="129">
        <f>'VON - Vedlejší a ostatní ...'!F36</f>
        <v>0</v>
      </c>
      <c r="BD56" s="131">
        <f>'VON - Vedlejší a ostatní ...'!F37</f>
        <v>0</v>
      </c>
      <c r="BE56" s="7"/>
      <c r="BT56" s="127" t="s">
        <v>82</v>
      </c>
      <c r="BV56" s="127" t="s">
        <v>76</v>
      </c>
      <c r="BW56" s="127" t="s">
        <v>87</v>
      </c>
      <c r="BX56" s="127" t="s">
        <v>5</v>
      </c>
      <c r="CL56" s="127" t="s">
        <v>28</v>
      </c>
      <c r="CM56" s="127" t="s">
        <v>84</v>
      </c>
    </row>
    <row r="57" s="2" customFormat="1" ht="30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7"/>
      <c r="AS57" s="41"/>
      <c r="AT57" s="41"/>
      <c r="AU57" s="41"/>
      <c r="AV57" s="41"/>
      <c r="AW57" s="41"/>
      <c r="AX57" s="41"/>
      <c r="AY57" s="41"/>
      <c r="AZ57" s="41"/>
      <c r="BA57" s="41"/>
      <c r="BB57" s="41"/>
      <c r="BC57" s="41"/>
      <c r="BD57" s="41"/>
      <c r="BE57" s="41"/>
    </row>
    <row r="58" s="2" customFormat="1" ht="6.96" customHeight="1">
      <c r="A58" s="41"/>
      <c r="B58" s="63"/>
      <c r="C58" s="64"/>
      <c r="D58" s="64"/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4"/>
      <c r="AB58" s="64"/>
      <c r="AC58" s="64"/>
      <c r="AD58" s="64"/>
      <c r="AE58" s="64"/>
      <c r="AF58" s="64"/>
      <c r="AG58" s="64"/>
      <c r="AH58" s="64"/>
      <c r="AI58" s="64"/>
      <c r="AJ58" s="64"/>
      <c r="AK58" s="64"/>
      <c r="AL58" s="64"/>
      <c r="AM58" s="64"/>
      <c r="AN58" s="64"/>
      <c r="AO58" s="64"/>
      <c r="AP58" s="64"/>
      <c r="AQ58" s="64"/>
      <c r="AR58" s="47"/>
      <c r="AS58" s="41"/>
      <c r="AT58" s="41"/>
      <c r="AU58" s="41"/>
      <c r="AV58" s="41"/>
      <c r="AW58" s="41"/>
      <c r="AX58" s="41"/>
      <c r="AY58" s="41"/>
      <c r="AZ58" s="41"/>
      <c r="BA58" s="41"/>
      <c r="BB58" s="41"/>
      <c r="BC58" s="41"/>
      <c r="BD58" s="41"/>
      <c r="BE58" s="41"/>
    </row>
  </sheetData>
  <sheetProtection sheet="1" formatColumns="0" formatRows="0" objects="1" scenarios="1" spinCount="100000" saltValue="5ZVO6AREnI5H/YkQrfAmSlZT6B69vC/m8bZI18EU+2vndz/cLT/Wb3PuCn7zVjUhPVNmTZKzGYTgf+9uQFkyWw==" hashValue="XSGzgQBDJEeanx2i2BhyZi600HgzB6biDbV7wSKc+5a6OTgTDnT92rtj/vZjXKXb/ibVUnUeR5XiPOVAS1uOdg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1. - SO 01'!C2" display="/"/>
    <hyperlink ref="A56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83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84</v>
      </c>
    </row>
    <row r="4" s="1" customFormat="1" ht="24.96" customHeight="1">
      <c r="B4" s="23"/>
      <c r="D4" s="134" t="s">
        <v>88</v>
      </c>
      <c r="L4" s="23"/>
      <c r="M4" s="135" t="s">
        <v>10</v>
      </c>
      <c r="AT4" s="20" t="s">
        <v>35</v>
      </c>
    </row>
    <row r="5" s="1" customFormat="1" ht="6.96" customHeight="1">
      <c r="B5" s="23"/>
      <c r="L5" s="23"/>
    </row>
    <row r="6" s="1" customFormat="1" ht="12" customHeight="1">
      <c r="B6" s="23"/>
      <c r="D6" s="136" t="s">
        <v>16</v>
      </c>
      <c r="L6" s="23"/>
    </row>
    <row r="7" s="1" customFormat="1" ht="16.5" customHeight="1">
      <c r="B7" s="23"/>
      <c r="E7" s="137" t="str">
        <f>'Rekapitulace stavby'!K6</f>
        <v>Mrlina, Budiměřice, oprava nátrží, ř. km 3,100 - 3,200</v>
      </c>
      <c r="F7" s="136"/>
      <c r="G7" s="136"/>
      <c r="H7" s="136"/>
      <c r="L7" s="23"/>
    </row>
    <row r="8" s="2" customFormat="1" ht="12" customHeight="1">
      <c r="A8" s="41"/>
      <c r="B8" s="47"/>
      <c r="C8" s="41"/>
      <c r="D8" s="136" t="s">
        <v>89</v>
      </c>
      <c r="E8" s="41"/>
      <c r="F8" s="41"/>
      <c r="G8" s="41"/>
      <c r="H8" s="41"/>
      <c r="I8" s="41"/>
      <c r="J8" s="41"/>
      <c r="K8" s="41"/>
      <c r="L8" s="138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9" t="s">
        <v>90</v>
      </c>
      <c r="F9" s="41"/>
      <c r="G9" s="41"/>
      <c r="H9" s="41"/>
      <c r="I9" s="41"/>
      <c r="J9" s="41"/>
      <c r="K9" s="41"/>
      <c r="L9" s="13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6" t="s">
        <v>18</v>
      </c>
      <c r="E11" s="41"/>
      <c r="F11" s="140" t="s">
        <v>19</v>
      </c>
      <c r="G11" s="41"/>
      <c r="H11" s="41"/>
      <c r="I11" s="136" t="s">
        <v>20</v>
      </c>
      <c r="J11" s="140" t="s">
        <v>28</v>
      </c>
      <c r="K11" s="41"/>
      <c r="L11" s="13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6" t="s">
        <v>22</v>
      </c>
      <c r="E12" s="41"/>
      <c r="F12" s="140" t="s">
        <v>23</v>
      </c>
      <c r="G12" s="41"/>
      <c r="H12" s="41"/>
      <c r="I12" s="136" t="s">
        <v>24</v>
      </c>
      <c r="J12" s="141" t="str">
        <f>'Rekapitulace stavby'!AN8</f>
        <v>21. 10. 2021</v>
      </c>
      <c r="K12" s="41"/>
      <c r="L12" s="13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6" t="s">
        <v>26</v>
      </c>
      <c r="E14" s="41"/>
      <c r="F14" s="41"/>
      <c r="G14" s="41"/>
      <c r="H14" s="41"/>
      <c r="I14" s="136" t="s">
        <v>27</v>
      </c>
      <c r="J14" s="140" t="s">
        <v>28</v>
      </c>
      <c r="K14" s="41"/>
      <c r="L14" s="13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40" t="s">
        <v>29</v>
      </c>
      <c r="F15" s="41"/>
      <c r="G15" s="41"/>
      <c r="H15" s="41"/>
      <c r="I15" s="136" t="s">
        <v>30</v>
      </c>
      <c r="J15" s="140" t="s">
        <v>28</v>
      </c>
      <c r="K15" s="41"/>
      <c r="L15" s="13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6" t="s">
        <v>31</v>
      </c>
      <c r="E17" s="41"/>
      <c r="F17" s="41"/>
      <c r="G17" s="41"/>
      <c r="H17" s="41"/>
      <c r="I17" s="136" t="s">
        <v>27</v>
      </c>
      <c r="J17" s="36" t="str">
        <f>'Rekapitulace stavby'!AN13</f>
        <v>Vyplň údaj</v>
      </c>
      <c r="K17" s="41"/>
      <c r="L17" s="13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40"/>
      <c r="G18" s="140"/>
      <c r="H18" s="140"/>
      <c r="I18" s="136" t="s">
        <v>30</v>
      </c>
      <c r="J18" s="36" t="str">
        <f>'Rekapitulace stavby'!AN14</f>
        <v>Vyplň údaj</v>
      </c>
      <c r="K18" s="41"/>
      <c r="L18" s="13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6" t="s">
        <v>33</v>
      </c>
      <c r="E20" s="41"/>
      <c r="F20" s="41"/>
      <c r="G20" s="41"/>
      <c r="H20" s="41"/>
      <c r="I20" s="136" t="s">
        <v>27</v>
      </c>
      <c r="J20" s="140" t="s">
        <v>28</v>
      </c>
      <c r="K20" s="41"/>
      <c r="L20" s="13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40" t="s">
        <v>34</v>
      </c>
      <c r="F21" s="41"/>
      <c r="G21" s="41"/>
      <c r="H21" s="41"/>
      <c r="I21" s="136" t="s">
        <v>30</v>
      </c>
      <c r="J21" s="140" t="s">
        <v>28</v>
      </c>
      <c r="K21" s="41"/>
      <c r="L21" s="13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6" t="s">
        <v>36</v>
      </c>
      <c r="E23" s="41"/>
      <c r="F23" s="41"/>
      <c r="G23" s="41"/>
      <c r="H23" s="41"/>
      <c r="I23" s="136" t="s">
        <v>27</v>
      </c>
      <c r="J23" s="140" t="s">
        <v>28</v>
      </c>
      <c r="K23" s="41"/>
      <c r="L23" s="13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40" t="s">
        <v>37</v>
      </c>
      <c r="F24" s="41"/>
      <c r="G24" s="41"/>
      <c r="H24" s="41"/>
      <c r="I24" s="136" t="s">
        <v>30</v>
      </c>
      <c r="J24" s="140" t="s">
        <v>28</v>
      </c>
      <c r="K24" s="41"/>
      <c r="L24" s="13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6" t="s">
        <v>38</v>
      </c>
      <c r="E26" s="41"/>
      <c r="F26" s="41"/>
      <c r="G26" s="41"/>
      <c r="H26" s="41"/>
      <c r="I26" s="41"/>
      <c r="J26" s="41"/>
      <c r="K26" s="41"/>
      <c r="L26" s="13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47.25" customHeight="1">
      <c r="A27" s="142"/>
      <c r="B27" s="143"/>
      <c r="C27" s="142"/>
      <c r="D27" s="142"/>
      <c r="E27" s="144" t="s">
        <v>39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6"/>
      <c r="E29" s="146"/>
      <c r="F29" s="146"/>
      <c r="G29" s="146"/>
      <c r="H29" s="146"/>
      <c r="I29" s="146"/>
      <c r="J29" s="146"/>
      <c r="K29" s="146"/>
      <c r="L29" s="13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7" t="s">
        <v>40</v>
      </c>
      <c r="E30" s="41"/>
      <c r="F30" s="41"/>
      <c r="G30" s="41"/>
      <c r="H30" s="41"/>
      <c r="I30" s="41"/>
      <c r="J30" s="148">
        <f>ROUND(J84, 2)</f>
        <v>0</v>
      </c>
      <c r="K30" s="41"/>
      <c r="L30" s="13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6"/>
      <c r="E31" s="146"/>
      <c r="F31" s="146"/>
      <c r="G31" s="146"/>
      <c r="H31" s="146"/>
      <c r="I31" s="146"/>
      <c r="J31" s="146"/>
      <c r="K31" s="146"/>
      <c r="L31" s="13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9" t="s">
        <v>42</v>
      </c>
      <c r="G32" s="41"/>
      <c r="H32" s="41"/>
      <c r="I32" s="149" t="s">
        <v>41</v>
      </c>
      <c r="J32" s="149" t="s">
        <v>43</v>
      </c>
      <c r="K32" s="41"/>
      <c r="L32" s="13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hidden="1" s="2" customFormat="1" ht="14.4" customHeight="1">
      <c r="A33" s="41"/>
      <c r="B33" s="47"/>
      <c r="C33" s="41"/>
      <c r="D33" s="150" t="s">
        <v>44</v>
      </c>
      <c r="E33" s="136" t="s">
        <v>45</v>
      </c>
      <c r="F33" s="151">
        <f>ROUND((SUM(BE84:BE254)),  2)</f>
        <v>0</v>
      </c>
      <c r="G33" s="41"/>
      <c r="H33" s="41"/>
      <c r="I33" s="152">
        <v>0.20999999999999999</v>
      </c>
      <c r="J33" s="151">
        <f>ROUND(((SUM(BE84:BE254))*I33),  2)</f>
        <v>0</v>
      </c>
      <c r="K33" s="41"/>
      <c r="L33" s="13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hidden="1" s="2" customFormat="1" ht="14.4" customHeight="1">
      <c r="A34" s="41"/>
      <c r="B34" s="47"/>
      <c r="C34" s="41"/>
      <c r="D34" s="41"/>
      <c r="E34" s="136" t="s">
        <v>46</v>
      </c>
      <c r="F34" s="151">
        <f>ROUND((SUM(BF84:BF254)),  2)</f>
        <v>0</v>
      </c>
      <c r="G34" s="41"/>
      <c r="H34" s="41"/>
      <c r="I34" s="152">
        <v>0.14999999999999999</v>
      </c>
      <c r="J34" s="151">
        <f>ROUND(((SUM(BF84:BF254))*I34),  2)</f>
        <v>0</v>
      </c>
      <c r="K34" s="41"/>
      <c r="L34" s="13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36" t="s">
        <v>44</v>
      </c>
      <c r="E35" s="136" t="s">
        <v>47</v>
      </c>
      <c r="F35" s="151">
        <f>ROUND((SUM(BG84:BG254)),  2)</f>
        <v>0</v>
      </c>
      <c r="G35" s="41"/>
      <c r="H35" s="41"/>
      <c r="I35" s="152">
        <v>0.20999999999999999</v>
      </c>
      <c r="J35" s="151">
        <f>0</f>
        <v>0</v>
      </c>
      <c r="K35" s="41"/>
      <c r="L35" s="13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36" t="s">
        <v>48</v>
      </c>
      <c r="F36" s="151">
        <f>ROUND((SUM(BH84:BH254)),  2)</f>
        <v>0</v>
      </c>
      <c r="G36" s="41"/>
      <c r="H36" s="41"/>
      <c r="I36" s="152">
        <v>0.14999999999999999</v>
      </c>
      <c r="J36" s="151">
        <f>0</f>
        <v>0</v>
      </c>
      <c r="K36" s="41"/>
      <c r="L36" s="13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6" t="s">
        <v>49</v>
      </c>
      <c r="F37" s="151">
        <f>ROUND((SUM(BI84:BI254)),  2)</f>
        <v>0</v>
      </c>
      <c r="G37" s="41"/>
      <c r="H37" s="41"/>
      <c r="I37" s="152">
        <v>0</v>
      </c>
      <c r="J37" s="151">
        <f>0</f>
        <v>0</v>
      </c>
      <c r="K37" s="41"/>
      <c r="L37" s="13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3"/>
      <c r="D39" s="154" t="s">
        <v>50</v>
      </c>
      <c r="E39" s="155"/>
      <c r="F39" s="155"/>
      <c r="G39" s="156" t="s">
        <v>51</v>
      </c>
      <c r="H39" s="157" t="s">
        <v>52</v>
      </c>
      <c r="I39" s="155"/>
      <c r="J39" s="158">
        <f>SUM(J30:J37)</f>
        <v>0</v>
      </c>
      <c r="K39" s="159"/>
      <c r="L39" s="13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91</v>
      </c>
      <c r="D45" s="43"/>
      <c r="E45" s="43"/>
      <c r="F45" s="43"/>
      <c r="G45" s="43"/>
      <c r="H45" s="43"/>
      <c r="I45" s="43"/>
      <c r="J45" s="43"/>
      <c r="K45" s="43"/>
      <c r="L45" s="138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4" t="str">
        <f>E7</f>
        <v>Mrlina, Budiměřice, oprava nátrží, ř. km 3,100 - 3,200</v>
      </c>
      <c r="F48" s="35"/>
      <c r="G48" s="35"/>
      <c r="H48" s="35"/>
      <c r="I48" s="43"/>
      <c r="J48" s="43"/>
      <c r="K48" s="43"/>
      <c r="L48" s="13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89</v>
      </c>
      <c r="D49" s="43"/>
      <c r="E49" s="43"/>
      <c r="F49" s="43"/>
      <c r="G49" s="43"/>
      <c r="H49" s="43"/>
      <c r="I49" s="43"/>
      <c r="J49" s="43"/>
      <c r="K49" s="43"/>
      <c r="L49" s="13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3" t="str">
        <f>E9</f>
        <v>1. - SO 01</v>
      </c>
      <c r="F50" s="43"/>
      <c r="G50" s="43"/>
      <c r="H50" s="43"/>
      <c r="I50" s="43"/>
      <c r="J50" s="43"/>
      <c r="K50" s="43"/>
      <c r="L50" s="13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22</v>
      </c>
      <c r="D52" s="43"/>
      <c r="E52" s="43"/>
      <c r="F52" s="30" t="str">
        <f>F12</f>
        <v>Budiměřice</v>
      </c>
      <c r="G52" s="43"/>
      <c r="H52" s="43"/>
      <c r="I52" s="35" t="s">
        <v>24</v>
      </c>
      <c r="J52" s="76" t="str">
        <f>IF(J12="","",J12)</f>
        <v>21. 10. 2021</v>
      </c>
      <c r="K52" s="43"/>
      <c r="L52" s="13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40.05" customHeight="1">
      <c r="A54" s="41"/>
      <c r="B54" s="42"/>
      <c r="C54" s="35" t="s">
        <v>26</v>
      </c>
      <c r="D54" s="43"/>
      <c r="E54" s="43"/>
      <c r="F54" s="30" t="str">
        <f>E15</f>
        <v>Povodí Labe, státní podnik, závod Jablonec n/N.</v>
      </c>
      <c r="G54" s="43"/>
      <c r="H54" s="43"/>
      <c r="I54" s="35" t="s">
        <v>33</v>
      </c>
      <c r="J54" s="39" t="str">
        <f>E21</f>
        <v>Povodí Labe, státní podnik, OIČ, Hradec Králové</v>
      </c>
      <c r="K54" s="43"/>
      <c r="L54" s="13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36</v>
      </c>
      <c r="J55" s="39" t="str">
        <f>E24</f>
        <v>Ing. Eva Morkesová</v>
      </c>
      <c r="K55" s="43"/>
      <c r="L55" s="13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5" t="s">
        <v>92</v>
      </c>
      <c r="D57" s="166"/>
      <c r="E57" s="166"/>
      <c r="F57" s="166"/>
      <c r="G57" s="166"/>
      <c r="H57" s="166"/>
      <c r="I57" s="166"/>
      <c r="J57" s="167" t="s">
        <v>93</v>
      </c>
      <c r="K57" s="166"/>
      <c r="L57" s="13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8" t="s">
        <v>72</v>
      </c>
      <c r="D59" s="43"/>
      <c r="E59" s="43"/>
      <c r="F59" s="43"/>
      <c r="G59" s="43"/>
      <c r="H59" s="43"/>
      <c r="I59" s="43"/>
      <c r="J59" s="106">
        <f>J84</f>
        <v>0</v>
      </c>
      <c r="K59" s="43"/>
      <c r="L59" s="13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94</v>
      </c>
    </row>
    <row r="60" s="9" customFormat="1" ht="24.96" customHeight="1">
      <c r="A60" s="9"/>
      <c r="B60" s="169"/>
      <c r="C60" s="170"/>
      <c r="D60" s="171" t="s">
        <v>95</v>
      </c>
      <c r="E60" s="172"/>
      <c r="F60" s="172"/>
      <c r="G60" s="172"/>
      <c r="H60" s="172"/>
      <c r="I60" s="172"/>
      <c r="J60" s="173">
        <f>J85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96</v>
      </c>
      <c r="E61" s="178"/>
      <c r="F61" s="178"/>
      <c r="G61" s="178"/>
      <c r="H61" s="178"/>
      <c r="I61" s="178"/>
      <c r="J61" s="179">
        <f>J86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76"/>
      <c r="D62" s="177" t="s">
        <v>97</v>
      </c>
      <c r="E62" s="178"/>
      <c r="F62" s="178"/>
      <c r="G62" s="178"/>
      <c r="H62" s="178"/>
      <c r="I62" s="178"/>
      <c r="J62" s="179">
        <f>J227</f>
        <v>0</v>
      </c>
      <c r="K62" s="176"/>
      <c r="L62" s="18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5"/>
      <c r="C63" s="176"/>
      <c r="D63" s="177" t="s">
        <v>98</v>
      </c>
      <c r="E63" s="178"/>
      <c r="F63" s="178"/>
      <c r="G63" s="178"/>
      <c r="H63" s="178"/>
      <c r="I63" s="178"/>
      <c r="J63" s="179">
        <f>J245</f>
        <v>0</v>
      </c>
      <c r="K63" s="176"/>
      <c r="L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5"/>
      <c r="C64" s="176"/>
      <c r="D64" s="177" t="s">
        <v>99</v>
      </c>
      <c r="E64" s="178"/>
      <c r="F64" s="178"/>
      <c r="G64" s="178"/>
      <c r="H64" s="178"/>
      <c r="I64" s="178"/>
      <c r="J64" s="179">
        <f>J252</f>
        <v>0</v>
      </c>
      <c r="K64" s="176"/>
      <c r="L64" s="18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1"/>
      <c r="B65" s="42"/>
      <c r="C65" s="43"/>
      <c r="D65" s="43"/>
      <c r="E65" s="43"/>
      <c r="F65" s="43"/>
      <c r="G65" s="43"/>
      <c r="H65" s="43"/>
      <c r="I65" s="43"/>
      <c r="J65" s="43"/>
      <c r="K65" s="43"/>
      <c r="L65" s="138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6" s="2" customFormat="1" ht="6.96" customHeight="1">
      <c r="A66" s="41"/>
      <c r="B66" s="63"/>
      <c r="C66" s="64"/>
      <c r="D66" s="64"/>
      <c r="E66" s="64"/>
      <c r="F66" s="64"/>
      <c r="G66" s="64"/>
      <c r="H66" s="64"/>
      <c r="I66" s="64"/>
      <c r="J66" s="64"/>
      <c r="K66" s="64"/>
      <c r="L66" s="138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70" s="2" customFormat="1" ht="6.96" customHeight="1">
      <c r="A70" s="41"/>
      <c r="B70" s="65"/>
      <c r="C70" s="66"/>
      <c r="D70" s="66"/>
      <c r="E70" s="66"/>
      <c r="F70" s="66"/>
      <c r="G70" s="66"/>
      <c r="H70" s="66"/>
      <c r="I70" s="66"/>
      <c r="J70" s="66"/>
      <c r="K70" s="66"/>
      <c r="L70" s="138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24.96" customHeight="1">
      <c r="A71" s="41"/>
      <c r="B71" s="42"/>
      <c r="C71" s="26" t="s">
        <v>100</v>
      </c>
      <c r="D71" s="43"/>
      <c r="E71" s="43"/>
      <c r="F71" s="43"/>
      <c r="G71" s="43"/>
      <c r="H71" s="43"/>
      <c r="I71" s="43"/>
      <c r="J71" s="43"/>
      <c r="K71" s="43"/>
      <c r="L71" s="138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6.96" customHeight="1">
      <c r="A72" s="41"/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138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2" customHeight="1">
      <c r="A73" s="41"/>
      <c r="B73" s="42"/>
      <c r="C73" s="35" t="s">
        <v>16</v>
      </c>
      <c r="D73" s="43"/>
      <c r="E73" s="43"/>
      <c r="F73" s="43"/>
      <c r="G73" s="43"/>
      <c r="H73" s="43"/>
      <c r="I73" s="43"/>
      <c r="J73" s="43"/>
      <c r="K73" s="43"/>
      <c r="L73" s="138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6.5" customHeight="1">
      <c r="A74" s="41"/>
      <c r="B74" s="42"/>
      <c r="C74" s="43"/>
      <c r="D74" s="43"/>
      <c r="E74" s="164" t="str">
        <f>E7</f>
        <v>Mrlina, Budiměřice, oprava nátrží, ř. km 3,100 - 3,200</v>
      </c>
      <c r="F74" s="35"/>
      <c r="G74" s="35"/>
      <c r="H74" s="35"/>
      <c r="I74" s="43"/>
      <c r="J74" s="43"/>
      <c r="K74" s="43"/>
      <c r="L74" s="13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2" customHeight="1">
      <c r="A75" s="41"/>
      <c r="B75" s="42"/>
      <c r="C75" s="35" t="s">
        <v>89</v>
      </c>
      <c r="D75" s="43"/>
      <c r="E75" s="43"/>
      <c r="F75" s="43"/>
      <c r="G75" s="43"/>
      <c r="H75" s="43"/>
      <c r="I75" s="43"/>
      <c r="J75" s="43"/>
      <c r="K75" s="43"/>
      <c r="L75" s="13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6.5" customHeight="1">
      <c r="A76" s="41"/>
      <c r="B76" s="42"/>
      <c r="C76" s="43"/>
      <c r="D76" s="43"/>
      <c r="E76" s="73" t="str">
        <f>E9</f>
        <v>1. - SO 01</v>
      </c>
      <c r="F76" s="43"/>
      <c r="G76" s="43"/>
      <c r="H76" s="43"/>
      <c r="I76" s="43"/>
      <c r="J76" s="43"/>
      <c r="K76" s="43"/>
      <c r="L76" s="13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3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22</v>
      </c>
      <c r="D78" s="43"/>
      <c r="E78" s="43"/>
      <c r="F78" s="30" t="str">
        <f>F12</f>
        <v>Budiměřice</v>
      </c>
      <c r="G78" s="43"/>
      <c r="H78" s="43"/>
      <c r="I78" s="35" t="s">
        <v>24</v>
      </c>
      <c r="J78" s="76" t="str">
        <f>IF(J12="","",J12)</f>
        <v>21. 10. 2021</v>
      </c>
      <c r="K78" s="43"/>
      <c r="L78" s="13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6.96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13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40.05" customHeight="1">
      <c r="A80" s="41"/>
      <c r="B80" s="42"/>
      <c r="C80" s="35" t="s">
        <v>26</v>
      </c>
      <c r="D80" s="43"/>
      <c r="E80" s="43"/>
      <c r="F80" s="30" t="str">
        <f>E15</f>
        <v>Povodí Labe, státní podnik, závod Jablonec n/N.</v>
      </c>
      <c r="G80" s="43"/>
      <c r="H80" s="43"/>
      <c r="I80" s="35" t="s">
        <v>33</v>
      </c>
      <c r="J80" s="39" t="str">
        <f>E21</f>
        <v>Povodí Labe, státní podnik, OIČ, Hradec Králové</v>
      </c>
      <c r="K80" s="43"/>
      <c r="L80" s="13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5.15" customHeight="1">
      <c r="A81" s="41"/>
      <c r="B81" s="42"/>
      <c r="C81" s="35" t="s">
        <v>31</v>
      </c>
      <c r="D81" s="43"/>
      <c r="E81" s="43"/>
      <c r="F81" s="30" t="str">
        <f>IF(E18="","",E18)</f>
        <v>Vyplň údaj</v>
      </c>
      <c r="G81" s="43"/>
      <c r="H81" s="43"/>
      <c r="I81" s="35" t="s">
        <v>36</v>
      </c>
      <c r="J81" s="39" t="str">
        <f>E24</f>
        <v>Ing. Eva Morkesová</v>
      </c>
      <c r="K81" s="43"/>
      <c r="L81" s="13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0.32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3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11" customFormat="1" ht="29.28" customHeight="1">
      <c r="A83" s="181"/>
      <c r="B83" s="182"/>
      <c r="C83" s="183" t="s">
        <v>101</v>
      </c>
      <c r="D83" s="184" t="s">
        <v>59</v>
      </c>
      <c r="E83" s="184" t="s">
        <v>55</v>
      </c>
      <c r="F83" s="184" t="s">
        <v>56</v>
      </c>
      <c r="G83" s="184" t="s">
        <v>102</v>
      </c>
      <c r="H83" s="184" t="s">
        <v>103</v>
      </c>
      <c r="I83" s="184" t="s">
        <v>104</v>
      </c>
      <c r="J83" s="184" t="s">
        <v>93</v>
      </c>
      <c r="K83" s="185" t="s">
        <v>105</v>
      </c>
      <c r="L83" s="186"/>
      <c r="M83" s="96" t="s">
        <v>28</v>
      </c>
      <c r="N83" s="97" t="s">
        <v>44</v>
      </c>
      <c r="O83" s="97" t="s">
        <v>106</v>
      </c>
      <c r="P83" s="97" t="s">
        <v>107</v>
      </c>
      <c r="Q83" s="97" t="s">
        <v>108</v>
      </c>
      <c r="R83" s="97" t="s">
        <v>109</v>
      </c>
      <c r="S83" s="97" t="s">
        <v>110</v>
      </c>
      <c r="T83" s="98" t="s">
        <v>111</v>
      </c>
      <c r="U83" s="181"/>
      <c r="V83" s="181"/>
      <c r="W83" s="181"/>
      <c r="X83" s="181"/>
      <c r="Y83" s="181"/>
      <c r="Z83" s="181"/>
      <c r="AA83" s="181"/>
      <c r="AB83" s="181"/>
      <c r="AC83" s="181"/>
      <c r="AD83" s="181"/>
      <c r="AE83" s="181"/>
    </row>
    <row r="84" s="2" customFormat="1" ht="22.8" customHeight="1">
      <c r="A84" s="41"/>
      <c r="B84" s="42"/>
      <c r="C84" s="103" t="s">
        <v>112</v>
      </c>
      <c r="D84" s="43"/>
      <c r="E84" s="43"/>
      <c r="F84" s="43"/>
      <c r="G84" s="43"/>
      <c r="H84" s="43"/>
      <c r="I84" s="43"/>
      <c r="J84" s="187">
        <f>BK84</f>
        <v>0</v>
      </c>
      <c r="K84" s="43"/>
      <c r="L84" s="47"/>
      <c r="M84" s="99"/>
      <c r="N84" s="188"/>
      <c r="O84" s="100"/>
      <c r="P84" s="189">
        <f>P85</f>
        <v>0</v>
      </c>
      <c r="Q84" s="100"/>
      <c r="R84" s="189">
        <f>R85</f>
        <v>293.64740059999997</v>
      </c>
      <c r="S84" s="100"/>
      <c r="T84" s="190">
        <f>T85</f>
        <v>0</v>
      </c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T84" s="20" t="s">
        <v>73</v>
      </c>
      <c r="AU84" s="20" t="s">
        <v>94</v>
      </c>
      <c r="BK84" s="191">
        <f>BK85</f>
        <v>0</v>
      </c>
    </row>
    <row r="85" s="12" customFormat="1" ht="25.92" customHeight="1">
      <c r="A85" s="12"/>
      <c r="B85" s="192"/>
      <c r="C85" s="193"/>
      <c r="D85" s="194" t="s">
        <v>73</v>
      </c>
      <c r="E85" s="195" t="s">
        <v>113</v>
      </c>
      <c r="F85" s="195" t="s">
        <v>114</v>
      </c>
      <c r="G85" s="193"/>
      <c r="H85" s="193"/>
      <c r="I85" s="196"/>
      <c r="J85" s="197">
        <f>BK85</f>
        <v>0</v>
      </c>
      <c r="K85" s="193"/>
      <c r="L85" s="198"/>
      <c r="M85" s="199"/>
      <c r="N85" s="200"/>
      <c r="O85" s="200"/>
      <c r="P85" s="201">
        <f>P86+P227+P245+P252</f>
        <v>0</v>
      </c>
      <c r="Q85" s="200"/>
      <c r="R85" s="201">
        <f>R86+R227+R245+R252</f>
        <v>293.64740059999997</v>
      </c>
      <c r="S85" s="200"/>
      <c r="T85" s="202">
        <f>T86+T227+T245+T252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3" t="s">
        <v>82</v>
      </c>
      <c r="AT85" s="204" t="s">
        <v>73</v>
      </c>
      <c r="AU85" s="204" t="s">
        <v>74</v>
      </c>
      <c r="AY85" s="203" t="s">
        <v>115</v>
      </c>
      <c r="BK85" s="205">
        <f>BK86+BK227+BK245+BK252</f>
        <v>0</v>
      </c>
    </row>
    <row r="86" s="12" customFormat="1" ht="22.8" customHeight="1">
      <c r="A86" s="12"/>
      <c r="B86" s="192"/>
      <c r="C86" s="193"/>
      <c r="D86" s="194" t="s">
        <v>73</v>
      </c>
      <c r="E86" s="206" t="s">
        <v>82</v>
      </c>
      <c r="F86" s="206" t="s">
        <v>116</v>
      </c>
      <c r="G86" s="193"/>
      <c r="H86" s="193"/>
      <c r="I86" s="196"/>
      <c r="J86" s="207">
        <f>BK86</f>
        <v>0</v>
      </c>
      <c r="K86" s="193"/>
      <c r="L86" s="198"/>
      <c r="M86" s="199"/>
      <c r="N86" s="200"/>
      <c r="O86" s="200"/>
      <c r="P86" s="201">
        <f>SUM(P87:P226)</f>
        <v>0</v>
      </c>
      <c r="Q86" s="200"/>
      <c r="R86" s="201">
        <f>SUM(R87:R226)</f>
        <v>9.0726709999999997</v>
      </c>
      <c r="S86" s="200"/>
      <c r="T86" s="202">
        <f>SUM(T87:T226)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3" t="s">
        <v>82</v>
      </c>
      <c r="AT86" s="204" t="s">
        <v>73</v>
      </c>
      <c r="AU86" s="204" t="s">
        <v>82</v>
      </c>
      <c r="AY86" s="203" t="s">
        <v>115</v>
      </c>
      <c r="BK86" s="205">
        <f>SUM(BK87:BK226)</f>
        <v>0</v>
      </c>
    </row>
    <row r="87" s="2" customFormat="1" ht="16.5" customHeight="1">
      <c r="A87" s="41"/>
      <c r="B87" s="42"/>
      <c r="C87" s="208" t="s">
        <v>82</v>
      </c>
      <c r="D87" s="208" t="s">
        <v>117</v>
      </c>
      <c r="E87" s="209" t="s">
        <v>118</v>
      </c>
      <c r="F87" s="210" t="s">
        <v>119</v>
      </c>
      <c r="G87" s="211" t="s">
        <v>120</v>
      </c>
      <c r="H87" s="212">
        <v>0.050000000000000003</v>
      </c>
      <c r="I87" s="213"/>
      <c r="J87" s="214">
        <f>ROUND(I87*H87,2)</f>
        <v>0</v>
      </c>
      <c r="K87" s="210" t="s">
        <v>121</v>
      </c>
      <c r="L87" s="47"/>
      <c r="M87" s="215" t="s">
        <v>28</v>
      </c>
      <c r="N87" s="216" t="s">
        <v>47</v>
      </c>
      <c r="O87" s="88"/>
      <c r="P87" s="217">
        <f>O87*H87</f>
        <v>0</v>
      </c>
      <c r="Q87" s="217">
        <v>0</v>
      </c>
      <c r="R87" s="217">
        <f>Q87*H87</f>
        <v>0</v>
      </c>
      <c r="S87" s="217">
        <v>0</v>
      </c>
      <c r="T87" s="218">
        <f>S87*H87</f>
        <v>0</v>
      </c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R87" s="219" t="s">
        <v>122</v>
      </c>
      <c r="AT87" s="219" t="s">
        <v>117</v>
      </c>
      <c r="AU87" s="219" t="s">
        <v>84</v>
      </c>
      <c r="AY87" s="20" t="s">
        <v>115</v>
      </c>
      <c r="BE87" s="220">
        <f>IF(N87="základní",J87,0)</f>
        <v>0</v>
      </c>
      <c r="BF87" s="220">
        <f>IF(N87="snížená",J87,0)</f>
        <v>0</v>
      </c>
      <c r="BG87" s="220">
        <f>IF(N87="zákl. přenesená",J87,0)</f>
        <v>0</v>
      </c>
      <c r="BH87" s="220">
        <f>IF(N87="sníž. přenesená",J87,0)</f>
        <v>0</v>
      </c>
      <c r="BI87" s="220">
        <f>IF(N87="nulová",J87,0)</f>
        <v>0</v>
      </c>
      <c r="BJ87" s="20" t="s">
        <v>122</v>
      </c>
      <c r="BK87" s="220">
        <f>ROUND(I87*H87,2)</f>
        <v>0</v>
      </c>
      <c r="BL87" s="20" t="s">
        <v>122</v>
      </c>
      <c r="BM87" s="219" t="s">
        <v>123</v>
      </c>
    </row>
    <row r="88" s="2" customFormat="1">
      <c r="A88" s="41"/>
      <c r="B88" s="42"/>
      <c r="C88" s="43"/>
      <c r="D88" s="221" t="s">
        <v>124</v>
      </c>
      <c r="E88" s="43"/>
      <c r="F88" s="222" t="s">
        <v>125</v>
      </c>
      <c r="G88" s="43"/>
      <c r="H88" s="43"/>
      <c r="I88" s="223"/>
      <c r="J88" s="43"/>
      <c r="K88" s="43"/>
      <c r="L88" s="47"/>
      <c r="M88" s="224"/>
      <c r="N88" s="225"/>
      <c r="O88" s="88"/>
      <c r="P88" s="88"/>
      <c r="Q88" s="88"/>
      <c r="R88" s="88"/>
      <c r="S88" s="88"/>
      <c r="T88" s="89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T88" s="20" t="s">
        <v>124</v>
      </c>
      <c r="AU88" s="20" t="s">
        <v>84</v>
      </c>
    </row>
    <row r="89" s="13" customFormat="1">
      <c r="A89" s="13"/>
      <c r="B89" s="226"/>
      <c r="C89" s="227"/>
      <c r="D89" s="228" t="s">
        <v>126</v>
      </c>
      <c r="E89" s="229" t="s">
        <v>28</v>
      </c>
      <c r="F89" s="230" t="s">
        <v>127</v>
      </c>
      <c r="G89" s="227"/>
      <c r="H89" s="229" t="s">
        <v>28</v>
      </c>
      <c r="I89" s="231"/>
      <c r="J89" s="227"/>
      <c r="K89" s="227"/>
      <c r="L89" s="232"/>
      <c r="M89" s="233"/>
      <c r="N89" s="234"/>
      <c r="O89" s="234"/>
      <c r="P89" s="234"/>
      <c r="Q89" s="234"/>
      <c r="R89" s="234"/>
      <c r="S89" s="234"/>
      <c r="T89" s="235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6" t="s">
        <v>126</v>
      </c>
      <c r="AU89" s="236" t="s">
        <v>84</v>
      </c>
      <c r="AV89" s="13" t="s">
        <v>82</v>
      </c>
      <c r="AW89" s="13" t="s">
        <v>35</v>
      </c>
      <c r="AX89" s="13" t="s">
        <v>74</v>
      </c>
      <c r="AY89" s="236" t="s">
        <v>115</v>
      </c>
    </row>
    <row r="90" s="14" customFormat="1">
      <c r="A90" s="14"/>
      <c r="B90" s="237"/>
      <c r="C90" s="238"/>
      <c r="D90" s="228" t="s">
        <v>126</v>
      </c>
      <c r="E90" s="239" t="s">
        <v>28</v>
      </c>
      <c r="F90" s="240" t="s">
        <v>128</v>
      </c>
      <c r="G90" s="238"/>
      <c r="H90" s="241">
        <v>0.050000000000000003</v>
      </c>
      <c r="I90" s="242"/>
      <c r="J90" s="238"/>
      <c r="K90" s="238"/>
      <c r="L90" s="243"/>
      <c r="M90" s="244"/>
      <c r="N90" s="245"/>
      <c r="O90" s="245"/>
      <c r="P90" s="245"/>
      <c r="Q90" s="245"/>
      <c r="R90" s="245"/>
      <c r="S90" s="245"/>
      <c r="T90" s="246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47" t="s">
        <v>126</v>
      </c>
      <c r="AU90" s="247" t="s">
        <v>84</v>
      </c>
      <c r="AV90" s="14" t="s">
        <v>84</v>
      </c>
      <c r="AW90" s="14" t="s">
        <v>35</v>
      </c>
      <c r="AX90" s="14" t="s">
        <v>82</v>
      </c>
      <c r="AY90" s="247" t="s">
        <v>115</v>
      </c>
    </row>
    <row r="91" s="2" customFormat="1" ht="24.15" customHeight="1">
      <c r="A91" s="41"/>
      <c r="B91" s="42"/>
      <c r="C91" s="208" t="s">
        <v>84</v>
      </c>
      <c r="D91" s="208" t="s">
        <v>117</v>
      </c>
      <c r="E91" s="209" t="s">
        <v>129</v>
      </c>
      <c r="F91" s="210" t="s">
        <v>130</v>
      </c>
      <c r="G91" s="211" t="s">
        <v>131</v>
      </c>
      <c r="H91" s="212">
        <v>22.57</v>
      </c>
      <c r="I91" s="213"/>
      <c r="J91" s="214">
        <f>ROUND(I91*H91,2)</f>
        <v>0</v>
      </c>
      <c r="K91" s="210" t="s">
        <v>121</v>
      </c>
      <c r="L91" s="47"/>
      <c r="M91" s="215" t="s">
        <v>28</v>
      </c>
      <c r="N91" s="216" t="s">
        <v>47</v>
      </c>
      <c r="O91" s="88"/>
      <c r="P91" s="217">
        <f>O91*H91</f>
        <v>0</v>
      </c>
      <c r="Q91" s="217">
        <v>0.40000000000000002</v>
      </c>
      <c r="R91" s="217">
        <f>Q91*H91</f>
        <v>9.0280000000000005</v>
      </c>
      <c r="S91" s="217">
        <v>0</v>
      </c>
      <c r="T91" s="218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19" t="s">
        <v>122</v>
      </c>
      <c r="AT91" s="219" t="s">
        <v>117</v>
      </c>
      <c r="AU91" s="219" t="s">
        <v>84</v>
      </c>
      <c r="AY91" s="20" t="s">
        <v>115</v>
      </c>
      <c r="BE91" s="220">
        <f>IF(N91="základní",J91,0)</f>
        <v>0</v>
      </c>
      <c r="BF91" s="220">
        <f>IF(N91="snížená",J91,0)</f>
        <v>0</v>
      </c>
      <c r="BG91" s="220">
        <f>IF(N91="zákl. přenesená",J91,0)</f>
        <v>0</v>
      </c>
      <c r="BH91" s="220">
        <f>IF(N91="sníž. přenesená",J91,0)</f>
        <v>0</v>
      </c>
      <c r="BI91" s="220">
        <f>IF(N91="nulová",J91,0)</f>
        <v>0</v>
      </c>
      <c r="BJ91" s="20" t="s">
        <v>122</v>
      </c>
      <c r="BK91" s="220">
        <f>ROUND(I91*H91,2)</f>
        <v>0</v>
      </c>
      <c r="BL91" s="20" t="s">
        <v>122</v>
      </c>
      <c r="BM91" s="219" t="s">
        <v>132</v>
      </c>
    </row>
    <row r="92" s="2" customFormat="1">
      <c r="A92" s="41"/>
      <c r="B92" s="42"/>
      <c r="C92" s="43"/>
      <c r="D92" s="221" t="s">
        <v>124</v>
      </c>
      <c r="E92" s="43"/>
      <c r="F92" s="222" t="s">
        <v>133</v>
      </c>
      <c r="G92" s="43"/>
      <c r="H92" s="43"/>
      <c r="I92" s="223"/>
      <c r="J92" s="43"/>
      <c r="K92" s="43"/>
      <c r="L92" s="47"/>
      <c r="M92" s="224"/>
      <c r="N92" s="225"/>
      <c r="O92" s="88"/>
      <c r="P92" s="88"/>
      <c r="Q92" s="88"/>
      <c r="R92" s="88"/>
      <c r="S92" s="88"/>
      <c r="T92" s="89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124</v>
      </c>
      <c r="AU92" s="20" t="s">
        <v>84</v>
      </c>
    </row>
    <row r="93" s="13" customFormat="1">
      <c r="A93" s="13"/>
      <c r="B93" s="226"/>
      <c r="C93" s="227"/>
      <c r="D93" s="228" t="s">
        <v>126</v>
      </c>
      <c r="E93" s="229" t="s">
        <v>28</v>
      </c>
      <c r="F93" s="230" t="s">
        <v>134</v>
      </c>
      <c r="G93" s="227"/>
      <c r="H93" s="229" t="s">
        <v>28</v>
      </c>
      <c r="I93" s="231"/>
      <c r="J93" s="227"/>
      <c r="K93" s="227"/>
      <c r="L93" s="232"/>
      <c r="M93" s="233"/>
      <c r="N93" s="234"/>
      <c r="O93" s="234"/>
      <c r="P93" s="234"/>
      <c r="Q93" s="234"/>
      <c r="R93" s="234"/>
      <c r="S93" s="234"/>
      <c r="T93" s="235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6" t="s">
        <v>126</v>
      </c>
      <c r="AU93" s="236" t="s">
        <v>84</v>
      </c>
      <c r="AV93" s="13" t="s">
        <v>82</v>
      </c>
      <c r="AW93" s="13" t="s">
        <v>35</v>
      </c>
      <c r="AX93" s="13" t="s">
        <v>74</v>
      </c>
      <c r="AY93" s="236" t="s">
        <v>115</v>
      </c>
    </row>
    <row r="94" s="14" customFormat="1">
      <c r="A94" s="14"/>
      <c r="B94" s="237"/>
      <c r="C94" s="238"/>
      <c r="D94" s="228" t="s">
        <v>126</v>
      </c>
      <c r="E94" s="239" t="s">
        <v>28</v>
      </c>
      <c r="F94" s="240" t="s">
        <v>135</v>
      </c>
      <c r="G94" s="238"/>
      <c r="H94" s="241">
        <v>18.57</v>
      </c>
      <c r="I94" s="242"/>
      <c r="J94" s="238"/>
      <c r="K94" s="238"/>
      <c r="L94" s="243"/>
      <c r="M94" s="244"/>
      <c r="N94" s="245"/>
      <c r="O94" s="245"/>
      <c r="P94" s="245"/>
      <c r="Q94" s="245"/>
      <c r="R94" s="245"/>
      <c r="S94" s="245"/>
      <c r="T94" s="246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7" t="s">
        <v>126</v>
      </c>
      <c r="AU94" s="247" t="s">
        <v>84</v>
      </c>
      <c r="AV94" s="14" t="s">
        <v>84</v>
      </c>
      <c r="AW94" s="14" t="s">
        <v>35</v>
      </c>
      <c r="AX94" s="14" t="s">
        <v>74</v>
      </c>
      <c r="AY94" s="247" t="s">
        <v>115</v>
      </c>
    </row>
    <row r="95" s="13" customFormat="1">
      <c r="A95" s="13"/>
      <c r="B95" s="226"/>
      <c r="C95" s="227"/>
      <c r="D95" s="228" t="s">
        <v>126</v>
      </c>
      <c r="E95" s="229" t="s">
        <v>28</v>
      </c>
      <c r="F95" s="230" t="s">
        <v>136</v>
      </c>
      <c r="G95" s="227"/>
      <c r="H95" s="229" t="s">
        <v>28</v>
      </c>
      <c r="I95" s="231"/>
      <c r="J95" s="227"/>
      <c r="K95" s="227"/>
      <c r="L95" s="232"/>
      <c r="M95" s="233"/>
      <c r="N95" s="234"/>
      <c r="O95" s="234"/>
      <c r="P95" s="234"/>
      <c r="Q95" s="234"/>
      <c r="R95" s="234"/>
      <c r="S95" s="234"/>
      <c r="T95" s="235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6" t="s">
        <v>126</v>
      </c>
      <c r="AU95" s="236" t="s">
        <v>84</v>
      </c>
      <c r="AV95" s="13" t="s">
        <v>82</v>
      </c>
      <c r="AW95" s="13" t="s">
        <v>35</v>
      </c>
      <c r="AX95" s="13" t="s">
        <v>74</v>
      </c>
      <c r="AY95" s="236" t="s">
        <v>115</v>
      </c>
    </row>
    <row r="96" s="14" customFormat="1">
      <c r="A96" s="14"/>
      <c r="B96" s="237"/>
      <c r="C96" s="238"/>
      <c r="D96" s="228" t="s">
        <v>126</v>
      </c>
      <c r="E96" s="239" t="s">
        <v>28</v>
      </c>
      <c r="F96" s="240" t="s">
        <v>137</v>
      </c>
      <c r="G96" s="238"/>
      <c r="H96" s="241">
        <v>4</v>
      </c>
      <c r="I96" s="242"/>
      <c r="J96" s="238"/>
      <c r="K96" s="238"/>
      <c r="L96" s="243"/>
      <c r="M96" s="244"/>
      <c r="N96" s="245"/>
      <c r="O96" s="245"/>
      <c r="P96" s="245"/>
      <c r="Q96" s="245"/>
      <c r="R96" s="245"/>
      <c r="S96" s="245"/>
      <c r="T96" s="246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7" t="s">
        <v>126</v>
      </c>
      <c r="AU96" s="247" t="s">
        <v>84</v>
      </c>
      <c r="AV96" s="14" t="s">
        <v>84</v>
      </c>
      <c r="AW96" s="14" t="s">
        <v>35</v>
      </c>
      <c r="AX96" s="14" t="s">
        <v>74</v>
      </c>
      <c r="AY96" s="247" t="s">
        <v>115</v>
      </c>
    </row>
    <row r="97" s="15" customFormat="1">
      <c r="A97" s="15"/>
      <c r="B97" s="248"/>
      <c r="C97" s="249"/>
      <c r="D97" s="228" t="s">
        <v>126</v>
      </c>
      <c r="E97" s="250" t="s">
        <v>28</v>
      </c>
      <c r="F97" s="251" t="s">
        <v>138</v>
      </c>
      <c r="G97" s="249"/>
      <c r="H97" s="252">
        <v>22.57</v>
      </c>
      <c r="I97" s="253"/>
      <c r="J97" s="249"/>
      <c r="K97" s="249"/>
      <c r="L97" s="254"/>
      <c r="M97" s="255"/>
      <c r="N97" s="256"/>
      <c r="O97" s="256"/>
      <c r="P97" s="256"/>
      <c r="Q97" s="256"/>
      <c r="R97" s="256"/>
      <c r="S97" s="256"/>
      <c r="T97" s="257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T97" s="258" t="s">
        <v>126</v>
      </c>
      <c r="AU97" s="258" t="s">
        <v>84</v>
      </c>
      <c r="AV97" s="15" t="s">
        <v>122</v>
      </c>
      <c r="AW97" s="15" t="s">
        <v>35</v>
      </c>
      <c r="AX97" s="15" t="s">
        <v>82</v>
      </c>
      <c r="AY97" s="258" t="s">
        <v>115</v>
      </c>
    </row>
    <row r="98" s="2" customFormat="1" ht="24.15" customHeight="1">
      <c r="A98" s="41"/>
      <c r="B98" s="42"/>
      <c r="C98" s="208" t="s">
        <v>139</v>
      </c>
      <c r="D98" s="208" t="s">
        <v>117</v>
      </c>
      <c r="E98" s="209" t="s">
        <v>140</v>
      </c>
      <c r="F98" s="210" t="s">
        <v>141</v>
      </c>
      <c r="G98" s="211" t="s">
        <v>131</v>
      </c>
      <c r="H98" s="212">
        <v>22.57</v>
      </c>
      <c r="I98" s="213"/>
      <c r="J98" s="214">
        <f>ROUND(I98*H98,2)</f>
        <v>0</v>
      </c>
      <c r="K98" s="210" t="s">
        <v>121</v>
      </c>
      <c r="L98" s="47"/>
      <c r="M98" s="215" t="s">
        <v>28</v>
      </c>
      <c r="N98" s="216" t="s">
        <v>47</v>
      </c>
      <c r="O98" s="88"/>
      <c r="P98" s="217">
        <f>O98*H98</f>
        <v>0</v>
      </c>
      <c r="Q98" s="217">
        <v>0</v>
      </c>
      <c r="R98" s="217">
        <f>Q98*H98</f>
        <v>0</v>
      </c>
      <c r="S98" s="217">
        <v>0</v>
      </c>
      <c r="T98" s="218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19" t="s">
        <v>122</v>
      </c>
      <c r="AT98" s="219" t="s">
        <v>117</v>
      </c>
      <c r="AU98" s="219" t="s">
        <v>84</v>
      </c>
      <c r="AY98" s="20" t="s">
        <v>115</v>
      </c>
      <c r="BE98" s="220">
        <f>IF(N98="základní",J98,0)</f>
        <v>0</v>
      </c>
      <c r="BF98" s="220">
        <f>IF(N98="snížená",J98,0)</f>
        <v>0</v>
      </c>
      <c r="BG98" s="220">
        <f>IF(N98="zákl. přenesená",J98,0)</f>
        <v>0</v>
      </c>
      <c r="BH98" s="220">
        <f>IF(N98="sníž. přenesená",J98,0)</f>
        <v>0</v>
      </c>
      <c r="BI98" s="220">
        <f>IF(N98="nulová",J98,0)</f>
        <v>0</v>
      </c>
      <c r="BJ98" s="20" t="s">
        <v>122</v>
      </c>
      <c r="BK98" s="220">
        <f>ROUND(I98*H98,2)</f>
        <v>0</v>
      </c>
      <c r="BL98" s="20" t="s">
        <v>122</v>
      </c>
      <c r="BM98" s="219" t="s">
        <v>142</v>
      </c>
    </row>
    <row r="99" s="2" customFormat="1">
      <c r="A99" s="41"/>
      <c r="B99" s="42"/>
      <c r="C99" s="43"/>
      <c r="D99" s="221" t="s">
        <v>124</v>
      </c>
      <c r="E99" s="43"/>
      <c r="F99" s="222" t="s">
        <v>143</v>
      </c>
      <c r="G99" s="43"/>
      <c r="H99" s="43"/>
      <c r="I99" s="223"/>
      <c r="J99" s="43"/>
      <c r="K99" s="43"/>
      <c r="L99" s="47"/>
      <c r="M99" s="224"/>
      <c r="N99" s="225"/>
      <c r="O99" s="88"/>
      <c r="P99" s="88"/>
      <c r="Q99" s="88"/>
      <c r="R99" s="88"/>
      <c r="S99" s="88"/>
      <c r="T99" s="89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124</v>
      </c>
      <c r="AU99" s="20" t="s">
        <v>84</v>
      </c>
    </row>
    <row r="100" s="13" customFormat="1">
      <c r="A100" s="13"/>
      <c r="B100" s="226"/>
      <c r="C100" s="227"/>
      <c r="D100" s="228" t="s">
        <v>126</v>
      </c>
      <c r="E100" s="229" t="s">
        <v>28</v>
      </c>
      <c r="F100" s="230" t="s">
        <v>144</v>
      </c>
      <c r="G100" s="227"/>
      <c r="H100" s="229" t="s">
        <v>28</v>
      </c>
      <c r="I100" s="231"/>
      <c r="J100" s="227"/>
      <c r="K100" s="227"/>
      <c r="L100" s="232"/>
      <c r="M100" s="233"/>
      <c r="N100" s="234"/>
      <c r="O100" s="234"/>
      <c r="P100" s="234"/>
      <c r="Q100" s="234"/>
      <c r="R100" s="234"/>
      <c r="S100" s="234"/>
      <c r="T100" s="235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6" t="s">
        <v>126</v>
      </c>
      <c r="AU100" s="236" t="s">
        <v>84</v>
      </c>
      <c r="AV100" s="13" t="s">
        <v>82</v>
      </c>
      <c r="AW100" s="13" t="s">
        <v>35</v>
      </c>
      <c r="AX100" s="13" t="s">
        <v>74</v>
      </c>
      <c r="AY100" s="236" t="s">
        <v>115</v>
      </c>
    </row>
    <row r="101" s="14" customFormat="1">
      <c r="A101" s="14"/>
      <c r="B101" s="237"/>
      <c r="C101" s="238"/>
      <c r="D101" s="228" t="s">
        <v>126</v>
      </c>
      <c r="E101" s="239" t="s">
        <v>28</v>
      </c>
      <c r="F101" s="240" t="s">
        <v>145</v>
      </c>
      <c r="G101" s="238"/>
      <c r="H101" s="241">
        <v>22.57</v>
      </c>
      <c r="I101" s="242"/>
      <c r="J101" s="238"/>
      <c r="K101" s="238"/>
      <c r="L101" s="243"/>
      <c r="M101" s="244"/>
      <c r="N101" s="245"/>
      <c r="O101" s="245"/>
      <c r="P101" s="245"/>
      <c r="Q101" s="245"/>
      <c r="R101" s="245"/>
      <c r="S101" s="245"/>
      <c r="T101" s="246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7" t="s">
        <v>126</v>
      </c>
      <c r="AU101" s="247" t="s">
        <v>84</v>
      </c>
      <c r="AV101" s="14" t="s">
        <v>84</v>
      </c>
      <c r="AW101" s="14" t="s">
        <v>35</v>
      </c>
      <c r="AX101" s="14" t="s">
        <v>82</v>
      </c>
      <c r="AY101" s="247" t="s">
        <v>115</v>
      </c>
    </row>
    <row r="102" s="2" customFormat="1" ht="24.15" customHeight="1">
      <c r="A102" s="41"/>
      <c r="B102" s="42"/>
      <c r="C102" s="208" t="s">
        <v>122</v>
      </c>
      <c r="D102" s="208" t="s">
        <v>117</v>
      </c>
      <c r="E102" s="209" t="s">
        <v>146</v>
      </c>
      <c r="F102" s="210" t="s">
        <v>141</v>
      </c>
      <c r="G102" s="211" t="s">
        <v>131</v>
      </c>
      <c r="H102" s="212">
        <v>125.78</v>
      </c>
      <c r="I102" s="213"/>
      <c r="J102" s="214">
        <f>ROUND(I102*H102,2)</f>
        <v>0</v>
      </c>
      <c r="K102" s="210" t="s">
        <v>121</v>
      </c>
      <c r="L102" s="47"/>
      <c r="M102" s="215" t="s">
        <v>28</v>
      </c>
      <c r="N102" s="216" t="s">
        <v>47</v>
      </c>
      <c r="O102" s="88"/>
      <c r="P102" s="217">
        <f>O102*H102</f>
        <v>0</v>
      </c>
      <c r="Q102" s="217">
        <v>0</v>
      </c>
      <c r="R102" s="217">
        <f>Q102*H102</f>
        <v>0</v>
      </c>
      <c r="S102" s="217">
        <v>0</v>
      </c>
      <c r="T102" s="218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19" t="s">
        <v>122</v>
      </c>
      <c r="AT102" s="219" t="s">
        <v>117</v>
      </c>
      <c r="AU102" s="219" t="s">
        <v>84</v>
      </c>
      <c r="AY102" s="20" t="s">
        <v>115</v>
      </c>
      <c r="BE102" s="220">
        <f>IF(N102="základní",J102,0)</f>
        <v>0</v>
      </c>
      <c r="BF102" s="220">
        <f>IF(N102="snížená",J102,0)</f>
        <v>0</v>
      </c>
      <c r="BG102" s="220">
        <f>IF(N102="zákl. přenesená",J102,0)</f>
        <v>0</v>
      </c>
      <c r="BH102" s="220">
        <f>IF(N102="sníž. přenesená",J102,0)</f>
        <v>0</v>
      </c>
      <c r="BI102" s="220">
        <f>IF(N102="nulová",J102,0)</f>
        <v>0</v>
      </c>
      <c r="BJ102" s="20" t="s">
        <v>122</v>
      </c>
      <c r="BK102" s="220">
        <f>ROUND(I102*H102,2)</f>
        <v>0</v>
      </c>
      <c r="BL102" s="20" t="s">
        <v>122</v>
      </c>
      <c r="BM102" s="219" t="s">
        <v>147</v>
      </c>
    </row>
    <row r="103" s="2" customFormat="1">
      <c r="A103" s="41"/>
      <c r="B103" s="42"/>
      <c r="C103" s="43"/>
      <c r="D103" s="221" t="s">
        <v>124</v>
      </c>
      <c r="E103" s="43"/>
      <c r="F103" s="222" t="s">
        <v>148</v>
      </c>
      <c r="G103" s="43"/>
      <c r="H103" s="43"/>
      <c r="I103" s="223"/>
      <c r="J103" s="43"/>
      <c r="K103" s="43"/>
      <c r="L103" s="47"/>
      <c r="M103" s="224"/>
      <c r="N103" s="225"/>
      <c r="O103" s="88"/>
      <c r="P103" s="88"/>
      <c r="Q103" s="88"/>
      <c r="R103" s="88"/>
      <c r="S103" s="88"/>
      <c r="T103" s="89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124</v>
      </c>
      <c r="AU103" s="20" t="s">
        <v>84</v>
      </c>
    </row>
    <row r="104" s="13" customFormat="1">
      <c r="A104" s="13"/>
      <c r="B104" s="226"/>
      <c r="C104" s="227"/>
      <c r="D104" s="228" t="s">
        <v>126</v>
      </c>
      <c r="E104" s="229" t="s">
        <v>28</v>
      </c>
      <c r="F104" s="230" t="s">
        <v>149</v>
      </c>
      <c r="G104" s="227"/>
      <c r="H104" s="229" t="s">
        <v>28</v>
      </c>
      <c r="I104" s="231"/>
      <c r="J104" s="227"/>
      <c r="K104" s="227"/>
      <c r="L104" s="232"/>
      <c r="M104" s="233"/>
      <c r="N104" s="234"/>
      <c r="O104" s="234"/>
      <c r="P104" s="234"/>
      <c r="Q104" s="234"/>
      <c r="R104" s="234"/>
      <c r="S104" s="234"/>
      <c r="T104" s="235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6" t="s">
        <v>126</v>
      </c>
      <c r="AU104" s="236" t="s">
        <v>84</v>
      </c>
      <c r="AV104" s="13" t="s">
        <v>82</v>
      </c>
      <c r="AW104" s="13" t="s">
        <v>35</v>
      </c>
      <c r="AX104" s="13" t="s">
        <v>74</v>
      </c>
      <c r="AY104" s="236" t="s">
        <v>115</v>
      </c>
    </row>
    <row r="105" s="13" customFormat="1">
      <c r="A105" s="13"/>
      <c r="B105" s="226"/>
      <c r="C105" s="227"/>
      <c r="D105" s="228" t="s">
        <v>126</v>
      </c>
      <c r="E105" s="229" t="s">
        <v>28</v>
      </c>
      <c r="F105" s="230" t="s">
        <v>150</v>
      </c>
      <c r="G105" s="227"/>
      <c r="H105" s="229" t="s">
        <v>28</v>
      </c>
      <c r="I105" s="231"/>
      <c r="J105" s="227"/>
      <c r="K105" s="227"/>
      <c r="L105" s="232"/>
      <c r="M105" s="233"/>
      <c r="N105" s="234"/>
      <c r="O105" s="234"/>
      <c r="P105" s="234"/>
      <c r="Q105" s="234"/>
      <c r="R105" s="234"/>
      <c r="S105" s="234"/>
      <c r="T105" s="235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6" t="s">
        <v>126</v>
      </c>
      <c r="AU105" s="236" t="s">
        <v>84</v>
      </c>
      <c r="AV105" s="13" t="s">
        <v>82</v>
      </c>
      <c r="AW105" s="13" t="s">
        <v>35</v>
      </c>
      <c r="AX105" s="13" t="s">
        <v>74</v>
      </c>
      <c r="AY105" s="236" t="s">
        <v>115</v>
      </c>
    </row>
    <row r="106" s="14" customFormat="1">
      <c r="A106" s="14"/>
      <c r="B106" s="237"/>
      <c r="C106" s="238"/>
      <c r="D106" s="228" t="s">
        <v>126</v>
      </c>
      <c r="E106" s="239" t="s">
        <v>28</v>
      </c>
      <c r="F106" s="240" t="s">
        <v>151</v>
      </c>
      <c r="G106" s="238"/>
      <c r="H106" s="241">
        <v>33.850000000000001</v>
      </c>
      <c r="I106" s="242"/>
      <c r="J106" s="238"/>
      <c r="K106" s="238"/>
      <c r="L106" s="243"/>
      <c r="M106" s="244"/>
      <c r="N106" s="245"/>
      <c r="O106" s="245"/>
      <c r="P106" s="245"/>
      <c r="Q106" s="245"/>
      <c r="R106" s="245"/>
      <c r="S106" s="245"/>
      <c r="T106" s="246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7" t="s">
        <v>126</v>
      </c>
      <c r="AU106" s="247" t="s">
        <v>84</v>
      </c>
      <c r="AV106" s="14" t="s">
        <v>84</v>
      </c>
      <c r="AW106" s="14" t="s">
        <v>35</v>
      </c>
      <c r="AX106" s="14" t="s">
        <v>74</v>
      </c>
      <c r="AY106" s="247" t="s">
        <v>115</v>
      </c>
    </row>
    <row r="107" s="13" customFormat="1">
      <c r="A107" s="13"/>
      <c r="B107" s="226"/>
      <c r="C107" s="227"/>
      <c r="D107" s="228" t="s">
        <v>126</v>
      </c>
      <c r="E107" s="229" t="s">
        <v>28</v>
      </c>
      <c r="F107" s="230" t="s">
        <v>152</v>
      </c>
      <c r="G107" s="227"/>
      <c r="H107" s="229" t="s">
        <v>28</v>
      </c>
      <c r="I107" s="231"/>
      <c r="J107" s="227"/>
      <c r="K107" s="227"/>
      <c r="L107" s="232"/>
      <c r="M107" s="233"/>
      <c r="N107" s="234"/>
      <c r="O107" s="234"/>
      <c r="P107" s="234"/>
      <c r="Q107" s="234"/>
      <c r="R107" s="234"/>
      <c r="S107" s="234"/>
      <c r="T107" s="235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6" t="s">
        <v>126</v>
      </c>
      <c r="AU107" s="236" t="s">
        <v>84</v>
      </c>
      <c r="AV107" s="13" t="s">
        <v>82</v>
      </c>
      <c r="AW107" s="13" t="s">
        <v>35</v>
      </c>
      <c r="AX107" s="13" t="s">
        <v>74</v>
      </c>
      <c r="AY107" s="236" t="s">
        <v>115</v>
      </c>
    </row>
    <row r="108" s="14" customFormat="1">
      <c r="A108" s="14"/>
      <c r="B108" s="237"/>
      <c r="C108" s="238"/>
      <c r="D108" s="228" t="s">
        <v>126</v>
      </c>
      <c r="E108" s="239" t="s">
        <v>28</v>
      </c>
      <c r="F108" s="240" t="s">
        <v>153</v>
      </c>
      <c r="G108" s="238"/>
      <c r="H108" s="241">
        <v>91.930000000000007</v>
      </c>
      <c r="I108" s="242"/>
      <c r="J108" s="238"/>
      <c r="K108" s="238"/>
      <c r="L108" s="243"/>
      <c r="M108" s="244"/>
      <c r="N108" s="245"/>
      <c r="O108" s="245"/>
      <c r="P108" s="245"/>
      <c r="Q108" s="245"/>
      <c r="R108" s="245"/>
      <c r="S108" s="245"/>
      <c r="T108" s="246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7" t="s">
        <v>126</v>
      </c>
      <c r="AU108" s="247" t="s">
        <v>84</v>
      </c>
      <c r="AV108" s="14" t="s">
        <v>84</v>
      </c>
      <c r="AW108" s="14" t="s">
        <v>35</v>
      </c>
      <c r="AX108" s="14" t="s">
        <v>74</v>
      </c>
      <c r="AY108" s="247" t="s">
        <v>115</v>
      </c>
    </row>
    <row r="109" s="15" customFormat="1">
      <c r="A109" s="15"/>
      <c r="B109" s="248"/>
      <c r="C109" s="249"/>
      <c r="D109" s="228" t="s">
        <v>126</v>
      </c>
      <c r="E109" s="250" t="s">
        <v>28</v>
      </c>
      <c r="F109" s="251" t="s">
        <v>138</v>
      </c>
      <c r="G109" s="249"/>
      <c r="H109" s="252">
        <v>125.78</v>
      </c>
      <c r="I109" s="253"/>
      <c r="J109" s="249"/>
      <c r="K109" s="249"/>
      <c r="L109" s="254"/>
      <c r="M109" s="255"/>
      <c r="N109" s="256"/>
      <c r="O109" s="256"/>
      <c r="P109" s="256"/>
      <c r="Q109" s="256"/>
      <c r="R109" s="256"/>
      <c r="S109" s="256"/>
      <c r="T109" s="257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58" t="s">
        <v>126</v>
      </c>
      <c r="AU109" s="258" t="s">
        <v>84</v>
      </c>
      <c r="AV109" s="15" t="s">
        <v>122</v>
      </c>
      <c r="AW109" s="15" t="s">
        <v>35</v>
      </c>
      <c r="AX109" s="15" t="s">
        <v>82</v>
      </c>
      <c r="AY109" s="258" t="s">
        <v>115</v>
      </c>
    </row>
    <row r="110" s="2" customFormat="1" ht="21.75" customHeight="1">
      <c r="A110" s="41"/>
      <c r="B110" s="42"/>
      <c r="C110" s="208" t="s">
        <v>154</v>
      </c>
      <c r="D110" s="208" t="s">
        <v>117</v>
      </c>
      <c r="E110" s="209" t="s">
        <v>155</v>
      </c>
      <c r="F110" s="210" t="s">
        <v>156</v>
      </c>
      <c r="G110" s="211" t="s">
        <v>131</v>
      </c>
      <c r="H110" s="212">
        <v>91.930000000000007</v>
      </c>
      <c r="I110" s="213"/>
      <c r="J110" s="214">
        <f>ROUND(I110*H110,2)</f>
        <v>0</v>
      </c>
      <c r="K110" s="210" t="s">
        <v>121</v>
      </c>
      <c r="L110" s="47"/>
      <c r="M110" s="215" t="s">
        <v>28</v>
      </c>
      <c r="N110" s="216" t="s">
        <v>47</v>
      </c>
      <c r="O110" s="88"/>
      <c r="P110" s="217">
        <f>O110*H110</f>
        <v>0</v>
      </c>
      <c r="Q110" s="217">
        <v>0</v>
      </c>
      <c r="R110" s="217">
        <f>Q110*H110</f>
        <v>0</v>
      </c>
      <c r="S110" s="217">
        <v>0</v>
      </c>
      <c r="T110" s="218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19" t="s">
        <v>122</v>
      </c>
      <c r="AT110" s="219" t="s">
        <v>117</v>
      </c>
      <c r="AU110" s="219" t="s">
        <v>84</v>
      </c>
      <c r="AY110" s="20" t="s">
        <v>115</v>
      </c>
      <c r="BE110" s="220">
        <f>IF(N110="základní",J110,0)</f>
        <v>0</v>
      </c>
      <c r="BF110" s="220">
        <f>IF(N110="snížená",J110,0)</f>
        <v>0</v>
      </c>
      <c r="BG110" s="220">
        <f>IF(N110="zákl. přenesená",J110,0)</f>
        <v>0</v>
      </c>
      <c r="BH110" s="220">
        <f>IF(N110="sníž. přenesená",J110,0)</f>
        <v>0</v>
      </c>
      <c r="BI110" s="220">
        <f>IF(N110="nulová",J110,0)</f>
        <v>0</v>
      </c>
      <c r="BJ110" s="20" t="s">
        <v>122</v>
      </c>
      <c r="BK110" s="220">
        <f>ROUND(I110*H110,2)</f>
        <v>0</v>
      </c>
      <c r="BL110" s="20" t="s">
        <v>122</v>
      </c>
      <c r="BM110" s="219" t="s">
        <v>157</v>
      </c>
    </row>
    <row r="111" s="2" customFormat="1">
      <c r="A111" s="41"/>
      <c r="B111" s="42"/>
      <c r="C111" s="43"/>
      <c r="D111" s="221" t="s">
        <v>124</v>
      </c>
      <c r="E111" s="43"/>
      <c r="F111" s="222" t="s">
        <v>158</v>
      </c>
      <c r="G111" s="43"/>
      <c r="H111" s="43"/>
      <c r="I111" s="223"/>
      <c r="J111" s="43"/>
      <c r="K111" s="43"/>
      <c r="L111" s="47"/>
      <c r="M111" s="224"/>
      <c r="N111" s="225"/>
      <c r="O111" s="88"/>
      <c r="P111" s="88"/>
      <c r="Q111" s="88"/>
      <c r="R111" s="88"/>
      <c r="S111" s="88"/>
      <c r="T111" s="89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124</v>
      </c>
      <c r="AU111" s="20" t="s">
        <v>84</v>
      </c>
    </row>
    <row r="112" s="13" customFormat="1">
      <c r="A112" s="13"/>
      <c r="B112" s="226"/>
      <c r="C112" s="227"/>
      <c r="D112" s="228" t="s">
        <v>126</v>
      </c>
      <c r="E112" s="229" t="s">
        <v>28</v>
      </c>
      <c r="F112" s="230" t="s">
        <v>159</v>
      </c>
      <c r="G112" s="227"/>
      <c r="H112" s="229" t="s">
        <v>28</v>
      </c>
      <c r="I112" s="231"/>
      <c r="J112" s="227"/>
      <c r="K112" s="227"/>
      <c r="L112" s="232"/>
      <c r="M112" s="233"/>
      <c r="N112" s="234"/>
      <c r="O112" s="234"/>
      <c r="P112" s="234"/>
      <c r="Q112" s="234"/>
      <c r="R112" s="234"/>
      <c r="S112" s="234"/>
      <c r="T112" s="235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6" t="s">
        <v>126</v>
      </c>
      <c r="AU112" s="236" t="s">
        <v>84</v>
      </c>
      <c r="AV112" s="13" t="s">
        <v>82</v>
      </c>
      <c r="AW112" s="13" t="s">
        <v>35</v>
      </c>
      <c r="AX112" s="13" t="s">
        <v>74</v>
      </c>
      <c r="AY112" s="236" t="s">
        <v>115</v>
      </c>
    </row>
    <row r="113" s="14" customFormat="1">
      <c r="A113" s="14"/>
      <c r="B113" s="237"/>
      <c r="C113" s="238"/>
      <c r="D113" s="228" t="s">
        <v>126</v>
      </c>
      <c r="E113" s="239" t="s">
        <v>28</v>
      </c>
      <c r="F113" s="240" t="s">
        <v>153</v>
      </c>
      <c r="G113" s="238"/>
      <c r="H113" s="241">
        <v>91.930000000000007</v>
      </c>
      <c r="I113" s="242"/>
      <c r="J113" s="238"/>
      <c r="K113" s="238"/>
      <c r="L113" s="243"/>
      <c r="M113" s="244"/>
      <c r="N113" s="245"/>
      <c r="O113" s="245"/>
      <c r="P113" s="245"/>
      <c r="Q113" s="245"/>
      <c r="R113" s="245"/>
      <c r="S113" s="245"/>
      <c r="T113" s="246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7" t="s">
        <v>126</v>
      </c>
      <c r="AU113" s="247" t="s">
        <v>84</v>
      </c>
      <c r="AV113" s="14" t="s">
        <v>84</v>
      </c>
      <c r="AW113" s="14" t="s">
        <v>35</v>
      </c>
      <c r="AX113" s="14" t="s">
        <v>82</v>
      </c>
      <c r="AY113" s="247" t="s">
        <v>115</v>
      </c>
    </row>
    <row r="114" s="2" customFormat="1" ht="33" customHeight="1">
      <c r="A114" s="41"/>
      <c r="B114" s="42"/>
      <c r="C114" s="208" t="s">
        <v>160</v>
      </c>
      <c r="D114" s="208" t="s">
        <v>117</v>
      </c>
      <c r="E114" s="209" t="s">
        <v>161</v>
      </c>
      <c r="F114" s="210" t="s">
        <v>162</v>
      </c>
      <c r="G114" s="211" t="s">
        <v>131</v>
      </c>
      <c r="H114" s="212">
        <v>56.420000000000002</v>
      </c>
      <c r="I114" s="213"/>
      <c r="J114" s="214">
        <f>ROUND(I114*H114,2)</f>
        <v>0</v>
      </c>
      <c r="K114" s="210" t="s">
        <v>121</v>
      </c>
      <c r="L114" s="47"/>
      <c r="M114" s="215" t="s">
        <v>28</v>
      </c>
      <c r="N114" s="216" t="s">
        <v>47</v>
      </c>
      <c r="O114" s="88"/>
      <c r="P114" s="217">
        <f>O114*H114</f>
        <v>0</v>
      </c>
      <c r="Q114" s="217">
        <v>0</v>
      </c>
      <c r="R114" s="217">
        <f>Q114*H114</f>
        <v>0</v>
      </c>
      <c r="S114" s="217">
        <v>0</v>
      </c>
      <c r="T114" s="218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19" t="s">
        <v>122</v>
      </c>
      <c r="AT114" s="219" t="s">
        <v>117</v>
      </c>
      <c r="AU114" s="219" t="s">
        <v>84</v>
      </c>
      <c r="AY114" s="20" t="s">
        <v>115</v>
      </c>
      <c r="BE114" s="220">
        <f>IF(N114="základní",J114,0)</f>
        <v>0</v>
      </c>
      <c r="BF114" s="220">
        <f>IF(N114="snížená",J114,0)</f>
        <v>0</v>
      </c>
      <c r="BG114" s="220">
        <f>IF(N114="zákl. přenesená",J114,0)</f>
        <v>0</v>
      </c>
      <c r="BH114" s="220">
        <f>IF(N114="sníž. přenesená",J114,0)</f>
        <v>0</v>
      </c>
      <c r="BI114" s="220">
        <f>IF(N114="nulová",J114,0)</f>
        <v>0</v>
      </c>
      <c r="BJ114" s="20" t="s">
        <v>122</v>
      </c>
      <c r="BK114" s="220">
        <f>ROUND(I114*H114,2)</f>
        <v>0</v>
      </c>
      <c r="BL114" s="20" t="s">
        <v>122</v>
      </c>
      <c r="BM114" s="219" t="s">
        <v>163</v>
      </c>
    </row>
    <row r="115" s="2" customFormat="1">
      <c r="A115" s="41"/>
      <c r="B115" s="42"/>
      <c r="C115" s="43"/>
      <c r="D115" s="221" t="s">
        <v>124</v>
      </c>
      <c r="E115" s="43"/>
      <c r="F115" s="222" t="s">
        <v>164</v>
      </c>
      <c r="G115" s="43"/>
      <c r="H115" s="43"/>
      <c r="I115" s="223"/>
      <c r="J115" s="43"/>
      <c r="K115" s="43"/>
      <c r="L115" s="47"/>
      <c r="M115" s="224"/>
      <c r="N115" s="225"/>
      <c r="O115" s="88"/>
      <c r="P115" s="88"/>
      <c r="Q115" s="88"/>
      <c r="R115" s="88"/>
      <c r="S115" s="88"/>
      <c r="T115" s="89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124</v>
      </c>
      <c r="AU115" s="20" t="s">
        <v>84</v>
      </c>
    </row>
    <row r="116" s="13" customFormat="1">
      <c r="A116" s="13"/>
      <c r="B116" s="226"/>
      <c r="C116" s="227"/>
      <c r="D116" s="228" t="s">
        <v>126</v>
      </c>
      <c r="E116" s="229" t="s">
        <v>28</v>
      </c>
      <c r="F116" s="230" t="s">
        <v>165</v>
      </c>
      <c r="G116" s="227"/>
      <c r="H116" s="229" t="s">
        <v>28</v>
      </c>
      <c r="I116" s="231"/>
      <c r="J116" s="227"/>
      <c r="K116" s="227"/>
      <c r="L116" s="232"/>
      <c r="M116" s="233"/>
      <c r="N116" s="234"/>
      <c r="O116" s="234"/>
      <c r="P116" s="234"/>
      <c r="Q116" s="234"/>
      <c r="R116" s="234"/>
      <c r="S116" s="234"/>
      <c r="T116" s="235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6" t="s">
        <v>126</v>
      </c>
      <c r="AU116" s="236" t="s">
        <v>84</v>
      </c>
      <c r="AV116" s="13" t="s">
        <v>82</v>
      </c>
      <c r="AW116" s="13" t="s">
        <v>35</v>
      </c>
      <c r="AX116" s="13" t="s">
        <v>74</v>
      </c>
      <c r="AY116" s="236" t="s">
        <v>115</v>
      </c>
    </row>
    <row r="117" s="14" customFormat="1">
      <c r="A117" s="14"/>
      <c r="B117" s="237"/>
      <c r="C117" s="238"/>
      <c r="D117" s="228" t="s">
        <v>126</v>
      </c>
      <c r="E117" s="239" t="s">
        <v>28</v>
      </c>
      <c r="F117" s="240" t="s">
        <v>166</v>
      </c>
      <c r="G117" s="238"/>
      <c r="H117" s="241">
        <v>56.420000000000002</v>
      </c>
      <c r="I117" s="242"/>
      <c r="J117" s="238"/>
      <c r="K117" s="238"/>
      <c r="L117" s="243"/>
      <c r="M117" s="244"/>
      <c r="N117" s="245"/>
      <c r="O117" s="245"/>
      <c r="P117" s="245"/>
      <c r="Q117" s="245"/>
      <c r="R117" s="245"/>
      <c r="S117" s="245"/>
      <c r="T117" s="246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7" t="s">
        <v>126</v>
      </c>
      <c r="AU117" s="247" t="s">
        <v>84</v>
      </c>
      <c r="AV117" s="14" t="s">
        <v>84</v>
      </c>
      <c r="AW117" s="14" t="s">
        <v>35</v>
      </c>
      <c r="AX117" s="14" t="s">
        <v>82</v>
      </c>
      <c r="AY117" s="247" t="s">
        <v>115</v>
      </c>
    </row>
    <row r="118" s="2" customFormat="1" ht="37.8" customHeight="1">
      <c r="A118" s="41"/>
      <c r="B118" s="42"/>
      <c r="C118" s="208" t="s">
        <v>167</v>
      </c>
      <c r="D118" s="208" t="s">
        <v>117</v>
      </c>
      <c r="E118" s="209" t="s">
        <v>168</v>
      </c>
      <c r="F118" s="210" t="s">
        <v>169</v>
      </c>
      <c r="G118" s="211" t="s">
        <v>131</v>
      </c>
      <c r="H118" s="212">
        <v>196.00999999999999</v>
      </c>
      <c r="I118" s="213"/>
      <c r="J118" s="214">
        <f>ROUND(I118*H118,2)</f>
        <v>0</v>
      </c>
      <c r="K118" s="210" t="s">
        <v>121</v>
      </c>
      <c r="L118" s="47"/>
      <c r="M118" s="215" t="s">
        <v>28</v>
      </c>
      <c r="N118" s="216" t="s">
        <v>47</v>
      </c>
      <c r="O118" s="88"/>
      <c r="P118" s="217">
        <f>O118*H118</f>
        <v>0</v>
      </c>
      <c r="Q118" s="217">
        <v>0</v>
      </c>
      <c r="R118" s="217">
        <f>Q118*H118</f>
        <v>0</v>
      </c>
      <c r="S118" s="217">
        <v>0</v>
      </c>
      <c r="T118" s="218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19" t="s">
        <v>122</v>
      </c>
      <c r="AT118" s="219" t="s">
        <v>117</v>
      </c>
      <c r="AU118" s="219" t="s">
        <v>84</v>
      </c>
      <c r="AY118" s="20" t="s">
        <v>115</v>
      </c>
      <c r="BE118" s="220">
        <f>IF(N118="základní",J118,0)</f>
        <v>0</v>
      </c>
      <c r="BF118" s="220">
        <f>IF(N118="snížená",J118,0)</f>
        <v>0</v>
      </c>
      <c r="BG118" s="220">
        <f>IF(N118="zákl. přenesená",J118,0)</f>
        <v>0</v>
      </c>
      <c r="BH118" s="220">
        <f>IF(N118="sníž. přenesená",J118,0)</f>
        <v>0</v>
      </c>
      <c r="BI118" s="220">
        <f>IF(N118="nulová",J118,0)</f>
        <v>0</v>
      </c>
      <c r="BJ118" s="20" t="s">
        <v>122</v>
      </c>
      <c r="BK118" s="220">
        <f>ROUND(I118*H118,2)</f>
        <v>0</v>
      </c>
      <c r="BL118" s="20" t="s">
        <v>122</v>
      </c>
      <c r="BM118" s="219" t="s">
        <v>170</v>
      </c>
    </row>
    <row r="119" s="2" customFormat="1">
      <c r="A119" s="41"/>
      <c r="B119" s="42"/>
      <c r="C119" s="43"/>
      <c r="D119" s="221" t="s">
        <v>124</v>
      </c>
      <c r="E119" s="43"/>
      <c r="F119" s="222" t="s">
        <v>171</v>
      </c>
      <c r="G119" s="43"/>
      <c r="H119" s="43"/>
      <c r="I119" s="223"/>
      <c r="J119" s="43"/>
      <c r="K119" s="43"/>
      <c r="L119" s="47"/>
      <c r="M119" s="224"/>
      <c r="N119" s="225"/>
      <c r="O119" s="88"/>
      <c r="P119" s="88"/>
      <c r="Q119" s="88"/>
      <c r="R119" s="88"/>
      <c r="S119" s="88"/>
      <c r="T119" s="89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124</v>
      </c>
      <c r="AU119" s="20" t="s">
        <v>84</v>
      </c>
    </row>
    <row r="120" s="13" customFormat="1">
      <c r="A120" s="13"/>
      <c r="B120" s="226"/>
      <c r="C120" s="227"/>
      <c r="D120" s="228" t="s">
        <v>126</v>
      </c>
      <c r="E120" s="229" t="s">
        <v>28</v>
      </c>
      <c r="F120" s="230" t="s">
        <v>172</v>
      </c>
      <c r="G120" s="227"/>
      <c r="H120" s="229" t="s">
        <v>28</v>
      </c>
      <c r="I120" s="231"/>
      <c r="J120" s="227"/>
      <c r="K120" s="227"/>
      <c r="L120" s="232"/>
      <c r="M120" s="233"/>
      <c r="N120" s="234"/>
      <c r="O120" s="234"/>
      <c r="P120" s="234"/>
      <c r="Q120" s="234"/>
      <c r="R120" s="234"/>
      <c r="S120" s="234"/>
      <c r="T120" s="235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6" t="s">
        <v>126</v>
      </c>
      <c r="AU120" s="236" t="s">
        <v>84</v>
      </c>
      <c r="AV120" s="13" t="s">
        <v>82</v>
      </c>
      <c r="AW120" s="13" t="s">
        <v>35</v>
      </c>
      <c r="AX120" s="13" t="s">
        <v>74</v>
      </c>
      <c r="AY120" s="236" t="s">
        <v>115</v>
      </c>
    </row>
    <row r="121" s="14" customFormat="1">
      <c r="A121" s="14"/>
      <c r="B121" s="237"/>
      <c r="C121" s="238"/>
      <c r="D121" s="228" t="s">
        <v>126</v>
      </c>
      <c r="E121" s="239" t="s">
        <v>28</v>
      </c>
      <c r="F121" s="240" t="s">
        <v>153</v>
      </c>
      <c r="G121" s="238"/>
      <c r="H121" s="241">
        <v>91.930000000000007</v>
      </c>
      <c r="I121" s="242"/>
      <c r="J121" s="238"/>
      <c r="K121" s="238"/>
      <c r="L121" s="243"/>
      <c r="M121" s="244"/>
      <c r="N121" s="245"/>
      <c r="O121" s="245"/>
      <c r="P121" s="245"/>
      <c r="Q121" s="245"/>
      <c r="R121" s="245"/>
      <c r="S121" s="245"/>
      <c r="T121" s="246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7" t="s">
        <v>126</v>
      </c>
      <c r="AU121" s="247" t="s">
        <v>84</v>
      </c>
      <c r="AV121" s="14" t="s">
        <v>84</v>
      </c>
      <c r="AW121" s="14" t="s">
        <v>35</v>
      </c>
      <c r="AX121" s="14" t="s">
        <v>74</v>
      </c>
      <c r="AY121" s="247" t="s">
        <v>115</v>
      </c>
    </row>
    <row r="122" s="13" customFormat="1">
      <c r="A122" s="13"/>
      <c r="B122" s="226"/>
      <c r="C122" s="227"/>
      <c r="D122" s="228" t="s">
        <v>126</v>
      </c>
      <c r="E122" s="229" t="s">
        <v>28</v>
      </c>
      <c r="F122" s="230" t="s">
        <v>173</v>
      </c>
      <c r="G122" s="227"/>
      <c r="H122" s="229" t="s">
        <v>28</v>
      </c>
      <c r="I122" s="231"/>
      <c r="J122" s="227"/>
      <c r="K122" s="227"/>
      <c r="L122" s="232"/>
      <c r="M122" s="233"/>
      <c r="N122" s="234"/>
      <c r="O122" s="234"/>
      <c r="P122" s="234"/>
      <c r="Q122" s="234"/>
      <c r="R122" s="234"/>
      <c r="S122" s="234"/>
      <c r="T122" s="235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6" t="s">
        <v>126</v>
      </c>
      <c r="AU122" s="236" t="s">
        <v>84</v>
      </c>
      <c r="AV122" s="13" t="s">
        <v>82</v>
      </c>
      <c r="AW122" s="13" t="s">
        <v>35</v>
      </c>
      <c r="AX122" s="13" t="s">
        <v>74</v>
      </c>
      <c r="AY122" s="236" t="s">
        <v>115</v>
      </c>
    </row>
    <row r="123" s="14" customFormat="1">
      <c r="A123" s="14"/>
      <c r="B123" s="237"/>
      <c r="C123" s="238"/>
      <c r="D123" s="228" t="s">
        <v>126</v>
      </c>
      <c r="E123" s="239" t="s">
        <v>28</v>
      </c>
      <c r="F123" s="240" t="s">
        <v>174</v>
      </c>
      <c r="G123" s="238"/>
      <c r="H123" s="241">
        <v>104.08</v>
      </c>
      <c r="I123" s="242"/>
      <c r="J123" s="238"/>
      <c r="K123" s="238"/>
      <c r="L123" s="243"/>
      <c r="M123" s="244"/>
      <c r="N123" s="245"/>
      <c r="O123" s="245"/>
      <c r="P123" s="245"/>
      <c r="Q123" s="245"/>
      <c r="R123" s="245"/>
      <c r="S123" s="245"/>
      <c r="T123" s="246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7" t="s">
        <v>126</v>
      </c>
      <c r="AU123" s="247" t="s">
        <v>84</v>
      </c>
      <c r="AV123" s="14" t="s">
        <v>84</v>
      </c>
      <c r="AW123" s="14" t="s">
        <v>35</v>
      </c>
      <c r="AX123" s="14" t="s">
        <v>74</v>
      </c>
      <c r="AY123" s="247" t="s">
        <v>115</v>
      </c>
    </row>
    <row r="124" s="15" customFormat="1">
      <c r="A124" s="15"/>
      <c r="B124" s="248"/>
      <c r="C124" s="249"/>
      <c r="D124" s="228" t="s">
        <v>126</v>
      </c>
      <c r="E124" s="250" t="s">
        <v>28</v>
      </c>
      <c r="F124" s="251" t="s">
        <v>138</v>
      </c>
      <c r="G124" s="249"/>
      <c r="H124" s="252">
        <v>196.00999999999999</v>
      </c>
      <c r="I124" s="253"/>
      <c r="J124" s="249"/>
      <c r="K124" s="249"/>
      <c r="L124" s="254"/>
      <c r="M124" s="255"/>
      <c r="N124" s="256"/>
      <c r="O124" s="256"/>
      <c r="P124" s="256"/>
      <c r="Q124" s="256"/>
      <c r="R124" s="256"/>
      <c r="S124" s="256"/>
      <c r="T124" s="257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58" t="s">
        <v>126</v>
      </c>
      <c r="AU124" s="258" t="s">
        <v>84</v>
      </c>
      <c r="AV124" s="15" t="s">
        <v>122</v>
      </c>
      <c r="AW124" s="15" t="s">
        <v>35</v>
      </c>
      <c r="AX124" s="15" t="s">
        <v>82</v>
      </c>
      <c r="AY124" s="258" t="s">
        <v>115</v>
      </c>
    </row>
    <row r="125" s="2" customFormat="1" ht="37.8" customHeight="1">
      <c r="A125" s="41"/>
      <c r="B125" s="42"/>
      <c r="C125" s="208" t="s">
        <v>175</v>
      </c>
      <c r="D125" s="208" t="s">
        <v>117</v>
      </c>
      <c r="E125" s="209" t="s">
        <v>176</v>
      </c>
      <c r="F125" s="210" t="s">
        <v>177</v>
      </c>
      <c r="G125" s="211" t="s">
        <v>131</v>
      </c>
      <c r="H125" s="212">
        <v>94.272000000000006</v>
      </c>
      <c r="I125" s="213"/>
      <c r="J125" s="214">
        <f>ROUND(I125*H125,2)</f>
        <v>0</v>
      </c>
      <c r="K125" s="210" t="s">
        <v>121</v>
      </c>
      <c r="L125" s="47"/>
      <c r="M125" s="215" t="s">
        <v>28</v>
      </c>
      <c r="N125" s="216" t="s">
        <v>47</v>
      </c>
      <c r="O125" s="88"/>
      <c r="P125" s="217">
        <f>O125*H125</f>
        <v>0</v>
      </c>
      <c r="Q125" s="217">
        <v>0</v>
      </c>
      <c r="R125" s="217">
        <f>Q125*H125</f>
        <v>0</v>
      </c>
      <c r="S125" s="217">
        <v>0</v>
      </c>
      <c r="T125" s="218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19" t="s">
        <v>122</v>
      </c>
      <c r="AT125" s="219" t="s">
        <v>117</v>
      </c>
      <c r="AU125" s="219" t="s">
        <v>84</v>
      </c>
      <c r="AY125" s="20" t="s">
        <v>115</v>
      </c>
      <c r="BE125" s="220">
        <f>IF(N125="základní",J125,0)</f>
        <v>0</v>
      </c>
      <c r="BF125" s="220">
        <f>IF(N125="snížená",J125,0)</f>
        <v>0</v>
      </c>
      <c r="BG125" s="220">
        <f>IF(N125="zákl. přenesená",J125,0)</f>
        <v>0</v>
      </c>
      <c r="BH125" s="220">
        <f>IF(N125="sníž. přenesená",J125,0)</f>
        <v>0</v>
      </c>
      <c r="BI125" s="220">
        <f>IF(N125="nulová",J125,0)</f>
        <v>0</v>
      </c>
      <c r="BJ125" s="20" t="s">
        <v>122</v>
      </c>
      <c r="BK125" s="220">
        <f>ROUND(I125*H125,2)</f>
        <v>0</v>
      </c>
      <c r="BL125" s="20" t="s">
        <v>122</v>
      </c>
      <c r="BM125" s="219" t="s">
        <v>178</v>
      </c>
    </row>
    <row r="126" s="2" customFormat="1">
      <c r="A126" s="41"/>
      <c r="B126" s="42"/>
      <c r="C126" s="43"/>
      <c r="D126" s="221" t="s">
        <v>124</v>
      </c>
      <c r="E126" s="43"/>
      <c r="F126" s="222" t="s">
        <v>179</v>
      </c>
      <c r="G126" s="43"/>
      <c r="H126" s="43"/>
      <c r="I126" s="223"/>
      <c r="J126" s="43"/>
      <c r="K126" s="43"/>
      <c r="L126" s="47"/>
      <c r="M126" s="224"/>
      <c r="N126" s="225"/>
      <c r="O126" s="88"/>
      <c r="P126" s="88"/>
      <c r="Q126" s="88"/>
      <c r="R126" s="88"/>
      <c r="S126" s="88"/>
      <c r="T126" s="89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124</v>
      </c>
      <c r="AU126" s="20" t="s">
        <v>84</v>
      </c>
    </row>
    <row r="127" s="13" customFormat="1">
      <c r="A127" s="13"/>
      <c r="B127" s="226"/>
      <c r="C127" s="227"/>
      <c r="D127" s="228" t="s">
        <v>126</v>
      </c>
      <c r="E127" s="229" t="s">
        <v>28</v>
      </c>
      <c r="F127" s="230" t="s">
        <v>180</v>
      </c>
      <c r="G127" s="227"/>
      <c r="H127" s="229" t="s">
        <v>28</v>
      </c>
      <c r="I127" s="231"/>
      <c r="J127" s="227"/>
      <c r="K127" s="227"/>
      <c r="L127" s="232"/>
      <c r="M127" s="233"/>
      <c r="N127" s="234"/>
      <c r="O127" s="234"/>
      <c r="P127" s="234"/>
      <c r="Q127" s="234"/>
      <c r="R127" s="234"/>
      <c r="S127" s="234"/>
      <c r="T127" s="23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6" t="s">
        <v>126</v>
      </c>
      <c r="AU127" s="236" t="s">
        <v>84</v>
      </c>
      <c r="AV127" s="13" t="s">
        <v>82</v>
      </c>
      <c r="AW127" s="13" t="s">
        <v>35</v>
      </c>
      <c r="AX127" s="13" t="s">
        <v>74</v>
      </c>
      <c r="AY127" s="236" t="s">
        <v>115</v>
      </c>
    </row>
    <row r="128" s="14" customFormat="1">
      <c r="A128" s="14"/>
      <c r="B128" s="237"/>
      <c r="C128" s="238"/>
      <c r="D128" s="228" t="s">
        <v>126</v>
      </c>
      <c r="E128" s="239" t="s">
        <v>28</v>
      </c>
      <c r="F128" s="240" t="s">
        <v>181</v>
      </c>
      <c r="G128" s="238"/>
      <c r="H128" s="241">
        <v>90.272000000000006</v>
      </c>
      <c r="I128" s="242"/>
      <c r="J128" s="238"/>
      <c r="K128" s="238"/>
      <c r="L128" s="243"/>
      <c r="M128" s="244"/>
      <c r="N128" s="245"/>
      <c r="O128" s="245"/>
      <c r="P128" s="245"/>
      <c r="Q128" s="245"/>
      <c r="R128" s="245"/>
      <c r="S128" s="245"/>
      <c r="T128" s="246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7" t="s">
        <v>126</v>
      </c>
      <c r="AU128" s="247" t="s">
        <v>84</v>
      </c>
      <c r="AV128" s="14" t="s">
        <v>84</v>
      </c>
      <c r="AW128" s="14" t="s">
        <v>35</v>
      </c>
      <c r="AX128" s="14" t="s">
        <v>74</v>
      </c>
      <c r="AY128" s="247" t="s">
        <v>115</v>
      </c>
    </row>
    <row r="129" s="13" customFormat="1">
      <c r="A129" s="13"/>
      <c r="B129" s="226"/>
      <c r="C129" s="227"/>
      <c r="D129" s="228" t="s">
        <v>126</v>
      </c>
      <c r="E129" s="229" t="s">
        <v>28</v>
      </c>
      <c r="F129" s="230" t="s">
        <v>182</v>
      </c>
      <c r="G129" s="227"/>
      <c r="H129" s="229" t="s">
        <v>28</v>
      </c>
      <c r="I129" s="231"/>
      <c r="J129" s="227"/>
      <c r="K129" s="227"/>
      <c r="L129" s="232"/>
      <c r="M129" s="233"/>
      <c r="N129" s="234"/>
      <c r="O129" s="234"/>
      <c r="P129" s="234"/>
      <c r="Q129" s="234"/>
      <c r="R129" s="234"/>
      <c r="S129" s="234"/>
      <c r="T129" s="23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6" t="s">
        <v>126</v>
      </c>
      <c r="AU129" s="236" t="s">
        <v>84</v>
      </c>
      <c r="AV129" s="13" t="s">
        <v>82</v>
      </c>
      <c r="AW129" s="13" t="s">
        <v>35</v>
      </c>
      <c r="AX129" s="13" t="s">
        <v>74</v>
      </c>
      <c r="AY129" s="236" t="s">
        <v>115</v>
      </c>
    </row>
    <row r="130" s="14" customFormat="1">
      <c r="A130" s="14"/>
      <c r="B130" s="237"/>
      <c r="C130" s="238"/>
      <c r="D130" s="228" t="s">
        <v>126</v>
      </c>
      <c r="E130" s="239" t="s">
        <v>28</v>
      </c>
      <c r="F130" s="240" t="s">
        <v>137</v>
      </c>
      <c r="G130" s="238"/>
      <c r="H130" s="241">
        <v>4</v>
      </c>
      <c r="I130" s="242"/>
      <c r="J130" s="238"/>
      <c r="K130" s="238"/>
      <c r="L130" s="243"/>
      <c r="M130" s="244"/>
      <c r="N130" s="245"/>
      <c r="O130" s="245"/>
      <c r="P130" s="245"/>
      <c r="Q130" s="245"/>
      <c r="R130" s="245"/>
      <c r="S130" s="245"/>
      <c r="T130" s="246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7" t="s">
        <v>126</v>
      </c>
      <c r="AU130" s="247" t="s">
        <v>84</v>
      </c>
      <c r="AV130" s="14" t="s">
        <v>84</v>
      </c>
      <c r="AW130" s="14" t="s">
        <v>35</v>
      </c>
      <c r="AX130" s="14" t="s">
        <v>74</v>
      </c>
      <c r="AY130" s="247" t="s">
        <v>115</v>
      </c>
    </row>
    <row r="131" s="15" customFormat="1">
      <c r="A131" s="15"/>
      <c r="B131" s="248"/>
      <c r="C131" s="249"/>
      <c r="D131" s="228" t="s">
        <v>126</v>
      </c>
      <c r="E131" s="250" t="s">
        <v>28</v>
      </c>
      <c r="F131" s="251" t="s">
        <v>138</v>
      </c>
      <c r="G131" s="249"/>
      <c r="H131" s="252">
        <v>94.272000000000006</v>
      </c>
      <c r="I131" s="253"/>
      <c r="J131" s="249"/>
      <c r="K131" s="249"/>
      <c r="L131" s="254"/>
      <c r="M131" s="255"/>
      <c r="N131" s="256"/>
      <c r="O131" s="256"/>
      <c r="P131" s="256"/>
      <c r="Q131" s="256"/>
      <c r="R131" s="256"/>
      <c r="S131" s="256"/>
      <c r="T131" s="257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58" t="s">
        <v>126</v>
      </c>
      <c r="AU131" s="258" t="s">
        <v>84</v>
      </c>
      <c r="AV131" s="15" t="s">
        <v>122</v>
      </c>
      <c r="AW131" s="15" t="s">
        <v>35</v>
      </c>
      <c r="AX131" s="15" t="s">
        <v>82</v>
      </c>
      <c r="AY131" s="258" t="s">
        <v>115</v>
      </c>
    </row>
    <row r="132" s="2" customFormat="1" ht="37.8" customHeight="1">
      <c r="A132" s="41"/>
      <c r="B132" s="42"/>
      <c r="C132" s="208" t="s">
        <v>183</v>
      </c>
      <c r="D132" s="208" t="s">
        <v>117</v>
      </c>
      <c r="E132" s="209" t="s">
        <v>184</v>
      </c>
      <c r="F132" s="210" t="s">
        <v>185</v>
      </c>
      <c r="G132" s="211" t="s">
        <v>131</v>
      </c>
      <c r="H132" s="212">
        <v>21.699999999999999</v>
      </c>
      <c r="I132" s="213"/>
      <c r="J132" s="214">
        <f>ROUND(I132*H132,2)</f>
        <v>0</v>
      </c>
      <c r="K132" s="210" t="s">
        <v>121</v>
      </c>
      <c r="L132" s="47"/>
      <c r="M132" s="215" t="s">
        <v>28</v>
      </c>
      <c r="N132" s="216" t="s">
        <v>47</v>
      </c>
      <c r="O132" s="88"/>
      <c r="P132" s="217">
        <f>O132*H132</f>
        <v>0</v>
      </c>
      <c r="Q132" s="217">
        <v>0</v>
      </c>
      <c r="R132" s="217">
        <f>Q132*H132</f>
        <v>0</v>
      </c>
      <c r="S132" s="217">
        <v>0</v>
      </c>
      <c r="T132" s="218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19" t="s">
        <v>122</v>
      </c>
      <c r="AT132" s="219" t="s">
        <v>117</v>
      </c>
      <c r="AU132" s="219" t="s">
        <v>84</v>
      </c>
      <c r="AY132" s="20" t="s">
        <v>115</v>
      </c>
      <c r="BE132" s="220">
        <f>IF(N132="základní",J132,0)</f>
        <v>0</v>
      </c>
      <c r="BF132" s="220">
        <f>IF(N132="snížená",J132,0)</f>
        <v>0</v>
      </c>
      <c r="BG132" s="220">
        <f>IF(N132="zákl. přenesená",J132,0)</f>
        <v>0</v>
      </c>
      <c r="BH132" s="220">
        <f>IF(N132="sníž. přenesená",J132,0)</f>
        <v>0</v>
      </c>
      <c r="BI132" s="220">
        <f>IF(N132="nulová",J132,0)</f>
        <v>0</v>
      </c>
      <c r="BJ132" s="20" t="s">
        <v>122</v>
      </c>
      <c r="BK132" s="220">
        <f>ROUND(I132*H132,2)</f>
        <v>0</v>
      </c>
      <c r="BL132" s="20" t="s">
        <v>122</v>
      </c>
      <c r="BM132" s="219" t="s">
        <v>186</v>
      </c>
    </row>
    <row r="133" s="2" customFormat="1">
      <c r="A133" s="41"/>
      <c r="B133" s="42"/>
      <c r="C133" s="43"/>
      <c r="D133" s="221" t="s">
        <v>124</v>
      </c>
      <c r="E133" s="43"/>
      <c r="F133" s="222" t="s">
        <v>187</v>
      </c>
      <c r="G133" s="43"/>
      <c r="H133" s="43"/>
      <c r="I133" s="223"/>
      <c r="J133" s="43"/>
      <c r="K133" s="43"/>
      <c r="L133" s="47"/>
      <c r="M133" s="224"/>
      <c r="N133" s="225"/>
      <c r="O133" s="88"/>
      <c r="P133" s="88"/>
      <c r="Q133" s="88"/>
      <c r="R133" s="88"/>
      <c r="S133" s="88"/>
      <c r="T133" s="89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124</v>
      </c>
      <c r="AU133" s="20" t="s">
        <v>84</v>
      </c>
    </row>
    <row r="134" s="13" customFormat="1">
      <c r="A134" s="13"/>
      <c r="B134" s="226"/>
      <c r="C134" s="227"/>
      <c r="D134" s="228" t="s">
        <v>126</v>
      </c>
      <c r="E134" s="229" t="s">
        <v>28</v>
      </c>
      <c r="F134" s="230" t="s">
        <v>188</v>
      </c>
      <c r="G134" s="227"/>
      <c r="H134" s="229" t="s">
        <v>28</v>
      </c>
      <c r="I134" s="231"/>
      <c r="J134" s="227"/>
      <c r="K134" s="227"/>
      <c r="L134" s="232"/>
      <c r="M134" s="233"/>
      <c r="N134" s="234"/>
      <c r="O134" s="234"/>
      <c r="P134" s="234"/>
      <c r="Q134" s="234"/>
      <c r="R134" s="234"/>
      <c r="S134" s="234"/>
      <c r="T134" s="23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6" t="s">
        <v>126</v>
      </c>
      <c r="AU134" s="236" t="s">
        <v>84</v>
      </c>
      <c r="AV134" s="13" t="s">
        <v>82</v>
      </c>
      <c r="AW134" s="13" t="s">
        <v>35</v>
      </c>
      <c r="AX134" s="13" t="s">
        <v>74</v>
      </c>
      <c r="AY134" s="236" t="s">
        <v>115</v>
      </c>
    </row>
    <row r="135" s="14" customFormat="1">
      <c r="A135" s="14"/>
      <c r="B135" s="237"/>
      <c r="C135" s="238"/>
      <c r="D135" s="228" t="s">
        <v>126</v>
      </c>
      <c r="E135" s="239" t="s">
        <v>28</v>
      </c>
      <c r="F135" s="240" t="s">
        <v>189</v>
      </c>
      <c r="G135" s="238"/>
      <c r="H135" s="241">
        <v>21.699999999999999</v>
      </c>
      <c r="I135" s="242"/>
      <c r="J135" s="238"/>
      <c r="K135" s="238"/>
      <c r="L135" s="243"/>
      <c r="M135" s="244"/>
      <c r="N135" s="245"/>
      <c r="O135" s="245"/>
      <c r="P135" s="245"/>
      <c r="Q135" s="245"/>
      <c r="R135" s="245"/>
      <c r="S135" s="245"/>
      <c r="T135" s="246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7" t="s">
        <v>126</v>
      </c>
      <c r="AU135" s="247" t="s">
        <v>84</v>
      </c>
      <c r="AV135" s="14" t="s">
        <v>84</v>
      </c>
      <c r="AW135" s="14" t="s">
        <v>35</v>
      </c>
      <c r="AX135" s="14" t="s">
        <v>82</v>
      </c>
      <c r="AY135" s="247" t="s">
        <v>115</v>
      </c>
    </row>
    <row r="136" s="2" customFormat="1" ht="37.8" customHeight="1">
      <c r="A136" s="41"/>
      <c r="B136" s="42"/>
      <c r="C136" s="208" t="s">
        <v>190</v>
      </c>
      <c r="D136" s="208" t="s">
        <v>117</v>
      </c>
      <c r="E136" s="209" t="s">
        <v>191</v>
      </c>
      <c r="F136" s="210" t="s">
        <v>192</v>
      </c>
      <c r="G136" s="211" t="s">
        <v>131</v>
      </c>
      <c r="H136" s="212">
        <v>18.57</v>
      </c>
      <c r="I136" s="213"/>
      <c r="J136" s="214">
        <f>ROUND(I136*H136,2)</f>
        <v>0</v>
      </c>
      <c r="K136" s="210" t="s">
        <v>121</v>
      </c>
      <c r="L136" s="47"/>
      <c r="M136" s="215" t="s">
        <v>28</v>
      </c>
      <c r="N136" s="216" t="s">
        <v>47</v>
      </c>
      <c r="O136" s="88"/>
      <c r="P136" s="217">
        <f>O136*H136</f>
        <v>0</v>
      </c>
      <c r="Q136" s="217">
        <v>0</v>
      </c>
      <c r="R136" s="217">
        <f>Q136*H136</f>
        <v>0</v>
      </c>
      <c r="S136" s="217">
        <v>0</v>
      </c>
      <c r="T136" s="218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19" t="s">
        <v>122</v>
      </c>
      <c r="AT136" s="219" t="s">
        <v>117</v>
      </c>
      <c r="AU136" s="219" t="s">
        <v>84</v>
      </c>
      <c r="AY136" s="20" t="s">
        <v>115</v>
      </c>
      <c r="BE136" s="220">
        <f>IF(N136="základní",J136,0)</f>
        <v>0</v>
      </c>
      <c r="BF136" s="220">
        <f>IF(N136="snížená",J136,0)</f>
        <v>0</v>
      </c>
      <c r="BG136" s="220">
        <f>IF(N136="zákl. přenesená",J136,0)</f>
        <v>0</v>
      </c>
      <c r="BH136" s="220">
        <f>IF(N136="sníž. přenesená",J136,0)</f>
        <v>0</v>
      </c>
      <c r="BI136" s="220">
        <f>IF(N136="nulová",J136,0)</f>
        <v>0</v>
      </c>
      <c r="BJ136" s="20" t="s">
        <v>122</v>
      </c>
      <c r="BK136" s="220">
        <f>ROUND(I136*H136,2)</f>
        <v>0</v>
      </c>
      <c r="BL136" s="20" t="s">
        <v>122</v>
      </c>
      <c r="BM136" s="219" t="s">
        <v>193</v>
      </c>
    </row>
    <row r="137" s="2" customFormat="1">
      <c r="A137" s="41"/>
      <c r="B137" s="42"/>
      <c r="C137" s="43"/>
      <c r="D137" s="221" t="s">
        <v>124</v>
      </c>
      <c r="E137" s="43"/>
      <c r="F137" s="222" t="s">
        <v>194</v>
      </c>
      <c r="G137" s="43"/>
      <c r="H137" s="43"/>
      <c r="I137" s="223"/>
      <c r="J137" s="43"/>
      <c r="K137" s="43"/>
      <c r="L137" s="47"/>
      <c r="M137" s="224"/>
      <c r="N137" s="225"/>
      <c r="O137" s="88"/>
      <c r="P137" s="88"/>
      <c r="Q137" s="88"/>
      <c r="R137" s="88"/>
      <c r="S137" s="88"/>
      <c r="T137" s="89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124</v>
      </c>
      <c r="AU137" s="20" t="s">
        <v>84</v>
      </c>
    </row>
    <row r="138" s="13" customFormat="1">
      <c r="A138" s="13"/>
      <c r="B138" s="226"/>
      <c r="C138" s="227"/>
      <c r="D138" s="228" t="s">
        <v>126</v>
      </c>
      <c r="E138" s="229" t="s">
        <v>28</v>
      </c>
      <c r="F138" s="230" t="s">
        <v>195</v>
      </c>
      <c r="G138" s="227"/>
      <c r="H138" s="229" t="s">
        <v>28</v>
      </c>
      <c r="I138" s="231"/>
      <c r="J138" s="227"/>
      <c r="K138" s="227"/>
      <c r="L138" s="232"/>
      <c r="M138" s="233"/>
      <c r="N138" s="234"/>
      <c r="O138" s="234"/>
      <c r="P138" s="234"/>
      <c r="Q138" s="234"/>
      <c r="R138" s="234"/>
      <c r="S138" s="234"/>
      <c r="T138" s="23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6" t="s">
        <v>126</v>
      </c>
      <c r="AU138" s="236" t="s">
        <v>84</v>
      </c>
      <c r="AV138" s="13" t="s">
        <v>82</v>
      </c>
      <c r="AW138" s="13" t="s">
        <v>35</v>
      </c>
      <c r="AX138" s="13" t="s">
        <v>74</v>
      </c>
      <c r="AY138" s="236" t="s">
        <v>115</v>
      </c>
    </row>
    <row r="139" s="14" customFormat="1">
      <c r="A139" s="14"/>
      <c r="B139" s="237"/>
      <c r="C139" s="238"/>
      <c r="D139" s="228" t="s">
        <v>126</v>
      </c>
      <c r="E139" s="239" t="s">
        <v>28</v>
      </c>
      <c r="F139" s="240" t="s">
        <v>135</v>
      </c>
      <c r="G139" s="238"/>
      <c r="H139" s="241">
        <v>18.57</v>
      </c>
      <c r="I139" s="242"/>
      <c r="J139" s="238"/>
      <c r="K139" s="238"/>
      <c r="L139" s="243"/>
      <c r="M139" s="244"/>
      <c r="N139" s="245"/>
      <c r="O139" s="245"/>
      <c r="P139" s="245"/>
      <c r="Q139" s="245"/>
      <c r="R139" s="245"/>
      <c r="S139" s="245"/>
      <c r="T139" s="246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7" t="s">
        <v>126</v>
      </c>
      <c r="AU139" s="247" t="s">
        <v>84</v>
      </c>
      <c r="AV139" s="14" t="s">
        <v>84</v>
      </c>
      <c r="AW139" s="14" t="s">
        <v>35</v>
      </c>
      <c r="AX139" s="14" t="s">
        <v>82</v>
      </c>
      <c r="AY139" s="247" t="s">
        <v>115</v>
      </c>
    </row>
    <row r="140" s="2" customFormat="1" ht="37.8" customHeight="1">
      <c r="A140" s="41"/>
      <c r="B140" s="42"/>
      <c r="C140" s="208" t="s">
        <v>196</v>
      </c>
      <c r="D140" s="208" t="s">
        <v>117</v>
      </c>
      <c r="E140" s="209" t="s">
        <v>197</v>
      </c>
      <c r="F140" s="210" t="s">
        <v>198</v>
      </c>
      <c r="G140" s="211" t="s">
        <v>131</v>
      </c>
      <c r="H140" s="212">
        <v>37.140000000000001</v>
      </c>
      <c r="I140" s="213"/>
      <c r="J140" s="214">
        <f>ROUND(I140*H140,2)</f>
        <v>0</v>
      </c>
      <c r="K140" s="210" t="s">
        <v>121</v>
      </c>
      <c r="L140" s="47"/>
      <c r="M140" s="215" t="s">
        <v>28</v>
      </c>
      <c r="N140" s="216" t="s">
        <v>47</v>
      </c>
      <c r="O140" s="88"/>
      <c r="P140" s="217">
        <f>O140*H140</f>
        <v>0</v>
      </c>
      <c r="Q140" s="217">
        <v>0</v>
      </c>
      <c r="R140" s="217">
        <f>Q140*H140</f>
        <v>0</v>
      </c>
      <c r="S140" s="217">
        <v>0</v>
      </c>
      <c r="T140" s="218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19" t="s">
        <v>122</v>
      </c>
      <c r="AT140" s="219" t="s">
        <v>117</v>
      </c>
      <c r="AU140" s="219" t="s">
        <v>84</v>
      </c>
      <c r="AY140" s="20" t="s">
        <v>115</v>
      </c>
      <c r="BE140" s="220">
        <f>IF(N140="základní",J140,0)</f>
        <v>0</v>
      </c>
      <c r="BF140" s="220">
        <f>IF(N140="snížená",J140,0)</f>
        <v>0</v>
      </c>
      <c r="BG140" s="220">
        <f>IF(N140="zákl. přenesená",J140,0)</f>
        <v>0</v>
      </c>
      <c r="BH140" s="220">
        <f>IF(N140="sníž. přenesená",J140,0)</f>
        <v>0</v>
      </c>
      <c r="BI140" s="220">
        <f>IF(N140="nulová",J140,0)</f>
        <v>0</v>
      </c>
      <c r="BJ140" s="20" t="s">
        <v>122</v>
      </c>
      <c r="BK140" s="220">
        <f>ROUND(I140*H140,2)</f>
        <v>0</v>
      </c>
      <c r="BL140" s="20" t="s">
        <v>122</v>
      </c>
      <c r="BM140" s="219" t="s">
        <v>199</v>
      </c>
    </row>
    <row r="141" s="2" customFormat="1">
      <c r="A141" s="41"/>
      <c r="B141" s="42"/>
      <c r="C141" s="43"/>
      <c r="D141" s="221" t="s">
        <v>124</v>
      </c>
      <c r="E141" s="43"/>
      <c r="F141" s="222" t="s">
        <v>200</v>
      </c>
      <c r="G141" s="43"/>
      <c r="H141" s="43"/>
      <c r="I141" s="223"/>
      <c r="J141" s="43"/>
      <c r="K141" s="43"/>
      <c r="L141" s="47"/>
      <c r="M141" s="224"/>
      <c r="N141" s="225"/>
      <c r="O141" s="88"/>
      <c r="P141" s="88"/>
      <c r="Q141" s="88"/>
      <c r="R141" s="88"/>
      <c r="S141" s="88"/>
      <c r="T141" s="89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20" t="s">
        <v>124</v>
      </c>
      <c r="AU141" s="20" t="s">
        <v>84</v>
      </c>
    </row>
    <row r="142" s="13" customFormat="1">
      <c r="A142" s="13"/>
      <c r="B142" s="226"/>
      <c r="C142" s="227"/>
      <c r="D142" s="228" t="s">
        <v>126</v>
      </c>
      <c r="E142" s="229" t="s">
        <v>28</v>
      </c>
      <c r="F142" s="230" t="s">
        <v>201</v>
      </c>
      <c r="G142" s="227"/>
      <c r="H142" s="229" t="s">
        <v>28</v>
      </c>
      <c r="I142" s="231"/>
      <c r="J142" s="227"/>
      <c r="K142" s="227"/>
      <c r="L142" s="232"/>
      <c r="M142" s="233"/>
      <c r="N142" s="234"/>
      <c r="O142" s="234"/>
      <c r="P142" s="234"/>
      <c r="Q142" s="234"/>
      <c r="R142" s="234"/>
      <c r="S142" s="234"/>
      <c r="T142" s="23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6" t="s">
        <v>126</v>
      </c>
      <c r="AU142" s="236" t="s">
        <v>84</v>
      </c>
      <c r="AV142" s="13" t="s">
        <v>82</v>
      </c>
      <c r="AW142" s="13" t="s">
        <v>35</v>
      </c>
      <c r="AX142" s="13" t="s">
        <v>74</v>
      </c>
      <c r="AY142" s="236" t="s">
        <v>115</v>
      </c>
    </row>
    <row r="143" s="14" customFormat="1">
      <c r="A143" s="14"/>
      <c r="B143" s="237"/>
      <c r="C143" s="238"/>
      <c r="D143" s="228" t="s">
        <v>126</v>
      </c>
      <c r="E143" s="239" t="s">
        <v>28</v>
      </c>
      <c r="F143" s="240" t="s">
        <v>202</v>
      </c>
      <c r="G143" s="238"/>
      <c r="H143" s="241">
        <v>37.140000000000001</v>
      </c>
      <c r="I143" s="242"/>
      <c r="J143" s="238"/>
      <c r="K143" s="238"/>
      <c r="L143" s="243"/>
      <c r="M143" s="244"/>
      <c r="N143" s="245"/>
      <c r="O143" s="245"/>
      <c r="P143" s="245"/>
      <c r="Q143" s="245"/>
      <c r="R143" s="245"/>
      <c r="S143" s="245"/>
      <c r="T143" s="246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7" t="s">
        <v>126</v>
      </c>
      <c r="AU143" s="247" t="s">
        <v>84</v>
      </c>
      <c r="AV143" s="14" t="s">
        <v>84</v>
      </c>
      <c r="AW143" s="14" t="s">
        <v>35</v>
      </c>
      <c r="AX143" s="14" t="s">
        <v>82</v>
      </c>
      <c r="AY143" s="247" t="s">
        <v>115</v>
      </c>
    </row>
    <row r="144" s="2" customFormat="1" ht="24.15" customHeight="1">
      <c r="A144" s="41"/>
      <c r="B144" s="42"/>
      <c r="C144" s="208" t="s">
        <v>203</v>
      </c>
      <c r="D144" s="208" t="s">
        <v>117</v>
      </c>
      <c r="E144" s="209" t="s">
        <v>204</v>
      </c>
      <c r="F144" s="210" t="s">
        <v>205</v>
      </c>
      <c r="G144" s="211" t="s">
        <v>131</v>
      </c>
      <c r="H144" s="212">
        <v>18.57</v>
      </c>
      <c r="I144" s="213"/>
      <c r="J144" s="214">
        <f>ROUND(I144*H144,2)</f>
        <v>0</v>
      </c>
      <c r="K144" s="210" t="s">
        <v>121</v>
      </c>
      <c r="L144" s="47"/>
      <c r="M144" s="215" t="s">
        <v>28</v>
      </c>
      <c r="N144" s="216" t="s">
        <v>47</v>
      </c>
      <c r="O144" s="88"/>
      <c r="P144" s="217">
        <f>O144*H144</f>
        <v>0</v>
      </c>
      <c r="Q144" s="217">
        <v>0</v>
      </c>
      <c r="R144" s="217">
        <f>Q144*H144</f>
        <v>0</v>
      </c>
      <c r="S144" s="217">
        <v>0</v>
      </c>
      <c r="T144" s="218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19" t="s">
        <v>122</v>
      </c>
      <c r="AT144" s="219" t="s">
        <v>117</v>
      </c>
      <c r="AU144" s="219" t="s">
        <v>84</v>
      </c>
      <c r="AY144" s="20" t="s">
        <v>115</v>
      </c>
      <c r="BE144" s="220">
        <f>IF(N144="základní",J144,0)</f>
        <v>0</v>
      </c>
      <c r="BF144" s="220">
        <f>IF(N144="snížená",J144,0)</f>
        <v>0</v>
      </c>
      <c r="BG144" s="220">
        <f>IF(N144="zákl. přenesená",J144,0)</f>
        <v>0</v>
      </c>
      <c r="BH144" s="220">
        <f>IF(N144="sníž. přenesená",J144,0)</f>
        <v>0</v>
      </c>
      <c r="BI144" s="220">
        <f>IF(N144="nulová",J144,0)</f>
        <v>0</v>
      </c>
      <c r="BJ144" s="20" t="s">
        <v>122</v>
      </c>
      <c r="BK144" s="220">
        <f>ROUND(I144*H144,2)</f>
        <v>0</v>
      </c>
      <c r="BL144" s="20" t="s">
        <v>122</v>
      </c>
      <c r="BM144" s="219" t="s">
        <v>206</v>
      </c>
    </row>
    <row r="145" s="2" customFormat="1">
      <c r="A145" s="41"/>
      <c r="B145" s="42"/>
      <c r="C145" s="43"/>
      <c r="D145" s="221" t="s">
        <v>124</v>
      </c>
      <c r="E145" s="43"/>
      <c r="F145" s="222" t="s">
        <v>207</v>
      </c>
      <c r="G145" s="43"/>
      <c r="H145" s="43"/>
      <c r="I145" s="223"/>
      <c r="J145" s="43"/>
      <c r="K145" s="43"/>
      <c r="L145" s="47"/>
      <c r="M145" s="224"/>
      <c r="N145" s="225"/>
      <c r="O145" s="88"/>
      <c r="P145" s="88"/>
      <c r="Q145" s="88"/>
      <c r="R145" s="88"/>
      <c r="S145" s="88"/>
      <c r="T145" s="89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124</v>
      </c>
      <c r="AU145" s="20" t="s">
        <v>84</v>
      </c>
    </row>
    <row r="146" s="13" customFormat="1">
      <c r="A146" s="13"/>
      <c r="B146" s="226"/>
      <c r="C146" s="227"/>
      <c r="D146" s="228" t="s">
        <v>126</v>
      </c>
      <c r="E146" s="229" t="s">
        <v>28</v>
      </c>
      <c r="F146" s="230" t="s">
        <v>208</v>
      </c>
      <c r="G146" s="227"/>
      <c r="H146" s="229" t="s">
        <v>28</v>
      </c>
      <c r="I146" s="231"/>
      <c r="J146" s="227"/>
      <c r="K146" s="227"/>
      <c r="L146" s="232"/>
      <c r="M146" s="233"/>
      <c r="N146" s="234"/>
      <c r="O146" s="234"/>
      <c r="P146" s="234"/>
      <c r="Q146" s="234"/>
      <c r="R146" s="234"/>
      <c r="S146" s="234"/>
      <c r="T146" s="23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6" t="s">
        <v>126</v>
      </c>
      <c r="AU146" s="236" t="s">
        <v>84</v>
      </c>
      <c r="AV146" s="13" t="s">
        <v>82</v>
      </c>
      <c r="AW146" s="13" t="s">
        <v>35</v>
      </c>
      <c r="AX146" s="13" t="s">
        <v>74</v>
      </c>
      <c r="AY146" s="236" t="s">
        <v>115</v>
      </c>
    </row>
    <row r="147" s="14" customFormat="1">
      <c r="A147" s="14"/>
      <c r="B147" s="237"/>
      <c r="C147" s="238"/>
      <c r="D147" s="228" t="s">
        <v>126</v>
      </c>
      <c r="E147" s="239" t="s">
        <v>28</v>
      </c>
      <c r="F147" s="240" t="s">
        <v>135</v>
      </c>
      <c r="G147" s="238"/>
      <c r="H147" s="241">
        <v>18.57</v>
      </c>
      <c r="I147" s="242"/>
      <c r="J147" s="238"/>
      <c r="K147" s="238"/>
      <c r="L147" s="243"/>
      <c r="M147" s="244"/>
      <c r="N147" s="245"/>
      <c r="O147" s="245"/>
      <c r="P147" s="245"/>
      <c r="Q147" s="245"/>
      <c r="R147" s="245"/>
      <c r="S147" s="245"/>
      <c r="T147" s="246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7" t="s">
        <v>126</v>
      </c>
      <c r="AU147" s="247" t="s">
        <v>84</v>
      </c>
      <c r="AV147" s="14" t="s">
        <v>84</v>
      </c>
      <c r="AW147" s="14" t="s">
        <v>35</v>
      </c>
      <c r="AX147" s="14" t="s">
        <v>82</v>
      </c>
      <c r="AY147" s="247" t="s">
        <v>115</v>
      </c>
    </row>
    <row r="148" s="2" customFormat="1" ht="24.15" customHeight="1">
      <c r="A148" s="41"/>
      <c r="B148" s="42"/>
      <c r="C148" s="208" t="s">
        <v>209</v>
      </c>
      <c r="D148" s="208" t="s">
        <v>117</v>
      </c>
      <c r="E148" s="209" t="s">
        <v>210</v>
      </c>
      <c r="F148" s="210" t="s">
        <v>211</v>
      </c>
      <c r="G148" s="211" t="s">
        <v>131</v>
      </c>
      <c r="H148" s="212">
        <v>21.699999999999999</v>
      </c>
      <c r="I148" s="213"/>
      <c r="J148" s="214">
        <f>ROUND(I148*H148,2)</f>
        <v>0</v>
      </c>
      <c r="K148" s="210" t="s">
        <v>121</v>
      </c>
      <c r="L148" s="47"/>
      <c r="M148" s="215" t="s">
        <v>28</v>
      </c>
      <c r="N148" s="216" t="s">
        <v>47</v>
      </c>
      <c r="O148" s="88"/>
      <c r="P148" s="217">
        <f>O148*H148</f>
        <v>0</v>
      </c>
      <c r="Q148" s="217">
        <v>0</v>
      </c>
      <c r="R148" s="217">
        <f>Q148*H148</f>
        <v>0</v>
      </c>
      <c r="S148" s="217">
        <v>0</v>
      </c>
      <c r="T148" s="218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19" t="s">
        <v>122</v>
      </c>
      <c r="AT148" s="219" t="s">
        <v>117</v>
      </c>
      <c r="AU148" s="219" t="s">
        <v>84</v>
      </c>
      <c r="AY148" s="20" t="s">
        <v>115</v>
      </c>
      <c r="BE148" s="220">
        <f>IF(N148="základní",J148,0)</f>
        <v>0</v>
      </c>
      <c r="BF148" s="220">
        <f>IF(N148="snížená",J148,0)</f>
        <v>0</v>
      </c>
      <c r="BG148" s="220">
        <f>IF(N148="zákl. přenesená",J148,0)</f>
        <v>0</v>
      </c>
      <c r="BH148" s="220">
        <f>IF(N148="sníž. přenesená",J148,0)</f>
        <v>0</v>
      </c>
      <c r="BI148" s="220">
        <f>IF(N148="nulová",J148,0)</f>
        <v>0</v>
      </c>
      <c r="BJ148" s="20" t="s">
        <v>122</v>
      </c>
      <c r="BK148" s="220">
        <f>ROUND(I148*H148,2)</f>
        <v>0</v>
      </c>
      <c r="BL148" s="20" t="s">
        <v>122</v>
      </c>
      <c r="BM148" s="219" t="s">
        <v>212</v>
      </c>
    </row>
    <row r="149" s="2" customFormat="1">
      <c r="A149" s="41"/>
      <c r="B149" s="42"/>
      <c r="C149" s="43"/>
      <c r="D149" s="221" t="s">
        <v>124</v>
      </c>
      <c r="E149" s="43"/>
      <c r="F149" s="222" t="s">
        <v>213</v>
      </c>
      <c r="G149" s="43"/>
      <c r="H149" s="43"/>
      <c r="I149" s="223"/>
      <c r="J149" s="43"/>
      <c r="K149" s="43"/>
      <c r="L149" s="47"/>
      <c r="M149" s="224"/>
      <c r="N149" s="225"/>
      <c r="O149" s="88"/>
      <c r="P149" s="88"/>
      <c r="Q149" s="88"/>
      <c r="R149" s="88"/>
      <c r="S149" s="88"/>
      <c r="T149" s="89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20" t="s">
        <v>124</v>
      </c>
      <c r="AU149" s="20" t="s">
        <v>84</v>
      </c>
    </row>
    <row r="150" s="13" customFormat="1">
      <c r="A150" s="13"/>
      <c r="B150" s="226"/>
      <c r="C150" s="227"/>
      <c r="D150" s="228" t="s">
        <v>126</v>
      </c>
      <c r="E150" s="229" t="s">
        <v>28</v>
      </c>
      <c r="F150" s="230" t="s">
        <v>214</v>
      </c>
      <c r="G150" s="227"/>
      <c r="H150" s="229" t="s">
        <v>28</v>
      </c>
      <c r="I150" s="231"/>
      <c r="J150" s="227"/>
      <c r="K150" s="227"/>
      <c r="L150" s="232"/>
      <c r="M150" s="233"/>
      <c r="N150" s="234"/>
      <c r="O150" s="234"/>
      <c r="P150" s="234"/>
      <c r="Q150" s="234"/>
      <c r="R150" s="234"/>
      <c r="S150" s="234"/>
      <c r="T150" s="23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6" t="s">
        <v>126</v>
      </c>
      <c r="AU150" s="236" t="s">
        <v>84</v>
      </c>
      <c r="AV150" s="13" t="s">
        <v>82</v>
      </c>
      <c r="AW150" s="13" t="s">
        <v>35</v>
      </c>
      <c r="AX150" s="13" t="s">
        <v>74</v>
      </c>
      <c r="AY150" s="236" t="s">
        <v>115</v>
      </c>
    </row>
    <row r="151" s="13" customFormat="1">
      <c r="A151" s="13"/>
      <c r="B151" s="226"/>
      <c r="C151" s="227"/>
      <c r="D151" s="228" t="s">
        <v>126</v>
      </c>
      <c r="E151" s="229" t="s">
        <v>28</v>
      </c>
      <c r="F151" s="230" t="s">
        <v>215</v>
      </c>
      <c r="G151" s="227"/>
      <c r="H151" s="229" t="s">
        <v>28</v>
      </c>
      <c r="I151" s="231"/>
      <c r="J151" s="227"/>
      <c r="K151" s="227"/>
      <c r="L151" s="232"/>
      <c r="M151" s="233"/>
      <c r="N151" s="234"/>
      <c r="O151" s="234"/>
      <c r="P151" s="234"/>
      <c r="Q151" s="234"/>
      <c r="R151" s="234"/>
      <c r="S151" s="234"/>
      <c r="T151" s="23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6" t="s">
        <v>126</v>
      </c>
      <c r="AU151" s="236" t="s">
        <v>84</v>
      </c>
      <c r="AV151" s="13" t="s">
        <v>82</v>
      </c>
      <c r="AW151" s="13" t="s">
        <v>35</v>
      </c>
      <c r="AX151" s="13" t="s">
        <v>74</v>
      </c>
      <c r="AY151" s="236" t="s">
        <v>115</v>
      </c>
    </row>
    <row r="152" s="14" customFormat="1">
      <c r="A152" s="14"/>
      <c r="B152" s="237"/>
      <c r="C152" s="238"/>
      <c r="D152" s="228" t="s">
        <v>126</v>
      </c>
      <c r="E152" s="239" t="s">
        <v>28</v>
      </c>
      <c r="F152" s="240" t="s">
        <v>153</v>
      </c>
      <c r="G152" s="238"/>
      <c r="H152" s="241">
        <v>91.930000000000007</v>
      </c>
      <c r="I152" s="242"/>
      <c r="J152" s="238"/>
      <c r="K152" s="238"/>
      <c r="L152" s="243"/>
      <c r="M152" s="244"/>
      <c r="N152" s="245"/>
      <c r="O152" s="245"/>
      <c r="P152" s="245"/>
      <c r="Q152" s="245"/>
      <c r="R152" s="245"/>
      <c r="S152" s="245"/>
      <c r="T152" s="246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7" t="s">
        <v>126</v>
      </c>
      <c r="AU152" s="247" t="s">
        <v>84</v>
      </c>
      <c r="AV152" s="14" t="s">
        <v>84</v>
      </c>
      <c r="AW152" s="14" t="s">
        <v>35</v>
      </c>
      <c r="AX152" s="14" t="s">
        <v>74</v>
      </c>
      <c r="AY152" s="247" t="s">
        <v>115</v>
      </c>
    </row>
    <row r="153" s="13" customFormat="1">
      <c r="A153" s="13"/>
      <c r="B153" s="226"/>
      <c r="C153" s="227"/>
      <c r="D153" s="228" t="s">
        <v>126</v>
      </c>
      <c r="E153" s="229" t="s">
        <v>28</v>
      </c>
      <c r="F153" s="230" t="s">
        <v>216</v>
      </c>
      <c r="G153" s="227"/>
      <c r="H153" s="229" t="s">
        <v>28</v>
      </c>
      <c r="I153" s="231"/>
      <c r="J153" s="227"/>
      <c r="K153" s="227"/>
      <c r="L153" s="232"/>
      <c r="M153" s="233"/>
      <c r="N153" s="234"/>
      <c r="O153" s="234"/>
      <c r="P153" s="234"/>
      <c r="Q153" s="234"/>
      <c r="R153" s="234"/>
      <c r="S153" s="234"/>
      <c r="T153" s="23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6" t="s">
        <v>126</v>
      </c>
      <c r="AU153" s="236" t="s">
        <v>84</v>
      </c>
      <c r="AV153" s="13" t="s">
        <v>82</v>
      </c>
      <c r="AW153" s="13" t="s">
        <v>35</v>
      </c>
      <c r="AX153" s="13" t="s">
        <v>74</v>
      </c>
      <c r="AY153" s="236" t="s">
        <v>115</v>
      </c>
    </row>
    <row r="154" s="14" customFormat="1">
      <c r="A154" s="14"/>
      <c r="B154" s="237"/>
      <c r="C154" s="238"/>
      <c r="D154" s="228" t="s">
        <v>126</v>
      </c>
      <c r="E154" s="239" t="s">
        <v>28</v>
      </c>
      <c r="F154" s="240" t="s">
        <v>151</v>
      </c>
      <c r="G154" s="238"/>
      <c r="H154" s="241">
        <v>33.850000000000001</v>
      </c>
      <c r="I154" s="242"/>
      <c r="J154" s="238"/>
      <c r="K154" s="238"/>
      <c r="L154" s="243"/>
      <c r="M154" s="244"/>
      <c r="N154" s="245"/>
      <c r="O154" s="245"/>
      <c r="P154" s="245"/>
      <c r="Q154" s="245"/>
      <c r="R154" s="245"/>
      <c r="S154" s="245"/>
      <c r="T154" s="246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7" t="s">
        <v>126</v>
      </c>
      <c r="AU154" s="247" t="s">
        <v>84</v>
      </c>
      <c r="AV154" s="14" t="s">
        <v>84</v>
      </c>
      <c r="AW154" s="14" t="s">
        <v>35</v>
      </c>
      <c r="AX154" s="14" t="s">
        <v>74</v>
      </c>
      <c r="AY154" s="247" t="s">
        <v>115</v>
      </c>
    </row>
    <row r="155" s="13" customFormat="1">
      <c r="A155" s="13"/>
      <c r="B155" s="226"/>
      <c r="C155" s="227"/>
      <c r="D155" s="228" t="s">
        <v>126</v>
      </c>
      <c r="E155" s="229" t="s">
        <v>28</v>
      </c>
      <c r="F155" s="230" t="s">
        <v>217</v>
      </c>
      <c r="G155" s="227"/>
      <c r="H155" s="229" t="s">
        <v>28</v>
      </c>
      <c r="I155" s="231"/>
      <c r="J155" s="227"/>
      <c r="K155" s="227"/>
      <c r="L155" s="232"/>
      <c r="M155" s="233"/>
      <c r="N155" s="234"/>
      <c r="O155" s="234"/>
      <c r="P155" s="234"/>
      <c r="Q155" s="234"/>
      <c r="R155" s="234"/>
      <c r="S155" s="234"/>
      <c r="T155" s="23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6" t="s">
        <v>126</v>
      </c>
      <c r="AU155" s="236" t="s">
        <v>84</v>
      </c>
      <c r="AV155" s="13" t="s">
        <v>82</v>
      </c>
      <c r="AW155" s="13" t="s">
        <v>35</v>
      </c>
      <c r="AX155" s="13" t="s">
        <v>74</v>
      </c>
      <c r="AY155" s="236" t="s">
        <v>115</v>
      </c>
    </row>
    <row r="156" s="14" customFormat="1">
      <c r="A156" s="14"/>
      <c r="B156" s="237"/>
      <c r="C156" s="238"/>
      <c r="D156" s="228" t="s">
        <v>126</v>
      </c>
      <c r="E156" s="239" t="s">
        <v>28</v>
      </c>
      <c r="F156" s="240" t="s">
        <v>218</v>
      </c>
      <c r="G156" s="238"/>
      <c r="H156" s="241">
        <v>-104.08</v>
      </c>
      <c r="I156" s="242"/>
      <c r="J156" s="238"/>
      <c r="K156" s="238"/>
      <c r="L156" s="243"/>
      <c r="M156" s="244"/>
      <c r="N156" s="245"/>
      <c r="O156" s="245"/>
      <c r="P156" s="245"/>
      <c r="Q156" s="245"/>
      <c r="R156" s="245"/>
      <c r="S156" s="245"/>
      <c r="T156" s="246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7" t="s">
        <v>126</v>
      </c>
      <c r="AU156" s="247" t="s">
        <v>84</v>
      </c>
      <c r="AV156" s="14" t="s">
        <v>84</v>
      </c>
      <c r="AW156" s="14" t="s">
        <v>35</v>
      </c>
      <c r="AX156" s="14" t="s">
        <v>74</v>
      </c>
      <c r="AY156" s="247" t="s">
        <v>115</v>
      </c>
    </row>
    <row r="157" s="15" customFormat="1">
      <c r="A157" s="15"/>
      <c r="B157" s="248"/>
      <c r="C157" s="249"/>
      <c r="D157" s="228" t="s">
        <v>126</v>
      </c>
      <c r="E157" s="250" t="s">
        <v>28</v>
      </c>
      <c r="F157" s="251" t="s">
        <v>138</v>
      </c>
      <c r="G157" s="249"/>
      <c r="H157" s="252">
        <v>21.700000000000003</v>
      </c>
      <c r="I157" s="253"/>
      <c r="J157" s="249"/>
      <c r="K157" s="249"/>
      <c r="L157" s="254"/>
      <c r="M157" s="255"/>
      <c r="N157" s="256"/>
      <c r="O157" s="256"/>
      <c r="P157" s="256"/>
      <c r="Q157" s="256"/>
      <c r="R157" s="256"/>
      <c r="S157" s="256"/>
      <c r="T157" s="257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58" t="s">
        <v>126</v>
      </c>
      <c r="AU157" s="258" t="s">
        <v>84</v>
      </c>
      <c r="AV157" s="15" t="s">
        <v>122</v>
      </c>
      <c r="AW157" s="15" t="s">
        <v>35</v>
      </c>
      <c r="AX157" s="15" t="s">
        <v>82</v>
      </c>
      <c r="AY157" s="258" t="s">
        <v>115</v>
      </c>
    </row>
    <row r="158" s="2" customFormat="1" ht="24.15" customHeight="1">
      <c r="A158" s="41"/>
      <c r="B158" s="42"/>
      <c r="C158" s="208" t="s">
        <v>219</v>
      </c>
      <c r="D158" s="208" t="s">
        <v>117</v>
      </c>
      <c r="E158" s="209" t="s">
        <v>220</v>
      </c>
      <c r="F158" s="210" t="s">
        <v>221</v>
      </c>
      <c r="G158" s="211" t="s">
        <v>131</v>
      </c>
      <c r="H158" s="212">
        <v>28.91</v>
      </c>
      <c r="I158" s="213"/>
      <c r="J158" s="214">
        <f>ROUND(I158*H158,2)</f>
        <v>0</v>
      </c>
      <c r="K158" s="210" t="s">
        <v>121</v>
      </c>
      <c r="L158" s="47"/>
      <c r="M158" s="215" t="s">
        <v>28</v>
      </c>
      <c r="N158" s="216" t="s">
        <v>47</v>
      </c>
      <c r="O158" s="88"/>
      <c r="P158" s="217">
        <f>O158*H158</f>
        <v>0</v>
      </c>
      <c r="Q158" s="217">
        <v>0</v>
      </c>
      <c r="R158" s="217">
        <f>Q158*H158</f>
        <v>0</v>
      </c>
      <c r="S158" s="217">
        <v>0</v>
      </c>
      <c r="T158" s="218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19" t="s">
        <v>122</v>
      </c>
      <c r="AT158" s="219" t="s">
        <v>117</v>
      </c>
      <c r="AU158" s="219" t="s">
        <v>84</v>
      </c>
      <c r="AY158" s="20" t="s">
        <v>115</v>
      </c>
      <c r="BE158" s="220">
        <f>IF(N158="základní",J158,0)</f>
        <v>0</v>
      </c>
      <c r="BF158" s="220">
        <f>IF(N158="snížená",J158,0)</f>
        <v>0</v>
      </c>
      <c r="BG158" s="220">
        <f>IF(N158="zákl. přenesená",J158,0)</f>
        <v>0</v>
      </c>
      <c r="BH158" s="220">
        <f>IF(N158="sníž. přenesená",J158,0)</f>
        <v>0</v>
      </c>
      <c r="BI158" s="220">
        <f>IF(N158="nulová",J158,0)</f>
        <v>0</v>
      </c>
      <c r="BJ158" s="20" t="s">
        <v>122</v>
      </c>
      <c r="BK158" s="220">
        <f>ROUND(I158*H158,2)</f>
        <v>0</v>
      </c>
      <c r="BL158" s="20" t="s">
        <v>122</v>
      </c>
      <c r="BM158" s="219" t="s">
        <v>222</v>
      </c>
    </row>
    <row r="159" s="2" customFormat="1">
      <c r="A159" s="41"/>
      <c r="B159" s="42"/>
      <c r="C159" s="43"/>
      <c r="D159" s="221" t="s">
        <v>124</v>
      </c>
      <c r="E159" s="43"/>
      <c r="F159" s="222" t="s">
        <v>223</v>
      </c>
      <c r="G159" s="43"/>
      <c r="H159" s="43"/>
      <c r="I159" s="223"/>
      <c r="J159" s="43"/>
      <c r="K159" s="43"/>
      <c r="L159" s="47"/>
      <c r="M159" s="224"/>
      <c r="N159" s="225"/>
      <c r="O159" s="88"/>
      <c r="P159" s="88"/>
      <c r="Q159" s="88"/>
      <c r="R159" s="88"/>
      <c r="S159" s="88"/>
      <c r="T159" s="89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20" t="s">
        <v>124</v>
      </c>
      <c r="AU159" s="20" t="s">
        <v>84</v>
      </c>
    </row>
    <row r="160" s="13" customFormat="1">
      <c r="A160" s="13"/>
      <c r="B160" s="226"/>
      <c r="C160" s="227"/>
      <c r="D160" s="228" t="s">
        <v>126</v>
      </c>
      <c r="E160" s="229" t="s">
        <v>28</v>
      </c>
      <c r="F160" s="230" t="s">
        <v>224</v>
      </c>
      <c r="G160" s="227"/>
      <c r="H160" s="229" t="s">
        <v>28</v>
      </c>
      <c r="I160" s="231"/>
      <c r="J160" s="227"/>
      <c r="K160" s="227"/>
      <c r="L160" s="232"/>
      <c r="M160" s="233"/>
      <c r="N160" s="234"/>
      <c r="O160" s="234"/>
      <c r="P160" s="234"/>
      <c r="Q160" s="234"/>
      <c r="R160" s="234"/>
      <c r="S160" s="234"/>
      <c r="T160" s="23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6" t="s">
        <v>126</v>
      </c>
      <c r="AU160" s="236" t="s">
        <v>84</v>
      </c>
      <c r="AV160" s="13" t="s">
        <v>82</v>
      </c>
      <c r="AW160" s="13" t="s">
        <v>35</v>
      </c>
      <c r="AX160" s="13" t="s">
        <v>74</v>
      </c>
      <c r="AY160" s="236" t="s">
        <v>115</v>
      </c>
    </row>
    <row r="161" s="14" customFormat="1">
      <c r="A161" s="14"/>
      <c r="B161" s="237"/>
      <c r="C161" s="238"/>
      <c r="D161" s="228" t="s">
        <v>126</v>
      </c>
      <c r="E161" s="239" t="s">
        <v>28</v>
      </c>
      <c r="F161" s="240" t="s">
        <v>225</v>
      </c>
      <c r="G161" s="238"/>
      <c r="H161" s="241">
        <v>28.91</v>
      </c>
      <c r="I161" s="242"/>
      <c r="J161" s="238"/>
      <c r="K161" s="238"/>
      <c r="L161" s="243"/>
      <c r="M161" s="244"/>
      <c r="N161" s="245"/>
      <c r="O161" s="245"/>
      <c r="P161" s="245"/>
      <c r="Q161" s="245"/>
      <c r="R161" s="245"/>
      <c r="S161" s="245"/>
      <c r="T161" s="246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7" t="s">
        <v>126</v>
      </c>
      <c r="AU161" s="247" t="s">
        <v>84</v>
      </c>
      <c r="AV161" s="14" t="s">
        <v>84</v>
      </c>
      <c r="AW161" s="14" t="s">
        <v>35</v>
      </c>
      <c r="AX161" s="14" t="s">
        <v>82</v>
      </c>
      <c r="AY161" s="247" t="s">
        <v>115</v>
      </c>
    </row>
    <row r="162" s="2" customFormat="1" ht="33" customHeight="1">
      <c r="A162" s="41"/>
      <c r="B162" s="42"/>
      <c r="C162" s="208" t="s">
        <v>8</v>
      </c>
      <c r="D162" s="208" t="s">
        <v>117</v>
      </c>
      <c r="E162" s="209" t="s">
        <v>226</v>
      </c>
      <c r="F162" s="210" t="s">
        <v>227</v>
      </c>
      <c r="G162" s="211" t="s">
        <v>131</v>
      </c>
      <c r="H162" s="212">
        <v>75.170000000000002</v>
      </c>
      <c r="I162" s="213"/>
      <c r="J162" s="214">
        <f>ROUND(I162*H162,2)</f>
        <v>0</v>
      </c>
      <c r="K162" s="210" t="s">
        <v>121</v>
      </c>
      <c r="L162" s="47"/>
      <c r="M162" s="215" t="s">
        <v>28</v>
      </c>
      <c r="N162" s="216" t="s">
        <v>47</v>
      </c>
      <c r="O162" s="88"/>
      <c r="P162" s="217">
        <f>O162*H162</f>
        <v>0</v>
      </c>
      <c r="Q162" s="217">
        <v>0</v>
      </c>
      <c r="R162" s="217">
        <f>Q162*H162</f>
        <v>0</v>
      </c>
      <c r="S162" s="217">
        <v>0</v>
      </c>
      <c r="T162" s="218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19" t="s">
        <v>122</v>
      </c>
      <c r="AT162" s="219" t="s">
        <v>117</v>
      </c>
      <c r="AU162" s="219" t="s">
        <v>84</v>
      </c>
      <c r="AY162" s="20" t="s">
        <v>115</v>
      </c>
      <c r="BE162" s="220">
        <f>IF(N162="základní",J162,0)</f>
        <v>0</v>
      </c>
      <c r="BF162" s="220">
        <f>IF(N162="snížená",J162,0)</f>
        <v>0</v>
      </c>
      <c r="BG162" s="220">
        <f>IF(N162="zákl. přenesená",J162,0)</f>
        <v>0</v>
      </c>
      <c r="BH162" s="220">
        <f>IF(N162="sníž. přenesená",J162,0)</f>
        <v>0</v>
      </c>
      <c r="BI162" s="220">
        <f>IF(N162="nulová",J162,0)</f>
        <v>0</v>
      </c>
      <c r="BJ162" s="20" t="s">
        <v>122</v>
      </c>
      <c r="BK162" s="220">
        <f>ROUND(I162*H162,2)</f>
        <v>0</v>
      </c>
      <c r="BL162" s="20" t="s">
        <v>122</v>
      </c>
      <c r="BM162" s="219" t="s">
        <v>228</v>
      </c>
    </row>
    <row r="163" s="2" customFormat="1">
      <c r="A163" s="41"/>
      <c r="B163" s="42"/>
      <c r="C163" s="43"/>
      <c r="D163" s="221" t="s">
        <v>124</v>
      </c>
      <c r="E163" s="43"/>
      <c r="F163" s="222" t="s">
        <v>229</v>
      </c>
      <c r="G163" s="43"/>
      <c r="H163" s="43"/>
      <c r="I163" s="223"/>
      <c r="J163" s="43"/>
      <c r="K163" s="43"/>
      <c r="L163" s="47"/>
      <c r="M163" s="224"/>
      <c r="N163" s="225"/>
      <c r="O163" s="88"/>
      <c r="P163" s="88"/>
      <c r="Q163" s="88"/>
      <c r="R163" s="88"/>
      <c r="S163" s="88"/>
      <c r="T163" s="89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T163" s="20" t="s">
        <v>124</v>
      </c>
      <c r="AU163" s="20" t="s">
        <v>84</v>
      </c>
    </row>
    <row r="164" s="13" customFormat="1">
      <c r="A164" s="13"/>
      <c r="B164" s="226"/>
      <c r="C164" s="227"/>
      <c r="D164" s="228" t="s">
        <v>126</v>
      </c>
      <c r="E164" s="229" t="s">
        <v>28</v>
      </c>
      <c r="F164" s="230" t="s">
        <v>230</v>
      </c>
      <c r="G164" s="227"/>
      <c r="H164" s="229" t="s">
        <v>28</v>
      </c>
      <c r="I164" s="231"/>
      <c r="J164" s="227"/>
      <c r="K164" s="227"/>
      <c r="L164" s="232"/>
      <c r="M164" s="233"/>
      <c r="N164" s="234"/>
      <c r="O164" s="234"/>
      <c r="P164" s="234"/>
      <c r="Q164" s="234"/>
      <c r="R164" s="234"/>
      <c r="S164" s="234"/>
      <c r="T164" s="23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6" t="s">
        <v>126</v>
      </c>
      <c r="AU164" s="236" t="s">
        <v>84</v>
      </c>
      <c r="AV164" s="13" t="s">
        <v>82</v>
      </c>
      <c r="AW164" s="13" t="s">
        <v>35</v>
      </c>
      <c r="AX164" s="13" t="s">
        <v>74</v>
      </c>
      <c r="AY164" s="236" t="s">
        <v>115</v>
      </c>
    </row>
    <row r="165" s="14" customFormat="1">
      <c r="A165" s="14"/>
      <c r="B165" s="237"/>
      <c r="C165" s="238"/>
      <c r="D165" s="228" t="s">
        <v>126</v>
      </c>
      <c r="E165" s="239" t="s">
        <v>28</v>
      </c>
      <c r="F165" s="240" t="s">
        <v>231</v>
      </c>
      <c r="G165" s="238"/>
      <c r="H165" s="241">
        <v>75.170000000000002</v>
      </c>
      <c r="I165" s="242"/>
      <c r="J165" s="238"/>
      <c r="K165" s="238"/>
      <c r="L165" s="243"/>
      <c r="M165" s="244"/>
      <c r="N165" s="245"/>
      <c r="O165" s="245"/>
      <c r="P165" s="245"/>
      <c r="Q165" s="245"/>
      <c r="R165" s="245"/>
      <c r="S165" s="245"/>
      <c r="T165" s="246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7" t="s">
        <v>126</v>
      </c>
      <c r="AU165" s="247" t="s">
        <v>84</v>
      </c>
      <c r="AV165" s="14" t="s">
        <v>84</v>
      </c>
      <c r="AW165" s="14" t="s">
        <v>35</v>
      </c>
      <c r="AX165" s="14" t="s">
        <v>82</v>
      </c>
      <c r="AY165" s="247" t="s">
        <v>115</v>
      </c>
    </row>
    <row r="166" s="2" customFormat="1" ht="24.15" customHeight="1">
      <c r="A166" s="41"/>
      <c r="B166" s="42"/>
      <c r="C166" s="208" t="s">
        <v>232</v>
      </c>
      <c r="D166" s="208" t="s">
        <v>117</v>
      </c>
      <c r="E166" s="209" t="s">
        <v>233</v>
      </c>
      <c r="F166" s="210" t="s">
        <v>234</v>
      </c>
      <c r="G166" s="211" t="s">
        <v>131</v>
      </c>
      <c r="H166" s="212">
        <v>166.91999999999999</v>
      </c>
      <c r="I166" s="213"/>
      <c r="J166" s="214">
        <f>ROUND(I166*H166,2)</f>
        <v>0</v>
      </c>
      <c r="K166" s="210" t="s">
        <v>121</v>
      </c>
      <c r="L166" s="47"/>
      <c r="M166" s="215" t="s">
        <v>28</v>
      </c>
      <c r="N166" s="216" t="s">
        <v>47</v>
      </c>
      <c r="O166" s="88"/>
      <c r="P166" s="217">
        <f>O166*H166</f>
        <v>0</v>
      </c>
      <c r="Q166" s="217">
        <v>0</v>
      </c>
      <c r="R166" s="217">
        <f>Q166*H166</f>
        <v>0</v>
      </c>
      <c r="S166" s="217">
        <v>0</v>
      </c>
      <c r="T166" s="218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19" t="s">
        <v>122</v>
      </c>
      <c r="AT166" s="219" t="s">
        <v>117</v>
      </c>
      <c r="AU166" s="219" t="s">
        <v>84</v>
      </c>
      <c r="AY166" s="20" t="s">
        <v>115</v>
      </c>
      <c r="BE166" s="220">
        <f>IF(N166="základní",J166,0)</f>
        <v>0</v>
      </c>
      <c r="BF166" s="220">
        <f>IF(N166="snížená",J166,0)</f>
        <v>0</v>
      </c>
      <c r="BG166" s="220">
        <f>IF(N166="zákl. přenesená",J166,0)</f>
        <v>0</v>
      </c>
      <c r="BH166" s="220">
        <f>IF(N166="sníž. přenesená",J166,0)</f>
        <v>0</v>
      </c>
      <c r="BI166" s="220">
        <f>IF(N166="nulová",J166,0)</f>
        <v>0</v>
      </c>
      <c r="BJ166" s="20" t="s">
        <v>122</v>
      </c>
      <c r="BK166" s="220">
        <f>ROUND(I166*H166,2)</f>
        <v>0</v>
      </c>
      <c r="BL166" s="20" t="s">
        <v>122</v>
      </c>
      <c r="BM166" s="219" t="s">
        <v>235</v>
      </c>
    </row>
    <row r="167" s="2" customFormat="1">
      <c r="A167" s="41"/>
      <c r="B167" s="42"/>
      <c r="C167" s="43"/>
      <c r="D167" s="221" t="s">
        <v>124</v>
      </c>
      <c r="E167" s="43"/>
      <c r="F167" s="222" t="s">
        <v>236</v>
      </c>
      <c r="G167" s="43"/>
      <c r="H167" s="43"/>
      <c r="I167" s="223"/>
      <c r="J167" s="43"/>
      <c r="K167" s="43"/>
      <c r="L167" s="47"/>
      <c r="M167" s="224"/>
      <c r="N167" s="225"/>
      <c r="O167" s="88"/>
      <c r="P167" s="88"/>
      <c r="Q167" s="88"/>
      <c r="R167" s="88"/>
      <c r="S167" s="88"/>
      <c r="T167" s="89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20" t="s">
        <v>124</v>
      </c>
      <c r="AU167" s="20" t="s">
        <v>84</v>
      </c>
    </row>
    <row r="168" s="13" customFormat="1">
      <c r="A168" s="13"/>
      <c r="B168" s="226"/>
      <c r="C168" s="227"/>
      <c r="D168" s="228" t="s">
        <v>126</v>
      </c>
      <c r="E168" s="229" t="s">
        <v>28</v>
      </c>
      <c r="F168" s="230" t="s">
        <v>237</v>
      </c>
      <c r="G168" s="227"/>
      <c r="H168" s="229" t="s">
        <v>28</v>
      </c>
      <c r="I168" s="231"/>
      <c r="J168" s="227"/>
      <c r="K168" s="227"/>
      <c r="L168" s="232"/>
      <c r="M168" s="233"/>
      <c r="N168" s="234"/>
      <c r="O168" s="234"/>
      <c r="P168" s="234"/>
      <c r="Q168" s="234"/>
      <c r="R168" s="234"/>
      <c r="S168" s="234"/>
      <c r="T168" s="23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6" t="s">
        <v>126</v>
      </c>
      <c r="AU168" s="236" t="s">
        <v>84</v>
      </c>
      <c r="AV168" s="13" t="s">
        <v>82</v>
      </c>
      <c r="AW168" s="13" t="s">
        <v>35</v>
      </c>
      <c r="AX168" s="13" t="s">
        <v>74</v>
      </c>
      <c r="AY168" s="236" t="s">
        <v>115</v>
      </c>
    </row>
    <row r="169" s="13" customFormat="1">
      <c r="A169" s="13"/>
      <c r="B169" s="226"/>
      <c r="C169" s="227"/>
      <c r="D169" s="228" t="s">
        <v>126</v>
      </c>
      <c r="E169" s="229" t="s">
        <v>28</v>
      </c>
      <c r="F169" s="230" t="s">
        <v>238</v>
      </c>
      <c r="G169" s="227"/>
      <c r="H169" s="229" t="s">
        <v>28</v>
      </c>
      <c r="I169" s="231"/>
      <c r="J169" s="227"/>
      <c r="K169" s="227"/>
      <c r="L169" s="232"/>
      <c r="M169" s="233"/>
      <c r="N169" s="234"/>
      <c r="O169" s="234"/>
      <c r="P169" s="234"/>
      <c r="Q169" s="234"/>
      <c r="R169" s="234"/>
      <c r="S169" s="234"/>
      <c r="T169" s="23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6" t="s">
        <v>126</v>
      </c>
      <c r="AU169" s="236" t="s">
        <v>84</v>
      </c>
      <c r="AV169" s="13" t="s">
        <v>82</v>
      </c>
      <c r="AW169" s="13" t="s">
        <v>35</v>
      </c>
      <c r="AX169" s="13" t="s">
        <v>74</v>
      </c>
      <c r="AY169" s="236" t="s">
        <v>115</v>
      </c>
    </row>
    <row r="170" s="14" customFormat="1">
      <c r="A170" s="14"/>
      <c r="B170" s="237"/>
      <c r="C170" s="238"/>
      <c r="D170" s="228" t="s">
        <v>126</v>
      </c>
      <c r="E170" s="239" t="s">
        <v>28</v>
      </c>
      <c r="F170" s="240" t="s">
        <v>166</v>
      </c>
      <c r="G170" s="238"/>
      <c r="H170" s="241">
        <v>56.420000000000002</v>
      </c>
      <c r="I170" s="242"/>
      <c r="J170" s="238"/>
      <c r="K170" s="238"/>
      <c r="L170" s="243"/>
      <c r="M170" s="244"/>
      <c r="N170" s="245"/>
      <c r="O170" s="245"/>
      <c r="P170" s="245"/>
      <c r="Q170" s="245"/>
      <c r="R170" s="245"/>
      <c r="S170" s="245"/>
      <c r="T170" s="246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7" t="s">
        <v>126</v>
      </c>
      <c r="AU170" s="247" t="s">
        <v>84</v>
      </c>
      <c r="AV170" s="14" t="s">
        <v>84</v>
      </c>
      <c r="AW170" s="14" t="s">
        <v>35</v>
      </c>
      <c r="AX170" s="14" t="s">
        <v>74</v>
      </c>
      <c r="AY170" s="247" t="s">
        <v>115</v>
      </c>
    </row>
    <row r="171" s="13" customFormat="1">
      <c r="A171" s="13"/>
      <c r="B171" s="226"/>
      <c r="C171" s="227"/>
      <c r="D171" s="228" t="s">
        <v>126</v>
      </c>
      <c r="E171" s="229" t="s">
        <v>28</v>
      </c>
      <c r="F171" s="230" t="s">
        <v>239</v>
      </c>
      <c r="G171" s="227"/>
      <c r="H171" s="229" t="s">
        <v>28</v>
      </c>
      <c r="I171" s="231"/>
      <c r="J171" s="227"/>
      <c r="K171" s="227"/>
      <c r="L171" s="232"/>
      <c r="M171" s="233"/>
      <c r="N171" s="234"/>
      <c r="O171" s="234"/>
      <c r="P171" s="234"/>
      <c r="Q171" s="234"/>
      <c r="R171" s="234"/>
      <c r="S171" s="234"/>
      <c r="T171" s="23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6" t="s">
        <v>126</v>
      </c>
      <c r="AU171" s="236" t="s">
        <v>84</v>
      </c>
      <c r="AV171" s="13" t="s">
        <v>82</v>
      </c>
      <c r="AW171" s="13" t="s">
        <v>35</v>
      </c>
      <c r="AX171" s="13" t="s">
        <v>74</v>
      </c>
      <c r="AY171" s="236" t="s">
        <v>115</v>
      </c>
    </row>
    <row r="172" s="14" customFormat="1">
      <c r="A172" s="14"/>
      <c r="B172" s="237"/>
      <c r="C172" s="238"/>
      <c r="D172" s="228" t="s">
        <v>126</v>
      </c>
      <c r="E172" s="239" t="s">
        <v>28</v>
      </c>
      <c r="F172" s="240" t="s">
        <v>153</v>
      </c>
      <c r="G172" s="238"/>
      <c r="H172" s="241">
        <v>91.930000000000007</v>
      </c>
      <c r="I172" s="242"/>
      <c r="J172" s="238"/>
      <c r="K172" s="238"/>
      <c r="L172" s="243"/>
      <c r="M172" s="244"/>
      <c r="N172" s="245"/>
      <c r="O172" s="245"/>
      <c r="P172" s="245"/>
      <c r="Q172" s="245"/>
      <c r="R172" s="245"/>
      <c r="S172" s="245"/>
      <c r="T172" s="246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7" t="s">
        <v>126</v>
      </c>
      <c r="AU172" s="247" t="s">
        <v>84</v>
      </c>
      <c r="AV172" s="14" t="s">
        <v>84</v>
      </c>
      <c r="AW172" s="14" t="s">
        <v>35</v>
      </c>
      <c r="AX172" s="14" t="s">
        <v>74</v>
      </c>
      <c r="AY172" s="247" t="s">
        <v>115</v>
      </c>
    </row>
    <row r="173" s="16" customFormat="1">
      <c r="A173" s="16"/>
      <c r="B173" s="259"/>
      <c r="C173" s="260"/>
      <c r="D173" s="228" t="s">
        <v>126</v>
      </c>
      <c r="E173" s="261" t="s">
        <v>28</v>
      </c>
      <c r="F173" s="262" t="s">
        <v>240</v>
      </c>
      <c r="G173" s="260"/>
      <c r="H173" s="263">
        <v>148.35000000000002</v>
      </c>
      <c r="I173" s="264"/>
      <c r="J173" s="260"/>
      <c r="K173" s="260"/>
      <c r="L173" s="265"/>
      <c r="M173" s="266"/>
      <c r="N173" s="267"/>
      <c r="O173" s="267"/>
      <c r="P173" s="267"/>
      <c r="Q173" s="267"/>
      <c r="R173" s="267"/>
      <c r="S173" s="267"/>
      <c r="T173" s="268"/>
      <c r="U173" s="16"/>
      <c r="V173" s="16"/>
      <c r="W173" s="16"/>
      <c r="X173" s="16"/>
      <c r="Y173" s="16"/>
      <c r="Z173" s="16"/>
      <c r="AA173" s="16"/>
      <c r="AB173" s="16"/>
      <c r="AC173" s="16"/>
      <c r="AD173" s="16"/>
      <c r="AE173" s="16"/>
      <c r="AT173" s="269" t="s">
        <v>126</v>
      </c>
      <c r="AU173" s="269" t="s">
        <v>84</v>
      </c>
      <c r="AV173" s="16" t="s">
        <v>139</v>
      </c>
      <c r="AW173" s="16" t="s">
        <v>35</v>
      </c>
      <c r="AX173" s="16" t="s">
        <v>74</v>
      </c>
      <c r="AY173" s="269" t="s">
        <v>115</v>
      </c>
    </row>
    <row r="174" s="13" customFormat="1">
      <c r="A174" s="13"/>
      <c r="B174" s="226"/>
      <c r="C174" s="227"/>
      <c r="D174" s="228" t="s">
        <v>126</v>
      </c>
      <c r="E174" s="229" t="s">
        <v>28</v>
      </c>
      <c r="F174" s="230" t="s">
        <v>241</v>
      </c>
      <c r="G174" s="227"/>
      <c r="H174" s="229" t="s">
        <v>28</v>
      </c>
      <c r="I174" s="231"/>
      <c r="J174" s="227"/>
      <c r="K174" s="227"/>
      <c r="L174" s="232"/>
      <c r="M174" s="233"/>
      <c r="N174" s="234"/>
      <c r="O174" s="234"/>
      <c r="P174" s="234"/>
      <c r="Q174" s="234"/>
      <c r="R174" s="234"/>
      <c r="S174" s="234"/>
      <c r="T174" s="23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6" t="s">
        <v>126</v>
      </c>
      <c r="AU174" s="236" t="s">
        <v>84</v>
      </c>
      <c r="AV174" s="13" t="s">
        <v>82</v>
      </c>
      <c r="AW174" s="13" t="s">
        <v>35</v>
      </c>
      <c r="AX174" s="13" t="s">
        <v>74</v>
      </c>
      <c r="AY174" s="236" t="s">
        <v>115</v>
      </c>
    </row>
    <row r="175" s="13" customFormat="1">
      <c r="A175" s="13"/>
      <c r="B175" s="226"/>
      <c r="C175" s="227"/>
      <c r="D175" s="228" t="s">
        <v>126</v>
      </c>
      <c r="E175" s="229" t="s">
        <v>28</v>
      </c>
      <c r="F175" s="230" t="s">
        <v>242</v>
      </c>
      <c r="G175" s="227"/>
      <c r="H175" s="229" t="s">
        <v>28</v>
      </c>
      <c r="I175" s="231"/>
      <c r="J175" s="227"/>
      <c r="K175" s="227"/>
      <c r="L175" s="232"/>
      <c r="M175" s="233"/>
      <c r="N175" s="234"/>
      <c r="O175" s="234"/>
      <c r="P175" s="234"/>
      <c r="Q175" s="234"/>
      <c r="R175" s="234"/>
      <c r="S175" s="234"/>
      <c r="T175" s="23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6" t="s">
        <v>126</v>
      </c>
      <c r="AU175" s="236" t="s">
        <v>84</v>
      </c>
      <c r="AV175" s="13" t="s">
        <v>82</v>
      </c>
      <c r="AW175" s="13" t="s">
        <v>35</v>
      </c>
      <c r="AX175" s="13" t="s">
        <v>74</v>
      </c>
      <c r="AY175" s="236" t="s">
        <v>115</v>
      </c>
    </row>
    <row r="176" s="14" customFormat="1">
      <c r="A176" s="14"/>
      <c r="B176" s="237"/>
      <c r="C176" s="238"/>
      <c r="D176" s="228" t="s">
        <v>126</v>
      </c>
      <c r="E176" s="239" t="s">
        <v>28</v>
      </c>
      <c r="F176" s="240" t="s">
        <v>135</v>
      </c>
      <c r="G176" s="238"/>
      <c r="H176" s="241">
        <v>18.57</v>
      </c>
      <c r="I176" s="242"/>
      <c r="J176" s="238"/>
      <c r="K176" s="238"/>
      <c r="L176" s="243"/>
      <c r="M176" s="244"/>
      <c r="N176" s="245"/>
      <c r="O176" s="245"/>
      <c r="P176" s="245"/>
      <c r="Q176" s="245"/>
      <c r="R176" s="245"/>
      <c r="S176" s="245"/>
      <c r="T176" s="246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7" t="s">
        <v>126</v>
      </c>
      <c r="AU176" s="247" t="s">
        <v>84</v>
      </c>
      <c r="AV176" s="14" t="s">
        <v>84</v>
      </c>
      <c r="AW176" s="14" t="s">
        <v>35</v>
      </c>
      <c r="AX176" s="14" t="s">
        <v>74</v>
      </c>
      <c r="AY176" s="247" t="s">
        <v>115</v>
      </c>
    </row>
    <row r="177" s="15" customFormat="1">
      <c r="A177" s="15"/>
      <c r="B177" s="248"/>
      <c r="C177" s="249"/>
      <c r="D177" s="228" t="s">
        <v>126</v>
      </c>
      <c r="E177" s="250" t="s">
        <v>28</v>
      </c>
      <c r="F177" s="251" t="s">
        <v>138</v>
      </c>
      <c r="G177" s="249"/>
      <c r="H177" s="252">
        <v>166.92000000000002</v>
      </c>
      <c r="I177" s="253"/>
      <c r="J177" s="249"/>
      <c r="K177" s="249"/>
      <c r="L177" s="254"/>
      <c r="M177" s="255"/>
      <c r="N177" s="256"/>
      <c r="O177" s="256"/>
      <c r="P177" s="256"/>
      <c r="Q177" s="256"/>
      <c r="R177" s="256"/>
      <c r="S177" s="256"/>
      <c r="T177" s="257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58" t="s">
        <v>126</v>
      </c>
      <c r="AU177" s="258" t="s">
        <v>84</v>
      </c>
      <c r="AV177" s="15" t="s">
        <v>122</v>
      </c>
      <c r="AW177" s="15" t="s">
        <v>35</v>
      </c>
      <c r="AX177" s="15" t="s">
        <v>82</v>
      </c>
      <c r="AY177" s="258" t="s">
        <v>115</v>
      </c>
    </row>
    <row r="178" s="2" customFormat="1" ht="24.15" customHeight="1">
      <c r="A178" s="41"/>
      <c r="B178" s="42"/>
      <c r="C178" s="208" t="s">
        <v>243</v>
      </c>
      <c r="D178" s="208" t="s">
        <v>117</v>
      </c>
      <c r="E178" s="209" t="s">
        <v>244</v>
      </c>
      <c r="F178" s="210" t="s">
        <v>245</v>
      </c>
      <c r="G178" s="211" t="s">
        <v>246</v>
      </c>
      <c r="H178" s="212">
        <v>479.72000000000003</v>
      </c>
      <c r="I178" s="213"/>
      <c r="J178" s="214">
        <f>ROUND(I178*H178,2)</f>
        <v>0</v>
      </c>
      <c r="K178" s="210" t="s">
        <v>121</v>
      </c>
      <c r="L178" s="47"/>
      <c r="M178" s="215" t="s">
        <v>28</v>
      </c>
      <c r="N178" s="216" t="s">
        <v>47</v>
      </c>
      <c r="O178" s="88"/>
      <c r="P178" s="217">
        <f>O178*H178</f>
        <v>0</v>
      </c>
      <c r="Q178" s="217">
        <v>0</v>
      </c>
      <c r="R178" s="217">
        <f>Q178*H178</f>
        <v>0</v>
      </c>
      <c r="S178" s="217">
        <v>0</v>
      </c>
      <c r="T178" s="218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19" t="s">
        <v>122</v>
      </c>
      <c r="AT178" s="219" t="s">
        <v>117</v>
      </c>
      <c r="AU178" s="219" t="s">
        <v>84</v>
      </c>
      <c r="AY178" s="20" t="s">
        <v>115</v>
      </c>
      <c r="BE178" s="220">
        <f>IF(N178="základní",J178,0)</f>
        <v>0</v>
      </c>
      <c r="BF178" s="220">
        <f>IF(N178="snížená",J178,0)</f>
        <v>0</v>
      </c>
      <c r="BG178" s="220">
        <f>IF(N178="zákl. přenesená",J178,0)</f>
        <v>0</v>
      </c>
      <c r="BH178" s="220">
        <f>IF(N178="sníž. přenesená",J178,0)</f>
        <v>0</v>
      </c>
      <c r="BI178" s="220">
        <f>IF(N178="nulová",J178,0)</f>
        <v>0</v>
      </c>
      <c r="BJ178" s="20" t="s">
        <v>122</v>
      </c>
      <c r="BK178" s="220">
        <f>ROUND(I178*H178,2)</f>
        <v>0</v>
      </c>
      <c r="BL178" s="20" t="s">
        <v>122</v>
      </c>
      <c r="BM178" s="219" t="s">
        <v>247</v>
      </c>
    </row>
    <row r="179" s="2" customFormat="1">
      <c r="A179" s="41"/>
      <c r="B179" s="42"/>
      <c r="C179" s="43"/>
      <c r="D179" s="221" t="s">
        <v>124</v>
      </c>
      <c r="E179" s="43"/>
      <c r="F179" s="222" t="s">
        <v>248</v>
      </c>
      <c r="G179" s="43"/>
      <c r="H179" s="43"/>
      <c r="I179" s="223"/>
      <c r="J179" s="43"/>
      <c r="K179" s="43"/>
      <c r="L179" s="47"/>
      <c r="M179" s="224"/>
      <c r="N179" s="225"/>
      <c r="O179" s="88"/>
      <c r="P179" s="88"/>
      <c r="Q179" s="88"/>
      <c r="R179" s="88"/>
      <c r="S179" s="88"/>
      <c r="T179" s="89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20" t="s">
        <v>124</v>
      </c>
      <c r="AU179" s="20" t="s">
        <v>84</v>
      </c>
    </row>
    <row r="180" s="13" customFormat="1">
      <c r="A180" s="13"/>
      <c r="B180" s="226"/>
      <c r="C180" s="227"/>
      <c r="D180" s="228" t="s">
        <v>126</v>
      </c>
      <c r="E180" s="229" t="s">
        <v>28</v>
      </c>
      <c r="F180" s="230" t="s">
        <v>249</v>
      </c>
      <c r="G180" s="227"/>
      <c r="H180" s="229" t="s">
        <v>28</v>
      </c>
      <c r="I180" s="231"/>
      <c r="J180" s="227"/>
      <c r="K180" s="227"/>
      <c r="L180" s="232"/>
      <c r="M180" s="233"/>
      <c r="N180" s="234"/>
      <c r="O180" s="234"/>
      <c r="P180" s="234"/>
      <c r="Q180" s="234"/>
      <c r="R180" s="234"/>
      <c r="S180" s="234"/>
      <c r="T180" s="23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6" t="s">
        <v>126</v>
      </c>
      <c r="AU180" s="236" t="s">
        <v>84</v>
      </c>
      <c r="AV180" s="13" t="s">
        <v>82</v>
      </c>
      <c r="AW180" s="13" t="s">
        <v>35</v>
      </c>
      <c r="AX180" s="13" t="s">
        <v>74</v>
      </c>
      <c r="AY180" s="236" t="s">
        <v>115</v>
      </c>
    </row>
    <row r="181" s="13" customFormat="1">
      <c r="A181" s="13"/>
      <c r="B181" s="226"/>
      <c r="C181" s="227"/>
      <c r="D181" s="228" t="s">
        <v>126</v>
      </c>
      <c r="E181" s="229" t="s">
        <v>28</v>
      </c>
      <c r="F181" s="230" t="s">
        <v>250</v>
      </c>
      <c r="G181" s="227"/>
      <c r="H181" s="229" t="s">
        <v>28</v>
      </c>
      <c r="I181" s="231"/>
      <c r="J181" s="227"/>
      <c r="K181" s="227"/>
      <c r="L181" s="232"/>
      <c r="M181" s="233"/>
      <c r="N181" s="234"/>
      <c r="O181" s="234"/>
      <c r="P181" s="234"/>
      <c r="Q181" s="234"/>
      <c r="R181" s="234"/>
      <c r="S181" s="234"/>
      <c r="T181" s="23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6" t="s">
        <v>126</v>
      </c>
      <c r="AU181" s="236" t="s">
        <v>84</v>
      </c>
      <c r="AV181" s="13" t="s">
        <v>82</v>
      </c>
      <c r="AW181" s="13" t="s">
        <v>35</v>
      </c>
      <c r="AX181" s="13" t="s">
        <v>74</v>
      </c>
      <c r="AY181" s="236" t="s">
        <v>115</v>
      </c>
    </row>
    <row r="182" s="14" customFormat="1">
      <c r="A182" s="14"/>
      <c r="B182" s="237"/>
      <c r="C182" s="238"/>
      <c r="D182" s="228" t="s">
        <v>126</v>
      </c>
      <c r="E182" s="239" t="s">
        <v>28</v>
      </c>
      <c r="F182" s="240" t="s">
        <v>251</v>
      </c>
      <c r="G182" s="238"/>
      <c r="H182" s="241">
        <v>204.66</v>
      </c>
      <c r="I182" s="242"/>
      <c r="J182" s="238"/>
      <c r="K182" s="238"/>
      <c r="L182" s="243"/>
      <c r="M182" s="244"/>
      <c r="N182" s="245"/>
      <c r="O182" s="245"/>
      <c r="P182" s="245"/>
      <c r="Q182" s="245"/>
      <c r="R182" s="245"/>
      <c r="S182" s="245"/>
      <c r="T182" s="246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7" t="s">
        <v>126</v>
      </c>
      <c r="AU182" s="247" t="s">
        <v>84</v>
      </c>
      <c r="AV182" s="14" t="s">
        <v>84</v>
      </c>
      <c r="AW182" s="14" t="s">
        <v>35</v>
      </c>
      <c r="AX182" s="14" t="s">
        <v>74</v>
      </c>
      <c r="AY182" s="247" t="s">
        <v>115</v>
      </c>
    </row>
    <row r="183" s="13" customFormat="1">
      <c r="A183" s="13"/>
      <c r="B183" s="226"/>
      <c r="C183" s="227"/>
      <c r="D183" s="228" t="s">
        <v>126</v>
      </c>
      <c r="E183" s="229" t="s">
        <v>28</v>
      </c>
      <c r="F183" s="230" t="s">
        <v>252</v>
      </c>
      <c r="G183" s="227"/>
      <c r="H183" s="229" t="s">
        <v>28</v>
      </c>
      <c r="I183" s="231"/>
      <c r="J183" s="227"/>
      <c r="K183" s="227"/>
      <c r="L183" s="232"/>
      <c r="M183" s="233"/>
      <c r="N183" s="234"/>
      <c r="O183" s="234"/>
      <c r="P183" s="234"/>
      <c r="Q183" s="234"/>
      <c r="R183" s="234"/>
      <c r="S183" s="234"/>
      <c r="T183" s="23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6" t="s">
        <v>126</v>
      </c>
      <c r="AU183" s="236" t="s">
        <v>84</v>
      </c>
      <c r="AV183" s="13" t="s">
        <v>82</v>
      </c>
      <c r="AW183" s="13" t="s">
        <v>35</v>
      </c>
      <c r="AX183" s="13" t="s">
        <v>74</v>
      </c>
      <c r="AY183" s="236" t="s">
        <v>115</v>
      </c>
    </row>
    <row r="184" s="14" customFormat="1">
      <c r="A184" s="14"/>
      <c r="B184" s="237"/>
      <c r="C184" s="238"/>
      <c r="D184" s="228" t="s">
        <v>126</v>
      </c>
      <c r="E184" s="239" t="s">
        <v>28</v>
      </c>
      <c r="F184" s="240" t="s">
        <v>253</v>
      </c>
      <c r="G184" s="238"/>
      <c r="H184" s="241">
        <v>275.06</v>
      </c>
      <c r="I184" s="242"/>
      <c r="J184" s="238"/>
      <c r="K184" s="238"/>
      <c r="L184" s="243"/>
      <c r="M184" s="244"/>
      <c r="N184" s="245"/>
      <c r="O184" s="245"/>
      <c r="P184" s="245"/>
      <c r="Q184" s="245"/>
      <c r="R184" s="245"/>
      <c r="S184" s="245"/>
      <c r="T184" s="246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7" t="s">
        <v>126</v>
      </c>
      <c r="AU184" s="247" t="s">
        <v>84</v>
      </c>
      <c r="AV184" s="14" t="s">
        <v>84</v>
      </c>
      <c r="AW184" s="14" t="s">
        <v>35</v>
      </c>
      <c r="AX184" s="14" t="s">
        <v>74</v>
      </c>
      <c r="AY184" s="247" t="s">
        <v>115</v>
      </c>
    </row>
    <row r="185" s="15" customFormat="1">
      <c r="A185" s="15"/>
      <c r="B185" s="248"/>
      <c r="C185" s="249"/>
      <c r="D185" s="228" t="s">
        <v>126</v>
      </c>
      <c r="E185" s="250" t="s">
        <v>28</v>
      </c>
      <c r="F185" s="251" t="s">
        <v>138</v>
      </c>
      <c r="G185" s="249"/>
      <c r="H185" s="252">
        <v>479.72000000000003</v>
      </c>
      <c r="I185" s="253"/>
      <c r="J185" s="249"/>
      <c r="K185" s="249"/>
      <c r="L185" s="254"/>
      <c r="M185" s="255"/>
      <c r="N185" s="256"/>
      <c r="O185" s="256"/>
      <c r="P185" s="256"/>
      <c r="Q185" s="256"/>
      <c r="R185" s="256"/>
      <c r="S185" s="256"/>
      <c r="T185" s="257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58" t="s">
        <v>126</v>
      </c>
      <c r="AU185" s="258" t="s">
        <v>84</v>
      </c>
      <c r="AV185" s="15" t="s">
        <v>122</v>
      </c>
      <c r="AW185" s="15" t="s">
        <v>35</v>
      </c>
      <c r="AX185" s="15" t="s">
        <v>82</v>
      </c>
      <c r="AY185" s="258" t="s">
        <v>115</v>
      </c>
    </row>
    <row r="186" s="2" customFormat="1" ht="24.15" customHeight="1">
      <c r="A186" s="41"/>
      <c r="B186" s="42"/>
      <c r="C186" s="208" t="s">
        <v>254</v>
      </c>
      <c r="D186" s="208" t="s">
        <v>117</v>
      </c>
      <c r="E186" s="209" t="s">
        <v>255</v>
      </c>
      <c r="F186" s="210" t="s">
        <v>256</v>
      </c>
      <c r="G186" s="211" t="s">
        <v>246</v>
      </c>
      <c r="H186" s="212">
        <v>1009.3200000000001</v>
      </c>
      <c r="I186" s="213"/>
      <c r="J186" s="214">
        <f>ROUND(I186*H186,2)</f>
        <v>0</v>
      </c>
      <c r="K186" s="210" t="s">
        <v>121</v>
      </c>
      <c r="L186" s="47"/>
      <c r="M186" s="215" t="s">
        <v>28</v>
      </c>
      <c r="N186" s="216" t="s">
        <v>47</v>
      </c>
      <c r="O186" s="88"/>
      <c r="P186" s="217">
        <f>O186*H186</f>
        <v>0</v>
      </c>
      <c r="Q186" s="217">
        <v>0</v>
      </c>
      <c r="R186" s="217">
        <f>Q186*H186</f>
        <v>0</v>
      </c>
      <c r="S186" s="217">
        <v>0</v>
      </c>
      <c r="T186" s="218">
        <f>S186*H186</f>
        <v>0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19" t="s">
        <v>122</v>
      </c>
      <c r="AT186" s="219" t="s">
        <v>117</v>
      </c>
      <c r="AU186" s="219" t="s">
        <v>84</v>
      </c>
      <c r="AY186" s="20" t="s">
        <v>115</v>
      </c>
      <c r="BE186" s="220">
        <f>IF(N186="základní",J186,0)</f>
        <v>0</v>
      </c>
      <c r="BF186" s="220">
        <f>IF(N186="snížená",J186,0)</f>
        <v>0</v>
      </c>
      <c r="BG186" s="220">
        <f>IF(N186="zákl. přenesená",J186,0)</f>
        <v>0</v>
      </c>
      <c r="BH186" s="220">
        <f>IF(N186="sníž. přenesená",J186,0)</f>
        <v>0</v>
      </c>
      <c r="BI186" s="220">
        <f>IF(N186="nulová",J186,0)</f>
        <v>0</v>
      </c>
      <c r="BJ186" s="20" t="s">
        <v>122</v>
      </c>
      <c r="BK186" s="220">
        <f>ROUND(I186*H186,2)</f>
        <v>0</v>
      </c>
      <c r="BL186" s="20" t="s">
        <v>122</v>
      </c>
      <c r="BM186" s="219" t="s">
        <v>257</v>
      </c>
    </row>
    <row r="187" s="2" customFormat="1">
      <c r="A187" s="41"/>
      <c r="B187" s="42"/>
      <c r="C187" s="43"/>
      <c r="D187" s="221" t="s">
        <v>124</v>
      </c>
      <c r="E187" s="43"/>
      <c r="F187" s="222" t="s">
        <v>258</v>
      </c>
      <c r="G187" s="43"/>
      <c r="H187" s="43"/>
      <c r="I187" s="223"/>
      <c r="J187" s="43"/>
      <c r="K187" s="43"/>
      <c r="L187" s="47"/>
      <c r="M187" s="224"/>
      <c r="N187" s="225"/>
      <c r="O187" s="88"/>
      <c r="P187" s="88"/>
      <c r="Q187" s="88"/>
      <c r="R187" s="88"/>
      <c r="S187" s="88"/>
      <c r="T187" s="89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T187" s="20" t="s">
        <v>124</v>
      </c>
      <c r="AU187" s="20" t="s">
        <v>84</v>
      </c>
    </row>
    <row r="188" s="13" customFormat="1">
      <c r="A188" s="13"/>
      <c r="B188" s="226"/>
      <c r="C188" s="227"/>
      <c r="D188" s="228" t="s">
        <v>126</v>
      </c>
      <c r="E188" s="229" t="s">
        <v>28</v>
      </c>
      <c r="F188" s="230" t="s">
        <v>259</v>
      </c>
      <c r="G188" s="227"/>
      <c r="H188" s="229" t="s">
        <v>28</v>
      </c>
      <c r="I188" s="231"/>
      <c r="J188" s="227"/>
      <c r="K188" s="227"/>
      <c r="L188" s="232"/>
      <c r="M188" s="233"/>
      <c r="N188" s="234"/>
      <c r="O188" s="234"/>
      <c r="P188" s="234"/>
      <c r="Q188" s="234"/>
      <c r="R188" s="234"/>
      <c r="S188" s="234"/>
      <c r="T188" s="23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6" t="s">
        <v>126</v>
      </c>
      <c r="AU188" s="236" t="s">
        <v>84</v>
      </c>
      <c r="AV188" s="13" t="s">
        <v>82</v>
      </c>
      <c r="AW188" s="13" t="s">
        <v>35</v>
      </c>
      <c r="AX188" s="13" t="s">
        <v>74</v>
      </c>
      <c r="AY188" s="236" t="s">
        <v>115</v>
      </c>
    </row>
    <row r="189" s="13" customFormat="1">
      <c r="A189" s="13"/>
      <c r="B189" s="226"/>
      <c r="C189" s="227"/>
      <c r="D189" s="228" t="s">
        <v>126</v>
      </c>
      <c r="E189" s="229" t="s">
        <v>28</v>
      </c>
      <c r="F189" s="230" t="s">
        <v>250</v>
      </c>
      <c r="G189" s="227"/>
      <c r="H189" s="229" t="s">
        <v>28</v>
      </c>
      <c r="I189" s="231"/>
      <c r="J189" s="227"/>
      <c r="K189" s="227"/>
      <c r="L189" s="232"/>
      <c r="M189" s="233"/>
      <c r="N189" s="234"/>
      <c r="O189" s="234"/>
      <c r="P189" s="234"/>
      <c r="Q189" s="234"/>
      <c r="R189" s="234"/>
      <c r="S189" s="234"/>
      <c r="T189" s="23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6" t="s">
        <v>126</v>
      </c>
      <c r="AU189" s="236" t="s">
        <v>84</v>
      </c>
      <c r="AV189" s="13" t="s">
        <v>82</v>
      </c>
      <c r="AW189" s="13" t="s">
        <v>35</v>
      </c>
      <c r="AX189" s="13" t="s">
        <v>74</v>
      </c>
      <c r="AY189" s="236" t="s">
        <v>115</v>
      </c>
    </row>
    <row r="190" s="14" customFormat="1">
      <c r="A190" s="14"/>
      <c r="B190" s="237"/>
      <c r="C190" s="238"/>
      <c r="D190" s="228" t="s">
        <v>126</v>
      </c>
      <c r="E190" s="239" t="s">
        <v>28</v>
      </c>
      <c r="F190" s="240" t="s">
        <v>260</v>
      </c>
      <c r="G190" s="238"/>
      <c r="H190" s="241">
        <v>398.72000000000003</v>
      </c>
      <c r="I190" s="242"/>
      <c r="J190" s="238"/>
      <c r="K190" s="238"/>
      <c r="L190" s="243"/>
      <c r="M190" s="244"/>
      <c r="N190" s="245"/>
      <c r="O190" s="245"/>
      <c r="P190" s="245"/>
      <c r="Q190" s="245"/>
      <c r="R190" s="245"/>
      <c r="S190" s="245"/>
      <c r="T190" s="246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7" t="s">
        <v>126</v>
      </c>
      <c r="AU190" s="247" t="s">
        <v>84</v>
      </c>
      <c r="AV190" s="14" t="s">
        <v>84</v>
      </c>
      <c r="AW190" s="14" t="s">
        <v>35</v>
      </c>
      <c r="AX190" s="14" t="s">
        <v>74</v>
      </c>
      <c r="AY190" s="247" t="s">
        <v>115</v>
      </c>
    </row>
    <row r="191" s="13" customFormat="1">
      <c r="A191" s="13"/>
      <c r="B191" s="226"/>
      <c r="C191" s="227"/>
      <c r="D191" s="228" t="s">
        <v>126</v>
      </c>
      <c r="E191" s="229" t="s">
        <v>28</v>
      </c>
      <c r="F191" s="230" t="s">
        <v>252</v>
      </c>
      <c r="G191" s="227"/>
      <c r="H191" s="229" t="s">
        <v>28</v>
      </c>
      <c r="I191" s="231"/>
      <c r="J191" s="227"/>
      <c r="K191" s="227"/>
      <c r="L191" s="232"/>
      <c r="M191" s="233"/>
      <c r="N191" s="234"/>
      <c r="O191" s="234"/>
      <c r="P191" s="234"/>
      <c r="Q191" s="234"/>
      <c r="R191" s="234"/>
      <c r="S191" s="234"/>
      <c r="T191" s="23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6" t="s">
        <v>126</v>
      </c>
      <c r="AU191" s="236" t="s">
        <v>84</v>
      </c>
      <c r="AV191" s="13" t="s">
        <v>82</v>
      </c>
      <c r="AW191" s="13" t="s">
        <v>35</v>
      </c>
      <c r="AX191" s="13" t="s">
        <v>74</v>
      </c>
      <c r="AY191" s="236" t="s">
        <v>115</v>
      </c>
    </row>
    <row r="192" s="14" customFormat="1">
      <c r="A192" s="14"/>
      <c r="B192" s="237"/>
      <c r="C192" s="238"/>
      <c r="D192" s="228" t="s">
        <v>126</v>
      </c>
      <c r="E192" s="239" t="s">
        <v>28</v>
      </c>
      <c r="F192" s="240" t="s">
        <v>261</v>
      </c>
      <c r="G192" s="238"/>
      <c r="H192" s="241">
        <v>256.43000000000001</v>
      </c>
      <c r="I192" s="242"/>
      <c r="J192" s="238"/>
      <c r="K192" s="238"/>
      <c r="L192" s="243"/>
      <c r="M192" s="244"/>
      <c r="N192" s="245"/>
      <c r="O192" s="245"/>
      <c r="P192" s="245"/>
      <c r="Q192" s="245"/>
      <c r="R192" s="245"/>
      <c r="S192" s="245"/>
      <c r="T192" s="246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7" t="s">
        <v>126</v>
      </c>
      <c r="AU192" s="247" t="s">
        <v>84</v>
      </c>
      <c r="AV192" s="14" t="s">
        <v>84</v>
      </c>
      <c r="AW192" s="14" t="s">
        <v>35</v>
      </c>
      <c r="AX192" s="14" t="s">
        <v>74</v>
      </c>
      <c r="AY192" s="247" t="s">
        <v>115</v>
      </c>
    </row>
    <row r="193" s="13" customFormat="1">
      <c r="A193" s="13"/>
      <c r="B193" s="226"/>
      <c r="C193" s="227"/>
      <c r="D193" s="228" t="s">
        <v>126</v>
      </c>
      <c r="E193" s="229" t="s">
        <v>28</v>
      </c>
      <c r="F193" s="230" t="s">
        <v>262</v>
      </c>
      <c r="G193" s="227"/>
      <c r="H193" s="229" t="s">
        <v>28</v>
      </c>
      <c r="I193" s="231"/>
      <c r="J193" s="227"/>
      <c r="K193" s="227"/>
      <c r="L193" s="232"/>
      <c r="M193" s="233"/>
      <c r="N193" s="234"/>
      <c r="O193" s="234"/>
      <c r="P193" s="234"/>
      <c r="Q193" s="234"/>
      <c r="R193" s="234"/>
      <c r="S193" s="234"/>
      <c r="T193" s="23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6" t="s">
        <v>126</v>
      </c>
      <c r="AU193" s="236" t="s">
        <v>84</v>
      </c>
      <c r="AV193" s="13" t="s">
        <v>82</v>
      </c>
      <c r="AW193" s="13" t="s">
        <v>35</v>
      </c>
      <c r="AX193" s="13" t="s">
        <v>74</v>
      </c>
      <c r="AY193" s="236" t="s">
        <v>115</v>
      </c>
    </row>
    <row r="194" s="14" customFormat="1">
      <c r="A194" s="14"/>
      <c r="B194" s="237"/>
      <c r="C194" s="238"/>
      <c r="D194" s="228" t="s">
        <v>126</v>
      </c>
      <c r="E194" s="239" t="s">
        <v>28</v>
      </c>
      <c r="F194" s="240" t="s">
        <v>263</v>
      </c>
      <c r="G194" s="238"/>
      <c r="H194" s="241">
        <v>354.17000000000002</v>
      </c>
      <c r="I194" s="242"/>
      <c r="J194" s="238"/>
      <c r="K194" s="238"/>
      <c r="L194" s="243"/>
      <c r="M194" s="244"/>
      <c r="N194" s="245"/>
      <c r="O194" s="245"/>
      <c r="P194" s="245"/>
      <c r="Q194" s="245"/>
      <c r="R194" s="245"/>
      <c r="S194" s="245"/>
      <c r="T194" s="246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7" t="s">
        <v>126</v>
      </c>
      <c r="AU194" s="247" t="s">
        <v>84</v>
      </c>
      <c r="AV194" s="14" t="s">
        <v>84</v>
      </c>
      <c r="AW194" s="14" t="s">
        <v>35</v>
      </c>
      <c r="AX194" s="14" t="s">
        <v>74</v>
      </c>
      <c r="AY194" s="247" t="s">
        <v>115</v>
      </c>
    </row>
    <row r="195" s="15" customFormat="1">
      <c r="A195" s="15"/>
      <c r="B195" s="248"/>
      <c r="C195" s="249"/>
      <c r="D195" s="228" t="s">
        <v>126</v>
      </c>
      <c r="E195" s="250" t="s">
        <v>28</v>
      </c>
      <c r="F195" s="251" t="s">
        <v>138</v>
      </c>
      <c r="G195" s="249"/>
      <c r="H195" s="252">
        <v>1009.3200000000002</v>
      </c>
      <c r="I195" s="253"/>
      <c r="J195" s="249"/>
      <c r="K195" s="249"/>
      <c r="L195" s="254"/>
      <c r="M195" s="255"/>
      <c r="N195" s="256"/>
      <c r="O195" s="256"/>
      <c r="P195" s="256"/>
      <c r="Q195" s="256"/>
      <c r="R195" s="256"/>
      <c r="S195" s="256"/>
      <c r="T195" s="257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58" t="s">
        <v>126</v>
      </c>
      <c r="AU195" s="258" t="s">
        <v>84</v>
      </c>
      <c r="AV195" s="15" t="s">
        <v>122</v>
      </c>
      <c r="AW195" s="15" t="s">
        <v>35</v>
      </c>
      <c r="AX195" s="15" t="s">
        <v>82</v>
      </c>
      <c r="AY195" s="258" t="s">
        <v>115</v>
      </c>
    </row>
    <row r="196" s="2" customFormat="1" ht="16.5" customHeight="1">
      <c r="A196" s="41"/>
      <c r="B196" s="42"/>
      <c r="C196" s="270" t="s">
        <v>264</v>
      </c>
      <c r="D196" s="270" t="s">
        <v>265</v>
      </c>
      <c r="E196" s="271" t="s">
        <v>266</v>
      </c>
      <c r="F196" s="272" t="s">
        <v>267</v>
      </c>
      <c r="G196" s="273" t="s">
        <v>268</v>
      </c>
      <c r="H196" s="274">
        <v>44.670999999999999</v>
      </c>
      <c r="I196" s="275"/>
      <c r="J196" s="276">
        <f>ROUND(I196*H196,2)</f>
        <v>0</v>
      </c>
      <c r="K196" s="272" t="s">
        <v>121</v>
      </c>
      <c r="L196" s="277"/>
      <c r="M196" s="278" t="s">
        <v>28</v>
      </c>
      <c r="N196" s="279" t="s">
        <v>47</v>
      </c>
      <c r="O196" s="88"/>
      <c r="P196" s="217">
        <f>O196*H196</f>
        <v>0</v>
      </c>
      <c r="Q196" s="217">
        <v>0.001</v>
      </c>
      <c r="R196" s="217">
        <f>Q196*H196</f>
        <v>0.044671000000000002</v>
      </c>
      <c r="S196" s="217">
        <v>0</v>
      </c>
      <c r="T196" s="218">
        <f>S196*H196</f>
        <v>0</v>
      </c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R196" s="219" t="s">
        <v>175</v>
      </c>
      <c r="AT196" s="219" t="s">
        <v>265</v>
      </c>
      <c r="AU196" s="219" t="s">
        <v>84</v>
      </c>
      <c r="AY196" s="20" t="s">
        <v>115</v>
      </c>
      <c r="BE196" s="220">
        <f>IF(N196="základní",J196,0)</f>
        <v>0</v>
      </c>
      <c r="BF196" s="220">
        <f>IF(N196="snížená",J196,0)</f>
        <v>0</v>
      </c>
      <c r="BG196" s="220">
        <f>IF(N196="zákl. přenesená",J196,0)</f>
        <v>0</v>
      </c>
      <c r="BH196" s="220">
        <f>IF(N196="sníž. přenesená",J196,0)</f>
        <v>0</v>
      </c>
      <c r="BI196" s="220">
        <f>IF(N196="nulová",J196,0)</f>
        <v>0</v>
      </c>
      <c r="BJ196" s="20" t="s">
        <v>122</v>
      </c>
      <c r="BK196" s="220">
        <f>ROUND(I196*H196,2)</f>
        <v>0</v>
      </c>
      <c r="BL196" s="20" t="s">
        <v>122</v>
      </c>
      <c r="BM196" s="219" t="s">
        <v>269</v>
      </c>
    </row>
    <row r="197" s="13" customFormat="1">
      <c r="A197" s="13"/>
      <c r="B197" s="226"/>
      <c r="C197" s="227"/>
      <c r="D197" s="228" t="s">
        <v>126</v>
      </c>
      <c r="E197" s="229" t="s">
        <v>28</v>
      </c>
      <c r="F197" s="230" t="s">
        <v>270</v>
      </c>
      <c r="G197" s="227"/>
      <c r="H197" s="229" t="s">
        <v>28</v>
      </c>
      <c r="I197" s="231"/>
      <c r="J197" s="227"/>
      <c r="K197" s="227"/>
      <c r="L197" s="232"/>
      <c r="M197" s="233"/>
      <c r="N197" s="234"/>
      <c r="O197" s="234"/>
      <c r="P197" s="234"/>
      <c r="Q197" s="234"/>
      <c r="R197" s="234"/>
      <c r="S197" s="234"/>
      <c r="T197" s="23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6" t="s">
        <v>126</v>
      </c>
      <c r="AU197" s="236" t="s">
        <v>84</v>
      </c>
      <c r="AV197" s="13" t="s">
        <v>82</v>
      </c>
      <c r="AW197" s="13" t="s">
        <v>35</v>
      </c>
      <c r="AX197" s="13" t="s">
        <v>74</v>
      </c>
      <c r="AY197" s="236" t="s">
        <v>115</v>
      </c>
    </row>
    <row r="198" s="14" customFormat="1">
      <c r="A198" s="14"/>
      <c r="B198" s="237"/>
      <c r="C198" s="238"/>
      <c r="D198" s="228" t="s">
        <v>126</v>
      </c>
      <c r="E198" s="239" t="s">
        <v>28</v>
      </c>
      <c r="F198" s="240" t="s">
        <v>271</v>
      </c>
      <c r="G198" s="238"/>
      <c r="H198" s="241">
        <v>44.670999999999999</v>
      </c>
      <c r="I198" s="242"/>
      <c r="J198" s="238"/>
      <c r="K198" s="238"/>
      <c r="L198" s="243"/>
      <c r="M198" s="244"/>
      <c r="N198" s="245"/>
      <c r="O198" s="245"/>
      <c r="P198" s="245"/>
      <c r="Q198" s="245"/>
      <c r="R198" s="245"/>
      <c r="S198" s="245"/>
      <c r="T198" s="246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7" t="s">
        <v>126</v>
      </c>
      <c r="AU198" s="247" t="s">
        <v>84</v>
      </c>
      <c r="AV198" s="14" t="s">
        <v>84</v>
      </c>
      <c r="AW198" s="14" t="s">
        <v>35</v>
      </c>
      <c r="AX198" s="14" t="s">
        <v>82</v>
      </c>
      <c r="AY198" s="247" t="s">
        <v>115</v>
      </c>
    </row>
    <row r="199" s="2" customFormat="1" ht="21.75" customHeight="1">
      <c r="A199" s="41"/>
      <c r="B199" s="42"/>
      <c r="C199" s="208" t="s">
        <v>272</v>
      </c>
      <c r="D199" s="208" t="s">
        <v>117</v>
      </c>
      <c r="E199" s="209" t="s">
        <v>273</v>
      </c>
      <c r="F199" s="210" t="s">
        <v>274</v>
      </c>
      <c r="G199" s="211" t="s">
        <v>246</v>
      </c>
      <c r="H199" s="212">
        <v>479.72000000000003</v>
      </c>
      <c r="I199" s="213"/>
      <c r="J199" s="214">
        <f>ROUND(I199*H199,2)</f>
        <v>0</v>
      </c>
      <c r="K199" s="210" t="s">
        <v>121</v>
      </c>
      <c r="L199" s="47"/>
      <c r="M199" s="215" t="s">
        <v>28</v>
      </c>
      <c r="N199" s="216" t="s">
        <v>47</v>
      </c>
      <c r="O199" s="88"/>
      <c r="P199" s="217">
        <f>O199*H199</f>
        <v>0</v>
      </c>
      <c r="Q199" s="217">
        <v>0</v>
      </c>
      <c r="R199" s="217">
        <f>Q199*H199</f>
        <v>0</v>
      </c>
      <c r="S199" s="217">
        <v>0</v>
      </c>
      <c r="T199" s="218">
        <f>S199*H199</f>
        <v>0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19" t="s">
        <v>122</v>
      </c>
      <c r="AT199" s="219" t="s">
        <v>117</v>
      </c>
      <c r="AU199" s="219" t="s">
        <v>84</v>
      </c>
      <c r="AY199" s="20" t="s">
        <v>115</v>
      </c>
      <c r="BE199" s="220">
        <f>IF(N199="základní",J199,0)</f>
        <v>0</v>
      </c>
      <c r="BF199" s="220">
        <f>IF(N199="snížená",J199,0)</f>
        <v>0</v>
      </c>
      <c r="BG199" s="220">
        <f>IF(N199="zákl. přenesená",J199,0)</f>
        <v>0</v>
      </c>
      <c r="BH199" s="220">
        <f>IF(N199="sníž. přenesená",J199,0)</f>
        <v>0</v>
      </c>
      <c r="BI199" s="220">
        <f>IF(N199="nulová",J199,0)</f>
        <v>0</v>
      </c>
      <c r="BJ199" s="20" t="s">
        <v>122</v>
      </c>
      <c r="BK199" s="220">
        <f>ROUND(I199*H199,2)</f>
        <v>0</v>
      </c>
      <c r="BL199" s="20" t="s">
        <v>122</v>
      </c>
      <c r="BM199" s="219" t="s">
        <v>275</v>
      </c>
    </row>
    <row r="200" s="2" customFormat="1">
      <c r="A200" s="41"/>
      <c r="B200" s="42"/>
      <c r="C200" s="43"/>
      <c r="D200" s="221" t="s">
        <v>124</v>
      </c>
      <c r="E200" s="43"/>
      <c r="F200" s="222" t="s">
        <v>276</v>
      </c>
      <c r="G200" s="43"/>
      <c r="H200" s="43"/>
      <c r="I200" s="223"/>
      <c r="J200" s="43"/>
      <c r="K200" s="43"/>
      <c r="L200" s="47"/>
      <c r="M200" s="224"/>
      <c r="N200" s="225"/>
      <c r="O200" s="88"/>
      <c r="P200" s="88"/>
      <c r="Q200" s="88"/>
      <c r="R200" s="88"/>
      <c r="S200" s="88"/>
      <c r="T200" s="89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T200" s="20" t="s">
        <v>124</v>
      </c>
      <c r="AU200" s="20" t="s">
        <v>84</v>
      </c>
    </row>
    <row r="201" s="13" customFormat="1">
      <c r="A201" s="13"/>
      <c r="B201" s="226"/>
      <c r="C201" s="227"/>
      <c r="D201" s="228" t="s">
        <v>126</v>
      </c>
      <c r="E201" s="229" t="s">
        <v>28</v>
      </c>
      <c r="F201" s="230" t="s">
        <v>277</v>
      </c>
      <c r="G201" s="227"/>
      <c r="H201" s="229" t="s">
        <v>28</v>
      </c>
      <c r="I201" s="231"/>
      <c r="J201" s="227"/>
      <c r="K201" s="227"/>
      <c r="L201" s="232"/>
      <c r="M201" s="233"/>
      <c r="N201" s="234"/>
      <c r="O201" s="234"/>
      <c r="P201" s="234"/>
      <c r="Q201" s="234"/>
      <c r="R201" s="234"/>
      <c r="S201" s="234"/>
      <c r="T201" s="23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6" t="s">
        <v>126</v>
      </c>
      <c r="AU201" s="236" t="s">
        <v>84</v>
      </c>
      <c r="AV201" s="13" t="s">
        <v>82</v>
      </c>
      <c r="AW201" s="13" t="s">
        <v>35</v>
      </c>
      <c r="AX201" s="13" t="s">
        <v>74</v>
      </c>
      <c r="AY201" s="236" t="s">
        <v>115</v>
      </c>
    </row>
    <row r="202" s="13" customFormat="1">
      <c r="A202" s="13"/>
      <c r="B202" s="226"/>
      <c r="C202" s="227"/>
      <c r="D202" s="228" t="s">
        <v>126</v>
      </c>
      <c r="E202" s="229" t="s">
        <v>28</v>
      </c>
      <c r="F202" s="230" t="s">
        <v>250</v>
      </c>
      <c r="G202" s="227"/>
      <c r="H202" s="229" t="s">
        <v>28</v>
      </c>
      <c r="I202" s="231"/>
      <c r="J202" s="227"/>
      <c r="K202" s="227"/>
      <c r="L202" s="232"/>
      <c r="M202" s="233"/>
      <c r="N202" s="234"/>
      <c r="O202" s="234"/>
      <c r="P202" s="234"/>
      <c r="Q202" s="234"/>
      <c r="R202" s="234"/>
      <c r="S202" s="234"/>
      <c r="T202" s="23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6" t="s">
        <v>126</v>
      </c>
      <c r="AU202" s="236" t="s">
        <v>84</v>
      </c>
      <c r="AV202" s="13" t="s">
        <v>82</v>
      </c>
      <c r="AW202" s="13" t="s">
        <v>35</v>
      </c>
      <c r="AX202" s="13" t="s">
        <v>74</v>
      </c>
      <c r="AY202" s="236" t="s">
        <v>115</v>
      </c>
    </row>
    <row r="203" s="14" customFormat="1">
      <c r="A203" s="14"/>
      <c r="B203" s="237"/>
      <c r="C203" s="238"/>
      <c r="D203" s="228" t="s">
        <v>126</v>
      </c>
      <c r="E203" s="239" t="s">
        <v>28</v>
      </c>
      <c r="F203" s="240" t="s">
        <v>251</v>
      </c>
      <c r="G203" s="238"/>
      <c r="H203" s="241">
        <v>204.66</v>
      </c>
      <c r="I203" s="242"/>
      <c r="J203" s="238"/>
      <c r="K203" s="238"/>
      <c r="L203" s="243"/>
      <c r="M203" s="244"/>
      <c r="N203" s="245"/>
      <c r="O203" s="245"/>
      <c r="P203" s="245"/>
      <c r="Q203" s="245"/>
      <c r="R203" s="245"/>
      <c r="S203" s="245"/>
      <c r="T203" s="246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7" t="s">
        <v>126</v>
      </c>
      <c r="AU203" s="247" t="s">
        <v>84</v>
      </c>
      <c r="AV203" s="14" t="s">
        <v>84</v>
      </c>
      <c r="AW203" s="14" t="s">
        <v>35</v>
      </c>
      <c r="AX203" s="14" t="s">
        <v>74</v>
      </c>
      <c r="AY203" s="247" t="s">
        <v>115</v>
      </c>
    </row>
    <row r="204" s="13" customFormat="1">
      <c r="A204" s="13"/>
      <c r="B204" s="226"/>
      <c r="C204" s="227"/>
      <c r="D204" s="228" t="s">
        <v>126</v>
      </c>
      <c r="E204" s="229" t="s">
        <v>28</v>
      </c>
      <c r="F204" s="230" t="s">
        <v>252</v>
      </c>
      <c r="G204" s="227"/>
      <c r="H204" s="229" t="s">
        <v>28</v>
      </c>
      <c r="I204" s="231"/>
      <c r="J204" s="227"/>
      <c r="K204" s="227"/>
      <c r="L204" s="232"/>
      <c r="M204" s="233"/>
      <c r="N204" s="234"/>
      <c r="O204" s="234"/>
      <c r="P204" s="234"/>
      <c r="Q204" s="234"/>
      <c r="R204" s="234"/>
      <c r="S204" s="234"/>
      <c r="T204" s="23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6" t="s">
        <v>126</v>
      </c>
      <c r="AU204" s="236" t="s">
        <v>84</v>
      </c>
      <c r="AV204" s="13" t="s">
        <v>82</v>
      </c>
      <c r="AW204" s="13" t="s">
        <v>35</v>
      </c>
      <c r="AX204" s="13" t="s">
        <v>74</v>
      </c>
      <c r="AY204" s="236" t="s">
        <v>115</v>
      </c>
    </row>
    <row r="205" s="14" customFormat="1">
      <c r="A205" s="14"/>
      <c r="B205" s="237"/>
      <c r="C205" s="238"/>
      <c r="D205" s="228" t="s">
        <v>126</v>
      </c>
      <c r="E205" s="239" t="s">
        <v>28</v>
      </c>
      <c r="F205" s="240" t="s">
        <v>253</v>
      </c>
      <c r="G205" s="238"/>
      <c r="H205" s="241">
        <v>275.06</v>
      </c>
      <c r="I205" s="242"/>
      <c r="J205" s="238"/>
      <c r="K205" s="238"/>
      <c r="L205" s="243"/>
      <c r="M205" s="244"/>
      <c r="N205" s="245"/>
      <c r="O205" s="245"/>
      <c r="P205" s="245"/>
      <c r="Q205" s="245"/>
      <c r="R205" s="245"/>
      <c r="S205" s="245"/>
      <c r="T205" s="246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7" t="s">
        <v>126</v>
      </c>
      <c r="AU205" s="247" t="s">
        <v>84</v>
      </c>
      <c r="AV205" s="14" t="s">
        <v>84</v>
      </c>
      <c r="AW205" s="14" t="s">
        <v>35</v>
      </c>
      <c r="AX205" s="14" t="s">
        <v>74</v>
      </c>
      <c r="AY205" s="247" t="s">
        <v>115</v>
      </c>
    </row>
    <row r="206" s="15" customFormat="1">
      <c r="A206" s="15"/>
      <c r="B206" s="248"/>
      <c r="C206" s="249"/>
      <c r="D206" s="228" t="s">
        <v>126</v>
      </c>
      <c r="E206" s="250" t="s">
        <v>28</v>
      </c>
      <c r="F206" s="251" t="s">
        <v>138</v>
      </c>
      <c r="G206" s="249"/>
      <c r="H206" s="252">
        <v>479.72000000000003</v>
      </c>
      <c r="I206" s="253"/>
      <c r="J206" s="249"/>
      <c r="K206" s="249"/>
      <c r="L206" s="254"/>
      <c r="M206" s="255"/>
      <c r="N206" s="256"/>
      <c r="O206" s="256"/>
      <c r="P206" s="256"/>
      <c r="Q206" s="256"/>
      <c r="R206" s="256"/>
      <c r="S206" s="256"/>
      <c r="T206" s="257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58" t="s">
        <v>126</v>
      </c>
      <c r="AU206" s="258" t="s">
        <v>84</v>
      </c>
      <c r="AV206" s="15" t="s">
        <v>122</v>
      </c>
      <c r="AW206" s="15" t="s">
        <v>35</v>
      </c>
      <c r="AX206" s="15" t="s">
        <v>82</v>
      </c>
      <c r="AY206" s="258" t="s">
        <v>115</v>
      </c>
    </row>
    <row r="207" s="2" customFormat="1" ht="24.15" customHeight="1">
      <c r="A207" s="41"/>
      <c r="B207" s="42"/>
      <c r="C207" s="208" t="s">
        <v>7</v>
      </c>
      <c r="D207" s="208" t="s">
        <v>117</v>
      </c>
      <c r="E207" s="209" t="s">
        <v>278</v>
      </c>
      <c r="F207" s="210" t="s">
        <v>279</v>
      </c>
      <c r="G207" s="211" t="s">
        <v>246</v>
      </c>
      <c r="H207" s="212">
        <v>610.60000000000002</v>
      </c>
      <c r="I207" s="213"/>
      <c r="J207" s="214">
        <f>ROUND(I207*H207,2)</f>
        <v>0</v>
      </c>
      <c r="K207" s="210" t="s">
        <v>121</v>
      </c>
      <c r="L207" s="47"/>
      <c r="M207" s="215" t="s">
        <v>28</v>
      </c>
      <c r="N207" s="216" t="s">
        <v>47</v>
      </c>
      <c r="O207" s="88"/>
      <c r="P207" s="217">
        <f>O207*H207</f>
        <v>0</v>
      </c>
      <c r="Q207" s="217">
        <v>0</v>
      </c>
      <c r="R207" s="217">
        <f>Q207*H207</f>
        <v>0</v>
      </c>
      <c r="S207" s="217">
        <v>0</v>
      </c>
      <c r="T207" s="218">
        <f>S207*H207</f>
        <v>0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19" t="s">
        <v>122</v>
      </c>
      <c r="AT207" s="219" t="s">
        <v>117</v>
      </c>
      <c r="AU207" s="219" t="s">
        <v>84</v>
      </c>
      <c r="AY207" s="20" t="s">
        <v>115</v>
      </c>
      <c r="BE207" s="220">
        <f>IF(N207="základní",J207,0)</f>
        <v>0</v>
      </c>
      <c r="BF207" s="220">
        <f>IF(N207="snížená",J207,0)</f>
        <v>0</v>
      </c>
      <c r="BG207" s="220">
        <f>IF(N207="zákl. přenesená",J207,0)</f>
        <v>0</v>
      </c>
      <c r="BH207" s="220">
        <f>IF(N207="sníž. přenesená",J207,0)</f>
        <v>0</v>
      </c>
      <c r="BI207" s="220">
        <f>IF(N207="nulová",J207,0)</f>
        <v>0</v>
      </c>
      <c r="BJ207" s="20" t="s">
        <v>122</v>
      </c>
      <c r="BK207" s="220">
        <f>ROUND(I207*H207,2)</f>
        <v>0</v>
      </c>
      <c r="BL207" s="20" t="s">
        <v>122</v>
      </c>
      <c r="BM207" s="219" t="s">
        <v>280</v>
      </c>
    </row>
    <row r="208" s="2" customFormat="1">
      <c r="A208" s="41"/>
      <c r="B208" s="42"/>
      <c r="C208" s="43"/>
      <c r="D208" s="221" t="s">
        <v>124</v>
      </c>
      <c r="E208" s="43"/>
      <c r="F208" s="222" t="s">
        <v>281</v>
      </c>
      <c r="G208" s="43"/>
      <c r="H208" s="43"/>
      <c r="I208" s="223"/>
      <c r="J208" s="43"/>
      <c r="K208" s="43"/>
      <c r="L208" s="47"/>
      <c r="M208" s="224"/>
      <c r="N208" s="225"/>
      <c r="O208" s="88"/>
      <c r="P208" s="88"/>
      <c r="Q208" s="88"/>
      <c r="R208" s="88"/>
      <c r="S208" s="88"/>
      <c r="T208" s="89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T208" s="20" t="s">
        <v>124</v>
      </c>
      <c r="AU208" s="20" t="s">
        <v>84</v>
      </c>
    </row>
    <row r="209" s="13" customFormat="1">
      <c r="A209" s="13"/>
      <c r="B209" s="226"/>
      <c r="C209" s="227"/>
      <c r="D209" s="228" t="s">
        <v>126</v>
      </c>
      <c r="E209" s="229" t="s">
        <v>28</v>
      </c>
      <c r="F209" s="230" t="s">
        <v>282</v>
      </c>
      <c r="G209" s="227"/>
      <c r="H209" s="229" t="s">
        <v>28</v>
      </c>
      <c r="I209" s="231"/>
      <c r="J209" s="227"/>
      <c r="K209" s="227"/>
      <c r="L209" s="232"/>
      <c r="M209" s="233"/>
      <c r="N209" s="234"/>
      <c r="O209" s="234"/>
      <c r="P209" s="234"/>
      <c r="Q209" s="234"/>
      <c r="R209" s="234"/>
      <c r="S209" s="234"/>
      <c r="T209" s="235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6" t="s">
        <v>126</v>
      </c>
      <c r="AU209" s="236" t="s">
        <v>84</v>
      </c>
      <c r="AV209" s="13" t="s">
        <v>82</v>
      </c>
      <c r="AW209" s="13" t="s">
        <v>35</v>
      </c>
      <c r="AX209" s="13" t="s">
        <v>74</v>
      </c>
      <c r="AY209" s="236" t="s">
        <v>115</v>
      </c>
    </row>
    <row r="210" s="13" customFormat="1">
      <c r="A210" s="13"/>
      <c r="B210" s="226"/>
      <c r="C210" s="227"/>
      <c r="D210" s="228" t="s">
        <v>126</v>
      </c>
      <c r="E210" s="229" t="s">
        <v>28</v>
      </c>
      <c r="F210" s="230" t="s">
        <v>252</v>
      </c>
      <c r="G210" s="227"/>
      <c r="H210" s="229" t="s">
        <v>28</v>
      </c>
      <c r="I210" s="231"/>
      <c r="J210" s="227"/>
      <c r="K210" s="227"/>
      <c r="L210" s="232"/>
      <c r="M210" s="233"/>
      <c r="N210" s="234"/>
      <c r="O210" s="234"/>
      <c r="P210" s="234"/>
      <c r="Q210" s="234"/>
      <c r="R210" s="234"/>
      <c r="S210" s="234"/>
      <c r="T210" s="235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6" t="s">
        <v>126</v>
      </c>
      <c r="AU210" s="236" t="s">
        <v>84</v>
      </c>
      <c r="AV210" s="13" t="s">
        <v>82</v>
      </c>
      <c r="AW210" s="13" t="s">
        <v>35</v>
      </c>
      <c r="AX210" s="13" t="s">
        <v>74</v>
      </c>
      <c r="AY210" s="236" t="s">
        <v>115</v>
      </c>
    </row>
    <row r="211" s="14" customFormat="1">
      <c r="A211" s="14"/>
      <c r="B211" s="237"/>
      <c r="C211" s="238"/>
      <c r="D211" s="228" t="s">
        <v>126</v>
      </c>
      <c r="E211" s="239" t="s">
        <v>28</v>
      </c>
      <c r="F211" s="240" t="s">
        <v>261</v>
      </c>
      <c r="G211" s="238"/>
      <c r="H211" s="241">
        <v>256.43000000000001</v>
      </c>
      <c r="I211" s="242"/>
      <c r="J211" s="238"/>
      <c r="K211" s="238"/>
      <c r="L211" s="243"/>
      <c r="M211" s="244"/>
      <c r="N211" s="245"/>
      <c r="O211" s="245"/>
      <c r="P211" s="245"/>
      <c r="Q211" s="245"/>
      <c r="R211" s="245"/>
      <c r="S211" s="245"/>
      <c r="T211" s="246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7" t="s">
        <v>126</v>
      </c>
      <c r="AU211" s="247" t="s">
        <v>84</v>
      </c>
      <c r="AV211" s="14" t="s">
        <v>84</v>
      </c>
      <c r="AW211" s="14" t="s">
        <v>35</v>
      </c>
      <c r="AX211" s="14" t="s">
        <v>74</v>
      </c>
      <c r="AY211" s="247" t="s">
        <v>115</v>
      </c>
    </row>
    <row r="212" s="13" customFormat="1">
      <c r="A212" s="13"/>
      <c r="B212" s="226"/>
      <c r="C212" s="227"/>
      <c r="D212" s="228" t="s">
        <v>126</v>
      </c>
      <c r="E212" s="229" t="s">
        <v>28</v>
      </c>
      <c r="F212" s="230" t="s">
        <v>262</v>
      </c>
      <c r="G212" s="227"/>
      <c r="H212" s="229" t="s">
        <v>28</v>
      </c>
      <c r="I212" s="231"/>
      <c r="J212" s="227"/>
      <c r="K212" s="227"/>
      <c r="L212" s="232"/>
      <c r="M212" s="233"/>
      <c r="N212" s="234"/>
      <c r="O212" s="234"/>
      <c r="P212" s="234"/>
      <c r="Q212" s="234"/>
      <c r="R212" s="234"/>
      <c r="S212" s="234"/>
      <c r="T212" s="23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6" t="s">
        <v>126</v>
      </c>
      <c r="AU212" s="236" t="s">
        <v>84</v>
      </c>
      <c r="AV212" s="13" t="s">
        <v>82</v>
      </c>
      <c r="AW212" s="13" t="s">
        <v>35</v>
      </c>
      <c r="AX212" s="13" t="s">
        <v>74</v>
      </c>
      <c r="AY212" s="236" t="s">
        <v>115</v>
      </c>
    </row>
    <row r="213" s="14" customFormat="1">
      <c r="A213" s="14"/>
      <c r="B213" s="237"/>
      <c r="C213" s="238"/>
      <c r="D213" s="228" t="s">
        <v>126</v>
      </c>
      <c r="E213" s="239" t="s">
        <v>28</v>
      </c>
      <c r="F213" s="240" t="s">
        <v>263</v>
      </c>
      <c r="G213" s="238"/>
      <c r="H213" s="241">
        <v>354.17000000000002</v>
      </c>
      <c r="I213" s="242"/>
      <c r="J213" s="238"/>
      <c r="K213" s="238"/>
      <c r="L213" s="243"/>
      <c r="M213" s="244"/>
      <c r="N213" s="245"/>
      <c r="O213" s="245"/>
      <c r="P213" s="245"/>
      <c r="Q213" s="245"/>
      <c r="R213" s="245"/>
      <c r="S213" s="245"/>
      <c r="T213" s="246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7" t="s">
        <v>126</v>
      </c>
      <c r="AU213" s="247" t="s">
        <v>84</v>
      </c>
      <c r="AV213" s="14" t="s">
        <v>84</v>
      </c>
      <c r="AW213" s="14" t="s">
        <v>35</v>
      </c>
      <c r="AX213" s="14" t="s">
        <v>74</v>
      </c>
      <c r="AY213" s="247" t="s">
        <v>115</v>
      </c>
    </row>
    <row r="214" s="15" customFormat="1">
      <c r="A214" s="15"/>
      <c r="B214" s="248"/>
      <c r="C214" s="249"/>
      <c r="D214" s="228" t="s">
        <v>126</v>
      </c>
      <c r="E214" s="250" t="s">
        <v>28</v>
      </c>
      <c r="F214" s="251" t="s">
        <v>138</v>
      </c>
      <c r="G214" s="249"/>
      <c r="H214" s="252">
        <v>610.60000000000002</v>
      </c>
      <c r="I214" s="253"/>
      <c r="J214" s="249"/>
      <c r="K214" s="249"/>
      <c r="L214" s="254"/>
      <c r="M214" s="255"/>
      <c r="N214" s="256"/>
      <c r="O214" s="256"/>
      <c r="P214" s="256"/>
      <c r="Q214" s="256"/>
      <c r="R214" s="256"/>
      <c r="S214" s="256"/>
      <c r="T214" s="257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58" t="s">
        <v>126</v>
      </c>
      <c r="AU214" s="258" t="s">
        <v>84</v>
      </c>
      <c r="AV214" s="15" t="s">
        <v>122</v>
      </c>
      <c r="AW214" s="15" t="s">
        <v>35</v>
      </c>
      <c r="AX214" s="15" t="s">
        <v>82</v>
      </c>
      <c r="AY214" s="258" t="s">
        <v>115</v>
      </c>
    </row>
    <row r="215" s="2" customFormat="1" ht="24.15" customHeight="1">
      <c r="A215" s="41"/>
      <c r="B215" s="42"/>
      <c r="C215" s="208" t="s">
        <v>283</v>
      </c>
      <c r="D215" s="208" t="s">
        <v>117</v>
      </c>
      <c r="E215" s="209" t="s">
        <v>284</v>
      </c>
      <c r="F215" s="210" t="s">
        <v>285</v>
      </c>
      <c r="G215" s="211" t="s">
        <v>246</v>
      </c>
      <c r="H215" s="212">
        <v>398.72000000000003</v>
      </c>
      <c r="I215" s="213"/>
      <c r="J215" s="214">
        <f>ROUND(I215*H215,2)</f>
        <v>0</v>
      </c>
      <c r="K215" s="210" t="s">
        <v>121</v>
      </c>
      <c r="L215" s="47"/>
      <c r="M215" s="215" t="s">
        <v>28</v>
      </c>
      <c r="N215" s="216" t="s">
        <v>47</v>
      </c>
      <c r="O215" s="88"/>
      <c r="P215" s="217">
        <f>O215*H215</f>
        <v>0</v>
      </c>
      <c r="Q215" s="217">
        <v>0</v>
      </c>
      <c r="R215" s="217">
        <f>Q215*H215</f>
        <v>0</v>
      </c>
      <c r="S215" s="217">
        <v>0</v>
      </c>
      <c r="T215" s="218">
        <f>S215*H215</f>
        <v>0</v>
      </c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R215" s="219" t="s">
        <v>122</v>
      </c>
      <c r="AT215" s="219" t="s">
        <v>117</v>
      </c>
      <c r="AU215" s="219" t="s">
        <v>84</v>
      </c>
      <c r="AY215" s="20" t="s">
        <v>115</v>
      </c>
      <c r="BE215" s="220">
        <f>IF(N215="základní",J215,0)</f>
        <v>0</v>
      </c>
      <c r="BF215" s="220">
        <f>IF(N215="snížená",J215,0)</f>
        <v>0</v>
      </c>
      <c r="BG215" s="220">
        <f>IF(N215="zákl. přenesená",J215,0)</f>
        <v>0</v>
      </c>
      <c r="BH215" s="220">
        <f>IF(N215="sníž. přenesená",J215,0)</f>
        <v>0</v>
      </c>
      <c r="BI215" s="220">
        <f>IF(N215="nulová",J215,0)</f>
        <v>0</v>
      </c>
      <c r="BJ215" s="20" t="s">
        <v>122</v>
      </c>
      <c r="BK215" s="220">
        <f>ROUND(I215*H215,2)</f>
        <v>0</v>
      </c>
      <c r="BL215" s="20" t="s">
        <v>122</v>
      </c>
      <c r="BM215" s="219" t="s">
        <v>286</v>
      </c>
    </row>
    <row r="216" s="2" customFormat="1">
      <c r="A216" s="41"/>
      <c r="B216" s="42"/>
      <c r="C216" s="43"/>
      <c r="D216" s="221" t="s">
        <v>124</v>
      </c>
      <c r="E216" s="43"/>
      <c r="F216" s="222" t="s">
        <v>287</v>
      </c>
      <c r="G216" s="43"/>
      <c r="H216" s="43"/>
      <c r="I216" s="223"/>
      <c r="J216" s="43"/>
      <c r="K216" s="43"/>
      <c r="L216" s="47"/>
      <c r="M216" s="224"/>
      <c r="N216" s="225"/>
      <c r="O216" s="88"/>
      <c r="P216" s="88"/>
      <c r="Q216" s="88"/>
      <c r="R216" s="88"/>
      <c r="S216" s="88"/>
      <c r="T216" s="89"/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T216" s="20" t="s">
        <v>124</v>
      </c>
      <c r="AU216" s="20" t="s">
        <v>84</v>
      </c>
    </row>
    <row r="217" s="13" customFormat="1">
      <c r="A217" s="13"/>
      <c r="B217" s="226"/>
      <c r="C217" s="227"/>
      <c r="D217" s="228" t="s">
        <v>126</v>
      </c>
      <c r="E217" s="229" t="s">
        <v>28</v>
      </c>
      <c r="F217" s="230" t="s">
        <v>282</v>
      </c>
      <c r="G217" s="227"/>
      <c r="H217" s="229" t="s">
        <v>28</v>
      </c>
      <c r="I217" s="231"/>
      <c r="J217" s="227"/>
      <c r="K217" s="227"/>
      <c r="L217" s="232"/>
      <c r="M217" s="233"/>
      <c r="N217" s="234"/>
      <c r="O217" s="234"/>
      <c r="P217" s="234"/>
      <c r="Q217" s="234"/>
      <c r="R217" s="234"/>
      <c r="S217" s="234"/>
      <c r="T217" s="235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6" t="s">
        <v>126</v>
      </c>
      <c r="AU217" s="236" t="s">
        <v>84</v>
      </c>
      <c r="AV217" s="13" t="s">
        <v>82</v>
      </c>
      <c r="AW217" s="13" t="s">
        <v>35</v>
      </c>
      <c r="AX217" s="13" t="s">
        <v>74</v>
      </c>
      <c r="AY217" s="236" t="s">
        <v>115</v>
      </c>
    </row>
    <row r="218" s="13" customFormat="1">
      <c r="A218" s="13"/>
      <c r="B218" s="226"/>
      <c r="C218" s="227"/>
      <c r="D218" s="228" t="s">
        <v>126</v>
      </c>
      <c r="E218" s="229" t="s">
        <v>28</v>
      </c>
      <c r="F218" s="230" t="s">
        <v>250</v>
      </c>
      <c r="G218" s="227"/>
      <c r="H218" s="229" t="s">
        <v>28</v>
      </c>
      <c r="I218" s="231"/>
      <c r="J218" s="227"/>
      <c r="K218" s="227"/>
      <c r="L218" s="232"/>
      <c r="M218" s="233"/>
      <c r="N218" s="234"/>
      <c r="O218" s="234"/>
      <c r="P218" s="234"/>
      <c r="Q218" s="234"/>
      <c r="R218" s="234"/>
      <c r="S218" s="234"/>
      <c r="T218" s="235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6" t="s">
        <v>126</v>
      </c>
      <c r="AU218" s="236" t="s">
        <v>84</v>
      </c>
      <c r="AV218" s="13" t="s">
        <v>82</v>
      </c>
      <c r="AW218" s="13" t="s">
        <v>35</v>
      </c>
      <c r="AX218" s="13" t="s">
        <v>74</v>
      </c>
      <c r="AY218" s="236" t="s">
        <v>115</v>
      </c>
    </row>
    <row r="219" s="14" customFormat="1">
      <c r="A219" s="14"/>
      <c r="B219" s="237"/>
      <c r="C219" s="238"/>
      <c r="D219" s="228" t="s">
        <v>126</v>
      </c>
      <c r="E219" s="239" t="s">
        <v>28</v>
      </c>
      <c r="F219" s="240" t="s">
        <v>260</v>
      </c>
      <c r="G219" s="238"/>
      <c r="H219" s="241">
        <v>398.72000000000003</v>
      </c>
      <c r="I219" s="242"/>
      <c r="J219" s="238"/>
      <c r="K219" s="238"/>
      <c r="L219" s="243"/>
      <c r="M219" s="244"/>
      <c r="N219" s="245"/>
      <c r="O219" s="245"/>
      <c r="P219" s="245"/>
      <c r="Q219" s="245"/>
      <c r="R219" s="245"/>
      <c r="S219" s="245"/>
      <c r="T219" s="246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7" t="s">
        <v>126</v>
      </c>
      <c r="AU219" s="247" t="s">
        <v>84</v>
      </c>
      <c r="AV219" s="14" t="s">
        <v>84</v>
      </c>
      <c r="AW219" s="14" t="s">
        <v>35</v>
      </c>
      <c r="AX219" s="14" t="s">
        <v>82</v>
      </c>
      <c r="AY219" s="247" t="s">
        <v>115</v>
      </c>
    </row>
    <row r="220" s="2" customFormat="1" ht="16.5" customHeight="1">
      <c r="A220" s="41"/>
      <c r="B220" s="42"/>
      <c r="C220" s="208" t="s">
        <v>288</v>
      </c>
      <c r="D220" s="208" t="s">
        <v>117</v>
      </c>
      <c r="E220" s="209" t="s">
        <v>289</v>
      </c>
      <c r="F220" s="210" t="s">
        <v>290</v>
      </c>
      <c r="G220" s="211" t="s">
        <v>246</v>
      </c>
      <c r="H220" s="212">
        <v>205</v>
      </c>
      <c r="I220" s="213"/>
      <c r="J220" s="214">
        <f>ROUND(I220*H220,2)</f>
        <v>0</v>
      </c>
      <c r="K220" s="210" t="s">
        <v>28</v>
      </c>
      <c r="L220" s="47"/>
      <c r="M220" s="215" t="s">
        <v>28</v>
      </c>
      <c r="N220" s="216" t="s">
        <v>47</v>
      </c>
      <c r="O220" s="88"/>
      <c r="P220" s="217">
        <f>O220*H220</f>
        <v>0</v>
      </c>
      <c r="Q220" s="217">
        <v>0</v>
      </c>
      <c r="R220" s="217">
        <f>Q220*H220</f>
        <v>0</v>
      </c>
      <c r="S220" s="217">
        <v>0</v>
      </c>
      <c r="T220" s="218">
        <f>S220*H220</f>
        <v>0</v>
      </c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R220" s="219" t="s">
        <v>122</v>
      </c>
      <c r="AT220" s="219" t="s">
        <v>117</v>
      </c>
      <c r="AU220" s="219" t="s">
        <v>84</v>
      </c>
      <c r="AY220" s="20" t="s">
        <v>115</v>
      </c>
      <c r="BE220" s="220">
        <f>IF(N220="základní",J220,0)</f>
        <v>0</v>
      </c>
      <c r="BF220" s="220">
        <f>IF(N220="snížená",J220,0)</f>
        <v>0</v>
      </c>
      <c r="BG220" s="220">
        <f>IF(N220="zákl. přenesená",J220,0)</f>
        <v>0</v>
      </c>
      <c r="BH220" s="220">
        <f>IF(N220="sníž. přenesená",J220,0)</f>
        <v>0</v>
      </c>
      <c r="BI220" s="220">
        <f>IF(N220="nulová",J220,0)</f>
        <v>0</v>
      </c>
      <c r="BJ220" s="20" t="s">
        <v>122</v>
      </c>
      <c r="BK220" s="220">
        <f>ROUND(I220*H220,2)</f>
        <v>0</v>
      </c>
      <c r="BL220" s="20" t="s">
        <v>122</v>
      </c>
      <c r="BM220" s="219" t="s">
        <v>291</v>
      </c>
    </row>
    <row r="221" s="13" customFormat="1">
      <c r="A221" s="13"/>
      <c r="B221" s="226"/>
      <c r="C221" s="227"/>
      <c r="D221" s="228" t="s">
        <v>126</v>
      </c>
      <c r="E221" s="229" t="s">
        <v>28</v>
      </c>
      <c r="F221" s="230" t="s">
        <v>292</v>
      </c>
      <c r="G221" s="227"/>
      <c r="H221" s="229" t="s">
        <v>28</v>
      </c>
      <c r="I221" s="231"/>
      <c r="J221" s="227"/>
      <c r="K221" s="227"/>
      <c r="L221" s="232"/>
      <c r="M221" s="233"/>
      <c r="N221" s="234"/>
      <c r="O221" s="234"/>
      <c r="P221" s="234"/>
      <c r="Q221" s="234"/>
      <c r="R221" s="234"/>
      <c r="S221" s="234"/>
      <c r="T221" s="235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6" t="s">
        <v>126</v>
      </c>
      <c r="AU221" s="236" t="s">
        <v>84</v>
      </c>
      <c r="AV221" s="13" t="s">
        <v>82</v>
      </c>
      <c r="AW221" s="13" t="s">
        <v>35</v>
      </c>
      <c r="AX221" s="13" t="s">
        <v>74</v>
      </c>
      <c r="AY221" s="236" t="s">
        <v>115</v>
      </c>
    </row>
    <row r="222" s="14" customFormat="1">
      <c r="A222" s="14"/>
      <c r="B222" s="237"/>
      <c r="C222" s="238"/>
      <c r="D222" s="228" t="s">
        <v>126</v>
      </c>
      <c r="E222" s="239" t="s">
        <v>28</v>
      </c>
      <c r="F222" s="240" t="s">
        <v>293</v>
      </c>
      <c r="G222" s="238"/>
      <c r="H222" s="241">
        <v>205</v>
      </c>
      <c r="I222" s="242"/>
      <c r="J222" s="238"/>
      <c r="K222" s="238"/>
      <c r="L222" s="243"/>
      <c r="M222" s="244"/>
      <c r="N222" s="245"/>
      <c r="O222" s="245"/>
      <c r="P222" s="245"/>
      <c r="Q222" s="245"/>
      <c r="R222" s="245"/>
      <c r="S222" s="245"/>
      <c r="T222" s="246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7" t="s">
        <v>126</v>
      </c>
      <c r="AU222" s="247" t="s">
        <v>84</v>
      </c>
      <c r="AV222" s="14" t="s">
        <v>84</v>
      </c>
      <c r="AW222" s="14" t="s">
        <v>35</v>
      </c>
      <c r="AX222" s="14" t="s">
        <v>82</v>
      </c>
      <c r="AY222" s="247" t="s">
        <v>115</v>
      </c>
    </row>
    <row r="223" s="2" customFormat="1" ht="16.5" customHeight="1">
      <c r="A223" s="41"/>
      <c r="B223" s="42"/>
      <c r="C223" s="208" t="s">
        <v>294</v>
      </c>
      <c r="D223" s="208" t="s">
        <v>117</v>
      </c>
      <c r="E223" s="209" t="s">
        <v>295</v>
      </c>
      <c r="F223" s="210" t="s">
        <v>296</v>
      </c>
      <c r="G223" s="211" t="s">
        <v>120</v>
      </c>
      <c r="H223" s="212">
        <v>0.050000000000000003</v>
      </c>
      <c r="I223" s="213"/>
      <c r="J223" s="214">
        <f>ROUND(I223*H223,2)</f>
        <v>0</v>
      </c>
      <c r="K223" s="210" t="s">
        <v>121</v>
      </c>
      <c r="L223" s="47"/>
      <c r="M223" s="215" t="s">
        <v>28</v>
      </c>
      <c r="N223" s="216" t="s">
        <v>47</v>
      </c>
      <c r="O223" s="88"/>
      <c r="P223" s="217">
        <f>O223*H223</f>
        <v>0</v>
      </c>
      <c r="Q223" s="217">
        <v>0</v>
      </c>
      <c r="R223" s="217">
        <f>Q223*H223</f>
        <v>0</v>
      </c>
      <c r="S223" s="217">
        <v>0</v>
      </c>
      <c r="T223" s="218">
        <f>S223*H223</f>
        <v>0</v>
      </c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R223" s="219" t="s">
        <v>122</v>
      </c>
      <c r="AT223" s="219" t="s">
        <v>117</v>
      </c>
      <c r="AU223" s="219" t="s">
        <v>84</v>
      </c>
      <c r="AY223" s="20" t="s">
        <v>115</v>
      </c>
      <c r="BE223" s="220">
        <f>IF(N223="základní",J223,0)</f>
        <v>0</v>
      </c>
      <c r="BF223" s="220">
        <f>IF(N223="snížená",J223,0)</f>
        <v>0</v>
      </c>
      <c r="BG223" s="220">
        <f>IF(N223="zákl. přenesená",J223,0)</f>
        <v>0</v>
      </c>
      <c r="BH223" s="220">
        <f>IF(N223="sníž. přenesená",J223,0)</f>
        <v>0</v>
      </c>
      <c r="BI223" s="220">
        <f>IF(N223="nulová",J223,0)</f>
        <v>0</v>
      </c>
      <c r="BJ223" s="20" t="s">
        <v>122</v>
      </c>
      <c r="BK223" s="220">
        <f>ROUND(I223*H223,2)</f>
        <v>0</v>
      </c>
      <c r="BL223" s="20" t="s">
        <v>122</v>
      </c>
      <c r="BM223" s="219" t="s">
        <v>297</v>
      </c>
    </row>
    <row r="224" s="2" customFormat="1">
      <c r="A224" s="41"/>
      <c r="B224" s="42"/>
      <c r="C224" s="43"/>
      <c r="D224" s="221" t="s">
        <v>124</v>
      </c>
      <c r="E224" s="43"/>
      <c r="F224" s="222" t="s">
        <v>298</v>
      </c>
      <c r="G224" s="43"/>
      <c r="H224" s="43"/>
      <c r="I224" s="223"/>
      <c r="J224" s="43"/>
      <c r="K224" s="43"/>
      <c r="L224" s="47"/>
      <c r="M224" s="224"/>
      <c r="N224" s="225"/>
      <c r="O224" s="88"/>
      <c r="P224" s="88"/>
      <c r="Q224" s="88"/>
      <c r="R224" s="88"/>
      <c r="S224" s="88"/>
      <c r="T224" s="89"/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T224" s="20" t="s">
        <v>124</v>
      </c>
      <c r="AU224" s="20" t="s">
        <v>84</v>
      </c>
    </row>
    <row r="225" s="13" customFormat="1">
      <c r="A225" s="13"/>
      <c r="B225" s="226"/>
      <c r="C225" s="227"/>
      <c r="D225" s="228" t="s">
        <v>126</v>
      </c>
      <c r="E225" s="229" t="s">
        <v>28</v>
      </c>
      <c r="F225" s="230" t="s">
        <v>127</v>
      </c>
      <c r="G225" s="227"/>
      <c r="H225" s="229" t="s">
        <v>28</v>
      </c>
      <c r="I225" s="231"/>
      <c r="J225" s="227"/>
      <c r="K225" s="227"/>
      <c r="L225" s="232"/>
      <c r="M225" s="233"/>
      <c r="N225" s="234"/>
      <c r="O225" s="234"/>
      <c r="P225" s="234"/>
      <c r="Q225" s="234"/>
      <c r="R225" s="234"/>
      <c r="S225" s="234"/>
      <c r="T225" s="235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6" t="s">
        <v>126</v>
      </c>
      <c r="AU225" s="236" t="s">
        <v>84</v>
      </c>
      <c r="AV225" s="13" t="s">
        <v>82</v>
      </c>
      <c r="AW225" s="13" t="s">
        <v>35</v>
      </c>
      <c r="AX225" s="13" t="s">
        <v>74</v>
      </c>
      <c r="AY225" s="236" t="s">
        <v>115</v>
      </c>
    </row>
    <row r="226" s="14" customFormat="1">
      <c r="A226" s="14"/>
      <c r="B226" s="237"/>
      <c r="C226" s="238"/>
      <c r="D226" s="228" t="s">
        <v>126</v>
      </c>
      <c r="E226" s="239" t="s">
        <v>28</v>
      </c>
      <c r="F226" s="240" t="s">
        <v>128</v>
      </c>
      <c r="G226" s="238"/>
      <c r="H226" s="241">
        <v>0.050000000000000003</v>
      </c>
      <c r="I226" s="242"/>
      <c r="J226" s="238"/>
      <c r="K226" s="238"/>
      <c r="L226" s="243"/>
      <c r="M226" s="244"/>
      <c r="N226" s="245"/>
      <c r="O226" s="245"/>
      <c r="P226" s="245"/>
      <c r="Q226" s="245"/>
      <c r="R226" s="245"/>
      <c r="S226" s="245"/>
      <c r="T226" s="246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7" t="s">
        <v>126</v>
      </c>
      <c r="AU226" s="247" t="s">
        <v>84</v>
      </c>
      <c r="AV226" s="14" t="s">
        <v>84</v>
      </c>
      <c r="AW226" s="14" t="s">
        <v>35</v>
      </c>
      <c r="AX226" s="14" t="s">
        <v>82</v>
      </c>
      <c r="AY226" s="247" t="s">
        <v>115</v>
      </c>
    </row>
    <row r="227" s="12" customFormat="1" ht="22.8" customHeight="1">
      <c r="A227" s="12"/>
      <c r="B227" s="192"/>
      <c r="C227" s="193"/>
      <c r="D227" s="194" t="s">
        <v>73</v>
      </c>
      <c r="E227" s="206" t="s">
        <v>122</v>
      </c>
      <c r="F227" s="206" t="s">
        <v>299</v>
      </c>
      <c r="G227" s="193"/>
      <c r="H227" s="193"/>
      <c r="I227" s="196"/>
      <c r="J227" s="207">
        <f>BK227</f>
        <v>0</v>
      </c>
      <c r="K227" s="193"/>
      <c r="L227" s="198"/>
      <c r="M227" s="199"/>
      <c r="N227" s="200"/>
      <c r="O227" s="200"/>
      <c r="P227" s="201">
        <f>SUM(P228:P244)</f>
        <v>0</v>
      </c>
      <c r="Q227" s="200"/>
      <c r="R227" s="201">
        <f>SUM(R228:R244)</f>
        <v>284.57472959999996</v>
      </c>
      <c r="S227" s="200"/>
      <c r="T227" s="202">
        <f>SUM(T228:T244)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03" t="s">
        <v>82</v>
      </c>
      <c r="AT227" s="204" t="s">
        <v>73</v>
      </c>
      <c r="AU227" s="204" t="s">
        <v>82</v>
      </c>
      <c r="AY227" s="203" t="s">
        <v>115</v>
      </c>
      <c r="BK227" s="205">
        <f>SUM(BK228:BK244)</f>
        <v>0</v>
      </c>
    </row>
    <row r="228" s="2" customFormat="1" ht="24.15" customHeight="1">
      <c r="A228" s="41"/>
      <c r="B228" s="42"/>
      <c r="C228" s="208" t="s">
        <v>300</v>
      </c>
      <c r="D228" s="208" t="s">
        <v>117</v>
      </c>
      <c r="E228" s="209" t="s">
        <v>301</v>
      </c>
      <c r="F228" s="210" t="s">
        <v>302</v>
      </c>
      <c r="G228" s="211" t="s">
        <v>131</v>
      </c>
      <c r="H228" s="212">
        <v>116.62000000000001</v>
      </c>
      <c r="I228" s="213"/>
      <c r="J228" s="214">
        <f>ROUND(I228*H228,2)</f>
        <v>0</v>
      </c>
      <c r="K228" s="210" t="s">
        <v>121</v>
      </c>
      <c r="L228" s="47"/>
      <c r="M228" s="215" t="s">
        <v>28</v>
      </c>
      <c r="N228" s="216" t="s">
        <v>47</v>
      </c>
      <c r="O228" s="88"/>
      <c r="P228" s="217">
        <f>O228*H228</f>
        <v>0</v>
      </c>
      <c r="Q228" s="217">
        <v>2.4340799999999998</v>
      </c>
      <c r="R228" s="217">
        <f>Q228*H228</f>
        <v>283.86240959999998</v>
      </c>
      <c r="S228" s="217">
        <v>0</v>
      </c>
      <c r="T228" s="218">
        <f>S228*H228</f>
        <v>0</v>
      </c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R228" s="219" t="s">
        <v>122</v>
      </c>
      <c r="AT228" s="219" t="s">
        <v>117</v>
      </c>
      <c r="AU228" s="219" t="s">
        <v>84</v>
      </c>
      <c r="AY228" s="20" t="s">
        <v>115</v>
      </c>
      <c r="BE228" s="220">
        <f>IF(N228="základní",J228,0)</f>
        <v>0</v>
      </c>
      <c r="BF228" s="220">
        <f>IF(N228="snížená",J228,0)</f>
        <v>0</v>
      </c>
      <c r="BG228" s="220">
        <f>IF(N228="zákl. přenesená",J228,0)</f>
        <v>0</v>
      </c>
      <c r="BH228" s="220">
        <f>IF(N228="sníž. přenesená",J228,0)</f>
        <v>0</v>
      </c>
      <c r="BI228" s="220">
        <f>IF(N228="nulová",J228,0)</f>
        <v>0</v>
      </c>
      <c r="BJ228" s="20" t="s">
        <v>122</v>
      </c>
      <c r="BK228" s="220">
        <f>ROUND(I228*H228,2)</f>
        <v>0</v>
      </c>
      <c r="BL228" s="20" t="s">
        <v>122</v>
      </c>
      <c r="BM228" s="219" t="s">
        <v>303</v>
      </c>
    </row>
    <row r="229" s="2" customFormat="1">
      <c r="A229" s="41"/>
      <c r="B229" s="42"/>
      <c r="C229" s="43"/>
      <c r="D229" s="221" t="s">
        <v>124</v>
      </c>
      <c r="E229" s="43"/>
      <c r="F229" s="222" t="s">
        <v>304</v>
      </c>
      <c r="G229" s="43"/>
      <c r="H229" s="43"/>
      <c r="I229" s="223"/>
      <c r="J229" s="43"/>
      <c r="K229" s="43"/>
      <c r="L229" s="47"/>
      <c r="M229" s="224"/>
      <c r="N229" s="225"/>
      <c r="O229" s="88"/>
      <c r="P229" s="88"/>
      <c r="Q229" s="88"/>
      <c r="R229" s="88"/>
      <c r="S229" s="88"/>
      <c r="T229" s="89"/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T229" s="20" t="s">
        <v>124</v>
      </c>
      <c r="AU229" s="20" t="s">
        <v>84</v>
      </c>
    </row>
    <row r="230" s="13" customFormat="1">
      <c r="A230" s="13"/>
      <c r="B230" s="226"/>
      <c r="C230" s="227"/>
      <c r="D230" s="228" t="s">
        <v>126</v>
      </c>
      <c r="E230" s="229" t="s">
        <v>28</v>
      </c>
      <c r="F230" s="230" t="s">
        <v>305</v>
      </c>
      <c r="G230" s="227"/>
      <c r="H230" s="229" t="s">
        <v>28</v>
      </c>
      <c r="I230" s="231"/>
      <c r="J230" s="227"/>
      <c r="K230" s="227"/>
      <c r="L230" s="232"/>
      <c r="M230" s="233"/>
      <c r="N230" s="234"/>
      <c r="O230" s="234"/>
      <c r="P230" s="234"/>
      <c r="Q230" s="234"/>
      <c r="R230" s="234"/>
      <c r="S230" s="234"/>
      <c r="T230" s="235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6" t="s">
        <v>126</v>
      </c>
      <c r="AU230" s="236" t="s">
        <v>84</v>
      </c>
      <c r="AV230" s="13" t="s">
        <v>82</v>
      </c>
      <c r="AW230" s="13" t="s">
        <v>35</v>
      </c>
      <c r="AX230" s="13" t="s">
        <v>74</v>
      </c>
      <c r="AY230" s="236" t="s">
        <v>115</v>
      </c>
    </row>
    <row r="231" s="13" customFormat="1">
      <c r="A231" s="13"/>
      <c r="B231" s="226"/>
      <c r="C231" s="227"/>
      <c r="D231" s="228" t="s">
        <v>126</v>
      </c>
      <c r="E231" s="229" t="s">
        <v>28</v>
      </c>
      <c r="F231" s="230" t="s">
        <v>306</v>
      </c>
      <c r="G231" s="227"/>
      <c r="H231" s="229" t="s">
        <v>28</v>
      </c>
      <c r="I231" s="231"/>
      <c r="J231" s="227"/>
      <c r="K231" s="227"/>
      <c r="L231" s="232"/>
      <c r="M231" s="233"/>
      <c r="N231" s="234"/>
      <c r="O231" s="234"/>
      <c r="P231" s="234"/>
      <c r="Q231" s="234"/>
      <c r="R231" s="234"/>
      <c r="S231" s="234"/>
      <c r="T231" s="235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6" t="s">
        <v>126</v>
      </c>
      <c r="AU231" s="236" t="s">
        <v>84</v>
      </c>
      <c r="AV231" s="13" t="s">
        <v>82</v>
      </c>
      <c r="AW231" s="13" t="s">
        <v>35</v>
      </c>
      <c r="AX231" s="13" t="s">
        <v>74</v>
      </c>
      <c r="AY231" s="236" t="s">
        <v>115</v>
      </c>
    </row>
    <row r="232" s="14" customFormat="1">
      <c r="A232" s="14"/>
      <c r="B232" s="237"/>
      <c r="C232" s="238"/>
      <c r="D232" s="228" t="s">
        <v>126</v>
      </c>
      <c r="E232" s="239" t="s">
        <v>28</v>
      </c>
      <c r="F232" s="240" t="s">
        <v>307</v>
      </c>
      <c r="G232" s="238"/>
      <c r="H232" s="241">
        <v>98.159999999999997</v>
      </c>
      <c r="I232" s="242"/>
      <c r="J232" s="238"/>
      <c r="K232" s="238"/>
      <c r="L232" s="243"/>
      <c r="M232" s="244"/>
      <c r="N232" s="245"/>
      <c r="O232" s="245"/>
      <c r="P232" s="245"/>
      <c r="Q232" s="245"/>
      <c r="R232" s="245"/>
      <c r="S232" s="245"/>
      <c r="T232" s="246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7" t="s">
        <v>126</v>
      </c>
      <c r="AU232" s="247" t="s">
        <v>84</v>
      </c>
      <c r="AV232" s="14" t="s">
        <v>84</v>
      </c>
      <c r="AW232" s="14" t="s">
        <v>35</v>
      </c>
      <c r="AX232" s="14" t="s">
        <v>74</v>
      </c>
      <c r="AY232" s="247" t="s">
        <v>115</v>
      </c>
    </row>
    <row r="233" s="13" customFormat="1">
      <c r="A233" s="13"/>
      <c r="B233" s="226"/>
      <c r="C233" s="227"/>
      <c r="D233" s="228" t="s">
        <v>126</v>
      </c>
      <c r="E233" s="229" t="s">
        <v>28</v>
      </c>
      <c r="F233" s="230" t="s">
        <v>308</v>
      </c>
      <c r="G233" s="227"/>
      <c r="H233" s="229" t="s">
        <v>28</v>
      </c>
      <c r="I233" s="231"/>
      <c r="J233" s="227"/>
      <c r="K233" s="227"/>
      <c r="L233" s="232"/>
      <c r="M233" s="233"/>
      <c r="N233" s="234"/>
      <c r="O233" s="234"/>
      <c r="P233" s="234"/>
      <c r="Q233" s="234"/>
      <c r="R233" s="234"/>
      <c r="S233" s="234"/>
      <c r="T233" s="235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6" t="s">
        <v>126</v>
      </c>
      <c r="AU233" s="236" t="s">
        <v>84</v>
      </c>
      <c r="AV233" s="13" t="s">
        <v>82</v>
      </c>
      <c r="AW233" s="13" t="s">
        <v>35</v>
      </c>
      <c r="AX233" s="13" t="s">
        <v>74</v>
      </c>
      <c r="AY233" s="236" t="s">
        <v>115</v>
      </c>
    </row>
    <row r="234" s="14" customFormat="1">
      <c r="A234" s="14"/>
      <c r="B234" s="237"/>
      <c r="C234" s="238"/>
      <c r="D234" s="228" t="s">
        <v>126</v>
      </c>
      <c r="E234" s="239" t="s">
        <v>28</v>
      </c>
      <c r="F234" s="240" t="s">
        <v>309</v>
      </c>
      <c r="G234" s="238"/>
      <c r="H234" s="241">
        <v>18.460000000000001</v>
      </c>
      <c r="I234" s="242"/>
      <c r="J234" s="238"/>
      <c r="K234" s="238"/>
      <c r="L234" s="243"/>
      <c r="M234" s="244"/>
      <c r="N234" s="245"/>
      <c r="O234" s="245"/>
      <c r="P234" s="245"/>
      <c r="Q234" s="245"/>
      <c r="R234" s="245"/>
      <c r="S234" s="245"/>
      <c r="T234" s="246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7" t="s">
        <v>126</v>
      </c>
      <c r="AU234" s="247" t="s">
        <v>84</v>
      </c>
      <c r="AV234" s="14" t="s">
        <v>84</v>
      </c>
      <c r="AW234" s="14" t="s">
        <v>35</v>
      </c>
      <c r="AX234" s="14" t="s">
        <v>74</v>
      </c>
      <c r="AY234" s="247" t="s">
        <v>115</v>
      </c>
    </row>
    <row r="235" s="15" customFormat="1">
      <c r="A235" s="15"/>
      <c r="B235" s="248"/>
      <c r="C235" s="249"/>
      <c r="D235" s="228" t="s">
        <v>126</v>
      </c>
      <c r="E235" s="250" t="s">
        <v>28</v>
      </c>
      <c r="F235" s="251" t="s">
        <v>138</v>
      </c>
      <c r="G235" s="249"/>
      <c r="H235" s="252">
        <v>116.62000000000001</v>
      </c>
      <c r="I235" s="253"/>
      <c r="J235" s="249"/>
      <c r="K235" s="249"/>
      <c r="L235" s="254"/>
      <c r="M235" s="255"/>
      <c r="N235" s="256"/>
      <c r="O235" s="256"/>
      <c r="P235" s="256"/>
      <c r="Q235" s="256"/>
      <c r="R235" s="256"/>
      <c r="S235" s="256"/>
      <c r="T235" s="257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58" t="s">
        <v>126</v>
      </c>
      <c r="AU235" s="258" t="s">
        <v>84</v>
      </c>
      <c r="AV235" s="15" t="s">
        <v>122</v>
      </c>
      <c r="AW235" s="15" t="s">
        <v>35</v>
      </c>
      <c r="AX235" s="15" t="s">
        <v>82</v>
      </c>
      <c r="AY235" s="258" t="s">
        <v>115</v>
      </c>
    </row>
    <row r="236" s="2" customFormat="1" ht="24.15" customHeight="1">
      <c r="A236" s="41"/>
      <c r="B236" s="42"/>
      <c r="C236" s="208" t="s">
        <v>310</v>
      </c>
      <c r="D236" s="208" t="s">
        <v>117</v>
      </c>
      <c r="E236" s="209" t="s">
        <v>311</v>
      </c>
      <c r="F236" s="210" t="s">
        <v>312</v>
      </c>
      <c r="G236" s="211" t="s">
        <v>246</v>
      </c>
      <c r="H236" s="212">
        <v>123.68000000000001</v>
      </c>
      <c r="I236" s="213"/>
      <c r="J236" s="214">
        <f>ROUND(I236*H236,2)</f>
        <v>0</v>
      </c>
      <c r="K236" s="210" t="s">
        <v>121</v>
      </c>
      <c r="L236" s="47"/>
      <c r="M236" s="215" t="s">
        <v>28</v>
      </c>
      <c r="N236" s="216" t="s">
        <v>47</v>
      </c>
      <c r="O236" s="88"/>
      <c r="P236" s="217">
        <f>O236*H236</f>
        <v>0</v>
      </c>
      <c r="Q236" s="217">
        <v>0</v>
      </c>
      <c r="R236" s="217">
        <f>Q236*H236</f>
        <v>0</v>
      </c>
      <c r="S236" s="217">
        <v>0</v>
      </c>
      <c r="T236" s="218">
        <f>S236*H236</f>
        <v>0</v>
      </c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R236" s="219" t="s">
        <v>122</v>
      </c>
      <c r="AT236" s="219" t="s">
        <v>117</v>
      </c>
      <c r="AU236" s="219" t="s">
        <v>84</v>
      </c>
      <c r="AY236" s="20" t="s">
        <v>115</v>
      </c>
      <c r="BE236" s="220">
        <f>IF(N236="základní",J236,0)</f>
        <v>0</v>
      </c>
      <c r="BF236" s="220">
        <f>IF(N236="snížená",J236,0)</f>
        <v>0</v>
      </c>
      <c r="BG236" s="220">
        <f>IF(N236="zákl. přenesená",J236,0)</f>
        <v>0</v>
      </c>
      <c r="BH236" s="220">
        <f>IF(N236="sníž. přenesená",J236,0)</f>
        <v>0</v>
      </c>
      <c r="BI236" s="220">
        <f>IF(N236="nulová",J236,0)</f>
        <v>0</v>
      </c>
      <c r="BJ236" s="20" t="s">
        <v>122</v>
      </c>
      <c r="BK236" s="220">
        <f>ROUND(I236*H236,2)</f>
        <v>0</v>
      </c>
      <c r="BL236" s="20" t="s">
        <v>122</v>
      </c>
      <c r="BM236" s="219" t="s">
        <v>313</v>
      </c>
    </row>
    <row r="237" s="2" customFormat="1">
      <c r="A237" s="41"/>
      <c r="B237" s="42"/>
      <c r="C237" s="43"/>
      <c r="D237" s="221" t="s">
        <v>124</v>
      </c>
      <c r="E237" s="43"/>
      <c r="F237" s="222" t="s">
        <v>314</v>
      </c>
      <c r="G237" s="43"/>
      <c r="H237" s="43"/>
      <c r="I237" s="223"/>
      <c r="J237" s="43"/>
      <c r="K237" s="43"/>
      <c r="L237" s="47"/>
      <c r="M237" s="224"/>
      <c r="N237" s="225"/>
      <c r="O237" s="88"/>
      <c r="P237" s="88"/>
      <c r="Q237" s="88"/>
      <c r="R237" s="88"/>
      <c r="S237" s="88"/>
      <c r="T237" s="89"/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T237" s="20" t="s">
        <v>124</v>
      </c>
      <c r="AU237" s="20" t="s">
        <v>84</v>
      </c>
    </row>
    <row r="238" s="13" customFormat="1">
      <c r="A238" s="13"/>
      <c r="B238" s="226"/>
      <c r="C238" s="227"/>
      <c r="D238" s="228" t="s">
        <v>126</v>
      </c>
      <c r="E238" s="229" t="s">
        <v>28</v>
      </c>
      <c r="F238" s="230" t="s">
        <v>305</v>
      </c>
      <c r="G238" s="227"/>
      <c r="H238" s="229" t="s">
        <v>28</v>
      </c>
      <c r="I238" s="231"/>
      <c r="J238" s="227"/>
      <c r="K238" s="227"/>
      <c r="L238" s="232"/>
      <c r="M238" s="233"/>
      <c r="N238" s="234"/>
      <c r="O238" s="234"/>
      <c r="P238" s="234"/>
      <c r="Q238" s="234"/>
      <c r="R238" s="234"/>
      <c r="S238" s="234"/>
      <c r="T238" s="235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6" t="s">
        <v>126</v>
      </c>
      <c r="AU238" s="236" t="s">
        <v>84</v>
      </c>
      <c r="AV238" s="13" t="s">
        <v>82</v>
      </c>
      <c r="AW238" s="13" t="s">
        <v>35</v>
      </c>
      <c r="AX238" s="13" t="s">
        <v>74</v>
      </c>
      <c r="AY238" s="236" t="s">
        <v>115</v>
      </c>
    </row>
    <row r="239" s="13" customFormat="1">
      <c r="A239" s="13"/>
      <c r="B239" s="226"/>
      <c r="C239" s="227"/>
      <c r="D239" s="228" t="s">
        <v>126</v>
      </c>
      <c r="E239" s="229" t="s">
        <v>28</v>
      </c>
      <c r="F239" s="230" t="s">
        <v>306</v>
      </c>
      <c r="G239" s="227"/>
      <c r="H239" s="229" t="s">
        <v>28</v>
      </c>
      <c r="I239" s="231"/>
      <c r="J239" s="227"/>
      <c r="K239" s="227"/>
      <c r="L239" s="232"/>
      <c r="M239" s="233"/>
      <c r="N239" s="234"/>
      <c r="O239" s="234"/>
      <c r="P239" s="234"/>
      <c r="Q239" s="234"/>
      <c r="R239" s="234"/>
      <c r="S239" s="234"/>
      <c r="T239" s="235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6" t="s">
        <v>126</v>
      </c>
      <c r="AU239" s="236" t="s">
        <v>84</v>
      </c>
      <c r="AV239" s="13" t="s">
        <v>82</v>
      </c>
      <c r="AW239" s="13" t="s">
        <v>35</v>
      </c>
      <c r="AX239" s="13" t="s">
        <v>74</v>
      </c>
      <c r="AY239" s="236" t="s">
        <v>115</v>
      </c>
    </row>
    <row r="240" s="14" customFormat="1">
      <c r="A240" s="14"/>
      <c r="B240" s="237"/>
      <c r="C240" s="238"/>
      <c r="D240" s="228" t="s">
        <v>126</v>
      </c>
      <c r="E240" s="239" t="s">
        <v>28</v>
      </c>
      <c r="F240" s="240" t="s">
        <v>315</v>
      </c>
      <c r="G240" s="238"/>
      <c r="H240" s="241">
        <v>123.68000000000001</v>
      </c>
      <c r="I240" s="242"/>
      <c r="J240" s="238"/>
      <c r="K240" s="238"/>
      <c r="L240" s="243"/>
      <c r="M240" s="244"/>
      <c r="N240" s="245"/>
      <c r="O240" s="245"/>
      <c r="P240" s="245"/>
      <c r="Q240" s="245"/>
      <c r="R240" s="245"/>
      <c r="S240" s="245"/>
      <c r="T240" s="246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7" t="s">
        <v>126</v>
      </c>
      <c r="AU240" s="247" t="s">
        <v>84</v>
      </c>
      <c r="AV240" s="14" t="s">
        <v>84</v>
      </c>
      <c r="AW240" s="14" t="s">
        <v>35</v>
      </c>
      <c r="AX240" s="14" t="s">
        <v>82</v>
      </c>
      <c r="AY240" s="247" t="s">
        <v>115</v>
      </c>
    </row>
    <row r="241" s="2" customFormat="1" ht="37.8" customHeight="1">
      <c r="A241" s="41"/>
      <c r="B241" s="42"/>
      <c r="C241" s="208" t="s">
        <v>316</v>
      </c>
      <c r="D241" s="208" t="s">
        <v>117</v>
      </c>
      <c r="E241" s="209" t="s">
        <v>317</v>
      </c>
      <c r="F241" s="210" t="s">
        <v>318</v>
      </c>
      <c r="G241" s="211" t="s">
        <v>246</v>
      </c>
      <c r="H241" s="212">
        <v>16</v>
      </c>
      <c r="I241" s="213"/>
      <c r="J241" s="214">
        <f>ROUND(I241*H241,2)</f>
        <v>0</v>
      </c>
      <c r="K241" s="210" t="s">
        <v>121</v>
      </c>
      <c r="L241" s="47"/>
      <c r="M241" s="215" t="s">
        <v>28</v>
      </c>
      <c r="N241" s="216" t="s">
        <v>47</v>
      </c>
      <c r="O241" s="88"/>
      <c r="P241" s="217">
        <f>O241*H241</f>
        <v>0</v>
      </c>
      <c r="Q241" s="217">
        <v>0.044519999999999997</v>
      </c>
      <c r="R241" s="217">
        <f>Q241*H241</f>
        <v>0.71231999999999995</v>
      </c>
      <c r="S241" s="217">
        <v>0</v>
      </c>
      <c r="T241" s="218">
        <f>S241*H241</f>
        <v>0</v>
      </c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R241" s="219" t="s">
        <v>122</v>
      </c>
      <c r="AT241" s="219" t="s">
        <v>117</v>
      </c>
      <c r="AU241" s="219" t="s">
        <v>84</v>
      </c>
      <c r="AY241" s="20" t="s">
        <v>115</v>
      </c>
      <c r="BE241" s="220">
        <f>IF(N241="základní",J241,0)</f>
        <v>0</v>
      </c>
      <c r="BF241" s="220">
        <f>IF(N241="snížená",J241,0)</f>
        <v>0</v>
      </c>
      <c r="BG241" s="220">
        <f>IF(N241="zákl. přenesená",J241,0)</f>
        <v>0</v>
      </c>
      <c r="BH241" s="220">
        <f>IF(N241="sníž. přenesená",J241,0)</f>
        <v>0</v>
      </c>
      <c r="BI241" s="220">
        <f>IF(N241="nulová",J241,0)</f>
        <v>0</v>
      </c>
      <c r="BJ241" s="20" t="s">
        <v>122</v>
      </c>
      <c r="BK241" s="220">
        <f>ROUND(I241*H241,2)</f>
        <v>0</v>
      </c>
      <c r="BL241" s="20" t="s">
        <v>122</v>
      </c>
      <c r="BM241" s="219" t="s">
        <v>319</v>
      </c>
    </row>
    <row r="242" s="2" customFormat="1">
      <c r="A242" s="41"/>
      <c r="B242" s="42"/>
      <c r="C242" s="43"/>
      <c r="D242" s="221" t="s">
        <v>124</v>
      </c>
      <c r="E242" s="43"/>
      <c r="F242" s="222" t="s">
        <v>320</v>
      </c>
      <c r="G242" s="43"/>
      <c r="H242" s="43"/>
      <c r="I242" s="223"/>
      <c r="J242" s="43"/>
      <c r="K242" s="43"/>
      <c r="L242" s="47"/>
      <c r="M242" s="224"/>
      <c r="N242" s="225"/>
      <c r="O242" s="88"/>
      <c r="P242" s="88"/>
      <c r="Q242" s="88"/>
      <c r="R242" s="88"/>
      <c r="S242" s="88"/>
      <c r="T242" s="89"/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T242" s="20" t="s">
        <v>124</v>
      </c>
      <c r="AU242" s="20" t="s">
        <v>84</v>
      </c>
    </row>
    <row r="243" s="13" customFormat="1">
      <c r="A243" s="13"/>
      <c r="B243" s="226"/>
      <c r="C243" s="227"/>
      <c r="D243" s="228" t="s">
        <v>126</v>
      </c>
      <c r="E243" s="229" t="s">
        <v>28</v>
      </c>
      <c r="F243" s="230" t="s">
        <v>321</v>
      </c>
      <c r="G243" s="227"/>
      <c r="H243" s="229" t="s">
        <v>28</v>
      </c>
      <c r="I243" s="231"/>
      <c r="J243" s="227"/>
      <c r="K243" s="227"/>
      <c r="L243" s="232"/>
      <c r="M243" s="233"/>
      <c r="N243" s="234"/>
      <c r="O243" s="234"/>
      <c r="P243" s="234"/>
      <c r="Q243" s="234"/>
      <c r="R243" s="234"/>
      <c r="S243" s="234"/>
      <c r="T243" s="235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6" t="s">
        <v>126</v>
      </c>
      <c r="AU243" s="236" t="s">
        <v>84</v>
      </c>
      <c r="AV243" s="13" t="s">
        <v>82</v>
      </c>
      <c r="AW243" s="13" t="s">
        <v>35</v>
      </c>
      <c r="AX243" s="13" t="s">
        <v>74</v>
      </c>
      <c r="AY243" s="236" t="s">
        <v>115</v>
      </c>
    </row>
    <row r="244" s="14" customFormat="1">
      <c r="A244" s="14"/>
      <c r="B244" s="237"/>
      <c r="C244" s="238"/>
      <c r="D244" s="228" t="s">
        <v>126</v>
      </c>
      <c r="E244" s="239" t="s">
        <v>28</v>
      </c>
      <c r="F244" s="240" t="s">
        <v>322</v>
      </c>
      <c r="G244" s="238"/>
      <c r="H244" s="241">
        <v>16</v>
      </c>
      <c r="I244" s="242"/>
      <c r="J244" s="238"/>
      <c r="K244" s="238"/>
      <c r="L244" s="243"/>
      <c r="M244" s="244"/>
      <c r="N244" s="245"/>
      <c r="O244" s="245"/>
      <c r="P244" s="245"/>
      <c r="Q244" s="245"/>
      <c r="R244" s="245"/>
      <c r="S244" s="245"/>
      <c r="T244" s="246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7" t="s">
        <v>126</v>
      </c>
      <c r="AU244" s="247" t="s">
        <v>84</v>
      </c>
      <c r="AV244" s="14" t="s">
        <v>84</v>
      </c>
      <c r="AW244" s="14" t="s">
        <v>35</v>
      </c>
      <c r="AX244" s="14" t="s">
        <v>82</v>
      </c>
      <c r="AY244" s="247" t="s">
        <v>115</v>
      </c>
    </row>
    <row r="245" s="12" customFormat="1" ht="22.8" customHeight="1">
      <c r="A245" s="12"/>
      <c r="B245" s="192"/>
      <c r="C245" s="193"/>
      <c r="D245" s="194" t="s">
        <v>73</v>
      </c>
      <c r="E245" s="206" t="s">
        <v>323</v>
      </c>
      <c r="F245" s="206" t="s">
        <v>324</v>
      </c>
      <c r="G245" s="193"/>
      <c r="H245" s="193"/>
      <c r="I245" s="196"/>
      <c r="J245" s="207">
        <f>BK245</f>
        <v>0</v>
      </c>
      <c r="K245" s="193"/>
      <c r="L245" s="198"/>
      <c r="M245" s="199"/>
      <c r="N245" s="200"/>
      <c r="O245" s="200"/>
      <c r="P245" s="201">
        <f>SUM(P246:P251)</f>
        <v>0</v>
      </c>
      <c r="Q245" s="200"/>
      <c r="R245" s="201">
        <f>SUM(R246:R251)</f>
        <v>0</v>
      </c>
      <c r="S245" s="200"/>
      <c r="T245" s="202">
        <f>SUM(T246:T251)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03" t="s">
        <v>82</v>
      </c>
      <c r="AT245" s="204" t="s">
        <v>73</v>
      </c>
      <c r="AU245" s="204" t="s">
        <v>82</v>
      </c>
      <c r="AY245" s="203" t="s">
        <v>115</v>
      </c>
      <c r="BK245" s="205">
        <f>SUM(BK246:BK251)</f>
        <v>0</v>
      </c>
    </row>
    <row r="246" s="2" customFormat="1" ht="16.5" customHeight="1">
      <c r="A246" s="41"/>
      <c r="B246" s="42"/>
      <c r="C246" s="208" t="s">
        <v>325</v>
      </c>
      <c r="D246" s="208" t="s">
        <v>117</v>
      </c>
      <c r="E246" s="209" t="s">
        <v>326</v>
      </c>
      <c r="F246" s="210" t="s">
        <v>327</v>
      </c>
      <c r="G246" s="211" t="s">
        <v>328</v>
      </c>
      <c r="H246" s="212">
        <v>39.060000000000002</v>
      </c>
      <c r="I246" s="213"/>
      <c r="J246" s="214">
        <f>ROUND(I246*H246,2)</f>
        <v>0</v>
      </c>
      <c r="K246" s="210" t="s">
        <v>28</v>
      </c>
      <c r="L246" s="47"/>
      <c r="M246" s="215" t="s">
        <v>28</v>
      </c>
      <c r="N246" s="216" t="s">
        <v>47</v>
      </c>
      <c r="O246" s="88"/>
      <c r="P246" s="217">
        <f>O246*H246</f>
        <v>0</v>
      </c>
      <c r="Q246" s="217">
        <v>0</v>
      </c>
      <c r="R246" s="217">
        <f>Q246*H246</f>
        <v>0</v>
      </c>
      <c r="S246" s="217">
        <v>0</v>
      </c>
      <c r="T246" s="218">
        <f>S246*H246</f>
        <v>0</v>
      </c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R246" s="219" t="s">
        <v>122</v>
      </c>
      <c r="AT246" s="219" t="s">
        <v>117</v>
      </c>
      <c r="AU246" s="219" t="s">
        <v>84</v>
      </c>
      <c r="AY246" s="20" t="s">
        <v>115</v>
      </c>
      <c r="BE246" s="220">
        <f>IF(N246="základní",J246,0)</f>
        <v>0</v>
      </c>
      <c r="BF246" s="220">
        <f>IF(N246="snížená",J246,0)</f>
        <v>0</v>
      </c>
      <c r="BG246" s="220">
        <f>IF(N246="zákl. přenesená",J246,0)</f>
        <v>0</v>
      </c>
      <c r="BH246" s="220">
        <f>IF(N246="sníž. přenesená",J246,0)</f>
        <v>0</v>
      </c>
      <c r="BI246" s="220">
        <f>IF(N246="nulová",J246,0)</f>
        <v>0</v>
      </c>
      <c r="BJ246" s="20" t="s">
        <v>122</v>
      </c>
      <c r="BK246" s="220">
        <f>ROUND(I246*H246,2)</f>
        <v>0</v>
      </c>
      <c r="BL246" s="20" t="s">
        <v>122</v>
      </c>
      <c r="BM246" s="219" t="s">
        <v>329</v>
      </c>
    </row>
    <row r="247" s="13" customFormat="1">
      <c r="A247" s="13"/>
      <c r="B247" s="226"/>
      <c r="C247" s="227"/>
      <c r="D247" s="228" t="s">
        <v>126</v>
      </c>
      <c r="E247" s="229" t="s">
        <v>28</v>
      </c>
      <c r="F247" s="230" t="s">
        <v>330</v>
      </c>
      <c r="G247" s="227"/>
      <c r="H247" s="229" t="s">
        <v>28</v>
      </c>
      <c r="I247" s="231"/>
      <c r="J247" s="227"/>
      <c r="K247" s="227"/>
      <c r="L247" s="232"/>
      <c r="M247" s="233"/>
      <c r="N247" s="234"/>
      <c r="O247" s="234"/>
      <c r="P247" s="234"/>
      <c r="Q247" s="234"/>
      <c r="R247" s="234"/>
      <c r="S247" s="234"/>
      <c r="T247" s="235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6" t="s">
        <v>126</v>
      </c>
      <c r="AU247" s="236" t="s">
        <v>84</v>
      </c>
      <c r="AV247" s="13" t="s">
        <v>82</v>
      </c>
      <c r="AW247" s="13" t="s">
        <v>35</v>
      </c>
      <c r="AX247" s="13" t="s">
        <v>74</v>
      </c>
      <c r="AY247" s="236" t="s">
        <v>115</v>
      </c>
    </row>
    <row r="248" s="14" customFormat="1">
      <c r="A248" s="14"/>
      <c r="B248" s="237"/>
      <c r="C248" s="238"/>
      <c r="D248" s="228" t="s">
        <v>126</v>
      </c>
      <c r="E248" s="239" t="s">
        <v>28</v>
      </c>
      <c r="F248" s="240" t="s">
        <v>331</v>
      </c>
      <c r="G248" s="238"/>
      <c r="H248" s="241">
        <v>39.060000000000002</v>
      </c>
      <c r="I248" s="242"/>
      <c r="J248" s="238"/>
      <c r="K248" s="238"/>
      <c r="L248" s="243"/>
      <c r="M248" s="244"/>
      <c r="N248" s="245"/>
      <c r="O248" s="245"/>
      <c r="P248" s="245"/>
      <c r="Q248" s="245"/>
      <c r="R248" s="245"/>
      <c r="S248" s="245"/>
      <c r="T248" s="246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7" t="s">
        <v>126</v>
      </c>
      <c r="AU248" s="247" t="s">
        <v>84</v>
      </c>
      <c r="AV248" s="14" t="s">
        <v>84</v>
      </c>
      <c r="AW248" s="14" t="s">
        <v>35</v>
      </c>
      <c r="AX248" s="14" t="s">
        <v>82</v>
      </c>
      <c r="AY248" s="247" t="s">
        <v>115</v>
      </c>
    </row>
    <row r="249" s="2" customFormat="1" ht="16.5" customHeight="1">
      <c r="A249" s="41"/>
      <c r="B249" s="42"/>
      <c r="C249" s="208" t="s">
        <v>332</v>
      </c>
      <c r="D249" s="208" t="s">
        <v>117</v>
      </c>
      <c r="E249" s="209" t="s">
        <v>333</v>
      </c>
      <c r="F249" s="210" t="s">
        <v>334</v>
      </c>
      <c r="G249" s="211" t="s">
        <v>328</v>
      </c>
      <c r="H249" s="212">
        <v>0.34999999999999998</v>
      </c>
      <c r="I249" s="213"/>
      <c r="J249" s="214">
        <f>ROUND(I249*H249,2)</f>
        <v>0</v>
      </c>
      <c r="K249" s="210" t="s">
        <v>28</v>
      </c>
      <c r="L249" s="47"/>
      <c r="M249" s="215" t="s">
        <v>28</v>
      </c>
      <c r="N249" s="216" t="s">
        <v>47</v>
      </c>
      <c r="O249" s="88"/>
      <c r="P249" s="217">
        <f>O249*H249</f>
        <v>0</v>
      </c>
      <c r="Q249" s="217">
        <v>0</v>
      </c>
      <c r="R249" s="217">
        <f>Q249*H249</f>
        <v>0</v>
      </c>
      <c r="S249" s="217">
        <v>0</v>
      </c>
      <c r="T249" s="218">
        <f>S249*H249</f>
        <v>0</v>
      </c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R249" s="219" t="s">
        <v>122</v>
      </c>
      <c r="AT249" s="219" t="s">
        <v>117</v>
      </c>
      <c r="AU249" s="219" t="s">
        <v>84</v>
      </c>
      <c r="AY249" s="20" t="s">
        <v>115</v>
      </c>
      <c r="BE249" s="220">
        <f>IF(N249="základní",J249,0)</f>
        <v>0</v>
      </c>
      <c r="BF249" s="220">
        <f>IF(N249="snížená",J249,0)</f>
        <v>0</v>
      </c>
      <c r="BG249" s="220">
        <f>IF(N249="zákl. přenesená",J249,0)</f>
        <v>0</v>
      </c>
      <c r="BH249" s="220">
        <f>IF(N249="sníž. přenesená",J249,0)</f>
        <v>0</v>
      </c>
      <c r="BI249" s="220">
        <f>IF(N249="nulová",J249,0)</f>
        <v>0</v>
      </c>
      <c r="BJ249" s="20" t="s">
        <v>122</v>
      </c>
      <c r="BK249" s="220">
        <f>ROUND(I249*H249,2)</f>
        <v>0</v>
      </c>
      <c r="BL249" s="20" t="s">
        <v>122</v>
      </c>
      <c r="BM249" s="219" t="s">
        <v>335</v>
      </c>
    </row>
    <row r="250" s="13" customFormat="1">
      <c r="A250" s="13"/>
      <c r="B250" s="226"/>
      <c r="C250" s="227"/>
      <c r="D250" s="228" t="s">
        <v>126</v>
      </c>
      <c r="E250" s="229" t="s">
        <v>28</v>
      </c>
      <c r="F250" s="230" t="s">
        <v>336</v>
      </c>
      <c r="G250" s="227"/>
      <c r="H250" s="229" t="s">
        <v>28</v>
      </c>
      <c r="I250" s="231"/>
      <c r="J250" s="227"/>
      <c r="K250" s="227"/>
      <c r="L250" s="232"/>
      <c r="M250" s="233"/>
      <c r="N250" s="234"/>
      <c r="O250" s="234"/>
      <c r="P250" s="234"/>
      <c r="Q250" s="234"/>
      <c r="R250" s="234"/>
      <c r="S250" s="234"/>
      <c r="T250" s="235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6" t="s">
        <v>126</v>
      </c>
      <c r="AU250" s="236" t="s">
        <v>84</v>
      </c>
      <c r="AV250" s="13" t="s">
        <v>82</v>
      </c>
      <c r="AW250" s="13" t="s">
        <v>35</v>
      </c>
      <c r="AX250" s="13" t="s">
        <v>74</v>
      </c>
      <c r="AY250" s="236" t="s">
        <v>115</v>
      </c>
    </row>
    <row r="251" s="14" customFormat="1">
      <c r="A251" s="14"/>
      <c r="B251" s="237"/>
      <c r="C251" s="238"/>
      <c r="D251" s="228" t="s">
        <v>126</v>
      </c>
      <c r="E251" s="239" t="s">
        <v>28</v>
      </c>
      <c r="F251" s="240" t="s">
        <v>337</v>
      </c>
      <c r="G251" s="238"/>
      <c r="H251" s="241">
        <v>0.34999999999999998</v>
      </c>
      <c r="I251" s="242"/>
      <c r="J251" s="238"/>
      <c r="K251" s="238"/>
      <c r="L251" s="243"/>
      <c r="M251" s="244"/>
      <c r="N251" s="245"/>
      <c r="O251" s="245"/>
      <c r="P251" s="245"/>
      <c r="Q251" s="245"/>
      <c r="R251" s="245"/>
      <c r="S251" s="245"/>
      <c r="T251" s="246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7" t="s">
        <v>126</v>
      </c>
      <c r="AU251" s="247" t="s">
        <v>84</v>
      </c>
      <c r="AV251" s="14" t="s">
        <v>84</v>
      </c>
      <c r="AW251" s="14" t="s">
        <v>35</v>
      </c>
      <c r="AX251" s="14" t="s">
        <v>82</v>
      </c>
      <c r="AY251" s="247" t="s">
        <v>115</v>
      </c>
    </row>
    <row r="252" s="12" customFormat="1" ht="22.8" customHeight="1">
      <c r="A252" s="12"/>
      <c r="B252" s="192"/>
      <c r="C252" s="193"/>
      <c r="D252" s="194" t="s">
        <v>73</v>
      </c>
      <c r="E252" s="206" t="s">
        <v>338</v>
      </c>
      <c r="F252" s="206" t="s">
        <v>339</v>
      </c>
      <c r="G252" s="193"/>
      <c r="H252" s="193"/>
      <c r="I252" s="196"/>
      <c r="J252" s="207">
        <f>BK252</f>
        <v>0</v>
      </c>
      <c r="K252" s="193"/>
      <c r="L252" s="198"/>
      <c r="M252" s="199"/>
      <c r="N252" s="200"/>
      <c r="O252" s="200"/>
      <c r="P252" s="201">
        <f>SUM(P253:P254)</f>
        <v>0</v>
      </c>
      <c r="Q252" s="200"/>
      <c r="R252" s="201">
        <f>SUM(R253:R254)</f>
        <v>0</v>
      </c>
      <c r="S252" s="200"/>
      <c r="T252" s="202">
        <f>SUM(T253:T254)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03" t="s">
        <v>82</v>
      </c>
      <c r="AT252" s="204" t="s">
        <v>73</v>
      </c>
      <c r="AU252" s="204" t="s">
        <v>82</v>
      </c>
      <c r="AY252" s="203" t="s">
        <v>115</v>
      </c>
      <c r="BK252" s="205">
        <f>SUM(BK253:BK254)</f>
        <v>0</v>
      </c>
    </row>
    <row r="253" s="2" customFormat="1" ht="21.75" customHeight="1">
      <c r="A253" s="41"/>
      <c r="B253" s="42"/>
      <c r="C253" s="208" t="s">
        <v>340</v>
      </c>
      <c r="D253" s="208" t="s">
        <v>117</v>
      </c>
      <c r="E253" s="209" t="s">
        <v>341</v>
      </c>
      <c r="F253" s="210" t="s">
        <v>342</v>
      </c>
      <c r="G253" s="211" t="s">
        <v>328</v>
      </c>
      <c r="H253" s="212">
        <v>293.64699999999999</v>
      </c>
      <c r="I253" s="213"/>
      <c r="J253" s="214">
        <f>ROUND(I253*H253,2)</f>
        <v>0</v>
      </c>
      <c r="K253" s="210" t="s">
        <v>121</v>
      </c>
      <c r="L253" s="47"/>
      <c r="M253" s="215" t="s">
        <v>28</v>
      </c>
      <c r="N253" s="216" t="s">
        <v>47</v>
      </c>
      <c r="O253" s="88"/>
      <c r="P253" s="217">
        <f>O253*H253</f>
        <v>0</v>
      </c>
      <c r="Q253" s="217">
        <v>0</v>
      </c>
      <c r="R253" s="217">
        <f>Q253*H253</f>
        <v>0</v>
      </c>
      <c r="S253" s="217">
        <v>0</v>
      </c>
      <c r="T253" s="218">
        <f>S253*H253</f>
        <v>0</v>
      </c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R253" s="219" t="s">
        <v>122</v>
      </c>
      <c r="AT253" s="219" t="s">
        <v>117</v>
      </c>
      <c r="AU253" s="219" t="s">
        <v>84</v>
      </c>
      <c r="AY253" s="20" t="s">
        <v>115</v>
      </c>
      <c r="BE253" s="220">
        <f>IF(N253="základní",J253,0)</f>
        <v>0</v>
      </c>
      <c r="BF253" s="220">
        <f>IF(N253="snížená",J253,0)</f>
        <v>0</v>
      </c>
      <c r="BG253" s="220">
        <f>IF(N253="zákl. přenesená",J253,0)</f>
        <v>0</v>
      </c>
      <c r="BH253" s="220">
        <f>IF(N253="sníž. přenesená",J253,0)</f>
        <v>0</v>
      </c>
      <c r="BI253" s="220">
        <f>IF(N253="nulová",J253,0)</f>
        <v>0</v>
      </c>
      <c r="BJ253" s="20" t="s">
        <v>122</v>
      </c>
      <c r="BK253" s="220">
        <f>ROUND(I253*H253,2)</f>
        <v>0</v>
      </c>
      <c r="BL253" s="20" t="s">
        <v>122</v>
      </c>
      <c r="BM253" s="219" t="s">
        <v>343</v>
      </c>
    </row>
    <row r="254" s="2" customFormat="1">
      <c r="A254" s="41"/>
      <c r="B254" s="42"/>
      <c r="C254" s="43"/>
      <c r="D254" s="221" t="s">
        <v>124</v>
      </c>
      <c r="E254" s="43"/>
      <c r="F254" s="222" t="s">
        <v>344</v>
      </c>
      <c r="G254" s="43"/>
      <c r="H254" s="43"/>
      <c r="I254" s="223"/>
      <c r="J254" s="43"/>
      <c r="K254" s="43"/>
      <c r="L254" s="47"/>
      <c r="M254" s="280"/>
      <c r="N254" s="281"/>
      <c r="O254" s="282"/>
      <c r="P254" s="282"/>
      <c r="Q254" s="282"/>
      <c r="R254" s="282"/>
      <c r="S254" s="282"/>
      <c r="T254" s="283"/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T254" s="20" t="s">
        <v>124</v>
      </c>
      <c r="AU254" s="20" t="s">
        <v>84</v>
      </c>
    </row>
    <row r="255" s="2" customFormat="1" ht="6.96" customHeight="1">
      <c r="A255" s="41"/>
      <c r="B255" s="63"/>
      <c r="C255" s="64"/>
      <c r="D255" s="64"/>
      <c r="E255" s="64"/>
      <c r="F255" s="64"/>
      <c r="G255" s="64"/>
      <c r="H255" s="64"/>
      <c r="I255" s="64"/>
      <c r="J255" s="64"/>
      <c r="K255" s="64"/>
      <c r="L255" s="47"/>
      <c r="M255" s="41"/>
      <c r="O255" s="41"/>
      <c r="P255" s="41"/>
      <c r="Q255" s="41"/>
      <c r="R255" s="41"/>
      <c r="S255" s="41"/>
      <c r="T255" s="41"/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</row>
  </sheetData>
  <sheetProtection sheet="1" autoFilter="0" formatColumns="0" formatRows="0" objects="1" scenarios="1" spinCount="100000" saltValue="kvw+8EBW3RQCBhBdmv3clYQe0nw359g6f61nOZ3Ro2x6h+gXJCGs5oI7BW2DpBGrecD0ukaFOXRkfEQJXNxuXg==" hashValue="fnhUPavRrUxgSP2wZvmOt1SAVc7M0ISfVpybx2KZ7O0JnmmsJ9g77lrZrJWwDJNPIHmRDE9grcrboXLz7nhoIg==" algorithmName="SHA-512" password="CC35"/>
  <autoFilter ref="C83:K254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8" r:id="rId1" display="https://podminky.urs.cz/item/CS_URS_2024_02/111103213"/>
    <hyperlink ref="F92" r:id="rId2" display="https://podminky.urs.cz/item/CS_URS_2024_02/114203201"/>
    <hyperlink ref="F99" r:id="rId3" display="https://podminky.urs.cz/item/CS_URS_2024_02/114203301"/>
    <hyperlink ref="F103" r:id="rId4" display="https://podminky.urs.cz/item/CS_URS_2024_02/11420330R"/>
    <hyperlink ref="F111" r:id="rId5" display="https://podminky.urs.cz/item/CS_URS_2024_02/124253101"/>
    <hyperlink ref="F115" r:id="rId6" display="https://podminky.urs.cz/item/CS_URS_2024_02/127451111"/>
    <hyperlink ref="F119" r:id="rId7" display="https://podminky.urs.cz/item/CS_URS_2024_02/162251102"/>
    <hyperlink ref="F126" r:id="rId8" display="https://podminky.urs.cz/item/CS_URS_2024_02/162251122"/>
    <hyperlink ref="F133" r:id="rId9" display="https://podminky.urs.cz/item/CS_URS_2024_02/162751115"/>
    <hyperlink ref="F137" r:id="rId10" display="https://podminky.urs.cz/item/CS_URS_2024_02/162751137"/>
    <hyperlink ref="F141" r:id="rId11" display="https://podminky.urs.cz/item/CS_URS_2024_02/162751139"/>
    <hyperlink ref="F145" r:id="rId12" display="https://podminky.urs.cz/item/CS_URS_2024_02/167151102"/>
    <hyperlink ref="F149" r:id="rId13" display="https://podminky.urs.cz/item/CS_URS_2024_02/167151101"/>
    <hyperlink ref="F159" r:id="rId14" display="https://podminky.urs.cz/item/CS_URS_2024_02/171151111"/>
    <hyperlink ref="F163" r:id="rId15" display="https://podminky.urs.cz/item/CS_URS_2024_02/171153101"/>
    <hyperlink ref="F167" r:id="rId16" display="https://podminky.urs.cz/item/CS_URS_2024_02/171251201"/>
    <hyperlink ref="F179" r:id="rId17" display="https://podminky.urs.cz/item/CS_URS_2024_02/181411121"/>
    <hyperlink ref="F187" r:id="rId18" display="https://podminky.urs.cz/item/CS_URS_2024_02/181411122"/>
    <hyperlink ref="F200" r:id="rId19" display="https://podminky.urs.cz/item/CS_URS_2024_02/181951112"/>
    <hyperlink ref="F208" r:id="rId20" display="https://podminky.urs.cz/item/CS_URS_2024_02/182151111"/>
    <hyperlink ref="F216" r:id="rId21" display="https://podminky.urs.cz/item/CS_URS_2024_02/182251101"/>
    <hyperlink ref="F224" r:id="rId22" display="https://podminky.urs.cz/item/CS_URS_2024_02/185803106"/>
    <hyperlink ref="F229" r:id="rId23" display="https://podminky.urs.cz/item/CS_URS_2024_02/462512370"/>
    <hyperlink ref="F237" r:id="rId24" display="https://podminky.urs.cz/item/CS_URS_2024_02/462519003"/>
    <hyperlink ref="F242" r:id="rId25" display="https://podminky.urs.cz/item/CS_URS_2024_02/465516217"/>
    <hyperlink ref="F254" r:id="rId26" display="https://podminky.urs.cz/item/CS_URS_2024_02/998332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87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84</v>
      </c>
    </row>
    <row r="4" s="1" customFormat="1" ht="24.96" customHeight="1">
      <c r="B4" s="23"/>
      <c r="D4" s="134" t="s">
        <v>88</v>
      </c>
      <c r="L4" s="23"/>
      <c r="M4" s="135" t="s">
        <v>10</v>
      </c>
      <c r="AT4" s="20" t="s">
        <v>35</v>
      </c>
    </row>
    <row r="5" s="1" customFormat="1" ht="6.96" customHeight="1">
      <c r="B5" s="23"/>
      <c r="L5" s="23"/>
    </row>
    <row r="6" s="1" customFormat="1" ht="12" customHeight="1">
      <c r="B6" s="23"/>
      <c r="D6" s="136" t="s">
        <v>16</v>
      </c>
      <c r="L6" s="23"/>
    </row>
    <row r="7" s="1" customFormat="1" ht="16.5" customHeight="1">
      <c r="B7" s="23"/>
      <c r="E7" s="137" t="str">
        <f>'Rekapitulace stavby'!K6</f>
        <v>Mrlina, Budiměřice, oprava nátrží, ř. km 3,100 - 3,200</v>
      </c>
      <c r="F7" s="136"/>
      <c r="G7" s="136"/>
      <c r="H7" s="136"/>
      <c r="L7" s="23"/>
    </row>
    <row r="8" s="2" customFormat="1" ht="12" customHeight="1">
      <c r="A8" s="41"/>
      <c r="B8" s="47"/>
      <c r="C8" s="41"/>
      <c r="D8" s="136" t="s">
        <v>89</v>
      </c>
      <c r="E8" s="41"/>
      <c r="F8" s="41"/>
      <c r="G8" s="41"/>
      <c r="H8" s="41"/>
      <c r="I8" s="41"/>
      <c r="J8" s="41"/>
      <c r="K8" s="41"/>
      <c r="L8" s="138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9" t="s">
        <v>345</v>
      </c>
      <c r="F9" s="41"/>
      <c r="G9" s="41"/>
      <c r="H9" s="41"/>
      <c r="I9" s="41"/>
      <c r="J9" s="41"/>
      <c r="K9" s="41"/>
      <c r="L9" s="13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6" t="s">
        <v>18</v>
      </c>
      <c r="E11" s="41"/>
      <c r="F11" s="140" t="s">
        <v>28</v>
      </c>
      <c r="G11" s="41"/>
      <c r="H11" s="41"/>
      <c r="I11" s="136" t="s">
        <v>20</v>
      </c>
      <c r="J11" s="140" t="s">
        <v>21</v>
      </c>
      <c r="K11" s="41"/>
      <c r="L11" s="13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6" t="s">
        <v>22</v>
      </c>
      <c r="E12" s="41"/>
      <c r="F12" s="140" t="s">
        <v>23</v>
      </c>
      <c r="G12" s="41"/>
      <c r="H12" s="41"/>
      <c r="I12" s="136" t="s">
        <v>24</v>
      </c>
      <c r="J12" s="141" t="str">
        <f>'Rekapitulace stavby'!AN8</f>
        <v>21. 10. 2021</v>
      </c>
      <c r="K12" s="41"/>
      <c r="L12" s="13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6" t="s">
        <v>26</v>
      </c>
      <c r="E14" s="41"/>
      <c r="F14" s="41"/>
      <c r="G14" s="41"/>
      <c r="H14" s="41"/>
      <c r="I14" s="136" t="s">
        <v>27</v>
      </c>
      <c r="J14" s="140" t="s">
        <v>28</v>
      </c>
      <c r="K14" s="41"/>
      <c r="L14" s="13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40" t="s">
        <v>29</v>
      </c>
      <c r="F15" s="41"/>
      <c r="G15" s="41"/>
      <c r="H15" s="41"/>
      <c r="I15" s="136" t="s">
        <v>30</v>
      </c>
      <c r="J15" s="140" t="s">
        <v>28</v>
      </c>
      <c r="K15" s="41"/>
      <c r="L15" s="13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6" t="s">
        <v>31</v>
      </c>
      <c r="E17" s="41"/>
      <c r="F17" s="41"/>
      <c r="G17" s="41"/>
      <c r="H17" s="41"/>
      <c r="I17" s="136" t="s">
        <v>27</v>
      </c>
      <c r="J17" s="36" t="str">
        <f>'Rekapitulace stavby'!AN13</f>
        <v>Vyplň údaj</v>
      </c>
      <c r="K17" s="41"/>
      <c r="L17" s="13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40"/>
      <c r="G18" s="140"/>
      <c r="H18" s="140"/>
      <c r="I18" s="136" t="s">
        <v>30</v>
      </c>
      <c r="J18" s="36" t="str">
        <f>'Rekapitulace stavby'!AN14</f>
        <v>Vyplň údaj</v>
      </c>
      <c r="K18" s="41"/>
      <c r="L18" s="13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6" t="s">
        <v>33</v>
      </c>
      <c r="E20" s="41"/>
      <c r="F20" s="41"/>
      <c r="G20" s="41"/>
      <c r="H20" s="41"/>
      <c r="I20" s="136" t="s">
        <v>27</v>
      </c>
      <c r="J20" s="140" t="s">
        <v>28</v>
      </c>
      <c r="K20" s="41"/>
      <c r="L20" s="13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40" t="s">
        <v>34</v>
      </c>
      <c r="F21" s="41"/>
      <c r="G21" s="41"/>
      <c r="H21" s="41"/>
      <c r="I21" s="136" t="s">
        <v>30</v>
      </c>
      <c r="J21" s="140" t="s">
        <v>28</v>
      </c>
      <c r="K21" s="41"/>
      <c r="L21" s="13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6" t="s">
        <v>36</v>
      </c>
      <c r="E23" s="41"/>
      <c r="F23" s="41"/>
      <c r="G23" s="41"/>
      <c r="H23" s="41"/>
      <c r="I23" s="136" t="s">
        <v>27</v>
      </c>
      <c r="J23" s="140" t="s">
        <v>28</v>
      </c>
      <c r="K23" s="41"/>
      <c r="L23" s="13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40" t="s">
        <v>37</v>
      </c>
      <c r="F24" s="41"/>
      <c r="G24" s="41"/>
      <c r="H24" s="41"/>
      <c r="I24" s="136" t="s">
        <v>30</v>
      </c>
      <c r="J24" s="140" t="s">
        <v>28</v>
      </c>
      <c r="K24" s="41"/>
      <c r="L24" s="13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6" t="s">
        <v>38</v>
      </c>
      <c r="E26" s="41"/>
      <c r="F26" s="41"/>
      <c r="G26" s="41"/>
      <c r="H26" s="41"/>
      <c r="I26" s="41"/>
      <c r="J26" s="41"/>
      <c r="K26" s="41"/>
      <c r="L26" s="13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47.25" customHeight="1">
      <c r="A27" s="142"/>
      <c r="B27" s="143"/>
      <c r="C27" s="142"/>
      <c r="D27" s="142"/>
      <c r="E27" s="144" t="s">
        <v>39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6"/>
      <c r="E29" s="146"/>
      <c r="F29" s="146"/>
      <c r="G29" s="146"/>
      <c r="H29" s="146"/>
      <c r="I29" s="146"/>
      <c r="J29" s="146"/>
      <c r="K29" s="146"/>
      <c r="L29" s="13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7" t="s">
        <v>40</v>
      </c>
      <c r="E30" s="41"/>
      <c r="F30" s="41"/>
      <c r="G30" s="41"/>
      <c r="H30" s="41"/>
      <c r="I30" s="41"/>
      <c r="J30" s="148">
        <f>ROUND(J84, 2)</f>
        <v>0</v>
      </c>
      <c r="K30" s="41"/>
      <c r="L30" s="13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6"/>
      <c r="E31" s="146"/>
      <c r="F31" s="146"/>
      <c r="G31" s="146"/>
      <c r="H31" s="146"/>
      <c r="I31" s="146"/>
      <c r="J31" s="146"/>
      <c r="K31" s="146"/>
      <c r="L31" s="13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9" t="s">
        <v>42</v>
      </c>
      <c r="G32" s="41"/>
      <c r="H32" s="41"/>
      <c r="I32" s="149" t="s">
        <v>41</v>
      </c>
      <c r="J32" s="149" t="s">
        <v>43</v>
      </c>
      <c r="K32" s="41"/>
      <c r="L32" s="13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hidden="1" s="2" customFormat="1" ht="14.4" customHeight="1">
      <c r="A33" s="41"/>
      <c r="B33" s="47"/>
      <c r="C33" s="41"/>
      <c r="D33" s="150" t="s">
        <v>44</v>
      </c>
      <c r="E33" s="136" t="s">
        <v>45</v>
      </c>
      <c r="F33" s="151">
        <f>ROUND((SUM(BE84:BE155)),  2)</f>
        <v>0</v>
      </c>
      <c r="G33" s="41"/>
      <c r="H33" s="41"/>
      <c r="I33" s="152">
        <v>0.20999999999999999</v>
      </c>
      <c r="J33" s="151">
        <f>ROUND(((SUM(BE84:BE155))*I33),  2)</f>
        <v>0</v>
      </c>
      <c r="K33" s="41"/>
      <c r="L33" s="13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hidden="1" s="2" customFormat="1" ht="14.4" customHeight="1">
      <c r="A34" s="41"/>
      <c r="B34" s="47"/>
      <c r="C34" s="41"/>
      <c r="D34" s="41"/>
      <c r="E34" s="136" t="s">
        <v>46</v>
      </c>
      <c r="F34" s="151">
        <f>ROUND((SUM(BF84:BF155)),  2)</f>
        <v>0</v>
      </c>
      <c r="G34" s="41"/>
      <c r="H34" s="41"/>
      <c r="I34" s="152">
        <v>0.14999999999999999</v>
      </c>
      <c r="J34" s="151">
        <f>ROUND(((SUM(BF84:BF155))*I34),  2)</f>
        <v>0</v>
      </c>
      <c r="K34" s="41"/>
      <c r="L34" s="13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36" t="s">
        <v>44</v>
      </c>
      <c r="E35" s="136" t="s">
        <v>47</v>
      </c>
      <c r="F35" s="151">
        <f>ROUND((SUM(BG84:BG155)),  2)</f>
        <v>0</v>
      </c>
      <c r="G35" s="41"/>
      <c r="H35" s="41"/>
      <c r="I35" s="152">
        <v>0.20999999999999999</v>
      </c>
      <c r="J35" s="151">
        <f>0</f>
        <v>0</v>
      </c>
      <c r="K35" s="41"/>
      <c r="L35" s="13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36" t="s">
        <v>48</v>
      </c>
      <c r="F36" s="151">
        <f>ROUND((SUM(BH84:BH155)),  2)</f>
        <v>0</v>
      </c>
      <c r="G36" s="41"/>
      <c r="H36" s="41"/>
      <c r="I36" s="152">
        <v>0.14999999999999999</v>
      </c>
      <c r="J36" s="151">
        <f>0</f>
        <v>0</v>
      </c>
      <c r="K36" s="41"/>
      <c r="L36" s="13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6" t="s">
        <v>49</v>
      </c>
      <c r="F37" s="151">
        <f>ROUND((SUM(BI84:BI155)),  2)</f>
        <v>0</v>
      </c>
      <c r="G37" s="41"/>
      <c r="H37" s="41"/>
      <c r="I37" s="152">
        <v>0</v>
      </c>
      <c r="J37" s="151">
        <f>0</f>
        <v>0</v>
      </c>
      <c r="K37" s="41"/>
      <c r="L37" s="13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3"/>
      <c r="D39" s="154" t="s">
        <v>50</v>
      </c>
      <c r="E39" s="155"/>
      <c r="F39" s="155"/>
      <c r="G39" s="156" t="s">
        <v>51</v>
      </c>
      <c r="H39" s="157" t="s">
        <v>52</v>
      </c>
      <c r="I39" s="155"/>
      <c r="J39" s="158">
        <f>SUM(J30:J37)</f>
        <v>0</v>
      </c>
      <c r="K39" s="159"/>
      <c r="L39" s="13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91</v>
      </c>
      <c r="D45" s="43"/>
      <c r="E45" s="43"/>
      <c r="F45" s="43"/>
      <c r="G45" s="43"/>
      <c r="H45" s="43"/>
      <c r="I45" s="43"/>
      <c r="J45" s="43"/>
      <c r="K45" s="43"/>
      <c r="L45" s="138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4" t="str">
        <f>E7</f>
        <v>Mrlina, Budiměřice, oprava nátrží, ř. km 3,100 - 3,200</v>
      </c>
      <c r="F48" s="35"/>
      <c r="G48" s="35"/>
      <c r="H48" s="35"/>
      <c r="I48" s="43"/>
      <c r="J48" s="43"/>
      <c r="K48" s="43"/>
      <c r="L48" s="13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89</v>
      </c>
      <c r="D49" s="43"/>
      <c r="E49" s="43"/>
      <c r="F49" s="43"/>
      <c r="G49" s="43"/>
      <c r="H49" s="43"/>
      <c r="I49" s="43"/>
      <c r="J49" s="43"/>
      <c r="K49" s="43"/>
      <c r="L49" s="13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3" t="str">
        <f>E9</f>
        <v>VON - Vedlejší a ostatní náklady</v>
      </c>
      <c r="F50" s="43"/>
      <c r="G50" s="43"/>
      <c r="H50" s="43"/>
      <c r="I50" s="43"/>
      <c r="J50" s="43"/>
      <c r="K50" s="43"/>
      <c r="L50" s="13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22</v>
      </c>
      <c r="D52" s="43"/>
      <c r="E52" s="43"/>
      <c r="F52" s="30" t="str">
        <f>F12</f>
        <v>Budiměřice</v>
      </c>
      <c r="G52" s="43"/>
      <c r="H52" s="43"/>
      <c r="I52" s="35" t="s">
        <v>24</v>
      </c>
      <c r="J52" s="76" t="str">
        <f>IF(J12="","",J12)</f>
        <v>21. 10. 2021</v>
      </c>
      <c r="K52" s="43"/>
      <c r="L52" s="13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40.05" customHeight="1">
      <c r="A54" s="41"/>
      <c r="B54" s="42"/>
      <c r="C54" s="35" t="s">
        <v>26</v>
      </c>
      <c r="D54" s="43"/>
      <c r="E54" s="43"/>
      <c r="F54" s="30" t="str">
        <f>E15</f>
        <v>Povodí Labe, státní podnik, závod Jablonec n/N.</v>
      </c>
      <c r="G54" s="43"/>
      <c r="H54" s="43"/>
      <c r="I54" s="35" t="s">
        <v>33</v>
      </c>
      <c r="J54" s="39" t="str">
        <f>E21</f>
        <v>Povodí Labe, státní podnik, OIČ, Hradec Králové</v>
      </c>
      <c r="K54" s="43"/>
      <c r="L54" s="13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36</v>
      </c>
      <c r="J55" s="39" t="str">
        <f>E24</f>
        <v>Ing. Eva Morkesová</v>
      </c>
      <c r="K55" s="43"/>
      <c r="L55" s="13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5" t="s">
        <v>92</v>
      </c>
      <c r="D57" s="166"/>
      <c r="E57" s="166"/>
      <c r="F57" s="166"/>
      <c r="G57" s="166"/>
      <c r="H57" s="166"/>
      <c r="I57" s="166"/>
      <c r="J57" s="167" t="s">
        <v>93</v>
      </c>
      <c r="K57" s="166"/>
      <c r="L57" s="13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8" t="s">
        <v>72</v>
      </c>
      <c r="D59" s="43"/>
      <c r="E59" s="43"/>
      <c r="F59" s="43"/>
      <c r="G59" s="43"/>
      <c r="H59" s="43"/>
      <c r="I59" s="43"/>
      <c r="J59" s="106">
        <f>J84</f>
        <v>0</v>
      </c>
      <c r="K59" s="43"/>
      <c r="L59" s="13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94</v>
      </c>
    </row>
    <row r="60" s="9" customFormat="1" ht="24.96" customHeight="1">
      <c r="A60" s="9"/>
      <c r="B60" s="169"/>
      <c r="C60" s="170"/>
      <c r="D60" s="171" t="s">
        <v>346</v>
      </c>
      <c r="E60" s="172"/>
      <c r="F60" s="172"/>
      <c r="G60" s="172"/>
      <c r="H60" s="172"/>
      <c r="I60" s="172"/>
      <c r="J60" s="173">
        <f>J85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347</v>
      </c>
      <c r="E61" s="178"/>
      <c r="F61" s="178"/>
      <c r="G61" s="178"/>
      <c r="H61" s="178"/>
      <c r="I61" s="178"/>
      <c r="J61" s="179">
        <f>J86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76"/>
      <c r="D62" s="177" t="s">
        <v>348</v>
      </c>
      <c r="E62" s="178"/>
      <c r="F62" s="178"/>
      <c r="G62" s="178"/>
      <c r="H62" s="178"/>
      <c r="I62" s="178"/>
      <c r="J62" s="179">
        <f>J112</f>
        <v>0</v>
      </c>
      <c r="K62" s="176"/>
      <c r="L62" s="18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5"/>
      <c r="C63" s="176"/>
      <c r="D63" s="177" t="s">
        <v>349</v>
      </c>
      <c r="E63" s="178"/>
      <c r="F63" s="178"/>
      <c r="G63" s="178"/>
      <c r="H63" s="178"/>
      <c r="I63" s="178"/>
      <c r="J63" s="179">
        <f>J118</f>
        <v>0</v>
      </c>
      <c r="K63" s="176"/>
      <c r="L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5"/>
      <c r="C64" s="176"/>
      <c r="D64" s="177" t="s">
        <v>350</v>
      </c>
      <c r="E64" s="178"/>
      <c r="F64" s="178"/>
      <c r="G64" s="178"/>
      <c r="H64" s="178"/>
      <c r="I64" s="178"/>
      <c r="J64" s="179">
        <f>J123</f>
        <v>0</v>
      </c>
      <c r="K64" s="176"/>
      <c r="L64" s="18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1"/>
      <c r="B65" s="42"/>
      <c r="C65" s="43"/>
      <c r="D65" s="43"/>
      <c r="E65" s="43"/>
      <c r="F65" s="43"/>
      <c r="G65" s="43"/>
      <c r="H65" s="43"/>
      <c r="I65" s="43"/>
      <c r="J65" s="43"/>
      <c r="K65" s="43"/>
      <c r="L65" s="138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6" s="2" customFormat="1" ht="6.96" customHeight="1">
      <c r="A66" s="41"/>
      <c r="B66" s="63"/>
      <c r="C66" s="64"/>
      <c r="D66" s="64"/>
      <c r="E66" s="64"/>
      <c r="F66" s="64"/>
      <c r="G66" s="64"/>
      <c r="H66" s="64"/>
      <c r="I66" s="64"/>
      <c r="J66" s="64"/>
      <c r="K66" s="64"/>
      <c r="L66" s="138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70" s="2" customFormat="1" ht="6.96" customHeight="1">
      <c r="A70" s="41"/>
      <c r="B70" s="65"/>
      <c r="C70" s="66"/>
      <c r="D70" s="66"/>
      <c r="E70" s="66"/>
      <c r="F70" s="66"/>
      <c r="G70" s="66"/>
      <c r="H70" s="66"/>
      <c r="I70" s="66"/>
      <c r="J70" s="66"/>
      <c r="K70" s="66"/>
      <c r="L70" s="138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24.96" customHeight="1">
      <c r="A71" s="41"/>
      <c r="B71" s="42"/>
      <c r="C71" s="26" t="s">
        <v>100</v>
      </c>
      <c r="D71" s="43"/>
      <c r="E71" s="43"/>
      <c r="F71" s="43"/>
      <c r="G71" s="43"/>
      <c r="H71" s="43"/>
      <c r="I71" s="43"/>
      <c r="J71" s="43"/>
      <c r="K71" s="43"/>
      <c r="L71" s="138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6.96" customHeight="1">
      <c r="A72" s="41"/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138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2" customHeight="1">
      <c r="A73" s="41"/>
      <c r="B73" s="42"/>
      <c r="C73" s="35" t="s">
        <v>16</v>
      </c>
      <c r="D73" s="43"/>
      <c r="E73" s="43"/>
      <c r="F73" s="43"/>
      <c r="G73" s="43"/>
      <c r="H73" s="43"/>
      <c r="I73" s="43"/>
      <c r="J73" s="43"/>
      <c r="K73" s="43"/>
      <c r="L73" s="138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6.5" customHeight="1">
      <c r="A74" s="41"/>
      <c r="B74" s="42"/>
      <c r="C74" s="43"/>
      <c r="D74" s="43"/>
      <c r="E74" s="164" t="str">
        <f>E7</f>
        <v>Mrlina, Budiměřice, oprava nátrží, ř. km 3,100 - 3,200</v>
      </c>
      <c r="F74" s="35"/>
      <c r="G74" s="35"/>
      <c r="H74" s="35"/>
      <c r="I74" s="43"/>
      <c r="J74" s="43"/>
      <c r="K74" s="43"/>
      <c r="L74" s="13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2" customHeight="1">
      <c r="A75" s="41"/>
      <c r="B75" s="42"/>
      <c r="C75" s="35" t="s">
        <v>89</v>
      </c>
      <c r="D75" s="43"/>
      <c r="E75" s="43"/>
      <c r="F75" s="43"/>
      <c r="G75" s="43"/>
      <c r="H75" s="43"/>
      <c r="I75" s="43"/>
      <c r="J75" s="43"/>
      <c r="K75" s="43"/>
      <c r="L75" s="13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6.5" customHeight="1">
      <c r="A76" s="41"/>
      <c r="B76" s="42"/>
      <c r="C76" s="43"/>
      <c r="D76" s="43"/>
      <c r="E76" s="73" t="str">
        <f>E9</f>
        <v>VON - Vedlejší a ostatní náklady</v>
      </c>
      <c r="F76" s="43"/>
      <c r="G76" s="43"/>
      <c r="H76" s="43"/>
      <c r="I76" s="43"/>
      <c r="J76" s="43"/>
      <c r="K76" s="43"/>
      <c r="L76" s="13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3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22</v>
      </c>
      <c r="D78" s="43"/>
      <c r="E78" s="43"/>
      <c r="F78" s="30" t="str">
        <f>F12</f>
        <v>Budiměřice</v>
      </c>
      <c r="G78" s="43"/>
      <c r="H78" s="43"/>
      <c r="I78" s="35" t="s">
        <v>24</v>
      </c>
      <c r="J78" s="76" t="str">
        <f>IF(J12="","",J12)</f>
        <v>21. 10. 2021</v>
      </c>
      <c r="K78" s="43"/>
      <c r="L78" s="13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6.96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13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40.05" customHeight="1">
      <c r="A80" s="41"/>
      <c r="B80" s="42"/>
      <c r="C80" s="35" t="s">
        <v>26</v>
      </c>
      <c r="D80" s="43"/>
      <c r="E80" s="43"/>
      <c r="F80" s="30" t="str">
        <f>E15</f>
        <v>Povodí Labe, státní podnik, závod Jablonec n/N.</v>
      </c>
      <c r="G80" s="43"/>
      <c r="H80" s="43"/>
      <c r="I80" s="35" t="s">
        <v>33</v>
      </c>
      <c r="J80" s="39" t="str">
        <f>E21</f>
        <v>Povodí Labe, státní podnik, OIČ, Hradec Králové</v>
      </c>
      <c r="K80" s="43"/>
      <c r="L80" s="13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5.15" customHeight="1">
      <c r="A81" s="41"/>
      <c r="B81" s="42"/>
      <c r="C81" s="35" t="s">
        <v>31</v>
      </c>
      <c r="D81" s="43"/>
      <c r="E81" s="43"/>
      <c r="F81" s="30" t="str">
        <f>IF(E18="","",E18)</f>
        <v>Vyplň údaj</v>
      </c>
      <c r="G81" s="43"/>
      <c r="H81" s="43"/>
      <c r="I81" s="35" t="s">
        <v>36</v>
      </c>
      <c r="J81" s="39" t="str">
        <f>E24</f>
        <v>Ing. Eva Morkesová</v>
      </c>
      <c r="K81" s="43"/>
      <c r="L81" s="13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0.32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3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11" customFormat="1" ht="29.28" customHeight="1">
      <c r="A83" s="181"/>
      <c r="B83" s="182"/>
      <c r="C83" s="183" t="s">
        <v>101</v>
      </c>
      <c r="D83" s="184" t="s">
        <v>59</v>
      </c>
      <c r="E83" s="184" t="s">
        <v>55</v>
      </c>
      <c r="F83" s="184" t="s">
        <v>56</v>
      </c>
      <c r="G83" s="184" t="s">
        <v>102</v>
      </c>
      <c r="H83" s="184" t="s">
        <v>103</v>
      </c>
      <c r="I83" s="184" t="s">
        <v>104</v>
      </c>
      <c r="J83" s="184" t="s">
        <v>93</v>
      </c>
      <c r="K83" s="185" t="s">
        <v>105</v>
      </c>
      <c r="L83" s="186"/>
      <c r="M83" s="96" t="s">
        <v>28</v>
      </c>
      <c r="N83" s="97" t="s">
        <v>44</v>
      </c>
      <c r="O83" s="97" t="s">
        <v>106</v>
      </c>
      <c r="P83" s="97" t="s">
        <v>107</v>
      </c>
      <c r="Q83" s="97" t="s">
        <v>108</v>
      </c>
      <c r="R83" s="97" t="s">
        <v>109</v>
      </c>
      <c r="S83" s="97" t="s">
        <v>110</v>
      </c>
      <c r="T83" s="98" t="s">
        <v>111</v>
      </c>
      <c r="U83" s="181"/>
      <c r="V83" s="181"/>
      <c r="W83" s="181"/>
      <c r="X83" s="181"/>
      <c r="Y83" s="181"/>
      <c r="Z83" s="181"/>
      <c r="AA83" s="181"/>
      <c r="AB83" s="181"/>
      <c r="AC83" s="181"/>
      <c r="AD83" s="181"/>
      <c r="AE83" s="181"/>
    </row>
    <row r="84" s="2" customFormat="1" ht="22.8" customHeight="1">
      <c r="A84" s="41"/>
      <c r="B84" s="42"/>
      <c r="C84" s="103" t="s">
        <v>112</v>
      </c>
      <c r="D84" s="43"/>
      <c r="E84" s="43"/>
      <c r="F84" s="43"/>
      <c r="G84" s="43"/>
      <c r="H84" s="43"/>
      <c r="I84" s="43"/>
      <c r="J84" s="187">
        <f>BK84</f>
        <v>0</v>
      </c>
      <c r="K84" s="43"/>
      <c r="L84" s="47"/>
      <c r="M84" s="99"/>
      <c r="N84" s="188"/>
      <c r="O84" s="100"/>
      <c r="P84" s="189">
        <f>P85</f>
        <v>0</v>
      </c>
      <c r="Q84" s="100"/>
      <c r="R84" s="189">
        <f>R85</f>
        <v>0</v>
      </c>
      <c r="S84" s="100"/>
      <c r="T84" s="190">
        <f>T85</f>
        <v>0</v>
      </c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T84" s="20" t="s">
        <v>73</v>
      </c>
      <c r="AU84" s="20" t="s">
        <v>94</v>
      </c>
      <c r="BK84" s="191">
        <f>BK85</f>
        <v>0</v>
      </c>
    </row>
    <row r="85" s="12" customFormat="1" ht="25.92" customHeight="1">
      <c r="A85" s="12"/>
      <c r="B85" s="192"/>
      <c r="C85" s="193"/>
      <c r="D85" s="194" t="s">
        <v>73</v>
      </c>
      <c r="E85" s="195" t="s">
        <v>351</v>
      </c>
      <c r="F85" s="195" t="s">
        <v>352</v>
      </c>
      <c r="G85" s="193"/>
      <c r="H85" s="193"/>
      <c r="I85" s="196"/>
      <c r="J85" s="197">
        <f>BK85</f>
        <v>0</v>
      </c>
      <c r="K85" s="193"/>
      <c r="L85" s="198"/>
      <c r="M85" s="199"/>
      <c r="N85" s="200"/>
      <c r="O85" s="200"/>
      <c r="P85" s="201">
        <f>P86+P112+P118+P123</f>
        <v>0</v>
      </c>
      <c r="Q85" s="200"/>
      <c r="R85" s="201">
        <f>R86+R112+R118+R123</f>
        <v>0</v>
      </c>
      <c r="S85" s="200"/>
      <c r="T85" s="202">
        <f>T86+T112+T118+T123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3" t="s">
        <v>122</v>
      </c>
      <c r="AT85" s="204" t="s">
        <v>73</v>
      </c>
      <c r="AU85" s="204" t="s">
        <v>74</v>
      </c>
      <c r="AY85" s="203" t="s">
        <v>115</v>
      </c>
      <c r="BK85" s="205">
        <f>BK86+BK112+BK118+BK123</f>
        <v>0</v>
      </c>
    </row>
    <row r="86" s="12" customFormat="1" ht="22.8" customHeight="1">
      <c r="A86" s="12"/>
      <c r="B86" s="192"/>
      <c r="C86" s="193"/>
      <c r="D86" s="194" t="s">
        <v>73</v>
      </c>
      <c r="E86" s="206" t="s">
        <v>353</v>
      </c>
      <c r="F86" s="206" t="s">
        <v>354</v>
      </c>
      <c r="G86" s="193"/>
      <c r="H86" s="193"/>
      <c r="I86" s="196"/>
      <c r="J86" s="207">
        <f>BK86</f>
        <v>0</v>
      </c>
      <c r="K86" s="193"/>
      <c r="L86" s="198"/>
      <c r="M86" s="199"/>
      <c r="N86" s="200"/>
      <c r="O86" s="200"/>
      <c r="P86" s="201">
        <f>SUM(P87:P111)</f>
        <v>0</v>
      </c>
      <c r="Q86" s="200"/>
      <c r="R86" s="201">
        <f>SUM(R87:R111)</f>
        <v>0</v>
      </c>
      <c r="S86" s="200"/>
      <c r="T86" s="202">
        <f>SUM(T87:T111)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3" t="s">
        <v>122</v>
      </c>
      <c r="AT86" s="204" t="s">
        <v>73</v>
      </c>
      <c r="AU86" s="204" t="s">
        <v>82</v>
      </c>
      <c r="AY86" s="203" t="s">
        <v>115</v>
      </c>
      <c r="BK86" s="205">
        <f>SUM(BK87:BK111)</f>
        <v>0</v>
      </c>
    </row>
    <row r="87" s="2" customFormat="1" ht="16.5" customHeight="1">
      <c r="A87" s="41"/>
      <c r="B87" s="42"/>
      <c r="C87" s="208" t="s">
        <v>82</v>
      </c>
      <c r="D87" s="208" t="s">
        <v>117</v>
      </c>
      <c r="E87" s="209" t="s">
        <v>355</v>
      </c>
      <c r="F87" s="210" t="s">
        <v>356</v>
      </c>
      <c r="G87" s="211" t="s">
        <v>357</v>
      </c>
      <c r="H87" s="212">
        <v>1</v>
      </c>
      <c r="I87" s="213"/>
      <c r="J87" s="214">
        <f>ROUND(I87*H87,2)</f>
        <v>0</v>
      </c>
      <c r="K87" s="210" t="s">
        <v>28</v>
      </c>
      <c r="L87" s="47"/>
      <c r="M87" s="215" t="s">
        <v>28</v>
      </c>
      <c r="N87" s="216" t="s">
        <v>47</v>
      </c>
      <c r="O87" s="88"/>
      <c r="P87" s="217">
        <f>O87*H87</f>
        <v>0</v>
      </c>
      <c r="Q87" s="217">
        <v>0</v>
      </c>
      <c r="R87" s="217">
        <f>Q87*H87</f>
        <v>0</v>
      </c>
      <c r="S87" s="217">
        <v>0</v>
      </c>
      <c r="T87" s="218">
        <f>S87*H87</f>
        <v>0</v>
      </c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R87" s="219" t="s">
        <v>358</v>
      </c>
      <c r="AT87" s="219" t="s">
        <v>117</v>
      </c>
      <c r="AU87" s="219" t="s">
        <v>84</v>
      </c>
      <c r="AY87" s="20" t="s">
        <v>115</v>
      </c>
      <c r="BE87" s="220">
        <f>IF(N87="základní",J87,0)</f>
        <v>0</v>
      </c>
      <c r="BF87" s="220">
        <f>IF(N87="snížená",J87,0)</f>
        <v>0</v>
      </c>
      <c r="BG87" s="220">
        <f>IF(N87="zákl. přenesená",J87,0)</f>
        <v>0</v>
      </c>
      <c r="BH87" s="220">
        <f>IF(N87="sníž. přenesená",J87,0)</f>
        <v>0</v>
      </c>
      <c r="BI87" s="220">
        <f>IF(N87="nulová",J87,0)</f>
        <v>0</v>
      </c>
      <c r="BJ87" s="20" t="s">
        <v>122</v>
      </c>
      <c r="BK87" s="220">
        <f>ROUND(I87*H87,2)</f>
        <v>0</v>
      </c>
      <c r="BL87" s="20" t="s">
        <v>358</v>
      </c>
      <c r="BM87" s="219" t="s">
        <v>359</v>
      </c>
    </row>
    <row r="88" s="13" customFormat="1">
      <c r="A88" s="13"/>
      <c r="B88" s="226"/>
      <c r="C88" s="227"/>
      <c r="D88" s="228" t="s">
        <v>126</v>
      </c>
      <c r="E88" s="229" t="s">
        <v>28</v>
      </c>
      <c r="F88" s="230" t="s">
        <v>360</v>
      </c>
      <c r="G88" s="227"/>
      <c r="H88" s="229" t="s">
        <v>28</v>
      </c>
      <c r="I88" s="231"/>
      <c r="J88" s="227"/>
      <c r="K88" s="227"/>
      <c r="L88" s="232"/>
      <c r="M88" s="233"/>
      <c r="N88" s="234"/>
      <c r="O88" s="234"/>
      <c r="P88" s="234"/>
      <c r="Q88" s="234"/>
      <c r="R88" s="234"/>
      <c r="S88" s="234"/>
      <c r="T88" s="235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6" t="s">
        <v>126</v>
      </c>
      <c r="AU88" s="236" t="s">
        <v>84</v>
      </c>
      <c r="AV88" s="13" t="s">
        <v>82</v>
      </c>
      <c r="AW88" s="13" t="s">
        <v>35</v>
      </c>
      <c r="AX88" s="13" t="s">
        <v>74</v>
      </c>
      <c r="AY88" s="236" t="s">
        <v>115</v>
      </c>
    </row>
    <row r="89" s="13" customFormat="1">
      <c r="A89" s="13"/>
      <c r="B89" s="226"/>
      <c r="C89" s="227"/>
      <c r="D89" s="228" t="s">
        <v>126</v>
      </c>
      <c r="E89" s="229" t="s">
        <v>28</v>
      </c>
      <c r="F89" s="230" t="s">
        <v>361</v>
      </c>
      <c r="G89" s="227"/>
      <c r="H89" s="229" t="s">
        <v>28</v>
      </c>
      <c r="I89" s="231"/>
      <c r="J89" s="227"/>
      <c r="K89" s="227"/>
      <c r="L89" s="232"/>
      <c r="M89" s="233"/>
      <c r="N89" s="234"/>
      <c r="O89" s="234"/>
      <c r="P89" s="234"/>
      <c r="Q89" s="234"/>
      <c r="R89" s="234"/>
      <c r="S89" s="234"/>
      <c r="T89" s="235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6" t="s">
        <v>126</v>
      </c>
      <c r="AU89" s="236" t="s">
        <v>84</v>
      </c>
      <c r="AV89" s="13" t="s">
        <v>82</v>
      </c>
      <c r="AW89" s="13" t="s">
        <v>35</v>
      </c>
      <c r="AX89" s="13" t="s">
        <v>74</v>
      </c>
      <c r="AY89" s="236" t="s">
        <v>115</v>
      </c>
    </row>
    <row r="90" s="13" customFormat="1">
      <c r="A90" s="13"/>
      <c r="B90" s="226"/>
      <c r="C90" s="227"/>
      <c r="D90" s="228" t="s">
        <v>126</v>
      </c>
      <c r="E90" s="229" t="s">
        <v>28</v>
      </c>
      <c r="F90" s="230" t="s">
        <v>362</v>
      </c>
      <c r="G90" s="227"/>
      <c r="H90" s="229" t="s">
        <v>28</v>
      </c>
      <c r="I90" s="231"/>
      <c r="J90" s="227"/>
      <c r="K90" s="227"/>
      <c r="L90" s="232"/>
      <c r="M90" s="233"/>
      <c r="N90" s="234"/>
      <c r="O90" s="234"/>
      <c r="P90" s="234"/>
      <c r="Q90" s="234"/>
      <c r="R90" s="234"/>
      <c r="S90" s="234"/>
      <c r="T90" s="235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6" t="s">
        <v>126</v>
      </c>
      <c r="AU90" s="236" t="s">
        <v>84</v>
      </c>
      <c r="AV90" s="13" t="s">
        <v>82</v>
      </c>
      <c r="AW90" s="13" t="s">
        <v>35</v>
      </c>
      <c r="AX90" s="13" t="s">
        <v>74</v>
      </c>
      <c r="AY90" s="236" t="s">
        <v>115</v>
      </c>
    </row>
    <row r="91" s="13" customFormat="1">
      <c r="A91" s="13"/>
      <c r="B91" s="226"/>
      <c r="C91" s="227"/>
      <c r="D91" s="228" t="s">
        <v>126</v>
      </c>
      <c r="E91" s="229" t="s">
        <v>28</v>
      </c>
      <c r="F91" s="230" t="s">
        <v>363</v>
      </c>
      <c r="G91" s="227"/>
      <c r="H91" s="229" t="s">
        <v>28</v>
      </c>
      <c r="I91" s="231"/>
      <c r="J91" s="227"/>
      <c r="K91" s="227"/>
      <c r="L91" s="232"/>
      <c r="M91" s="233"/>
      <c r="N91" s="234"/>
      <c r="O91" s="234"/>
      <c r="P91" s="234"/>
      <c r="Q91" s="234"/>
      <c r="R91" s="234"/>
      <c r="S91" s="234"/>
      <c r="T91" s="235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6" t="s">
        <v>126</v>
      </c>
      <c r="AU91" s="236" t="s">
        <v>84</v>
      </c>
      <c r="AV91" s="13" t="s">
        <v>82</v>
      </c>
      <c r="AW91" s="13" t="s">
        <v>35</v>
      </c>
      <c r="AX91" s="13" t="s">
        <v>74</v>
      </c>
      <c r="AY91" s="236" t="s">
        <v>115</v>
      </c>
    </row>
    <row r="92" s="13" customFormat="1">
      <c r="A92" s="13"/>
      <c r="B92" s="226"/>
      <c r="C92" s="227"/>
      <c r="D92" s="228" t="s">
        <v>126</v>
      </c>
      <c r="E92" s="229" t="s">
        <v>28</v>
      </c>
      <c r="F92" s="230" t="s">
        <v>364</v>
      </c>
      <c r="G92" s="227"/>
      <c r="H92" s="229" t="s">
        <v>28</v>
      </c>
      <c r="I92" s="231"/>
      <c r="J92" s="227"/>
      <c r="K92" s="227"/>
      <c r="L92" s="232"/>
      <c r="M92" s="233"/>
      <c r="N92" s="234"/>
      <c r="O92" s="234"/>
      <c r="P92" s="234"/>
      <c r="Q92" s="234"/>
      <c r="R92" s="234"/>
      <c r="S92" s="234"/>
      <c r="T92" s="235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6" t="s">
        <v>126</v>
      </c>
      <c r="AU92" s="236" t="s">
        <v>84</v>
      </c>
      <c r="AV92" s="13" t="s">
        <v>82</v>
      </c>
      <c r="AW92" s="13" t="s">
        <v>35</v>
      </c>
      <c r="AX92" s="13" t="s">
        <v>74</v>
      </c>
      <c r="AY92" s="236" t="s">
        <v>115</v>
      </c>
    </row>
    <row r="93" s="13" customFormat="1">
      <c r="A93" s="13"/>
      <c r="B93" s="226"/>
      <c r="C93" s="227"/>
      <c r="D93" s="228" t="s">
        <v>126</v>
      </c>
      <c r="E93" s="229" t="s">
        <v>28</v>
      </c>
      <c r="F93" s="230" t="s">
        <v>365</v>
      </c>
      <c r="G93" s="227"/>
      <c r="H93" s="229" t="s">
        <v>28</v>
      </c>
      <c r="I93" s="231"/>
      <c r="J93" s="227"/>
      <c r="K93" s="227"/>
      <c r="L93" s="232"/>
      <c r="M93" s="233"/>
      <c r="N93" s="234"/>
      <c r="O93" s="234"/>
      <c r="P93" s="234"/>
      <c r="Q93" s="234"/>
      <c r="R93" s="234"/>
      <c r="S93" s="234"/>
      <c r="T93" s="235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6" t="s">
        <v>126</v>
      </c>
      <c r="AU93" s="236" t="s">
        <v>84</v>
      </c>
      <c r="AV93" s="13" t="s">
        <v>82</v>
      </c>
      <c r="AW93" s="13" t="s">
        <v>35</v>
      </c>
      <c r="AX93" s="13" t="s">
        <v>74</v>
      </c>
      <c r="AY93" s="236" t="s">
        <v>115</v>
      </c>
    </row>
    <row r="94" s="13" customFormat="1">
      <c r="A94" s="13"/>
      <c r="B94" s="226"/>
      <c r="C94" s="227"/>
      <c r="D94" s="228" t="s">
        <v>126</v>
      </c>
      <c r="E94" s="229" t="s">
        <v>28</v>
      </c>
      <c r="F94" s="230" t="s">
        <v>366</v>
      </c>
      <c r="G94" s="227"/>
      <c r="H94" s="229" t="s">
        <v>28</v>
      </c>
      <c r="I94" s="231"/>
      <c r="J94" s="227"/>
      <c r="K94" s="227"/>
      <c r="L94" s="232"/>
      <c r="M94" s="233"/>
      <c r="N94" s="234"/>
      <c r="O94" s="234"/>
      <c r="P94" s="234"/>
      <c r="Q94" s="234"/>
      <c r="R94" s="234"/>
      <c r="S94" s="234"/>
      <c r="T94" s="235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6" t="s">
        <v>126</v>
      </c>
      <c r="AU94" s="236" t="s">
        <v>84</v>
      </c>
      <c r="AV94" s="13" t="s">
        <v>82</v>
      </c>
      <c r="AW94" s="13" t="s">
        <v>35</v>
      </c>
      <c r="AX94" s="13" t="s">
        <v>74</v>
      </c>
      <c r="AY94" s="236" t="s">
        <v>115</v>
      </c>
    </row>
    <row r="95" s="13" customFormat="1">
      <c r="A95" s="13"/>
      <c r="B95" s="226"/>
      <c r="C95" s="227"/>
      <c r="D95" s="228" t="s">
        <v>126</v>
      </c>
      <c r="E95" s="229" t="s">
        <v>28</v>
      </c>
      <c r="F95" s="230" t="s">
        <v>367</v>
      </c>
      <c r="G95" s="227"/>
      <c r="H95" s="229" t="s">
        <v>28</v>
      </c>
      <c r="I95" s="231"/>
      <c r="J95" s="227"/>
      <c r="K95" s="227"/>
      <c r="L95" s="232"/>
      <c r="M95" s="233"/>
      <c r="N95" s="234"/>
      <c r="O95" s="234"/>
      <c r="P95" s="234"/>
      <c r="Q95" s="234"/>
      <c r="R95" s="234"/>
      <c r="S95" s="234"/>
      <c r="T95" s="235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6" t="s">
        <v>126</v>
      </c>
      <c r="AU95" s="236" t="s">
        <v>84</v>
      </c>
      <c r="AV95" s="13" t="s">
        <v>82</v>
      </c>
      <c r="AW95" s="13" t="s">
        <v>35</v>
      </c>
      <c r="AX95" s="13" t="s">
        <v>74</v>
      </c>
      <c r="AY95" s="236" t="s">
        <v>115</v>
      </c>
    </row>
    <row r="96" s="13" customFormat="1">
      <c r="A96" s="13"/>
      <c r="B96" s="226"/>
      <c r="C96" s="227"/>
      <c r="D96" s="228" t="s">
        <v>126</v>
      </c>
      <c r="E96" s="229" t="s">
        <v>28</v>
      </c>
      <c r="F96" s="230" t="s">
        <v>368</v>
      </c>
      <c r="G96" s="227"/>
      <c r="H96" s="229" t="s">
        <v>28</v>
      </c>
      <c r="I96" s="231"/>
      <c r="J96" s="227"/>
      <c r="K96" s="227"/>
      <c r="L96" s="232"/>
      <c r="M96" s="233"/>
      <c r="N96" s="234"/>
      <c r="O96" s="234"/>
      <c r="P96" s="234"/>
      <c r="Q96" s="234"/>
      <c r="R96" s="234"/>
      <c r="S96" s="234"/>
      <c r="T96" s="235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6" t="s">
        <v>126</v>
      </c>
      <c r="AU96" s="236" t="s">
        <v>84</v>
      </c>
      <c r="AV96" s="13" t="s">
        <v>82</v>
      </c>
      <c r="AW96" s="13" t="s">
        <v>35</v>
      </c>
      <c r="AX96" s="13" t="s">
        <v>74</v>
      </c>
      <c r="AY96" s="236" t="s">
        <v>115</v>
      </c>
    </row>
    <row r="97" s="13" customFormat="1">
      <c r="A97" s="13"/>
      <c r="B97" s="226"/>
      <c r="C97" s="227"/>
      <c r="D97" s="228" t="s">
        <v>126</v>
      </c>
      <c r="E97" s="229" t="s">
        <v>28</v>
      </c>
      <c r="F97" s="230" t="s">
        <v>369</v>
      </c>
      <c r="G97" s="227"/>
      <c r="H97" s="229" t="s">
        <v>28</v>
      </c>
      <c r="I97" s="231"/>
      <c r="J97" s="227"/>
      <c r="K97" s="227"/>
      <c r="L97" s="232"/>
      <c r="M97" s="233"/>
      <c r="N97" s="234"/>
      <c r="O97" s="234"/>
      <c r="P97" s="234"/>
      <c r="Q97" s="234"/>
      <c r="R97" s="234"/>
      <c r="S97" s="234"/>
      <c r="T97" s="235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6" t="s">
        <v>126</v>
      </c>
      <c r="AU97" s="236" t="s">
        <v>84</v>
      </c>
      <c r="AV97" s="13" t="s">
        <v>82</v>
      </c>
      <c r="AW97" s="13" t="s">
        <v>35</v>
      </c>
      <c r="AX97" s="13" t="s">
        <v>74</v>
      </c>
      <c r="AY97" s="236" t="s">
        <v>115</v>
      </c>
    </row>
    <row r="98" s="13" customFormat="1">
      <c r="A98" s="13"/>
      <c r="B98" s="226"/>
      <c r="C98" s="227"/>
      <c r="D98" s="228" t="s">
        <v>126</v>
      </c>
      <c r="E98" s="229" t="s">
        <v>28</v>
      </c>
      <c r="F98" s="230" t="s">
        <v>370</v>
      </c>
      <c r="G98" s="227"/>
      <c r="H98" s="229" t="s">
        <v>28</v>
      </c>
      <c r="I98" s="231"/>
      <c r="J98" s="227"/>
      <c r="K98" s="227"/>
      <c r="L98" s="232"/>
      <c r="M98" s="233"/>
      <c r="N98" s="234"/>
      <c r="O98" s="234"/>
      <c r="P98" s="234"/>
      <c r="Q98" s="234"/>
      <c r="R98" s="234"/>
      <c r="S98" s="234"/>
      <c r="T98" s="235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6" t="s">
        <v>126</v>
      </c>
      <c r="AU98" s="236" t="s">
        <v>84</v>
      </c>
      <c r="AV98" s="13" t="s">
        <v>82</v>
      </c>
      <c r="AW98" s="13" t="s">
        <v>35</v>
      </c>
      <c r="AX98" s="13" t="s">
        <v>74</v>
      </c>
      <c r="AY98" s="236" t="s">
        <v>115</v>
      </c>
    </row>
    <row r="99" s="13" customFormat="1">
      <c r="A99" s="13"/>
      <c r="B99" s="226"/>
      <c r="C99" s="227"/>
      <c r="D99" s="228" t="s">
        <v>126</v>
      </c>
      <c r="E99" s="229" t="s">
        <v>28</v>
      </c>
      <c r="F99" s="230" t="s">
        <v>371</v>
      </c>
      <c r="G99" s="227"/>
      <c r="H99" s="229" t="s">
        <v>28</v>
      </c>
      <c r="I99" s="231"/>
      <c r="J99" s="227"/>
      <c r="K99" s="227"/>
      <c r="L99" s="232"/>
      <c r="M99" s="233"/>
      <c r="N99" s="234"/>
      <c r="O99" s="234"/>
      <c r="P99" s="234"/>
      <c r="Q99" s="234"/>
      <c r="R99" s="234"/>
      <c r="S99" s="234"/>
      <c r="T99" s="235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6" t="s">
        <v>126</v>
      </c>
      <c r="AU99" s="236" t="s">
        <v>84</v>
      </c>
      <c r="AV99" s="13" t="s">
        <v>82</v>
      </c>
      <c r="AW99" s="13" t="s">
        <v>35</v>
      </c>
      <c r="AX99" s="13" t="s">
        <v>74</v>
      </c>
      <c r="AY99" s="236" t="s">
        <v>115</v>
      </c>
    </row>
    <row r="100" s="14" customFormat="1">
      <c r="A100" s="14"/>
      <c r="B100" s="237"/>
      <c r="C100" s="238"/>
      <c r="D100" s="228" t="s">
        <v>126</v>
      </c>
      <c r="E100" s="239" t="s">
        <v>28</v>
      </c>
      <c r="F100" s="240" t="s">
        <v>82</v>
      </c>
      <c r="G100" s="238"/>
      <c r="H100" s="241">
        <v>1</v>
      </c>
      <c r="I100" s="242"/>
      <c r="J100" s="238"/>
      <c r="K100" s="238"/>
      <c r="L100" s="243"/>
      <c r="M100" s="244"/>
      <c r="N100" s="245"/>
      <c r="O100" s="245"/>
      <c r="P100" s="245"/>
      <c r="Q100" s="245"/>
      <c r="R100" s="245"/>
      <c r="S100" s="245"/>
      <c r="T100" s="246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7" t="s">
        <v>126</v>
      </c>
      <c r="AU100" s="247" t="s">
        <v>84</v>
      </c>
      <c r="AV100" s="14" t="s">
        <v>84</v>
      </c>
      <c r="AW100" s="14" t="s">
        <v>35</v>
      </c>
      <c r="AX100" s="14" t="s">
        <v>82</v>
      </c>
      <c r="AY100" s="247" t="s">
        <v>115</v>
      </c>
    </row>
    <row r="101" s="2" customFormat="1" ht="16.5" customHeight="1">
      <c r="A101" s="41"/>
      <c r="B101" s="42"/>
      <c r="C101" s="208" t="s">
        <v>84</v>
      </c>
      <c r="D101" s="208" t="s">
        <v>117</v>
      </c>
      <c r="E101" s="209" t="s">
        <v>372</v>
      </c>
      <c r="F101" s="210" t="s">
        <v>373</v>
      </c>
      <c r="G101" s="211" t="s">
        <v>357</v>
      </c>
      <c r="H101" s="212">
        <v>1</v>
      </c>
      <c r="I101" s="213"/>
      <c r="J101" s="214">
        <f>ROUND(I101*H101,2)</f>
        <v>0</v>
      </c>
      <c r="K101" s="210" t="s">
        <v>28</v>
      </c>
      <c r="L101" s="47"/>
      <c r="M101" s="215" t="s">
        <v>28</v>
      </c>
      <c r="N101" s="216" t="s">
        <v>47</v>
      </c>
      <c r="O101" s="88"/>
      <c r="P101" s="217">
        <f>O101*H101</f>
        <v>0</v>
      </c>
      <c r="Q101" s="217">
        <v>0</v>
      </c>
      <c r="R101" s="217">
        <f>Q101*H101</f>
        <v>0</v>
      </c>
      <c r="S101" s="217">
        <v>0</v>
      </c>
      <c r="T101" s="218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19" t="s">
        <v>358</v>
      </c>
      <c r="AT101" s="219" t="s">
        <v>117</v>
      </c>
      <c r="AU101" s="219" t="s">
        <v>84</v>
      </c>
      <c r="AY101" s="20" t="s">
        <v>115</v>
      </c>
      <c r="BE101" s="220">
        <f>IF(N101="základní",J101,0)</f>
        <v>0</v>
      </c>
      <c r="BF101" s="220">
        <f>IF(N101="snížená",J101,0)</f>
        <v>0</v>
      </c>
      <c r="BG101" s="220">
        <f>IF(N101="zákl. přenesená",J101,0)</f>
        <v>0</v>
      </c>
      <c r="BH101" s="220">
        <f>IF(N101="sníž. přenesená",J101,0)</f>
        <v>0</v>
      </c>
      <c r="BI101" s="220">
        <f>IF(N101="nulová",J101,0)</f>
        <v>0</v>
      </c>
      <c r="BJ101" s="20" t="s">
        <v>122</v>
      </c>
      <c r="BK101" s="220">
        <f>ROUND(I101*H101,2)</f>
        <v>0</v>
      </c>
      <c r="BL101" s="20" t="s">
        <v>358</v>
      </c>
      <c r="BM101" s="219" t="s">
        <v>374</v>
      </c>
    </row>
    <row r="102" s="13" customFormat="1">
      <c r="A102" s="13"/>
      <c r="B102" s="226"/>
      <c r="C102" s="227"/>
      <c r="D102" s="228" t="s">
        <v>126</v>
      </c>
      <c r="E102" s="229" t="s">
        <v>28</v>
      </c>
      <c r="F102" s="230" t="s">
        <v>375</v>
      </c>
      <c r="G102" s="227"/>
      <c r="H102" s="229" t="s">
        <v>28</v>
      </c>
      <c r="I102" s="231"/>
      <c r="J102" s="227"/>
      <c r="K102" s="227"/>
      <c r="L102" s="232"/>
      <c r="M102" s="233"/>
      <c r="N102" s="234"/>
      <c r="O102" s="234"/>
      <c r="P102" s="234"/>
      <c r="Q102" s="234"/>
      <c r="R102" s="234"/>
      <c r="S102" s="234"/>
      <c r="T102" s="235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6" t="s">
        <v>126</v>
      </c>
      <c r="AU102" s="236" t="s">
        <v>84</v>
      </c>
      <c r="AV102" s="13" t="s">
        <v>82</v>
      </c>
      <c r="AW102" s="13" t="s">
        <v>35</v>
      </c>
      <c r="AX102" s="13" t="s">
        <v>74</v>
      </c>
      <c r="AY102" s="236" t="s">
        <v>115</v>
      </c>
    </row>
    <row r="103" s="14" customFormat="1">
      <c r="A103" s="14"/>
      <c r="B103" s="237"/>
      <c r="C103" s="238"/>
      <c r="D103" s="228" t="s">
        <v>126</v>
      </c>
      <c r="E103" s="239" t="s">
        <v>28</v>
      </c>
      <c r="F103" s="240" t="s">
        <v>82</v>
      </c>
      <c r="G103" s="238"/>
      <c r="H103" s="241">
        <v>1</v>
      </c>
      <c r="I103" s="242"/>
      <c r="J103" s="238"/>
      <c r="K103" s="238"/>
      <c r="L103" s="243"/>
      <c r="M103" s="244"/>
      <c r="N103" s="245"/>
      <c r="O103" s="245"/>
      <c r="P103" s="245"/>
      <c r="Q103" s="245"/>
      <c r="R103" s="245"/>
      <c r="S103" s="245"/>
      <c r="T103" s="246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7" t="s">
        <v>126</v>
      </c>
      <c r="AU103" s="247" t="s">
        <v>84</v>
      </c>
      <c r="AV103" s="14" t="s">
        <v>84</v>
      </c>
      <c r="AW103" s="14" t="s">
        <v>35</v>
      </c>
      <c r="AX103" s="14" t="s">
        <v>82</v>
      </c>
      <c r="AY103" s="247" t="s">
        <v>115</v>
      </c>
    </row>
    <row r="104" s="2" customFormat="1" ht="16.5" customHeight="1">
      <c r="A104" s="41"/>
      <c r="B104" s="42"/>
      <c r="C104" s="208" t="s">
        <v>139</v>
      </c>
      <c r="D104" s="208" t="s">
        <v>117</v>
      </c>
      <c r="E104" s="209" t="s">
        <v>376</v>
      </c>
      <c r="F104" s="210" t="s">
        <v>377</v>
      </c>
      <c r="G104" s="211" t="s">
        <v>357</v>
      </c>
      <c r="H104" s="212">
        <v>1</v>
      </c>
      <c r="I104" s="213"/>
      <c r="J104" s="214">
        <f>ROUND(I104*H104,2)</f>
        <v>0</v>
      </c>
      <c r="K104" s="210" t="s">
        <v>28</v>
      </c>
      <c r="L104" s="47"/>
      <c r="M104" s="215" t="s">
        <v>28</v>
      </c>
      <c r="N104" s="216" t="s">
        <v>47</v>
      </c>
      <c r="O104" s="88"/>
      <c r="P104" s="217">
        <f>O104*H104</f>
        <v>0</v>
      </c>
      <c r="Q104" s="217">
        <v>0</v>
      </c>
      <c r="R104" s="217">
        <f>Q104*H104</f>
        <v>0</v>
      </c>
      <c r="S104" s="217">
        <v>0</v>
      </c>
      <c r="T104" s="218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19" t="s">
        <v>358</v>
      </c>
      <c r="AT104" s="219" t="s">
        <v>117</v>
      </c>
      <c r="AU104" s="219" t="s">
        <v>84</v>
      </c>
      <c r="AY104" s="20" t="s">
        <v>115</v>
      </c>
      <c r="BE104" s="220">
        <f>IF(N104="základní",J104,0)</f>
        <v>0</v>
      </c>
      <c r="BF104" s="220">
        <f>IF(N104="snížená",J104,0)</f>
        <v>0</v>
      </c>
      <c r="BG104" s="220">
        <f>IF(N104="zákl. přenesená",J104,0)</f>
        <v>0</v>
      </c>
      <c r="BH104" s="220">
        <f>IF(N104="sníž. přenesená",J104,0)</f>
        <v>0</v>
      </c>
      <c r="BI104" s="220">
        <f>IF(N104="nulová",J104,0)</f>
        <v>0</v>
      </c>
      <c r="BJ104" s="20" t="s">
        <v>122</v>
      </c>
      <c r="BK104" s="220">
        <f>ROUND(I104*H104,2)</f>
        <v>0</v>
      </c>
      <c r="BL104" s="20" t="s">
        <v>358</v>
      </c>
      <c r="BM104" s="219" t="s">
        <v>378</v>
      </c>
    </row>
    <row r="105" s="13" customFormat="1">
      <c r="A105" s="13"/>
      <c r="B105" s="226"/>
      <c r="C105" s="227"/>
      <c r="D105" s="228" t="s">
        <v>126</v>
      </c>
      <c r="E105" s="229" t="s">
        <v>28</v>
      </c>
      <c r="F105" s="230" t="s">
        <v>379</v>
      </c>
      <c r="G105" s="227"/>
      <c r="H105" s="229" t="s">
        <v>28</v>
      </c>
      <c r="I105" s="231"/>
      <c r="J105" s="227"/>
      <c r="K105" s="227"/>
      <c r="L105" s="232"/>
      <c r="M105" s="233"/>
      <c r="N105" s="234"/>
      <c r="O105" s="234"/>
      <c r="P105" s="234"/>
      <c r="Q105" s="234"/>
      <c r="R105" s="234"/>
      <c r="S105" s="234"/>
      <c r="T105" s="235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6" t="s">
        <v>126</v>
      </c>
      <c r="AU105" s="236" t="s">
        <v>84</v>
      </c>
      <c r="AV105" s="13" t="s">
        <v>82</v>
      </c>
      <c r="AW105" s="13" t="s">
        <v>35</v>
      </c>
      <c r="AX105" s="13" t="s">
        <v>74</v>
      </c>
      <c r="AY105" s="236" t="s">
        <v>115</v>
      </c>
    </row>
    <row r="106" s="13" customFormat="1">
      <c r="A106" s="13"/>
      <c r="B106" s="226"/>
      <c r="C106" s="227"/>
      <c r="D106" s="228" t="s">
        <v>126</v>
      </c>
      <c r="E106" s="229" t="s">
        <v>28</v>
      </c>
      <c r="F106" s="230" t="s">
        <v>380</v>
      </c>
      <c r="G106" s="227"/>
      <c r="H106" s="229" t="s">
        <v>28</v>
      </c>
      <c r="I106" s="231"/>
      <c r="J106" s="227"/>
      <c r="K106" s="227"/>
      <c r="L106" s="232"/>
      <c r="M106" s="233"/>
      <c r="N106" s="234"/>
      <c r="O106" s="234"/>
      <c r="P106" s="234"/>
      <c r="Q106" s="234"/>
      <c r="R106" s="234"/>
      <c r="S106" s="234"/>
      <c r="T106" s="235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6" t="s">
        <v>126</v>
      </c>
      <c r="AU106" s="236" t="s">
        <v>84</v>
      </c>
      <c r="AV106" s="13" t="s">
        <v>82</v>
      </c>
      <c r="AW106" s="13" t="s">
        <v>35</v>
      </c>
      <c r="AX106" s="13" t="s">
        <v>74</v>
      </c>
      <c r="AY106" s="236" t="s">
        <v>115</v>
      </c>
    </row>
    <row r="107" s="13" customFormat="1">
      <c r="A107" s="13"/>
      <c r="B107" s="226"/>
      <c r="C107" s="227"/>
      <c r="D107" s="228" t="s">
        <v>126</v>
      </c>
      <c r="E107" s="229" t="s">
        <v>28</v>
      </c>
      <c r="F107" s="230" t="s">
        <v>381</v>
      </c>
      <c r="G107" s="227"/>
      <c r="H107" s="229" t="s">
        <v>28</v>
      </c>
      <c r="I107" s="231"/>
      <c r="J107" s="227"/>
      <c r="K107" s="227"/>
      <c r="L107" s="232"/>
      <c r="M107" s="233"/>
      <c r="N107" s="234"/>
      <c r="O107" s="234"/>
      <c r="P107" s="234"/>
      <c r="Q107" s="234"/>
      <c r="R107" s="234"/>
      <c r="S107" s="234"/>
      <c r="T107" s="235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6" t="s">
        <v>126</v>
      </c>
      <c r="AU107" s="236" t="s">
        <v>84</v>
      </c>
      <c r="AV107" s="13" t="s">
        <v>82</v>
      </c>
      <c r="AW107" s="13" t="s">
        <v>35</v>
      </c>
      <c r="AX107" s="13" t="s">
        <v>74</v>
      </c>
      <c r="AY107" s="236" t="s">
        <v>115</v>
      </c>
    </row>
    <row r="108" s="14" customFormat="1">
      <c r="A108" s="14"/>
      <c r="B108" s="237"/>
      <c r="C108" s="238"/>
      <c r="D108" s="228" t="s">
        <v>126</v>
      </c>
      <c r="E108" s="239" t="s">
        <v>28</v>
      </c>
      <c r="F108" s="240" t="s">
        <v>82</v>
      </c>
      <c r="G108" s="238"/>
      <c r="H108" s="241">
        <v>1</v>
      </c>
      <c r="I108" s="242"/>
      <c r="J108" s="238"/>
      <c r="K108" s="238"/>
      <c r="L108" s="243"/>
      <c r="M108" s="244"/>
      <c r="N108" s="245"/>
      <c r="O108" s="245"/>
      <c r="P108" s="245"/>
      <c r="Q108" s="245"/>
      <c r="R108" s="245"/>
      <c r="S108" s="245"/>
      <c r="T108" s="246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7" t="s">
        <v>126</v>
      </c>
      <c r="AU108" s="247" t="s">
        <v>84</v>
      </c>
      <c r="AV108" s="14" t="s">
        <v>84</v>
      </c>
      <c r="AW108" s="14" t="s">
        <v>35</v>
      </c>
      <c r="AX108" s="14" t="s">
        <v>82</v>
      </c>
      <c r="AY108" s="247" t="s">
        <v>115</v>
      </c>
    </row>
    <row r="109" s="2" customFormat="1" ht="16.5" customHeight="1">
      <c r="A109" s="41"/>
      <c r="B109" s="42"/>
      <c r="C109" s="208" t="s">
        <v>122</v>
      </c>
      <c r="D109" s="208" t="s">
        <v>117</v>
      </c>
      <c r="E109" s="209" t="s">
        <v>382</v>
      </c>
      <c r="F109" s="210" t="s">
        <v>383</v>
      </c>
      <c r="G109" s="211" t="s">
        <v>357</v>
      </c>
      <c r="H109" s="212">
        <v>1</v>
      </c>
      <c r="I109" s="213"/>
      <c r="J109" s="214">
        <f>ROUND(I109*H109,2)</f>
        <v>0</v>
      </c>
      <c r="K109" s="210" t="s">
        <v>28</v>
      </c>
      <c r="L109" s="47"/>
      <c r="M109" s="215" t="s">
        <v>28</v>
      </c>
      <c r="N109" s="216" t="s">
        <v>47</v>
      </c>
      <c r="O109" s="88"/>
      <c r="P109" s="217">
        <f>O109*H109</f>
        <v>0</v>
      </c>
      <c r="Q109" s="217">
        <v>0</v>
      </c>
      <c r="R109" s="217">
        <f>Q109*H109</f>
        <v>0</v>
      </c>
      <c r="S109" s="217">
        <v>0</v>
      </c>
      <c r="T109" s="218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19" t="s">
        <v>358</v>
      </c>
      <c r="AT109" s="219" t="s">
        <v>117</v>
      </c>
      <c r="AU109" s="219" t="s">
        <v>84</v>
      </c>
      <c r="AY109" s="20" t="s">
        <v>115</v>
      </c>
      <c r="BE109" s="220">
        <f>IF(N109="základní",J109,0)</f>
        <v>0</v>
      </c>
      <c r="BF109" s="220">
        <f>IF(N109="snížená",J109,0)</f>
        <v>0</v>
      </c>
      <c r="BG109" s="220">
        <f>IF(N109="zákl. přenesená",J109,0)</f>
        <v>0</v>
      </c>
      <c r="BH109" s="220">
        <f>IF(N109="sníž. přenesená",J109,0)</f>
        <v>0</v>
      </c>
      <c r="BI109" s="220">
        <f>IF(N109="nulová",J109,0)</f>
        <v>0</v>
      </c>
      <c r="BJ109" s="20" t="s">
        <v>122</v>
      </c>
      <c r="BK109" s="220">
        <f>ROUND(I109*H109,2)</f>
        <v>0</v>
      </c>
      <c r="BL109" s="20" t="s">
        <v>358</v>
      </c>
      <c r="BM109" s="219" t="s">
        <v>384</v>
      </c>
    </row>
    <row r="110" s="13" customFormat="1">
      <c r="A110" s="13"/>
      <c r="B110" s="226"/>
      <c r="C110" s="227"/>
      <c r="D110" s="228" t="s">
        <v>126</v>
      </c>
      <c r="E110" s="229" t="s">
        <v>28</v>
      </c>
      <c r="F110" s="230" t="s">
        <v>385</v>
      </c>
      <c r="G110" s="227"/>
      <c r="H110" s="229" t="s">
        <v>28</v>
      </c>
      <c r="I110" s="231"/>
      <c r="J110" s="227"/>
      <c r="K110" s="227"/>
      <c r="L110" s="232"/>
      <c r="M110" s="233"/>
      <c r="N110" s="234"/>
      <c r="O110" s="234"/>
      <c r="P110" s="234"/>
      <c r="Q110" s="234"/>
      <c r="R110" s="234"/>
      <c r="S110" s="234"/>
      <c r="T110" s="235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6" t="s">
        <v>126</v>
      </c>
      <c r="AU110" s="236" t="s">
        <v>84</v>
      </c>
      <c r="AV110" s="13" t="s">
        <v>82</v>
      </c>
      <c r="AW110" s="13" t="s">
        <v>35</v>
      </c>
      <c r="AX110" s="13" t="s">
        <v>74</v>
      </c>
      <c r="AY110" s="236" t="s">
        <v>115</v>
      </c>
    </row>
    <row r="111" s="14" customFormat="1">
      <c r="A111" s="14"/>
      <c r="B111" s="237"/>
      <c r="C111" s="238"/>
      <c r="D111" s="228" t="s">
        <v>126</v>
      </c>
      <c r="E111" s="239" t="s">
        <v>28</v>
      </c>
      <c r="F111" s="240" t="s">
        <v>82</v>
      </c>
      <c r="G111" s="238"/>
      <c r="H111" s="241">
        <v>1</v>
      </c>
      <c r="I111" s="242"/>
      <c r="J111" s="238"/>
      <c r="K111" s="238"/>
      <c r="L111" s="243"/>
      <c r="M111" s="244"/>
      <c r="N111" s="245"/>
      <c r="O111" s="245"/>
      <c r="P111" s="245"/>
      <c r="Q111" s="245"/>
      <c r="R111" s="245"/>
      <c r="S111" s="245"/>
      <c r="T111" s="246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7" t="s">
        <v>126</v>
      </c>
      <c r="AU111" s="247" t="s">
        <v>84</v>
      </c>
      <c r="AV111" s="14" t="s">
        <v>84</v>
      </c>
      <c r="AW111" s="14" t="s">
        <v>35</v>
      </c>
      <c r="AX111" s="14" t="s">
        <v>82</v>
      </c>
      <c r="AY111" s="247" t="s">
        <v>115</v>
      </c>
    </row>
    <row r="112" s="12" customFormat="1" ht="22.8" customHeight="1">
      <c r="A112" s="12"/>
      <c r="B112" s="192"/>
      <c r="C112" s="193"/>
      <c r="D112" s="194" t="s">
        <v>73</v>
      </c>
      <c r="E112" s="206" t="s">
        <v>386</v>
      </c>
      <c r="F112" s="206" t="s">
        <v>387</v>
      </c>
      <c r="G112" s="193"/>
      <c r="H112" s="193"/>
      <c r="I112" s="196"/>
      <c r="J112" s="207">
        <f>BK112</f>
        <v>0</v>
      </c>
      <c r="K112" s="193"/>
      <c r="L112" s="198"/>
      <c r="M112" s="199"/>
      <c r="N112" s="200"/>
      <c r="O112" s="200"/>
      <c r="P112" s="201">
        <f>SUM(P113:P117)</f>
        <v>0</v>
      </c>
      <c r="Q112" s="200"/>
      <c r="R112" s="201">
        <f>SUM(R113:R117)</f>
        <v>0</v>
      </c>
      <c r="S112" s="200"/>
      <c r="T112" s="202">
        <f>SUM(T113:T117)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3" t="s">
        <v>122</v>
      </c>
      <c r="AT112" s="204" t="s">
        <v>73</v>
      </c>
      <c r="AU112" s="204" t="s">
        <v>82</v>
      </c>
      <c r="AY112" s="203" t="s">
        <v>115</v>
      </c>
      <c r="BK112" s="205">
        <f>SUM(BK113:BK117)</f>
        <v>0</v>
      </c>
    </row>
    <row r="113" s="2" customFormat="1" ht="24.15" customHeight="1">
      <c r="A113" s="41"/>
      <c r="B113" s="42"/>
      <c r="C113" s="208" t="s">
        <v>154</v>
      </c>
      <c r="D113" s="208" t="s">
        <v>117</v>
      </c>
      <c r="E113" s="209" t="s">
        <v>388</v>
      </c>
      <c r="F113" s="210" t="s">
        <v>389</v>
      </c>
      <c r="G113" s="211" t="s">
        <v>390</v>
      </c>
      <c r="H113" s="212">
        <v>1</v>
      </c>
      <c r="I113" s="213"/>
      <c r="J113" s="214">
        <f>ROUND(I113*H113,2)</f>
        <v>0</v>
      </c>
      <c r="K113" s="210" t="s">
        <v>28</v>
      </c>
      <c r="L113" s="47"/>
      <c r="M113" s="215" t="s">
        <v>28</v>
      </c>
      <c r="N113" s="216" t="s">
        <v>47</v>
      </c>
      <c r="O113" s="88"/>
      <c r="P113" s="217">
        <f>O113*H113</f>
        <v>0</v>
      </c>
      <c r="Q113" s="217">
        <v>0</v>
      </c>
      <c r="R113" s="217">
        <f>Q113*H113</f>
        <v>0</v>
      </c>
      <c r="S113" s="217">
        <v>0</v>
      </c>
      <c r="T113" s="218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19" t="s">
        <v>358</v>
      </c>
      <c r="AT113" s="219" t="s">
        <v>117</v>
      </c>
      <c r="AU113" s="219" t="s">
        <v>84</v>
      </c>
      <c r="AY113" s="20" t="s">
        <v>115</v>
      </c>
      <c r="BE113" s="220">
        <f>IF(N113="základní",J113,0)</f>
        <v>0</v>
      </c>
      <c r="BF113" s="220">
        <f>IF(N113="snížená",J113,0)</f>
        <v>0</v>
      </c>
      <c r="BG113" s="220">
        <f>IF(N113="zákl. přenesená",J113,0)</f>
        <v>0</v>
      </c>
      <c r="BH113" s="220">
        <f>IF(N113="sníž. přenesená",J113,0)</f>
        <v>0</v>
      </c>
      <c r="BI113" s="220">
        <f>IF(N113="nulová",J113,0)</f>
        <v>0</v>
      </c>
      <c r="BJ113" s="20" t="s">
        <v>122</v>
      </c>
      <c r="BK113" s="220">
        <f>ROUND(I113*H113,2)</f>
        <v>0</v>
      </c>
      <c r="BL113" s="20" t="s">
        <v>358</v>
      </c>
      <c r="BM113" s="219" t="s">
        <v>391</v>
      </c>
    </row>
    <row r="114" s="2" customFormat="1" ht="24.15" customHeight="1">
      <c r="A114" s="41"/>
      <c r="B114" s="42"/>
      <c r="C114" s="208" t="s">
        <v>160</v>
      </c>
      <c r="D114" s="208" t="s">
        <v>117</v>
      </c>
      <c r="E114" s="209" t="s">
        <v>392</v>
      </c>
      <c r="F114" s="210" t="s">
        <v>393</v>
      </c>
      <c r="G114" s="211" t="s">
        <v>390</v>
      </c>
      <c r="H114" s="212">
        <v>1</v>
      </c>
      <c r="I114" s="213"/>
      <c r="J114" s="214">
        <f>ROUND(I114*H114,2)</f>
        <v>0</v>
      </c>
      <c r="K114" s="210" t="s">
        <v>28</v>
      </c>
      <c r="L114" s="47"/>
      <c r="M114" s="215" t="s">
        <v>28</v>
      </c>
      <c r="N114" s="216" t="s">
        <v>47</v>
      </c>
      <c r="O114" s="88"/>
      <c r="P114" s="217">
        <f>O114*H114</f>
        <v>0</v>
      </c>
      <c r="Q114" s="217">
        <v>0</v>
      </c>
      <c r="R114" s="217">
        <f>Q114*H114</f>
        <v>0</v>
      </c>
      <c r="S114" s="217">
        <v>0</v>
      </c>
      <c r="T114" s="218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19" t="s">
        <v>358</v>
      </c>
      <c r="AT114" s="219" t="s">
        <v>117</v>
      </c>
      <c r="AU114" s="219" t="s">
        <v>84</v>
      </c>
      <c r="AY114" s="20" t="s">
        <v>115</v>
      </c>
      <c r="BE114" s="220">
        <f>IF(N114="základní",J114,0)</f>
        <v>0</v>
      </c>
      <c r="BF114" s="220">
        <f>IF(N114="snížená",J114,0)</f>
        <v>0</v>
      </c>
      <c r="BG114" s="220">
        <f>IF(N114="zákl. přenesená",J114,0)</f>
        <v>0</v>
      </c>
      <c r="BH114" s="220">
        <f>IF(N114="sníž. přenesená",J114,0)</f>
        <v>0</v>
      </c>
      <c r="BI114" s="220">
        <f>IF(N114="nulová",J114,0)</f>
        <v>0</v>
      </c>
      <c r="BJ114" s="20" t="s">
        <v>122</v>
      </c>
      <c r="BK114" s="220">
        <f>ROUND(I114*H114,2)</f>
        <v>0</v>
      </c>
      <c r="BL114" s="20" t="s">
        <v>358</v>
      </c>
      <c r="BM114" s="219" t="s">
        <v>394</v>
      </c>
    </row>
    <row r="115" s="2" customFormat="1" ht="16.5" customHeight="1">
      <c r="A115" s="41"/>
      <c r="B115" s="42"/>
      <c r="C115" s="208" t="s">
        <v>167</v>
      </c>
      <c r="D115" s="208" t="s">
        <v>117</v>
      </c>
      <c r="E115" s="209" t="s">
        <v>395</v>
      </c>
      <c r="F115" s="210" t="s">
        <v>396</v>
      </c>
      <c r="G115" s="211" t="s">
        <v>357</v>
      </c>
      <c r="H115" s="212">
        <v>1</v>
      </c>
      <c r="I115" s="213"/>
      <c r="J115" s="214">
        <f>ROUND(I115*H115,2)</f>
        <v>0</v>
      </c>
      <c r="K115" s="210" t="s">
        <v>28</v>
      </c>
      <c r="L115" s="47"/>
      <c r="M115" s="215" t="s">
        <v>28</v>
      </c>
      <c r="N115" s="216" t="s">
        <v>47</v>
      </c>
      <c r="O115" s="88"/>
      <c r="P115" s="217">
        <f>O115*H115</f>
        <v>0</v>
      </c>
      <c r="Q115" s="217">
        <v>0</v>
      </c>
      <c r="R115" s="217">
        <f>Q115*H115</f>
        <v>0</v>
      </c>
      <c r="S115" s="217">
        <v>0</v>
      </c>
      <c r="T115" s="218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19" t="s">
        <v>358</v>
      </c>
      <c r="AT115" s="219" t="s">
        <v>117</v>
      </c>
      <c r="AU115" s="219" t="s">
        <v>84</v>
      </c>
      <c r="AY115" s="20" t="s">
        <v>115</v>
      </c>
      <c r="BE115" s="220">
        <f>IF(N115="základní",J115,0)</f>
        <v>0</v>
      </c>
      <c r="BF115" s="220">
        <f>IF(N115="snížená",J115,0)</f>
        <v>0</v>
      </c>
      <c r="BG115" s="220">
        <f>IF(N115="zákl. přenesená",J115,0)</f>
        <v>0</v>
      </c>
      <c r="BH115" s="220">
        <f>IF(N115="sníž. přenesená",J115,0)</f>
        <v>0</v>
      </c>
      <c r="BI115" s="220">
        <f>IF(N115="nulová",J115,0)</f>
        <v>0</v>
      </c>
      <c r="BJ115" s="20" t="s">
        <v>122</v>
      </c>
      <c r="BK115" s="220">
        <f>ROUND(I115*H115,2)</f>
        <v>0</v>
      </c>
      <c r="BL115" s="20" t="s">
        <v>358</v>
      </c>
      <c r="BM115" s="219" t="s">
        <v>397</v>
      </c>
    </row>
    <row r="116" s="13" customFormat="1">
      <c r="A116" s="13"/>
      <c r="B116" s="226"/>
      <c r="C116" s="227"/>
      <c r="D116" s="228" t="s">
        <v>126</v>
      </c>
      <c r="E116" s="229" t="s">
        <v>28</v>
      </c>
      <c r="F116" s="230" t="s">
        <v>398</v>
      </c>
      <c r="G116" s="227"/>
      <c r="H116" s="229" t="s">
        <v>28</v>
      </c>
      <c r="I116" s="231"/>
      <c r="J116" s="227"/>
      <c r="K116" s="227"/>
      <c r="L116" s="232"/>
      <c r="M116" s="233"/>
      <c r="N116" s="234"/>
      <c r="O116" s="234"/>
      <c r="P116" s="234"/>
      <c r="Q116" s="234"/>
      <c r="R116" s="234"/>
      <c r="S116" s="234"/>
      <c r="T116" s="235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6" t="s">
        <v>126</v>
      </c>
      <c r="AU116" s="236" t="s">
        <v>84</v>
      </c>
      <c r="AV116" s="13" t="s">
        <v>82</v>
      </c>
      <c r="AW116" s="13" t="s">
        <v>35</v>
      </c>
      <c r="AX116" s="13" t="s">
        <v>74</v>
      </c>
      <c r="AY116" s="236" t="s">
        <v>115</v>
      </c>
    </row>
    <row r="117" s="14" customFormat="1">
      <c r="A117" s="14"/>
      <c r="B117" s="237"/>
      <c r="C117" s="238"/>
      <c r="D117" s="228" t="s">
        <v>126</v>
      </c>
      <c r="E117" s="239" t="s">
        <v>28</v>
      </c>
      <c r="F117" s="240" t="s">
        <v>82</v>
      </c>
      <c r="G117" s="238"/>
      <c r="H117" s="241">
        <v>1</v>
      </c>
      <c r="I117" s="242"/>
      <c r="J117" s="238"/>
      <c r="K117" s="238"/>
      <c r="L117" s="243"/>
      <c r="M117" s="244"/>
      <c r="N117" s="245"/>
      <c r="O117" s="245"/>
      <c r="P117" s="245"/>
      <c r="Q117" s="245"/>
      <c r="R117" s="245"/>
      <c r="S117" s="245"/>
      <c r="T117" s="246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7" t="s">
        <v>126</v>
      </c>
      <c r="AU117" s="247" t="s">
        <v>84</v>
      </c>
      <c r="AV117" s="14" t="s">
        <v>84</v>
      </c>
      <c r="AW117" s="14" t="s">
        <v>35</v>
      </c>
      <c r="AX117" s="14" t="s">
        <v>82</v>
      </c>
      <c r="AY117" s="247" t="s">
        <v>115</v>
      </c>
    </row>
    <row r="118" s="12" customFormat="1" ht="22.8" customHeight="1">
      <c r="A118" s="12"/>
      <c r="B118" s="192"/>
      <c r="C118" s="193"/>
      <c r="D118" s="194" t="s">
        <v>73</v>
      </c>
      <c r="E118" s="206" t="s">
        <v>399</v>
      </c>
      <c r="F118" s="206" t="s">
        <v>400</v>
      </c>
      <c r="G118" s="193"/>
      <c r="H118" s="193"/>
      <c r="I118" s="196"/>
      <c r="J118" s="207">
        <f>BK118</f>
        <v>0</v>
      </c>
      <c r="K118" s="193"/>
      <c r="L118" s="198"/>
      <c r="M118" s="199"/>
      <c r="N118" s="200"/>
      <c r="O118" s="200"/>
      <c r="P118" s="201">
        <f>SUM(P119:P122)</f>
        <v>0</v>
      </c>
      <c r="Q118" s="200"/>
      <c r="R118" s="201">
        <f>SUM(R119:R122)</f>
        <v>0</v>
      </c>
      <c r="S118" s="200"/>
      <c r="T118" s="202">
        <f>SUM(T119:T122)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3" t="s">
        <v>122</v>
      </c>
      <c r="AT118" s="204" t="s">
        <v>73</v>
      </c>
      <c r="AU118" s="204" t="s">
        <v>82</v>
      </c>
      <c r="AY118" s="203" t="s">
        <v>115</v>
      </c>
      <c r="BK118" s="205">
        <f>SUM(BK119:BK122)</f>
        <v>0</v>
      </c>
    </row>
    <row r="119" s="2" customFormat="1" ht="16.5" customHeight="1">
      <c r="A119" s="41"/>
      <c r="B119" s="42"/>
      <c r="C119" s="208" t="s">
        <v>175</v>
      </c>
      <c r="D119" s="208" t="s">
        <v>117</v>
      </c>
      <c r="E119" s="209" t="s">
        <v>401</v>
      </c>
      <c r="F119" s="210" t="s">
        <v>402</v>
      </c>
      <c r="G119" s="211" t="s">
        <v>357</v>
      </c>
      <c r="H119" s="212">
        <v>1</v>
      </c>
      <c r="I119" s="213"/>
      <c r="J119" s="214">
        <f>ROUND(I119*H119,2)</f>
        <v>0</v>
      </c>
      <c r="K119" s="210" t="s">
        <v>28</v>
      </c>
      <c r="L119" s="47"/>
      <c r="M119" s="215" t="s">
        <v>28</v>
      </c>
      <c r="N119" s="216" t="s">
        <v>47</v>
      </c>
      <c r="O119" s="88"/>
      <c r="P119" s="217">
        <f>O119*H119</f>
        <v>0</v>
      </c>
      <c r="Q119" s="217">
        <v>0</v>
      </c>
      <c r="R119" s="217">
        <f>Q119*H119</f>
        <v>0</v>
      </c>
      <c r="S119" s="217">
        <v>0</v>
      </c>
      <c r="T119" s="218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19" t="s">
        <v>403</v>
      </c>
      <c r="AT119" s="219" t="s">
        <v>117</v>
      </c>
      <c r="AU119" s="219" t="s">
        <v>84</v>
      </c>
      <c r="AY119" s="20" t="s">
        <v>115</v>
      </c>
      <c r="BE119" s="220">
        <f>IF(N119="základní",J119,0)</f>
        <v>0</v>
      </c>
      <c r="BF119" s="220">
        <f>IF(N119="snížená",J119,0)</f>
        <v>0</v>
      </c>
      <c r="BG119" s="220">
        <f>IF(N119="zákl. přenesená",J119,0)</f>
        <v>0</v>
      </c>
      <c r="BH119" s="220">
        <f>IF(N119="sníž. přenesená",J119,0)</f>
        <v>0</v>
      </c>
      <c r="BI119" s="220">
        <f>IF(N119="nulová",J119,0)</f>
        <v>0</v>
      </c>
      <c r="BJ119" s="20" t="s">
        <v>122</v>
      </c>
      <c r="BK119" s="220">
        <f>ROUND(I119*H119,2)</f>
        <v>0</v>
      </c>
      <c r="BL119" s="20" t="s">
        <v>403</v>
      </c>
      <c r="BM119" s="219" t="s">
        <v>404</v>
      </c>
    </row>
    <row r="120" s="13" customFormat="1">
      <c r="A120" s="13"/>
      <c r="B120" s="226"/>
      <c r="C120" s="227"/>
      <c r="D120" s="228" t="s">
        <v>126</v>
      </c>
      <c r="E120" s="229" t="s">
        <v>28</v>
      </c>
      <c r="F120" s="230" t="s">
        <v>405</v>
      </c>
      <c r="G120" s="227"/>
      <c r="H120" s="229" t="s">
        <v>28</v>
      </c>
      <c r="I120" s="231"/>
      <c r="J120" s="227"/>
      <c r="K120" s="227"/>
      <c r="L120" s="232"/>
      <c r="M120" s="233"/>
      <c r="N120" s="234"/>
      <c r="O120" s="234"/>
      <c r="P120" s="234"/>
      <c r="Q120" s="234"/>
      <c r="R120" s="234"/>
      <c r="S120" s="234"/>
      <c r="T120" s="235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6" t="s">
        <v>126</v>
      </c>
      <c r="AU120" s="236" t="s">
        <v>84</v>
      </c>
      <c r="AV120" s="13" t="s">
        <v>82</v>
      </c>
      <c r="AW120" s="13" t="s">
        <v>35</v>
      </c>
      <c r="AX120" s="13" t="s">
        <v>74</v>
      </c>
      <c r="AY120" s="236" t="s">
        <v>115</v>
      </c>
    </row>
    <row r="121" s="14" customFormat="1">
      <c r="A121" s="14"/>
      <c r="B121" s="237"/>
      <c r="C121" s="238"/>
      <c r="D121" s="228" t="s">
        <v>126</v>
      </c>
      <c r="E121" s="239" t="s">
        <v>28</v>
      </c>
      <c r="F121" s="240" t="s">
        <v>82</v>
      </c>
      <c r="G121" s="238"/>
      <c r="H121" s="241">
        <v>1</v>
      </c>
      <c r="I121" s="242"/>
      <c r="J121" s="238"/>
      <c r="K121" s="238"/>
      <c r="L121" s="243"/>
      <c r="M121" s="244"/>
      <c r="N121" s="245"/>
      <c r="O121" s="245"/>
      <c r="P121" s="245"/>
      <c r="Q121" s="245"/>
      <c r="R121" s="245"/>
      <c r="S121" s="245"/>
      <c r="T121" s="246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7" t="s">
        <v>126</v>
      </c>
      <c r="AU121" s="247" t="s">
        <v>84</v>
      </c>
      <c r="AV121" s="14" t="s">
        <v>84</v>
      </c>
      <c r="AW121" s="14" t="s">
        <v>35</v>
      </c>
      <c r="AX121" s="14" t="s">
        <v>82</v>
      </c>
      <c r="AY121" s="247" t="s">
        <v>115</v>
      </c>
    </row>
    <row r="122" s="2" customFormat="1" ht="16.5" customHeight="1">
      <c r="A122" s="41"/>
      <c r="B122" s="42"/>
      <c r="C122" s="208" t="s">
        <v>183</v>
      </c>
      <c r="D122" s="208" t="s">
        <v>117</v>
      </c>
      <c r="E122" s="209" t="s">
        <v>406</v>
      </c>
      <c r="F122" s="210" t="s">
        <v>407</v>
      </c>
      <c r="G122" s="211" t="s">
        <v>357</v>
      </c>
      <c r="H122" s="212">
        <v>1</v>
      </c>
      <c r="I122" s="213"/>
      <c r="J122" s="214">
        <f>ROUND(I122*H122,2)</f>
        <v>0</v>
      </c>
      <c r="K122" s="210" t="s">
        <v>28</v>
      </c>
      <c r="L122" s="47"/>
      <c r="M122" s="215" t="s">
        <v>28</v>
      </c>
      <c r="N122" s="216" t="s">
        <v>47</v>
      </c>
      <c r="O122" s="88"/>
      <c r="P122" s="217">
        <f>O122*H122</f>
        <v>0</v>
      </c>
      <c r="Q122" s="217">
        <v>0</v>
      </c>
      <c r="R122" s="217">
        <f>Q122*H122</f>
        <v>0</v>
      </c>
      <c r="S122" s="217">
        <v>0</v>
      </c>
      <c r="T122" s="218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19" t="s">
        <v>403</v>
      </c>
      <c r="AT122" s="219" t="s">
        <v>117</v>
      </c>
      <c r="AU122" s="219" t="s">
        <v>84</v>
      </c>
      <c r="AY122" s="20" t="s">
        <v>115</v>
      </c>
      <c r="BE122" s="220">
        <f>IF(N122="základní",J122,0)</f>
        <v>0</v>
      </c>
      <c r="BF122" s="220">
        <f>IF(N122="snížená",J122,0)</f>
        <v>0</v>
      </c>
      <c r="BG122" s="220">
        <f>IF(N122="zákl. přenesená",J122,0)</f>
        <v>0</v>
      </c>
      <c r="BH122" s="220">
        <f>IF(N122="sníž. přenesená",J122,0)</f>
        <v>0</v>
      </c>
      <c r="BI122" s="220">
        <f>IF(N122="nulová",J122,0)</f>
        <v>0</v>
      </c>
      <c r="BJ122" s="20" t="s">
        <v>122</v>
      </c>
      <c r="BK122" s="220">
        <f>ROUND(I122*H122,2)</f>
        <v>0</v>
      </c>
      <c r="BL122" s="20" t="s">
        <v>403</v>
      </c>
      <c r="BM122" s="219" t="s">
        <v>408</v>
      </c>
    </row>
    <row r="123" s="12" customFormat="1" ht="22.8" customHeight="1">
      <c r="A123" s="12"/>
      <c r="B123" s="192"/>
      <c r="C123" s="193"/>
      <c r="D123" s="194" t="s">
        <v>73</v>
      </c>
      <c r="E123" s="206" t="s">
        <v>409</v>
      </c>
      <c r="F123" s="206" t="s">
        <v>410</v>
      </c>
      <c r="G123" s="193"/>
      <c r="H123" s="193"/>
      <c r="I123" s="196"/>
      <c r="J123" s="207">
        <f>BK123</f>
        <v>0</v>
      </c>
      <c r="K123" s="193"/>
      <c r="L123" s="198"/>
      <c r="M123" s="199"/>
      <c r="N123" s="200"/>
      <c r="O123" s="200"/>
      <c r="P123" s="201">
        <f>SUM(P124:P155)</f>
        <v>0</v>
      </c>
      <c r="Q123" s="200"/>
      <c r="R123" s="201">
        <f>SUM(R124:R155)</f>
        <v>0</v>
      </c>
      <c r="S123" s="200"/>
      <c r="T123" s="202">
        <f>SUM(T124:T155)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3" t="s">
        <v>122</v>
      </c>
      <c r="AT123" s="204" t="s">
        <v>73</v>
      </c>
      <c r="AU123" s="204" t="s">
        <v>82</v>
      </c>
      <c r="AY123" s="203" t="s">
        <v>115</v>
      </c>
      <c r="BK123" s="205">
        <f>SUM(BK124:BK155)</f>
        <v>0</v>
      </c>
    </row>
    <row r="124" s="2" customFormat="1" ht="24.15" customHeight="1">
      <c r="A124" s="41"/>
      <c r="B124" s="42"/>
      <c r="C124" s="208" t="s">
        <v>190</v>
      </c>
      <c r="D124" s="208" t="s">
        <v>117</v>
      </c>
      <c r="E124" s="209" t="s">
        <v>411</v>
      </c>
      <c r="F124" s="210" t="s">
        <v>412</v>
      </c>
      <c r="G124" s="211" t="s">
        <v>357</v>
      </c>
      <c r="H124" s="212">
        <v>1</v>
      </c>
      <c r="I124" s="213"/>
      <c r="J124" s="214">
        <f>ROUND(I124*H124,2)</f>
        <v>0</v>
      </c>
      <c r="K124" s="210" t="s">
        <v>28</v>
      </c>
      <c r="L124" s="47"/>
      <c r="M124" s="215" t="s">
        <v>28</v>
      </c>
      <c r="N124" s="216" t="s">
        <v>47</v>
      </c>
      <c r="O124" s="88"/>
      <c r="P124" s="217">
        <f>O124*H124</f>
        <v>0</v>
      </c>
      <c r="Q124" s="217">
        <v>0</v>
      </c>
      <c r="R124" s="217">
        <f>Q124*H124</f>
        <v>0</v>
      </c>
      <c r="S124" s="217">
        <v>0</v>
      </c>
      <c r="T124" s="218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19" t="s">
        <v>403</v>
      </c>
      <c r="AT124" s="219" t="s">
        <v>117</v>
      </c>
      <c r="AU124" s="219" t="s">
        <v>84</v>
      </c>
      <c r="AY124" s="20" t="s">
        <v>115</v>
      </c>
      <c r="BE124" s="220">
        <f>IF(N124="základní",J124,0)</f>
        <v>0</v>
      </c>
      <c r="BF124" s="220">
        <f>IF(N124="snížená",J124,0)</f>
        <v>0</v>
      </c>
      <c r="BG124" s="220">
        <f>IF(N124="zákl. přenesená",J124,0)</f>
        <v>0</v>
      </c>
      <c r="BH124" s="220">
        <f>IF(N124="sníž. přenesená",J124,0)</f>
        <v>0</v>
      </c>
      <c r="BI124" s="220">
        <f>IF(N124="nulová",J124,0)</f>
        <v>0</v>
      </c>
      <c r="BJ124" s="20" t="s">
        <v>122</v>
      </c>
      <c r="BK124" s="220">
        <f>ROUND(I124*H124,2)</f>
        <v>0</v>
      </c>
      <c r="BL124" s="20" t="s">
        <v>403</v>
      </c>
      <c r="BM124" s="219" t="s">
        <v>413</v>
      </c>
    </row>
    <row r="125" s="13" customFormat="1">
      <c r="A125" s="13"/>
      <c r="B125" s="226"/>
      <c r="C125" s="227"/>
      <c r="D125" s="228" t="s">
        <v>126</v>
      </c>
      <c r="E125" s="229" t="s">
        <v>28</v>
      </c>
      <c r="F125" s="230" t="s">
        <v>414</v>
      </c>
      <c r="G125" s="227"/>
      <c r="H125" s="229" t="s">
        <v>28</v>
      </c>
      <c r="I125" s="231"/>
      <c r="J125" s="227"/>
      <c r="K125" s="227"/>
      <c r="L125" s="232"/>
      <c r="M125" s="233"/>
      <c r="N125" s="234"/>
      <c r="O125" s="234"/>
      <c r="P125" s="234"/>
      <c r="Q125" s="234"/>
      <c r="R125" s="234"/>
      <c r="S125" s="234"/>
      <c r="T125" s="23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6" t="s">
        <v>126</v>
      </c>
      <c r="AU125" s="236" t="s">
        <v>84</v>
      </c>
      <c r="AV125" s="13" t="s">
        <v>82</v>
      </c>
      <c r="AW125" s="13" t="s">
        <v>35</v>
      </c>
      <c r="AX125" s="13" t="s">
        <v>74</v>
      </c>
      <c r="AY125" s="236" t="s">
        <v>115</v>
      </c>
    </row>
    <row r="126" s="14" customFormat="1">
      <c r="A126" s="14"/>
      <c r="B126" s="237"/>
      <c r="C126" s="238"/>
      <c r="D126" s="228" t="s">
        <v>126</v>
      </c>
      <c r="E126" s="239" t="s">
        <v>28</v>
      </c>
      <c r="F126" s="240" t="s">
        <v>82</v>
      </c>
      <c r="G126" s="238"/>
      <c r="H126" s="241">
        <v>1</v>
      </c>
      <c r="I126" s="242"/>
      <c r="J126" s="238"/>
      <c r="K126" s="238"/>
      <c r="L126" s="243"/>
      <c r="M126" s="244"/>
      <c r="N126" s="245"/>
      <c r="O126" s="245"/>
      <c r="P126" s="245"/>
      <c r="Q126" s="245"/>
      <c r="R126" s="245"/>
      <c r="S126" s="245"/>
      <c r="T126" s="246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7" t="s">
        <v>126</v>
      </c>
      <c r="AU126" s="247" t="s">
        <v>84</v>
      </c>
      <c r="AV126" s="14" t="s">
        <v>84</v>
      </c>
      <c r="AW126" s="14" t="s">
        <v>35</v>
      </c>
      <c r="AX126" s="14" t="s">
        <v>82</v>
      </c>
      <c r="AY126" s="247" t="s">
        <v>115</v>
      </c>
    </row>
    <row r="127" s="2" customFormat="1" ht="16.5" customHeight="1">
      <c r="A127" s="41"/>
      <c r="B127" s="42"/>
      <c r="C127" s="208" t="s">
        <v>196</v>
      </c>
      <c r="D127" s="208" t="s">
        <v>117</v>
      </c>
      <c r="E127" s="209" t="s">
        <v>415</v>
      </c>
      <c r="F127" s="210" t="s">
        <v>416</v>
      </c>
      <c r="G127" s="211" t="s">
        <v>357</v>
      </c>
      <c r="H127" s="212">
        <v>1</v>
      </c>
      <c r="I127" s="213"/>
      <c r="J127" s="214">
        <f>ROUND(I127*H127,2)</f>
        <v>0</v>
      </c>
      <c r="K127" s="210" t="s">
        <v>28</v>
      </c>
      <c r="L127" s="47"/>
      <c r="M127" s="215" t="s">
        <v>28</v>
      </c>
      <c r="N127" s="216" t="s">
        <v>47</v>
      </c>
      <c r="O127" s="88"/>
      <c r="P127" s="217">
        <f>O127*H127</f>
        <v>0</v>
      </c>
      <c r="Q127" s="217">
        <v>0</v>
      </c>
      <c r="R127" s="217">
        <f>Q127*H127</f>
        <v>0</v>
      </c>
      <c r="S127" s="217">
        <v>0</v>
      </c>
      <c r="T127" s="218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19" t="s">
        <v>403</v>
      </c>
      <c r="AT127" s="219" t="s">
        <v>117</v>
      </c>
      <c r="AU127" s="219" t="s">
        <v>84</v>
      </c>
      <c r="AY127" s="20" t="s">
        <v>115</v>
      </c>
      <c r="BE127" s="220">
        <f>IF(N127="základní",J127,0)</f>
        <v>0</v>
      </c>
      <c r="BF127" s="220">
        <f>IF(N127="snížená",J127,0)</f>
        <v>0</v>
      </c>
      <c r="BG127" s="220">
        <f>IF(N127="zákl. přenesená",J127,0)</f>
        <v>0</v>
      </c>
      <c r="BH127" s="220">
        <f>IF(N127="sníž. přenesená",J127,0)</f>
        <v>0</v>
      </c>
      <c r="BI127" s="220">
        <f>IF(N127="nulová",J127,0)</f>
        <v>0</v>
      </c>
      <c r="BJ127" s="20" t="s">
        <v>122</v>
      </c>
      <c r="BK127" s="220">
        <f>ROUND(I127*H127,2)</f>
        <v>0</v>
      </c>
      <c r="BL127" s="20" t="s">
        <v>403</v>
      </c>
      <c r="BM127" s="219" t="s">
        <v>417</v>
      </c>
    </row>
    <row r="128" s="13" customFormat="1">
      <c r="A128" s="13"/>
      <c r="B128" s="226"/>
      <c r="C128" s="227"/>
      <c r="D128" s="228" t="s">
        <v>126</v>
      </c>
      <c r="E128" s="229" t="s">
        <v>28</v>
      </c>
      <c r="F128" s="230" t="s">
        <v>418</v>
      </c>
      <c r="G128" s="227"/>
      <c r="H128" s="229" t="s">
        <v>28</v>
      </c>
      <c r="I128" s="231"/>
      <c r="J128" s="227"/>
      <c r="K128" s="227"/>
      <c r="L128" s="232"/>
      <c r="M128" s="233"/>
      <c r="N128" s="234"/>
      <c r="O128" s="234"/>
      <c r="P128" s="234"/>
      <c r="Q128" s="234"/>
      <c r="R128" s="234"/>
      <c r="S128" s="234"/>
      <c r="T128" s="23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6" t="s">
        <v>126</v>
      </c>
      <c r="AU128" s="236" t="s">
        <v>84</v>
      </c>
      <c r="AV128" s="13" t="s">
        <v>82</v>
      </c>
      <c r="AW128" s="13" t="s">
        <v>35</v>
      </c>
      <c r="AX128" s="13" t="s">
        <v>74</v>
      </c>
      <c r="AY128" s="236" t="s">
        <v>115</v>
      </c>
    </row>
    <row r="129" s="13" customFormat="1">
      <c r="A129" s="13"/>
      <c r="B129" s="226"/>
      <c r="C129" s="227"/>
      <c r="D129" s="228" t="s">
        <v>126</v>
      </c>
      <c r="E129" s="229" t="s">
        <v>28</v>
      </c>
      <c r="F129" s="230" t="s">
        <v>419</v>
      </c>
      <c r="G129" s="227"/>
      <c r="H129" s="229" t="s">
        <v>28</v>
      </c>
      <c r="I129" s="231"/>
      <c r="J129" s="227"/>
      <c r="K129" s="227"/>
      <c r="L129" s="232"/>
      <c r="M129" s="233"/>
      <c r="N129" s="234"/>
      <c r="O129" s="234"/>
      <c r="P129" s="234"/>
      <c r="Q129" s="234"/>
      <c r="R129" s="234"/>
      <c r="S129" s="234"/>
      <c r="T129" s="23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6" t="s">
        <v>126</v>
      </c>
      <c r="AU129" s="236" t="s">
        <v>84</v>
      </c>
      <c r="AV129" s="13" t="s">
        <v>82</v>
      </c>
      <c r="AW129" s="13" t="s">
        <v>35</v>
      </c>
      <c r="AX129" s="13" t="s">
        <v>74</v>
      </c>
      <c r="AY129" s="236" t="s">
        <v>115</v>
      </c>
    </row>
    <row r="130" s="14" customFormat="1">
      <c r="A130" s="14"/>
      <c r="B130" s="237"/>
      <c r="C130" s="238"/>
      <c r="D130" s="228" t="s">
        <v>126</v>
      </c>
      <c r="E130" s="239" t="s">
        <v>28</v>
      </c>
      <c r="F130" s="240" t="s">
        <v>82</v>
      </c>
      <c r="G130" s="238"/>
      <c r="H130" s="241">
        <v>1</v>
      </c>
      <c r="I130" s="242"/>
      <c r="J130" s="238"/>
      <c r="K130" s="238"/>
      <c r="L130" s="243"/>
      <c r="M130" s="244"/>
      <c r="N130" s="245"/>
      <c r="O130" s="245"/>
      <c r="P130" s="245"/>
      <c r="Q130" s="245"/>
      <c r="R130" s="245"/>
      <c r="S130" s="245"/>
      <c r="T130" s="246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7" t="s">
        <v>126</v>
      </c>
      <c r="AU130" s="247" t="s">
        <v>84</v>
      </c>
      <c r="AV130" s="14" t="s">
        <v>84</v>
      </c>
      <c r="AW130" s="14" t="s">
        <v>35</v>
      </c>
      <c r="AX130" s="14" t="s">
        <v>82</v>
      </c>
      <c r="AY130" s="247" t="s">
        <v>115</v>
      </c>
    </row>
    <row r="131" s="2" customFormat="1" ht="24.15" customHeight="1">
      <c r="A131" s="41"/>
      <c r="B131" s="42"/>
      <c r="C131" s="208" t="s">
        <v>203</v>
      </c>
      <c r="D131" s="208" t="s">
        <v>117</v>
      </c>
      <c r="E131" s="209" t="s">
        <v>420</v>
      </c>
      <c r="F131" s="210" t="s">
        <v>421</v>
      </c>
      <c r="G131" s="211" t="s">
        <v>357</v>
      </c>
      <c r="H131" s="212">
        <v>1</v>
      </c>
      <c r="I131" s="213"/>
      <c r="J131" s="214">
        <f>ROUND(I131*H131,2)</f>
        <v>0</v>
      </c>
      <c r="K131" s="210" t="s">
        <v>28</v>
      </c>
      <c r="L131" s="47"/>
      <c r="M131" s="215" t="s">
        <v>28</v>
      </c>
      <c r="N131" s="216" t="s">
        <v>47</v>
      </c>
      <c r="O131" s="88"/>
      <c r="P131" s="217">
        <f>O131*H131</f>
        <v>0</v>
      </c>
      <c r="Q131" s="217">
        <v>0</v>
      </c>
      <c r="R131" s="217">
        <f>Q131*H131</f>
        <v>0</v>
      </c>
      <c r="S131" s="217">
        <v>0</v>
      </c>
      <c r="T131" s="218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19" t="s">
        <v>403</v>
      </c>
      <c r="AT131" s="219" t="s">
        <v>117</v>
      </c>
      <c r="AU131" s="219" t="s">
        <v>84</v>
      </c>
      <c r="AY131" s="20" t="s">
        <v>115</v>
      </c>
      <c r="BE131" s="220">
        <f>IF(N131="základní",J131,0)</f>
        <v>0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20" t="s">
        <v>122</v>
      </c>
      <c r="BK131" s="220">
        <f>ROUND(I131*H131,2)</f>
        <v>0</v>
      </c>
      <c r="BL131" s="20" t="s">
        <v>403</v>
      </c>
      <c r="BM131" s="219" t="s">
        <v>422</v>
      </c>
    </row>
    <row r="132" s="13" customFormat="1">
      <c r="A132" s="13"/>
      <c r="B132" s="226"/>
      <c r="C132" s="227"/>
      <c r="D132" s="228" t="s">
        <v>126</v>
      </c>
      <c r="E132" s="229" t="s">
        <v>28</v>
      </c>
      <c r="F132" s="230" t="s">
        <v>414</v>
      </c>
      <c r="G132" s="227"/>
      <c r="H132" s="229" t="s">
        <v>28</v>
      </c>
      <c r="I132" s="231"/>
      <c r="J132" s="227"/>
      <c r="K132" s="227"/>
      <c r="L132" s="232"/>
      <c r="M132" s="233"/>
      <c r="N132" s="234"/>
      <c r="O132" s="234"/>
      <c r="P132" s="234"/>
      <c r="Q132" s="234"/>
      <c r="R132" s="234"/>
      <c r="S132" s="234"/>
      <c r="T132" s="23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6" t="s">
        <v>126</v>
      </c>
      <c r="AU132" s="236" t="s">
        <v>84</v>
      </c>
      <c r="AV132" s="13" t="s">
        <v>82</v>
      </c>
      <c r="AW132" s="13" t="s">
        <v>35</v>
      </c>
      <c r="AX132" s="13" t="s">
        <v>74</v>
      </c>
      <c r="AY132" s="236" t="s">
        <v>115</v>
      </c>
    </row>
    <row r="133" s="14" customFormat="1">
      <c r="A133" s="14"/>
      <c r="B133" s="237"/>
      <c r="C133" s="238"/>
      <c r="D133" s="228" t="s">
        <v>126</v>
      </c>
      <c r="E133" s="239" t="s">
        <v>28</v>
      </c>
      <c r="F133" s="240" t="s">
        <v>82</v>
      </c>
      <c r="G133" s="238"/>
      <c r="H133" s="241">
        <v>1</v>
      </c>
      <c r="I133" s="242"/>
      <c r="J133" s="238"/>
      <c r="K133" s="238"/>
      <c r="L133" s="243"/>
      <c r="M133" s="244"/>
      <c r="N133" s="245"/>
      <c r="O133" s="245"/>
      <c r="P133" s="245"/>
      <c r="Q133" s="245"/>
      <c r="R133" s="245"/>
      <c r="S133" s="245"/>
      <c r="T133" s="246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7" t="s">
        <v>126</v>
      </c>
      <c r="AU133" s="247" t="s">
        <v>84</v>
      </c>
      <c r="AV133" s="14" t="s">
        <v>84</v>
      </c>
      <c r="AW133" s="14" t="s">
        <v>35</v>
      </c>
      <c r="AX133" s="14" t="s">
        <v>82</v>
      </c>
      <c r="AY133" s="247" t="s">
        <v>115</v>
      </c>
    </row>
    <row r="134" s="2" customFormat="1" ht="16.5" customHeight="1">
      <c r="A134" s="41"/>
      <c r="B134" s="42"/>
      <c r="C134" s="208" t="s">
        <v>209</v>
      </c>
      <c r="D134" s="208" t="s">
        <v>117</v>
      </c>
      <c r="E134" s="209" t="s">
        <v>423</v>
      </c>
      <c r="F134" s="210" t="s">
        <v>424</v>
      </c>
      <c r="G134" s="211" t="s">
        <v>357</v>
      </c>
      <c r="H134" s="212">
        <v>1</v>
      </c>
      <c r="I134" s="213"/>
      <c r="J134" s="214">
        <f>ROUND(I134*H134,2)</f>
        <v>0</v>
      </c>
      <c r="K134" s="210" t="s">
        <v>28</v>
      </c>
      <c r="L134" s="47"/>
      <c r="M134" s="215" t="s">
        <v>28</v>
      </c>
      <c r="N134" s="216" t="s">
        <v>47</v>
      </c>
      <c r="O134" s="88"/>
      <c r="P134" s="217">
        <f>O134*H134</f>
        <v>0</v>
      </c>
      <c r="Q134" s="217">
        <v>0</v>
      </c>
      <c r="R134" s="217">
        <f>Q134*H134</f>
        <v>0</v>
      </c>
      <c r="S134" s="217">
        <v>0</v>
      </c>
      <c r="T134" s="218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19" t="s">
        <v>403</v>
      </c>
      <c r="AT134" s="219" t="s">
        <v>117</v>
      </c>
      <c r="AU134" s="219" t="s">
        <v>84</v>
      </c>
      <c r="AY134" s="20" t="s">
        <v>115</v>
      </c>
      <c r="BE134" s="220">
        <f>IF(N134="základní",J134,0)</f>
        <v>0</v>
      </c>
      <c r="BF134" s="220">
        <f>IF(N134="snížená",J134,0)</f>
        <v>0</v>
      </c>
      <c r="BG134" s="220">
        <f>IF(N134="zákl. přenesená",J134,0)</f>
        <v>0</v>
      </c>
      <c r="BH134" s="220">
        <f>IF(N134="sníž. přenesená",J134,0)</f>
        <v>0</v>
      </c>
      <c r="BI134" s="220">
        <f>IF(N134="nulová",J134,0)</f>
        <v>0</v>
      </c>
      <c r="BJ134" s="20" t="s">
        <v>122</v>
      </c>
      <c r="BK134" s="220">
        <f>ROUND(I134*H134,2)</f>
        <v>0</v>
      </c>
      <c r="BL134" s="20" t="s">
        <v>403</v>
      </c>
      <c r="BM134" s="219" t="s">
        <v>425</v>
      </c>
    </row>
    <row r="135" s="13" customFormat="1">
      <c r="A135" s="13"/>
      <c r="B135" s="226"/>
      <c r="C135" s="227"/>
      <c r="D135" s="228" t="s">
        <v>126</v>
      </c>
      <c r="E135" s="229" t="s">
        <v>28</v>
      </c>
      <c r="F135" s="230" t="s">
        <v>414</v>
      </c>
      <c r="G135" s="227"/>
      <c r="H135" s="229" t="s">
        <v>28</v>
      </c>
      <c r="I135" s="231"/>
      <c r="J135" s="227"/>
      <c r="K135" s="227"/>
      <c r="L135" s="232"/>
      <c r="M135" s="233"/>
      <c r="N135" s="234"/>
      <c r="O135" s="234"/>
      <c r="P135" s="234"/>
      <c r="Q135" s="234"/>
      <c r="R135" s="234"/>
      <c r="S135" s="234"/>
      <c r="T135" s="23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6" t="s">
        <v>126</v>
      </c>
      <c r="AU135" s="236" t="s">
        <v>84</v>
      </c>
      <c r="AV135" s="13" t="s">
        <v>82</v>
      </c>
      <c r="AW135" s="13" t="s">
        <v>35</v>
      </c>
      <c r="AX135" s="13" t="s">
        <v>74</v>
      </c>
      <c r="AY135" s="236" t="s">
        <v>115</v>
      </c>
    </row>
    <row r="136" s="14" customFormat="1">
      <c r="A136" s="14"/>
      <c r="B136" s="237"/>
      <c r="C136" s="238"/>
      <c r="D136" s="228" t="s">
        <v>126</v>
      </c>
      <c r="E136" s="239" t="s">
        <v>28</v>
      </c>
      <c r="F136" s="240" t="s">
        <v>82</v>
      </c>
      <c r="G136" s="238"/>
      <c r="H136" s="241">
        <v>1</v>
      </c>
      <c r="I136" s="242"/>
      <c r="J136" s="238"/>
      <c r="K136" s="238"/>
      <c r="L136" s="243"/>
      <c r="M136" s="244"/>
      <c r="N136" s="245"/>
      <c r="O136" s="245"/>
      <c r="P136" s="245"/>
      <c r="Q136" s="245"/>
      <c r="R136" s="245"/>
      <c r="S136" s="245"/>
      <c r="T136" s="246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7" t="s">
        <v>126</v>
      </c>
      <c r="AU136" s="247" t="s">
        <v>84</v>
      </c>
      <c r="AV136" s="14" t="s">
        <v>84</v>
      </c>
      <c r="AW136" s="14" t="s">
        <v>35</v>
      </c>
      <c r="AX136" s="14" t="s">
        <v>82</v>
      </c>
      <c r="AY136" s="247" t="s">
        <v>115</v>
      </c>
    </row>
    <row r="137" s="2" customFormat="1" ht="21.75" customHeight="1">
      <c r="A137" s="41"/>
      <c r="B137" s="42"/>
      <c r="C137" s="208" t="s">
        <v>219</v>
      </c>
      <c r="D137" s="208" t="s">
        <v>117</v>
      </c>
      <c r="E137" s="209" t="s">
        <v>426</v>
      </c>
      <c r="F137" s="210" t="s">
        <v>427</v>
      </c>
      <c r="G137" s="211" t="s">
        <v>357</v>
      </c>
      <c r="H137" s="212">
        <v>1</v>
      </c>
      <c r="I137" s="213"/>
      <c r="J137" s="214">
        <f>ROUND(I137*H137,2)</f>
        <v>0</v>
      </c>
      <c r="K137" s="210" t="s">
        <v>28</v>
      </c>
      <c r="L137" s="47"/>
      <c r="M137" s="215" t="s">
        <v>28</v>
      </c>
      <c r="N137" s="216" t="s">
        <v>47</v>
      </c>
      <c r="O137" s="88"/>
      <c r="P137" s="217">
        <f>O137*H137</f>
        <v>0</v>
      </c>
      <c r="Q137" s="217">
        <v>0</v>
      </c>
      <c r="R137" s="217">
        <f>Q137*H137</f>
        <v>0</v>
      </c>
      <c r="S137" s="217">
        <v>0</v>
      </c>
      <c r="T137" s="218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19" t="s">
        <v>403</v>
      </c>
      <c r="AT137" s="219" t="s">
        <v>117</v>
      </c>
      <c r="AU137" s="219" t="s">
        <v>84</v>
      </c>
      <c r="AY137" s="20" t="s">
        <v>115</v>
      </c>
      <c r="BE137" s="220">
        <f>IF(N137="základní",J137,0)</f>
        <v>0</v>
      </c>
      <c r="BF137" s="220">
        <f>IF(N137="snížená",J137,0)</f>
        <v>0</v>
      </c>
      <c r="BG137" s="220">
        <f>IF(N137="zákl. přenesená",J137,0)</f>
        <v>0</v>
      </c>
      <c r="BH137" s="220">
        <f>IF(N137="sníž. přenesená",J137,0)</f>
        <v>0</v>
      </c>
      <c r="BI137" s="220">
        <f>IF(N137="nulová",J137,0)</f>
        <v>0</v>
      </c>
      <c r="BJ137" s="20" t="s">
        <v>122</v>
      </c>
      <c r="BK137" s="220">
        <f>ROUND(I137*H137,2)</f>
        <v>0</v>
      </c>
      <c r="BL137" s="20" t="s">
        <v>403</v>
      </c>
      <c r="BM137" s="219" t="s">
        <v>428</v>
      </c>
    </row>
    <row r="138" s="2" customFormat="1" ht="16.5" customHeight="1">
      <c r="A138" s="41"/>
      <c r="B138" s="42"/>
      <c r="C138" s="208" t="s">
        <v>8</v>
      </c>
      <c r="D138" s="208" t="s">
        <v>117</v>
      </c>
      <c r="E138" s="209" t="s">
        <v>429</v>
      </c>
      <c r="F138" s="210" t="s">
        <v>430</v>
      </c>
      <c r="G138" s="211" t="s">
        <v>357</v>
      </c>
      <c r="H138" s="212">
        <v>1</v>
      </c>
      <c r="I138" s="213"/>
      <c r="J138" s="214">
        <f>ROUND(I138*H138,2)</f>
        <v>0</v>
      </c>
      <c r="K138" s="210" t="s">
        <v>28</v>
      </c>
      <c r="L138" s="47"/>
      <c r="M138" s="215" t="s">
        <v>28</v>
      </c>
      <c r="N138" s="216" t="s">
        <v>47</v>
      </c>
      <c r="O138" s="88"/>
      <c r="P138" s="217">
        <f>O138*H138</f>
        <v>0</v>
      </c>
      <c r="Q138" s="217">
        <v>0</v>
      </c>
      <c r="R138" s="217">
        <f>Q138*H138</f>
        <v>0</v>
      </c>
      <c r="S138" s="217">
        <v>0</v>
      </c>
      <c r="T138" s="218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19" t="s">
        <v>403</v>
      </c>
      <c r="AT138" s="219" t="s">
        <v>117</v>
      </c>
      <c r="AU138" s="219" t="s">
        <v>84</v>
      </c>
      <c r="AY138" s="20" t="s">
        <v>115</v>
      </c>
      <c r="BE138" s="220">
        <f>IF(N138="základní",J138,0)</f>
        <v>0</v>
      </c>
      <c r="BF138" s="220">
        <f>IF(N138="snížená",J138,0)</f>
        <v>0</v>
      </c>
      <c r="BG138" s="220">
        <f>IF(N138="zákl. přenesená",J138,0)</f>
        <v>0</v>
      </c>
      <c r="BH138" s="220">
        <f>IF(N138="sníž. přenesená",J138,0)</f>
        <v>0</v>
      </c>
      <c r="BI138" s="220">
        <f>IF(N138="nulová",J138,0)</f>
        <v>0</v>
      </c>
      <c r="BJ138" s="20" t="s">
        <v>122</v>
      </c>
      <c r="BK138" s="220">
        <f>ROUND(I138*H138,2)</f>
        <v>0</v>
      </c>
      <c r="BL138" s="20" t="s">
        <v>403</v>
      </c>
      <c r="BM138" s="219" t="s">
        <v>431</v>
      </c>
    </row>
    <row r="139" s="2" customFormat="1" ht="16.5" customHeight="1">
      <c r="A139" s="41"/>
      <c r="B139" s="42"/>
      <c r="C139" s="208" t="s">
        <v>232</v>
      </c>
      <c r="D139" s="208" t="s">
        <v>117</v>
      </c>
      <c r="E139" s="209" t="s">
        <v>432</v>
      </c>
      <c r="F139" s="210" t="s">
        <v>433</v>
      </c>
      <c r="G139" s="211" t="s">
        <v>357</v>
      </c>
      <c r="H139" s="212">
        <v>1</v>
      </c>
      <c r="I139" s="213"/>
      <c r="J139" s="214">
        <f>ROUND(I139*H139,2)</f>
        <v>0</v>
      </c>
      <c r="K139" s="210" t="s">
        <v>28</v>
      </c>
      <c r="L139" s="47"/>
      <c r="M139" s="215" t="s">
        <v>28</v>
      </c>
      <c r="N139" s="216" t="s">
        <v>47</v>
      </c>
      <c r="O139" s="88"/>
      <c r="P139" s="217">
        <f>O139*H139</f>
        <v>0</v>
      </c>
      <c r="Q139" s="217">
        <v>0</v>
      </c>
      <c r="R139" s="217">
        <f>Q139*H139</f>
        <v>0</v>
      </c>
      <c r="S139" s="217">
        <v>0</v>
      </c>
      <c r="T139" s="218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19" t="s">
        <v>403</v>
      </c>
      <c r="AT139" s="219" t="s">
        <v>117</v>
      </c>
      <c r="AU139" s="219" t="s">
        <v>84</v>
      </c>
      <c r="AY139" s="20" t="s">
        <v>115</v>
      </c>
      <c r="BE139" s="220">
        <f>IF(N139="základní",J139,0)</f>
        <v>0</v>
      </c>
      <c r="BF139" s="220">
        <f>IF(N139="snížená",J139,0)</f>
        <v>0</v>
      </c>
      <c r="BG139" s="220">
        <f>IF(N139="zákl. přenesená",J139,0)</f>
        <v>0</v>
      </c>
      <c r="BH139" s="220">
        <f>IF(N139="sníž. přenesená",J139,0)</f>
        <v>0</v>
      </c>
      <c r="BI139" s="220">
        <f>IF(N139="nulová",J139,0)</f>
        <v>0</v>
      </c>
      <c r="BJ139" s="20" t="s">
        <v>122</v>
      </c>
      <c r="BK139" s="220">
        <f>ROUND(I139*H139,2)</f>
        <v>0</v>
      </c>
      <c r="BL139" s="20" t="s">
        <v>403</v>
      </c>
      <c r="BM139" s="219" t="s">
        <v>434</v>
      </c>
    </row>
    <row r="140" s="13" customFormat="1">
      <c r="A140" s="13"/>
      <c r="B140" s="226"/>
      <c r="C140" s="227"/>
      <c r="D140" s="228" t="s">
        <v>126</v>
      </c>
      <c r="E140" s="229" t="s">
        <v>28</v>
      </c>
      <c r="F140" s="230" t="s">
        <v>414</v>
      </c>
      <c r="G140" s="227"/>
      <c r="H140" s="229" t="s">
        <v>28</v>
      </c>
      <c r="I140" s="231"/>
      <c r="J140" s="227"/>
      <c r="K140" s="227"/>
      <c r="L140" s="232"/>
      <c r="M140" s="233"/>
      <c r="N140" s="234"/>
      <c r="O140" s="234"/>
      <c r="P140" s="234"/>
      <c r="Q140" s="234"/>
      <c r="R140" s="234"/>
      <c r="S140" s="234"/>
      <c r="T140" s="23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6" t="s">
        <v>126</v>
      </c>
      <c r="AU140" s="236" t="s">
        <v>84</v>
      </c>
      <c r="AV140" s="13" t="s">
        <v>82</v>
      </c>
      <c r="AW140" s="13" t="s">
        <v>35</v>
      </c>
      <c r="AX140" s="13" t="s">
        <v>74</v>
      </c>
      <c r="AY140" s="236" t="s">
        <v>115</v>
      </c>
    </row>
    <row r="141" s="13" customFormat="1">
      <c r="A141" s="13"/>
      <c r="B141" s="226"/>
      <c r="C141" s="227"/>
      <c r="D141" s="228" t="s">
        <v>126</v>
      </c>
      <c r="E141" s="229" t="s">
        <v>28</v>
      </c>
      <c r="F141" s="230" t="s">
        <v>435</v>
      </c>
      <c r="G141" s="227"/>
      <c r="H141" s="229" t="s">
        <v>28</v>
      </c>
      <c r="I141" s="231"/>
      <c r="J141" s="227"/>
      <c r="K141" s="227"/>
      <c r="L141" s="232"/>
      <c r="M141" s="233"/>
      <c r="N141" s="234"/>
      <c r="O141" s="234"/>
      <c r="P141" s="234"/>
      <c r="Q141" s="234"/>
      <c r="R141" s="234"/>
      <c r="S141" s="234"/>
      <c r="T141" s="23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6" t="s">
        <v>126</v>
      </c>
      <c r="AU141" s="236" t="s">
        <v>84</v>
      </c>
      <c r="AV141" s="13" t="s">
        <v>82</v>
      </c>
      <c r="AW141" s="13" t="s">
        <v>35</v>
      </c>
      <c r="AX141" s="13" t="s">
        <v>74</v>
      </c>
      <c r="AY141" s="236" t="s">
        <v>115</v>
      </c>
    </row>
    <row r="142" s="13" customFormat="1">
      <c r="A142" s="13"/>
      <c r="B142" s="226"/>
      <c r="C142" s="227"/>
      <c r="D142" s="228" t="s">
        <v>126</v>
      </c>
      <c r="E142" s="229" t="s">
        <v>28</v>
      </c>
      <c r="F142" s="230" t="s">
        <v>436</v>
      </c>
      <c r="G142" s="227"/>
      <c r="H142" s="229" t="s">
        <v>28</v>
      </c>
      <c r="I142" s="231"/>
      <c r="J142" s="227"/>
      <c r="K142" s="227"/>
      <c r="L142" s="232"/>
      <c r="M142" s="233"/>
      <c r="N142" s="234"/>
      <c r="O142" s="234"/>
      <c r="P142" s="234"/>
      <c r="Q142" s="234"/>
      <c r="R142" s="234"/>
      <c r="S142" s="234"/>
      <c r="T142" s="23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6" t="s">
        <v>126</v>
      </c>
      <c r="AU142" s="236" t="s">
        <v>84</v>
      </c>
      <c r="AV142" s="13" t="s">
        <v>82</v>
      </c>
      <c r="AW142" s="13" t="s">
        <v>35</v>
      </c>
      <c r="AX142" s="13" t="s">
        <v>74</v>
      </c>
      <c r="AY142" s="236" t="s">
        <v>115</v>
      </c>
    </row>
    <row r="143" s="13" customFormat="1">
      <c r="A143" s="13"/>
      <c r="B143" s="226"/>
      <c r="C143" s="227"/>
      <c r="D143" s="228" t="s">
        <v>126</v>
      </c>
      <c r="E143" s="229" t="s">
        <v>28</v>
      </c>
      <c r="F143" s="230" t="s">
        <v>437</v>
      </c>
      <c r="G143" s="227"/>
      <c r="H143" s="229" t="s">
        <v>28</v>
      </c>
      <c r="I143" s="231"/>
      <c r="J143" s="227"/>
      <c r="K143" s="227"/>
      <c r="L143" s="232"/>
      <c r="M143" s="233"/>
      <c r="N143" s="234"/>
      <c r="O143" s="234"/>
      <c r="P143" s="234"/>
      <c r="Q143" s="234"/>
      <c r="R143" s="234"/>
      <c r="S143" s="234"/>
      <c r="T143" s="23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6" t="s">
        <v>126</v>
      </c>
      <c r="AU143" s="236" t="s">
        <v>84</v>
      </c>
      <c r="AV143" s="13" t="s">
        <v>82</v>
      </c>
      <c r="AW143" s="13" t="s">
        <v>35</v>
      </c>
      <c r="AX143" s="13" t="s">
        <v>74</v>
      </c>
      <c r="AY143" s="236" t="s">
        <v>115</v>
      </c>
    </row>
    <row r="144" s="13" customFormat="1">
      <c r="A144" s="13"/>
      <c r="B144" s="226"/>
      <c r="C144" s="227"/>
      <c r="D144" s="228" t="s">
        <v>126</v>
      </c>
      <c r="E144" s="229" t="s">
        <v>28</v>
      </c>
      <c r="F144" s="230" t="s">
        <v>438</v>
      </c>
      <c r="G144" s="227"/>
      <c r="H144" s="229" t="s">
        <v>28</v>
      </c>
      <c r="I144" s="231"/>
      <c r="J144" s="227"/>
      <c r="K144" s="227"/>
      <c r="L144" s="232"/>
      <c r="M144" s="233"/>
      <c r="N144" s="234"/>
      <c r="O144" s="234"/>
      <c r="P144" s="234"/>
      <c r="Q144" s="234"/>
      <c r="R144" s="234"/>
      <c r="S144" s="234"/>
      <c r="T144" s="23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6" t="s">
        <v>126</v>
      </c>
      <c r="AU144" s="236" t="s">
        <v>84</v>
      </c>
      <c r="AV144" s="13" t="s">
        <v>82</v>
      </c>
      <c r="AW144" s="13" t="s">
        <v>35</v>
      </c>
      <c r="AX144" s="13" t="s">
        <v>74</v>
      </c>
      <c r="AY144" s="236" t="s">
        <v>115</v>
      </c>
    </row>
    <row r="145" s="13" customFormat="1">
      <c r="A145" s="13"/>
      <c r="B145" s="226"/>
      <c r="C145" s="227"/>
      <c r="D145" s="228" t="s">
        <v>126</v>
      </c>
      <c r="E145" s="229" t="s">
        <v>28</v>
      </c>
      <c r="F145" s="230" t="s">
        <v>439</v>
      </c>
      <c r="G145" s="227"/>
      <c r="H145" s="229" t="s">
        <v>28</v>
      </c>
      <c r="I145" s="231"/>
      <c r="J145" s="227"/>
      <c r="K145" s="227"/>
      <c r="L145" s="232"/>
      <c r="M145" s="233"/>
      <c r="N145" s="234"/>
      <c r="O145" s="234"/>
      <c r="P145" s="234"/>
      <c r="Q145" s="234"/>
      <c r="R145" s="234"/>
      <c r="S145" s="234"/>
      <c r="T145" s="23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6" t="s">
        <v>126</v>
      </c>
      <c r="AU145" s="236" t="s">
        <v>84</v>
      </c>
      <c r="AV145" s="13" t="s">
        <v>82</v>
      </c>
      <c r="AW145" s="13" t="s">
        <v>35</v>
      </c>
      <c r="AX145" s="13" t="s">
        <v>74</v>
      </c>
      <c r="AY145" s="236" t="s">
        <v>115</v>
      </c>
    </row>
    <row r="146" s="14" customFormat="1">
      <c r="A146" s="14"/>
      <c r="B146" s="237"/>
      <c r="C146" s="238"/>
      <c r="D146" s="228" t="s">
        <v>126</v>
      </c>
      <c r="E146" s="239" t="s">
        <v>28</v>
      </c>
      <c r="F146" s="240" t="s">
        <v>82</v>
      </c>
      <c r="G146" s="238"/>
      <c r="H146" s="241">
        <v>1</v>
      </c>
      <c r="I146" s="242"/>
      <c r="J146" s="238"/>
      <c r="K146" s="238"/>
      <c r="L146" s="243"/>
      <c r="M146" s="244"/>
      <c r="N146" s="245"/>
      <c r="O146" s="245"/>
      <c r="P146" s="245"/>
      <c r="Q146" s="245"/>
      <c r="R146" s="245"/>
      <c r="S146" s="245"/>
      <c r="T146" s="246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7" t="s">
        <v>126</v>
      </c>
      <c r="AU146" s="247" t="s">
        <v>84</v>
      </c>
      <c r="AV146" s="14" t="s">
        <v>84</v>
      </c>
      <c r="AW146" s="14" t="s">
        <v>35</v>
      </c>
      <c r="AX146" s="14" t="s">
        <v>82</v>
      </c>
      <c r="AY146" s="247" t="s">
        <v>115</v>
      </c>
    </row>
    <row r="147" s="2" customFormat="1" ht="21.75" customHeight="1">
      <c r="A147" s="41"/>
      <c r="B147" s="42"/>
      <c r="C147" s="208" t="s">
        <v>243</v>
      </c>
      <c r="D147" s="208" t="s">
        <v>117</v>
      </c>
      <c r="E147" s="209" t="s">
        <v>440</v>
      </c>
      <c r="F147" s="210" t="s">
        <v>441</v>
      </c>
      <c r="G147" s="211" t="s">
        <v>357</v>
      </c>
      <c r="H147" s="212">
        <v>1</v>
      </c>
      <c r="I147" s="213"/>
      <c r="J147" s="214">
        <f>ROUND(I147*H147,2)</f>
        <v>0</v>
      </c>
      <c r="K147" s="210" t="s">
        <v>28</v>
      </c>
      <c r="L147" s="47"/>
      <c r="M147" s="215" t="s">
        <v>28</v>
      </c>
      <c r="N147" s="216" t="s">
        <v>47</v>
      </c>
      <c r="O147" s="88"/>
      <c r="P147" s="217">
        <f>O147*H147</f>
        <v>0</v>
      </c>
      <c r="Q147" s="217">
        <v>0</v>
      </c>
      <c r="R147" s="217">
        <f>Q147*H147</f>
        <v>0</v>
      </c>
      <c r="S147" s="217">
        <v>0</v>
      </c>
      <c r="T147" s="218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19" t="s">
        <v>403</v>
      </c>
      <c r="AT147" s="219" t="s">
        <v>117</v>
      </c>
      <c r="AU147" s="219" t="s">
        <v>84</v>
      </c>
      <c r="AY147" s="20" t="s">
        <v>115</v>
      </c>
      <c r="BE147" s="220">
        <f>IF(N147="základní",J147,0)</f>
        <v>0</v>
      </c>
      <c r="BF147" s="220">
        <f>IF(N147="snížená",J147,0)</f>
        <v>0</v>
      </c>
      <c r="BG147" s="220">
        <f>IF(N147="zákl. přenesená",J147,0)</f>
        <v>0</v>
      </c>
      <c r="BH147" s="220">
        <f>IF(N147="sníž. přenesená",J147,0)</f>
        <v>0</v>
      </c>
      <c r="BI147" s="220">
        <f>IF(N147="nulová",J147,0)</f>
        <v>0</v>
      </c>
      <c r="BJ147" s="20" t="s">
        <v>122</v>
      </c>
      <c r="BK147" s="220">
        <f>ROUND(I147*H147,2)</f>
        <v>0</v>
      </c>
      <c r="BL147" s="20" t="s">
        <v>403</v>
      </c>
      <c r="BM147" s="219" t="s">
        <v>442</v>
      </c>
    </row>
    <row r="148" s="13" customFormat="1">
      <c r="A148" s="13"/>
      <c r="B148" s="226"/>
      <c r="C148" s="227"/>
      <c r="D148" s="228" t="s">
        <v>126</v>
      </c>
      <c r="E148" s="229" t="s">
        <v>28</v>
      </c>
      <c r="F148" s="230" t="s">
        <v>443</v>
      </c>
      <c r="G148" s="227"/>
      <c r="H148" s="229" t="s">
        <v>28</v>
      </c>
      <c r="I148" s="231"/>
      <c r="J148" s="227"/>
      <c r="K148" s="227"/>
      <c r="L148" s="232"/>
      <c r="M148" s="233"/>
      <c r="N148" s="234"/>
      <c r="O148" s="234"/>
      <c r="P148" s="234"/>
      <c r="Q148" s="234"/>
      <c r="R148" s="234"/>
      <c r="S148" s="234"/>
      <c r="T148" s="23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6" t="s">
        <v>126</v>
      </c>
      <c r="AU148" s="236" t="s">
        <v>84</v>
      </c>
      <c r="AV148" s="13" t="s">
        <v>82</v>
      </c>
      <c r="AW148" s="13" t="s">
        <v>35</v>
      </c>
      <c r="AX148" s="13" t="s">
        <v>74</v>
      </c>
      <c r="AY148" s="236" t="s">
        <v>115</v>
      </c>
    </row>
    <row r="149" s="14" customFormat="1">
      <c r="A149" s="14"/>
      <c r="B149" s="237"/>
      <c r="C149" s="238"/>
      <c r="D149" s="228" t="s">
        <v>126</v>
      </c>
      <c r="E149" s="239" t="s">
        <v>28</v>
      </c>
      <c r="F149" s="240" t="s">
        <v>82</v>
      </c>
      <c r="G149" s="238"/>
      <c r="H149" s="241">
        <v>1</v>
      </c>
      <c r="I149" s="242"/>
      <c r="J149" s="238"/>
      <c r="K149" s="238"/>
      <c r="L149" s="243"/>
      <c r="M149" s="244"/>
      <c r="N149" s="245"/>
      <c r="O149" s="245"/>
      <c r="P149" s="245"/>
      <c r="Q149" s="245"/>
      <c r="R149" s="245"/>
      <c r="S149" s="245"/>
      <c r="T149" s="246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7" t="s">
        <v>126</v>
      </c>
      <c r="AU149" s="247" t="s">
        <v>84</v>
      </c>
      <c r="AV149" s="14" t="s">
        <v>84</v>
      </c>
      <c r="AW149" s="14" t="s">
        <v>35</v>
      </c>
      <c r="AX149" s="14" t="s">
        <v>82</v>
      </c>
      <c r="AY149" s="247" t="s">
        <v>115</v>
      </c>
    </row>
    <row r="150" s="2" customFormat="1" ht="16.5" customHeight="1">
      <c r="A150" s="41"/>
      <c r="B150" s="42"/>
      <c r="C150" s="208" t="s">
        <v>254</v>
      </c>
      <c r="D150" s="208" t="s">
        <v>117</v>
      </c>
      <c r="E150" s="209" t="s">
        <v>444</v>
      </c>
      <c r="F150" s="210" t="s">
        <v>445</v>
      </c>
      <c r="G150" s="211" t="s">
        <v>357</v>
      </c>
      <c r="H150" s="212">
        <v>1</v>
      </c>
      <c r="I150" s="213"/>
      <c r="J150" s="214">
        <f>ROUND(I150*H150,2)</f>
        <v>0</v>
      </c>
      <c r="K150" s="210" t="s">
        <v>28</v>
      </c>
      <c r="L150" s="47"/>
      <c r="M150" s="215" t="s">
        <v>28</v>
      </c>
      <c r="N150" s="216" t="s">
        <v>47</v>
      </c>
      <c r="O150" s="88"/>
      <c r="P150" s="217">
        <f>O150*H150</f>
        <v>0</v>
      </c>
      <c r="Q150" s="217">
        <v>0</v>
      </c>
      <c r="R150" s="217">
        <f>Q150*H150</f>
        <v>0</v>
      </c>
      <c r="S150" s="217">
        <v>0</v>
      </c>
      <c r="T150" s="218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19" t="s">
        <v>403</v>
      </c>
      <c r="AT150" s="219" t="s">
        <v>117</v>
      </c>
      <c r="AU150" s="219" t="s">
        <v>84</v>
      </c>
      <c r="AY150" s="20" t="s">
        <v>115</v>
      </c>
      <c r="BE150" s="220">
        <f>IF(N150="základní",J150,0)</f>
        <v>0</v>
      </c>
      <c r="BF150" s="220">
        <f>IF(N150="snížená",J150,0)</f>
        <v>0</v>
      </c>
      <c r="BG150" s="220">
        <f>IF(N150="zákl. přenesená",J150,0)</f>
        <v>0</v>
      </c>
      <c r="BH150" s="220">
        <f>IF(N150="sníž. přenesená",J150,0)</f>
        <v>0</v>
      </c>
      <c r="BI150" s="220">
        <f>IF(N150="nulová",J150,0)</f>
        <v>0</v>
      </c>
      <c r="BJ150" s="20" t="s">
        <v>122</v>
      </c>
      <c r="BK150" s="220">
        <f>ROUND(I150*H150,2)</f>
        <v>0</v>
      </c>
      <c r="BL150" s="20" t="s">
        <v>403</v>
      </c>
      <c r="BM150" s="219" t="s">
        <v>446</v>
      </c>
    </row>
    <row r="151" s="2" customFormat="1" ht="16.5" customHeight="1">
      <c r="A151" s="41"/>
      <c r="B151" s="42"/>
      <c r="C151" s="208" t="s">
        <v>264</v>
      </c>
      <c r="D151" s="208" t="s">
        <v>117</v>
      </c>
      <c r="E151" s="209" t="s">
        <v>447</v>
      </c>
      <c r="F151" s="210" t="s">
        <v>448</v>
      </c>
      <c r="G151" s="211" t="s">
        <v>357</v>
      </c>
      <c r="H151" s="212">
        <v>1</v>
      </c>
      <c r="I151" s="213"/>
      <c r="J151" s="214">
        <f>ROUND(I151*H151,2)</f>
        <v>0</v>
      </c>
      <c r="K151" s="210" t="s">
        <v>28</v>
      </c>
      <c r="L151" s="47"/>
      <c r="M151" s="215" t="s">
        <v>28</v>
      </c>
      <c r="N151" s="216" t="s">
        <v>47</v>
      </c>
      <c r="O151" s="88"/>
      <c r="P151" s="217">
        <f>O151*H151</f>
        <v>0</v>
      </c>
      <c r="Q151" s="217">
        <v>0</v>
      </c>
      <c r="R151" s="217">
        <f>Q151*H151</f>
        <v>0</v>
      </c>
      <c r="S151" s="217">
        <v>0</v>
      </c>
      <c r="T151" s="218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19" t="s">
        <v>403</v>
      </c>
      <c r="AT151" s="219" t="s">
        <v>117</v>
      </c>
      <c r="AU151" s="219" t="s">
        <v>84</v>
      </c>
      <c r="AY151" s="20" t="s">
        <v>115</v>
      </c>
      <c r="BE151" s="220">
        <f>IF(N151="základní",J151,0)</f>
        <v>0</v>
      </c>
      <c r="BF151" s="220">
        <f>IF(N151="snížená",J151,0)</f>
        <v>0</v>
      </c>
      <c r="BG151" s="220">
        <f>IF(N151="zákl. přenesená",J151,0)</f>
        <v>0</v>
      </c>
      <c r="BH151" s="220">
        <f>IF(N151="sníž. přenesená",J151,0)</f>
        <v>0</v>
      </c>
      <c r="BI151" s="220">
        <f>IF(N151="nulová",J151,0)</f>
        <v>0</v>
      </c>
      <c r="BJ151" s="20" t="s">
        <v>122</v>
      </c>
      <c r="BK151" s="220">
        <f>ROUND(I151*H151,2)</f>
        <v>0</v>
      </c>
      <c r="BL151" s="20" t="s">
        <v>403</v>
      </c>
      <c r="BM151" s="219" t="s">
        <v>449</v>
      </c>
    </row>
    <row r="152" s="14" customFormat="1">
      <c r="A152" s="14"/>
      <c r="B152" s="237"/>
      <c r="C152" s="238"/>
      <c r="D152" s="228" t="s">
        <v>126</v>
      </c>
      <c r="E152" s="239" t="s">
        <v>28</v>
      </c>
      <c r="F152" s="240" t="s">
        <v>82</v>
      </c>
      <c r="G152" s="238"/>
      <c r="H152" s="241">
        <v>1</v>
      </c>
      <c r="I152" s="242"/>
      <c r="J152" s="238"/>
      <c r="K152" s="238"/>
      <c r="L152" s="243"/>
      <c r="M152" s="244"/>
      <c r="N152" s="245"/>
      <c r="O152" s="245"/>
      <c r="P152" s="245"/>
      <c r="Q152" s="245"/>
      <c r="R152" s="245"/>
      <c r="S152" s="245"/>
      <c r="T152" s="246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7" t="s">
        <v>126</v>
      </c>
      <c r="AU152" s="247" t="s">
        <v>84</v>
      </c>
      <c r="AV152" s="14" t="s">
        <v>84</v>
      </c>
      <c r="AW152" s="14" t="s">
        <v>35</v>
      </c>
      <c r="AX152" s="14" t="s">
        <v>82</v>
      </c>
      <c r="AY152" s="247" t="s">
        <v>115</v>
      </c>
    </row>
    <row r="153" s="2" customFormat="1" ht="16.5" customHeight="1">
      <c r="A153" s="41"/>
      <c r="B153" s="42"/>
      <c r="C153" s="208" t="s">
        <v>272</v>
      </c>
      <c r="D153" s="208" t="s">
        <v>117</v>
      </c>
      <c r="E153" s="209" t="s">
        <v>450</v>
      </c>
      <c r="F153" s="210" t="s">
        <v>451</v>
      </c>
      <c r="G153" s="211" t="s">
        <v>357</v>
      </c>
      <c r="H153" s="212">
        <v>1</v>
      </c>
      <c r="I153" s="213"/>
      <c r="J153" s="214">
        <f>ROUND(I153*H153,2)</f>
        <v>0</v>
      </c>
      <c r="K153" s="210" t="s">
        <v>28</v>
      </c>
      <c r="L153" s="47"/>
      <c r="M153" s="215" t="s">
        <v>28</v>
      </c>
      <c r="N153" s="216" t="s">
        <v>47</v>
      </c>
      <c r="O153" s="88"/>
      <c r="P153" s="217">
        <f>O153*H153</f>
        <v>0</v>
      </c>
      <c r="Q153" s="217">
        <v>0</v>
      </c>
      <c r="R153" s="217">
        <f>Q153*H153</f>
        <v>0</v>
      </c>
      <c r="S153" s="217">
        <v>0</v>
      </c>
      <c r="T153" s="218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19" t="s">
        <v>403</v>
      </c>
      <c r="AT153" s="219" t="s">
        <v>117</v>
      </c>
      <c r="AU153" s="219" t="s">
        <v>84</v>
      </c>
      <c r="AY153" s="20" t="s">
        <v>115</v>
      </c>
      <c r="BE153" s="220">
        <f>IF(N153="základní",J153,0)</f>
        <v>0</v>
      </c>
      <c r="BF153" s="220">
        <f>IF(N153="snížená",J153,0)</f>
        <v>0</v>
      </c>
      <c r="BG153" s="220">
        <f>IF(N153="zákl. přenesená",J153,0)</f>
        <v>0</v>
      </c>
      <c r="BH153" s="220">
        <f>IF(N153="sníž. přenesená",J153,0)</f>
        <v>0</v>
      </c>
      <c r="BI153" s="220">
        <f>IF(N153="nulová",J153,0)</f>
        <v>0</v>
      </c>
      <c r="BJ153" s="20" t="s">
        <v>122</v>
      </c>
      <c r="BK153" s="220">
        <f>ROUND(I153*H153,2)</f>
        <v>0</v>
      </c>
      <c r="BL153" s="20" t="s">
        <v>403</v>
      </c>
      <c r="BM153" s="219" t="s">
        <v>452</v>
      </c>
    </row>
    <row r="154" s="13" customFormat="1">
      <c r="A154" s="13"/>
      <c r="B154" s="226"/>
      <c r="C154" s="227"/>
      <c r="D154" s="228" t="s">
        <v>126</v>
      </c>
      <c r="E154" s="229" t="s">
        <v>28</v>
      </c>
      <c r="F154" s="230" t="s">
        <v>453</v>
      </c>
      <c r="G154" s="227"/>
      <c r="H154" s="229" t="s">
        <v>28</v>
      </c>
      <c r="I154" s="231"/>
      <c r="J154" s="227"/>
      <c r="K154" s="227"/>
      <c r="L154" s="232"/>
      <c r="M154" s="233"/>
      <c r="N154" s="234"/>
      <c r="O154" s="234"/>
      <c r="P154" s="234"/>
      <c r="Q154" s="234"/>
      <c r="R154" s="234"/>
      <c r="S154" s="234"/>
      <c r="T154" s="23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6" t="s">
        <v>126</v>
      </c>
      <c r="AU154" s="236" t="s">
        <v>84</v>
      </c>
      <c r="AV154" s="13" t="s">
        <v>82</v>
      </c>
      <c r="AW154" s="13" t="s">
        <v>35</v>
      </c>
      <c r="AX154" s="13" t="s">
        <v>74</v>
      </c>
      <c r="AY154" s="236" t="s">
        <v>115</v>
      </c>
    </row>
    <row r="155" s="14" customFormat="1">
      <c r="A155" s="14"/>
      <c r="B155" s="237"/>
      <c r="C155" s="238"/>
      <c r="D155" s="228" t="s">
        <v>126</v>
      </c>
      <c r="E155" s="239" t="s">
        <v>28</v>
      </c>
      <c r="F155" s="240" t="s">
        <v>82</v>
      </c>
      <c r="G155" s="238"/>
      <c r="H155" s="241">
        <v>1</v>
      </c>
      <c r="I155" s="242"/>
      <c r="J155" s="238"/>
      <c r="K155" s="238"/>
      <c r="L155" s="243"/>
      <c r="M155" s="284"/>
      <c r="N155" s="285"/>
      <c r="O155" s="285"/>
      <c r="P155" s="285"/>
      <c r="Q155" s="285"/>
      <c r="R155" s="285"/>
      <c r="S155" s="285"/>
      <c r="T155" s="286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7" t="s">
        <v>126</v>
      </c>
      <c r="AU155" s="247" t="s">
        <v>84</v>
      </c>
      <c r="AV155" s="14" t="s">
        <v>84</v>
      </c>
      <c r="AW155" s="14" t="s">
        <v>35</v>
      </c>
      <c r="AX155" s="14" t="s">
        <v>82</v>
      </c>
      <c r="AY155" s="247" t="s">
        <v>115</v>
      </c>
    </row>
    <row r="156" s="2" customFormat="1" ht="6.96" customHeight="1">
      <c r="A156" s="41"/>
      <c r="B156" s="63"/>
      <c r="C156" s="64"/>
      <c r="D156" s="64"/>
      <c r="E156" s="64"/>
      <c r="F156" s="64"/>
      <c r="G156" s="64"/>
      <c r="H156" s="64"/>
      <c r="I156" s="64"/>
      <c r="J156" s="64"/>
      <c r="K156" s="64"/>
      <c r="L156" s="47"/>
      <c r="M156" s="41"/>
      <c r="O156" s="41"/>
      <c r="P156" s="41"/>
      <c r="Q156" s="41"/>
      <c r="R156" s="41"/>
      <c r="S156" s="41"/>
      <c r="T156" s="41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</row>
  </sheetData>
  <sheetProtection sheet="1" autoFilter="0" formatColumns="0" formatRows="0" objects="1" scenarios="1" spinCount="100000" saltValue="XX13iDSdScI1271UZqXqH0648RMzUg3iUduBRFncBVydpI7CPMoOILsI4dufSYN85NgRfud5kEkUGPWFqKo5CQ==" hashValue="KBcKhG1ZMxGiVxS5eX8T5ksoDY9U89ZdJ3sRGHy4zzdYIMBNIl7snqawajd5OV3AtBMVWl2ALFP+Im9TZR5TBQ==" algorithmName="SHA-512" password="CC35"/>
  <autoFilter ref="C83:K155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87" customWidth="1"/>
    <col min="2" max="2" width="1.667969" style="287" customWidth="1"/>
    <col min="3" max="4" width="5" style="287" customWidth="1"/>
    <col min="5" max="5" width="11.66016" style="287" customWidth="1"/>
    <col min="6" max="6" width="9.160156" style="287" customWidth="1"/>
    <col min="7" max="7" width="5" style="287" customWidth="1"/>
    <col min="8" max="8" width="77.83203" style="287" customWidth="1"/>
    <col min="9" max="10" width="20" style="287" customWidth="1"/>
    <col min="11" max="11" width="1.667969" style="287" customWidth="1"/>
  </cols>
  <sheetData>
    <row r="1" s="1" customFormat="1" ht="37.5" customHeight="1"/>
    <row r="2" s="1" customFormat="1" ht="7.5" customHeight="1">
      <c r="B2" s="288"/>
      <c r="C2" s="289"/>
      <c r="D2" s="289"/>
      <c r="E2" s="289"/>
      <c r="F2" s="289"/>
      <c r="G2" s="289"/>
      <c r="H2" s="289"/>
      <c r="I2" s="289"/>
      <c r="J2" s="289"/>
      <c r="K2" s="290"/>
    </row>
    <row r="3" s="17" customFormat="1" ht="45" customHeight="1">
      <c r="B3" s="291"/>
      <c r="C3" s="292" t="s">
        <v>454</v>
      </c>
      <c r="D3" s="292"/>
      <c r="E3" s="292"/>
      <c r="F3" s="292"/>
      <c r="G3" s="292"/>
      <c r="H3" s="292"/>
      <c r="I3" s="292"/>
      <c r="J3" s="292"/>
      <c r="K3" s="293"/>
    </row>
    <row r="4" s="1" customFormat="1" ht="25.5" customHeight="1">
      <c r="B4" s="294"/>
      <c r="C4" s="295" t="s">
        <v>455</v>
      </c>
      <c r="D4" s="295"/>
      <c r="E4" s="295"/>
      <c r="F4" s="295"/>
      <c r="G4" s="295"/>
      <c r="H4" s="295"/>
      <c r="I4" s="295"/>
      <c r="J4" s="295"/>
      <c r="K4" s="296"/>
    </row>
    <row r="5" s="1" customFormat="1" ht="5.25" customHeight="1">
      <c r="B5" s="294"/>
      <c r="C5" s="297"/>
      <c r="D5" s="297"/>
      <c r="E5" s="297"/>
      <c r="F5" s="297"/>
      <c r="G5" s="297"/>
      <c r="H5" s="297"/>
      <c r="I5" s="297"/>
      <c r="J5" s="297"/>
      <c r="K5" s="296"/>
    </row>
    <row r="6" s="1" customFormat="1" ht="15" customHeight="1">
      <c r="B6" s="294"/>
      <c r="C6" s="298" t="s">
        <v>456</v>
      </c>
      <c r="D6" s="298"/>
      <c r="E6" s="298"/>
      <c r="F6" s="298"/>
      <c r="G6" s="298"/>
      <c r="H6" s="298"/>
      <c r="I6" s="298"/>
      <c r="J6" s="298"/>
      <c r="K6" s="296"/>
    </row>
    <row r="7" s="1" customFormat="1" ht="15" customHeight="1">
      <c r="B7" s="299"/>
      <c r="C7" s="298" t="s">
        <v>457</v>
      </c>
      <c r="D7" s="298"/>
      <c r="E7" s="298"/>
      <c r="F7" s="298"/>
      <c r="G7" s="298"/>
      <c r="H7" s="298"/>
      <c r="I7" s="298"/>
      <c r="J7" s="298"/>
      <c r="K7" s="296"/>
    </row>
    <row r="8" s="1" customFormat="1" ht="12.75" customHeight="1">
      <c r="B8" s="299"/>
      <c r="C8" s="298"/>
      <c r="D8" s="298"/>
      <c r="E8" s="298"/>
      <c r="F8" s="298"/>
      <c r="G8" s="298"/>
      <c r="H8" s="298"/>
      <c r="I8" s="298"/>
      <c r="J8" s="298"/>
      <c r="K8" s="296"/>
    </row>
    <row r="9" s="1" customFormat="1" ht="15" customHeight="1">
      <c r="B9" s="299"/>
      <c r="C9" s="298" t="s">
        <v>458</v>
      </c>
      <c r="D9" s="298"/>
      <c r="E9" s="298"/>
      <c r="F9" s="298"/>
      <c r="G9" s="298"/>
      <c r="H9" s="298"/>
      <c r="I9" s="298"/>
      <c r="J9" s="298"/>
      <c r="K9" s="296"/>
    </row>
    <row r="10" s="1" customFormat="1" ht="15" customHeight="1">
      <c r="B10" s="299"/>
      <c r="C10" s="298"/>
      <c r="D10" s="298" t="s">
        <v>459</v>
      </c>
      <c r="E10" s="298"/>
      <c r="F10" s="298"/>
      <c r="G10" s="298"/>
      <c r="H10" s="298"/>
      <c r="I10" s="298"/>
      <c r="J10" s="298"/>
      <c r="K10" s="296"/>
    </row>
    <row r="11" s="1" customFormat="1" ht="15" customHeight="1">
      <c r="B11" s="299"/>
      <c r="C11" s="300"/>
      <c r="D11" s="298" t="s">
        <v>460</v>
      </c>
      <c r="E11" s="298"/>
      <c r="F11" s="298"/>
      <c r="G11" s="298"/>
      <c r="H11" s="298"/>
      <c r="I11" s="298"/>
      <c r="J11" s="298"/>
      <c r="K11" s="296"/>
    </row>
    <row r="12" s="1" customFormat="1" ht="15" customHeight="1">
      <c r="B12" s="299"/>
      <c r="C12" s="300"/>
      <c r="D12" s="298"/>
      <c r="E12" s="298"/>
      <c r="F12" s="298"/>
      <c r="G12" s="298"/>
      <c r="H12" s="298"/>
      <c r="I12" s="298"/>
      <c r="J12" s="298"/>
      <c r="K12" s="296"/>
    </row>
    <row r="13" s="1" customFormat="1" ht="15" customHeight="1">
      <c r="B13" s="299"/>
      <c r="C13" s="300"/>
      <c r="D13" s="301" t="s">
        <v>461</v>
      </c>
      <c r="E13" s="298"/>
      <c r="F13" s="298"/>
      <c r="G13" s="298"/>
      <c r="H13" s="298"/>
      <c r="I13" s="298"/>
      <c r="J13" s="298"/>
      <c r="K13" s="296"/>
    </row>
    <row r="14" s="1" customFormat="1" ht="12.75" customHeight="1">
      <c r="B14" s="299"/>
      <c r="C14" s="300"/>
      <c r="D14" s="300"/>
      <c r="E14" s="300"/>
      <c r="F14" s="300"/>
      <c r="G14" s="300"/>
      <c r="H14" s="300"/>
      <c r="I14" s="300"/>
      <c r="J14" s="300"/>
      <c r="K14" s="296"/>
    </row>
    <row r="15" s="1" customFormat="1" ht="15" customHeight="1">
      <c r="B15" s="299"/>
      <c r="C15" s="300"/>
      <c r="D15" s="298" t="s">
        <v>462</v>
      </c>
      <c r="E15" s="298"/>
      <c r="F15" s="298"/>
      <c r="G15" s="298"/>
      <c r="H15" s="298"/>
      <c r="I15" s="298"/>
      <c r="J15" s="298"/>
      <c r="K15" s="296"/>
    </row>
    <row r="16" s="1" customFormat="1" ht="15" customHeight="1">
      <c r="B16" s="299"/>
      <c r="C16" s="300"/>
      <c r="D16" s="298" t="s">
        <v>463</v>
      </c>
      <c r="E16" s="298"/>
      <c r="F16" s="298"/>
      <c r="G16" s="298"/>
      <c r="H16" s="298"/>
      <c r="I16" s="298"/>
      <c r="J16" s="298"/>
      <c r="K16" s="296"/>
    </row>
    <row r="17" s="1" customFormat="1" ht="15" customHeight="1">
      <c r="B17" s="299"/>
      <c r="C17" s="300"/>
      <c r="D17" s="298" t="s">
        <v>464</v>
      </c>
      <c r="E17" s="298"/>
      <c r="F17" s="298"/>
      <c r="G17" s="298"/>
      <c r="H17" s="298"/>
      <c r="I17" s="298"/>
      <c r="J17" s="298"/>
      <c r="K17" s="296"/>
    </row>
    <row r="18" s="1" customFormat="1" ht="15" customHeight="1">
      <c r="B18" s="299"/>
      <c r="C18" s="300"/>
      <c r="D18" s="300"/>
      <c r="E18" s="302" t="s">
        <v>81</v>
      </c>
      <c r="F18" s="298" t="s">
        <v>465</v>
      </c>
      <c r="G18" s="298"/>
      <c r="H18" s="298"/>
      <c r="I18" s="298"/>
      <c r="J18" s="298"/>
      <c r="K18" s="296"/>
    </row>
    <row r="19" s="1" customFormat="1" ht="15" customHeight="1">
      <c r="B19" s="299"/>
      <c r="C19" s="300"/>
      <c r="D19" s="300"/>
      <c r="E19" s="302" t="s">
        <v>466</v>
      </c>
      <c r="F19" s="298" t="s">
        <v>467</v>
      </c>
      <c r="G19" s="298"/>
      <c r="H19" s="298"/>
      <c r="I19" s="298"/>
      <c r="J19" s="298"/>
      <c r="K19" s="296"/>
    </row>
    <row r="20" s="1" customFormat="1" ht="15" customHeight="1">
      <c r="B20" s="299"/>
      <c r="C20" s="300"/>
      <c r="D20" s="300"/>
      <c r="E20" s="302" t="s">
        <v>468</v>
      </c>
      <c r="F20" s="298" t="s">
        <v>469</v>
      </c>
      <c r="G20" s="298"/>
      <c r="H20" s="298"/>
      <c r="I20" s="298"/>
      <c r="J20" s="298"/>
      <c r="K20" s="296"/>
    </row>
    <row r="21" s="1" customFormat="1" ht="15" customHeight="1">
      <c r="B21" s="299"/>
      <c r="C21" s="300"/>
      <c r="D21" s="300"/>
      <c r="E21" s="302" t="s">
        <v>85</v>
      </c>
      <c r="F21" s="298" t="s">
        <v>86</v>
      </c>
      <c r="G21" s="298"/>
      <c r="H21" s="298"/>
      <c r="I21" s="298"/>
      <c r="J21" s="298"/>
      <c r="K21" s="296"/>
    </row>
    <row r="22" s="1" customFormat="1" ht="15" customHeight="1">
      <c r="B22" s="299"/>
      <c r="C22" s="300"/>
      <c r="D22" s="300"/>
      <c r="E22" s="302" t="s">
        <v>351</v>
      </c>
      <c r="F22" s="298" t="s">
        <v>470</v>
      </c>
      <c r="G22" s="298"/>
      <c r="H22" s="298"/>
      <c r="I22" s="298"/>
      <c r="J22" s="298"/>
      <c r="K22" s="296"/>
    </row>
    <row r="23" s="1" customFormat="1" ht="15" customHeight="1">
      <c r="B23" s="299"/>
      <c r="C23" s="300"/>
      <c r="D23" s="300"/>
      <c r="E23" s="302" t="s">
        <v>471</v>
      </c>
      <c r="F23" s="298" t="s">
        <v>472</v>
      </c>
      <c r="G23" s="298"/>
      <c r="H23" s="298"/>
      <c r="I23" s="298"/>
      <c r="J23" s="298"/>
      <c r="K23" s="296"/>
    </row>
    <row r="24" s="1" customFormat="1" ht="12.75" customHeight="1">
      <c r="B24" s="299"/>
      <c r="C24" s="300"/>
      <c r="D24" s="300"/>
      <c r="E24" s="300"/>
      <c r="F24" s="300"/>
      <c r="G24" s="300"/>
      <c r="H24" s="300"/>
      <c r="I24" s="300"/>
      <c r="J24" s="300"/>
      <c r="K24" s="296"/>
    </row>
    <row r="25" s="1" customFormat="1" ht="15" customHeight="1">
      <c r="B25" s="299"/>
      <c r="C25" s="298" t="s">
        <v>473</v>
      </c>
      <c r="D25" s="298"/>
      <c r="E25" s="298"/>
      <c r="F25" s="298"/>
      <c r="G25" s="298"/>
      <c r="H25" s="298"/>
      <c r="I25" s="298"/>
      <c r="J25" s="298"/>
      <c r="K25" s="296"/>
    </row>
    <row r="26" s="1" customFormat="1" ht="15" customHeight="1">
      <c r="B26" s="299"/>
      <c r="C26" s="298" t="s">
        <v>474</v>
      </c>
      <c r="D26" s="298"/>
      <c r="E26" s="298"/>
      <c r="F26" s="298"/>
      <c r="G26" s="298"/>
      <c r="H26" s="298"/>
      <c r="I26" s="298"/>
      <c r="J26" s="298"/>
      <c r="K26" s="296"/>
    </row>
    <row r="27" s="1" customFormat="1" ht="15" customHeight="1">
      <c r="B27" s="299"/>
      <c r="C27" s="298"/>
      <c r="D27" s="298" t="s">
        <v>475</v>
      </c>
      <c r="E27" s="298"/>
      <c r="F27" s="298"/>
      <c r="G27" s="298"/>
      <c r="H27" s="298"/>
      <c r="I27" s="298"/>
      <c r="J27" s="298"/>
      <c r="K27" s="296"/>
    </row>
    <row r="28" s="1" customFormat="1" ht="15" customHeight="1">
      <c r="B28" s="299"/>
      <c r="C28" s="300"/>
      <c r="D28" s="298" t="s">
        <v>476</v>
      </c>
      <c r="E28" s="298"/>
      <c r="F28" s="298"/>
      <c r="G28" s="298"/>
      <c r="H28" s="298"/>
      <c r="I28" s="298"/>
      <c r="J28" s="298"/>
      <c r="K28" s="296"/>
    </row>
    <row r="29" s="1" customFormat="1" ht="12.75" customHeight="1">
      <c r="B29" s="299"/>
      <c r="C29" s="300"/>
      <c r="D29" s="300"/>
      <c r="E29" s="300"/>
      <c r="F29" s="300"/>
      <c r="G29" s="300"/>
      <c r="H29" s="300"/>
      <c r="I29" s="300"/>
      <c r="J29" s="300"/>
      <c r="K29" s="296"/>
    </row>
    <row r="30" s="1" customFormat="1" ht="15" customHeight="1">
      <c r="B30" s="299"/>
      <c r="C30" s="300"/>
      <c r="D30" s="298" t="s">
        <v>477</v>
      </c>
      <c r="E30" s="298"/>
      <c r="F30" s="298"/>
      <c r="G30" s="298"/>
      <c r="H30" s="298"/>
      <c r="I30" s="298"/>
      <c r="J30" s="298"/>
      <c r="K30" s="296"/>
    </row>
    <row r="31" s="1" customFormat="1" ht="15" customHeight="1">
      <c r="B31" s="299"/>
      <c r="C31" s="300"/>
      <c r="D31" s="298" t="s">
        <v>478</v>
      </c>
      <c r="E31" s="298"/>
      <c r="F31" s="298"/>
      <c r="G31" s="298"/>
      <c r="H31" s="298"/>
      <c r="I31" s="298"/>
      <c r="J31" s="298"/>
      <c r="K31" s="296"/>
    </row>
    <row r="32" s="1" customFormat="1" ht="12.75" customHeight="1">
      <c r="B32" s="299"/>
      <c r="C32" s="300"/>
      <c r="D32" s="300"/>
      <c r="E32" s="300"/>
      <c r="F32" s="300"/>
      <c r="G32" s="300"/>
      <c r="H32" s="300"/>
      <c r="I32" s="300"/>
      <c r="J32" s="300"/>
      <c r="K32" s="296"/>
    </row>
    <row r="33" s="1" customFormat="1" ht="15" customHeight="1">
      <c r="B33" s="299"/>
      <c r="C33" s="300"/>
      <c r="D33" s="298" t="s">
        <v>479</v>
      </c>
      <c r="E33" s="298"/>
      <c r="F33" s="298"/>
      <c r="G33" s="298"/>
      <c r="H33" s="298"/>
      <c r="I33" s="298"/>
      <c r="J33" s="298"/>
      <c r="K33" s="296"/>
    </row>
    <row r="34" s="1" customFormat="1" ht="15" customHeight="1">
      <c r="B34" s="299"/>
      <c r="C34" s="300"/>
      <c r="D34" s="298" t="s">
        <v>480</v>
      </c>
      <c r="E34" s="298"/>
      <c r="F34" s="298"/>
      <c r="G34" s="298"/>
      <c r="H34" s="298"/>
      <c r="I34" s="298"/>
      <c r="J34" s="298"/>
      <c r="K34" s="296"/>
    </row>
    <row r="35" s="1" customFormat="1" ht="15" customHeight="1">
      <c r="B35" s="299"/>
      <c r="C35" s="300"/>
      <c r="D35" s="298" t="s">
        <v>481</v>
      </c>
      <c r="E35" s="298"/>
      <c r="F35" s="298"/>
      <c r="G35" s="298"/>
      <c r="H35" s="298"/>
      <c r="I35" s="298"/>
      <c r="J35" s="298"/>
      <c r="K35" s="296"/>
    </row>
    <row r="36" s="1" customFormat="1" ht="15" customHeight="1">
      <c r="B36" s="299"/>
      <c r="C36" s="300"/>
      <c r="D36" s="298"/>
      <c r="E36" s="301" t="s">
        <v>101</v>
      </c>
      <c r="F36" s="298"/>
      <c r="G36" s="298" t="s">
        <v>482</v>
      </c>
      <c r="H36" s="298"/>
      <c r="I36" s="298"/>
      <c r="J36" s="298"/>
      <c r="K36" s="296"/>
    </row>
    <row r="37" s="1" customFormat="1" ht="30.75" customHeight="1">
      <c r="B37" s="299"/>
      <c r="C37" s="300"/>
      <c r="D37" s="298"/>
      <c r="E37" s="301" t="s">
        <v>483</v>
      </c>
      <c r="F37" s="298"/>
      <c r="G37" s="298" t="s">
        <v>484</v>
      </c>
      <c r="H37" s="298"/>
      <c r="I37" s="298"/>
      <c r="J37" s="298"/>
      <c r="K37" s="296"/>
    </row>
    <row r="38" s="1" customFormat="1" ht="15" customHeight="1">
      <c r="B38" s="299"/>
      <c r="C38" s="300"/>
      <c r="D38" s="298"/>
      <c r="E38" s="301" t="s">
        <v>55</v>
      </c>
      <c r="F38" s="298"/>
      <c r="G38" s="298" t="s">
        <v>485</v>
      </c>
      <c r="H38" s="298"/>
      <c r="I38" s="298"/>
      <c r="J38" s="298"/>
      <c r="K38" s="296"/>
    </row>
    <row r="39" s="1" customFormat="1" ht="15" customHeight="1">
      <c r="B39" s="299"/>
      <c r="C39" s="300"/>
      <c r="D39" s="298"/>
      <c r="E39" s="301" t="s">
        <v>56</v>
      </c>
      <c r="F39" s="298"/>
      <c r="G39" s="298" t="s">
        <v>486</v>
      </c>
      <c r="H39" s="298"/>
      <c r="I39" s="298"/>
      <c r="J39" s="298"/>
      <c r="K39" s="296"/>
    </row>
    <row r="40" s="1" customFormat="1" ht="15" customHeight="1">
      <c r="B40" s="299"/>
      <c r="C40" s="300"/>
      <c r="D40" s="298"/>
      <c r="E40" s="301" t="s">
        <v>102</v>
      </c>
      <c r="F40" s="298"/>
      <c r="G40" s="298" t="s">
        <v>487</v>
      </c>
      <c r="H40" s="298"/>
      <c r="I40" s="298"/>
      <c r="J40" s="298"/>
      <c r="K40" s="296"/>
    </row>
    <row r="41" s="1" customFormat="1" ht="15" customHeight="1">
      <c r="B41" s="299"/>
      <c r="C41" s="300"/>
      <c r="D41" s="298"/>
      <c r="E41" s="301" t="s">
        <v>103</v>
      </c>
      <c r="F41" s="298"/>
      <c r="G41" s="298" t="s">
        <v>488</v>
      </c>
      <c r="H41" s="298"/>
      <c r="I41" s="298"/>
      <c r="J41" s="298"/>
      <c r="K41" s="296"/>
    </row>
    <row r="42" s="1" customFormat="1" ht="15" customHeight="1">
      <c r="B42" s="299"/>
      <c r="C42" s="300"/>
      <c r="D42" s="298"/>
      <c r="E42" s="301" t="s">
        <v>489</v>
      </c>
      <c r="F42" s="298"/>
      <c r="G42" s="298" t="s">
        <v>490</v>
      </c>
      <c r="H42" s="298"/>
      <c r="I42" s="298"/>
      <c r="J42" s="298"/>
      <c r="K42" s="296"/>
    </row>
    <row r="43" s="1" customFormat="1" ht="15" customHeight="1">
      <c r="B43" s="299"/>
      <c r="C43" s="300"/>
      <c r="D43" s="298"/>
      <c r="E43" s="301"/>
      <c r="F43" s="298"/>
      <c r="G43" s="298" t="s">
        <v>491</v>
      </c>
      <c r="H43" s="298"/>
      <c r="I43" s="298"/>
      <c r="J43" s="298"/>
      <c r="K43" s="296"/>
    </row>
    <row r="44" s="1" customFormat="1" ht="15" customHeight="1">
      <c r="B44" s="299"/>
      <c r="C44" s="300"/>
      <c r="D44" s="298"/>
      <c r="E44" s="301" t="s">
        <v>492</v>
      </c>
      <c r="F44" s="298"/>
      <c r="G44" s="298" t="s">
        <v>493</v>
      </c>
      <c r="H44" s="298"/>
      <c r="I44" s="298"/>
      <c r="J44" s="298"/>
      <c r="K44" s="296"/>
    </row>
    <row r="45" s="1" customFormat="1" ht="15" customHeight="1">
      <c r="B45" s="299"/>
      <c r="C45" s="300"/>
      <c r="D45" s="298"/>
      <c r="E45" s="301" t="s">
        <v>105</v>
      </c>
      <c r="F45" s="298"/>
      <c r="G45" s="298" t="s">
        <v>494</v>
      </c>
      <c r="H45" s="298"/>
      <c r="I45" s="298"/>
      <c r="J45" s="298"/>
      <c r="K45" s="296"/>
    </row>
    <row r="46" s="1" customFormat="1" ht="12.75" customHeight="1">
      <c r="B46" s="299"/>
      <c r="C46" s="300"/>
      <c r="D46" s="298"/>
      <c r="E46" s="298"/>
      <c r="F46" s="298"/>
      <c r="G46" s="298"/>
      <c r="H46" s="298"/>
      <c r="I46" s="298"/>
      <c r="J46" s="298"/>
      <c r="K46" s="296"/>
    </row>
    <row r="47" s="1" customFormat="1" ht="15" customHeight="1">
      <c r="B47" s="299"/>
      <c r="C47" s="300"/>
      <c r="D47" s="298" t="s">
        <v>495</v>
      </c>
      <c r="E47" s="298"/>
      <c r="F47" s="298"/>
      <c r="G47" s="298"/>
      <c r="H47" s="298"/>
      <c r="I47" s="298"/>
      <c r="J47" s="298"/>
      <c r="K47" s="296"/>
    </row>
    <row r="48" s="1" customFormat="1" ht="15" customHeight="1">
      <c r="B48" s="299"/>
      <c r="C48" s="300"/>
      <c r="D48" s="300"/>
      <c r="E48" s="298" t="s">
        <v>496</v>
      </c>
      <c r="F48" s="298"/>
      <c r="G48" s="298"/>
      <c r="H48" s="298"/>
      <c r="I48" s="298"/>
      <c r="J48" s="298"/>
      <c r="K48" s="296"/>
    </row>
    <row r="49" s="1" customFormat="1" ht="15" customHeight="1">
      <c r="B49" s="299"/>
      <c r="C49" s="300"/>
      <c r="D49" s="300"/>
      <c r="E49" s="298" t="s">
        <v>497</v>
      </c>
      <c r="F49" s="298"/>
      <c r="G49" s="298"/>
      <c r="H49" s="298"/>
      <c r="I49" s="298"/>
      <c r="J49" s="298"/>
      <c r="K49" s="296"/>
    </row>
    <row r="50" s="1" customFormat="1" ht="15" customHeight="1">
      <c r="B50" s="299"/>
      <c r="C50" s="300"/>
      <c r="D50" s="300"/>
      <c r="E50" s="298" t="s">
        <v>498</v>
      </c>
      <c r="F50" s="298"/>
      <c r="G50" s="298"/>
      <c r="H50" s="298"/>
      <c r="I50" s="298"/>
      <c r="J50" s="298"/>
      <c r="K50" s="296"/>
    </row>
    <row r="51" s="1" customFormat="1" ht="15" customHeight="1">
      <c r="B51" s="299"/>
      <c r="C51" s="300"/>
      <c r="D51" s="298" t="s">
        <v>499</v>
      </c>
      <c r="E51" s="298"/>
      <c r="F51" s="298"/>
      <c r="G51" s="298"/>
      <c r="H51" s="298"/>
      <c r="I51" s="298"/>
      <c r="J51" s="298"/>
      <c r="K51" s="296"/>
    </row>
    <row r="52" s="1" customFormat="1" ht="25.5" customHeight="1">
      <c r="B52" s="294"/>
      <c r="C52" s="295" t="s">
        <v>500</v>
      </c>
      <c r="D52" s="295"/>
      <c r="E52" s="295"/>
      <c r="F52" s="295"/>
      <c r="G52" s="295"/>
      <c r="H52" s="295"/>
      <c r="I52" s="295"/>
      <c r="J52" s="295"/>
      <c r="K52" s="296"/>
    </row>
    <row r="53" s="1" customFormat="1" ht="5.25" customHeight="1">
      <c r="B53" s="294"/>
      <c r="C53" s="297"/>
      <c r="D53" s="297"/>
      <c r="E53" s="297"/>
      <c r="F53" s="297"/>
      <c r="G53" s="297"/>
      <c r="H53" s="297"/>
      <c r="I53" s="297"/>
      <c r="J53" s="297"/>
      <c r="K53" s="296"/>
    </row>
    <row r="54" s="1" customFormat="1" ht="15" customHeight="1">
      <c r="B54" s="294"/>
      <c r="C54" s="298" t="s">
        <v>501</v>
      </c>
      <c r="D54" s="298"/>
      <c r="E54" s="298"/>
      <c r="F54" s="298"/>
      <c r="G54" s="298"/>
      <c r="H54" s="298"/>
      <c r="I54" s="298"/>
      <c r="J54" s="298"/>
      <c r="K54" s="296"/>
    </row>
    <row r="55" s="1" customFormat="1" ht="15" customHeight="1">
      <c r="B55" s="294"/>
      <c r="C55" s="298" t="s">
        <v>502</v>
      </c>
      <c r="D55" s="298"/>
      <c r="E55" s="298"/>
      <c r="F55" s="298"/>
      <c r="G55" s="298"/>
      <c r="H55" s="298"/>
      <c r="I55" s="298"/>
      <c r="J55" s="298"/>
      <c r="K55" s="296"/>
    </row>
    <row r="56" s="1" customFormat="1" ht="12.75" customHeight="1">
      <c r="B56" s="294"/>
      <c r="C56" s="298"/>
      <c r="D56" s="298"/>
      <c r="E56" s="298"/>
      <c r="F56" s="298"/>
      <c r="G56" s="298"/>
      <c r="H56" s="298"/>
      <c r="I56" s="298"/>
      <c r="J56" s="298"/>
      <c r="K56" s="296"/>
    </row>
    <row r="57" s="1" customFormat="1" ht="15" customHeight="1">
      <c r="B57" s="294"/>
      <c r="C57" s="298" t="s">
        <v>503</v>
      </c>
      <c r="D57" s="298"/>
      <c r="E57" s="298"/>
      <c r="F57" s="298"/>
      <c r="G57" s="298"/>
      <c r="H57" s="298"/>
      <c r="I57" s="298"/>
      <c r="J57" s="298"/>
      <c r="K57" s="296"/>
    </row>
    <row r="58" s="1" customFormat="1" ht="15" customHeight="1">
      <c r="B58" s="294"/>
      <c r="C58" s="300"/>
      <c r="D58" s="298" t="s">
        <v>504</v>
      </c>
      <c r="E58" s="298"/>
      <c r="F58" s="298"/>
      <c r="G58" s="298"/>
      <c r="H58" s="298"/>
      <c r="I58" s="298"/>
      <c r="J58" s="298"/>
      <c r="K58" s="296"/>
    </row>
    <row r="59" s="1" customFormat="1" ht="15" customHeight="1">
      <c r="B59" s="294"/>
      <c r="C59" s="300"/>
      <c r="D59" s="298" t="s">
        <v>505</v>
      </c>
      <c r="E59" s="298"/>
      <c r="F59" s="298"/>
      <c r="G59" s="298"/>
      <c r="H59" s="298"/>
      <c r="I59" s="298"/>
      <c r="J59" s="298"/>
      <c r="K59" s="296"/>
    </row>
    <row r="60" s="1" customFormat="1" ht="15" customHeight="1">
      <c r="B60" s="294"/>
      <c r="C60" s="300"/>
      <c r="D60" s="298" t="s">
        <v>506</v>
      </c>
      <c r="E60" s="298"/>
      <c r="F60" s="298"/>
      <c r="G60" s="298"/>
      <c r="H60" s="298"/>
      <c r="I60" s="298"/>
      <c r="J60" s="298"/>
      <c r="K60" s="296"/>
    </row>
    <row r="61" s="1" customFormat="1" ht="15" customHeight="1">
      <c r="B61" s="294"/>
      <c r="C61" s="300"/>
      <c r="D61" s="298" t="s">
        <v>507</v>
      </c>
      <c r="E61" s="298"/>
      <c r="F61" s="298"/>
      <c r="G61" s="298"/>
      <c r="H61" s="298"/>
      <c r="I61" s="298"/>
      <c r="J61" s="298"/>
      <c r="K61" s="296"/>
    </row>
    <row r="62" s="1" customFormat="1" ht="15" customHeight="1">
      <c r="B62" s="294"/>
      <c r="C62" s="300"/>
      <c r="D62" s="303" t="s">
        <v>508</v>
      </c>
      <c r="E62" s="303"/>
      <c r="F62" s="303"/>
      <c r="G62" s="303"/>
      <c r="H62" s="303"/>
      <c r="I62" s="303"/>
      <c r="J62" s="303"/>
      <c r="K62" s="296"/>
    </row>
    <row r="63" s="1" customFormat="1" ht="15" customHeight="1">
      <c r="B63" s="294"/>
      <c r="C63" s="300"/>
      <c r="D63" s="298" t="s">
        <v>509</v>
      </c>
      <c r="E63" s="298"/>
      <c r="F63" s="298"/>
      <c r="G63" s="298"/>
      <c r="H63" s="298"/>
      <c r="I63" s="298"/>
      <c r="J63" s="298"/>
      <c r="K63" s="296"/>
    </row>
    <row r="64" s="1" customFormat="1" ht="12.75" customHeight="1">
      <c r="B64" s="294"/>
      <c r="C64" s="300"/>
      <c r="D64" s="300"/>
      <c r="E64" s="304"/>
      <c r="F64" s="300"/>
      <c r="G64" s="300"/>
      <c r="H64" s="300"/>
      <c r="I64" s="300"/>
      <c r="J64" s="300"/>
      <c r="K64" s="296"/>
    </row>
    <row r="65" s="1" customFormat="1" ht="15" customHeight="1">
      <c r="B65" s="294"/>
      <c r="C65" s="300"/>
      <c r="D65" s="298" t="s">
        <v>510</v>
      </c>
      <c r="E65" s="298"/>
      <c r="F65" s="298"/>
      <c r="G65" s="298"/>
      <c r="H65" s="298"/>
      <c r="I65" s="298"/>
      <c r="J65" s="298"/>
      <c r="K65" s="296"/>
    </row>
    <row r="66" s="1" customFormat="1" ht="15" customHeight="1">
      <c r="B66" s="294"/>
      <c r="C66" s="300"/>
      <c r="D66" s="303" t="s">
        <v>511</v>
      </c>
      <c r="E66" s="303"/>
      <c r="F66" s="303"/>
      <c r="G66" s="303"/>
      <c r="H66" s="303"/>
      <c r="I66" s="303"/>
      <c r="J66" s="303"/>
      <c r="K66" s="296"/>
    </row>
    <row r="67" s="1" customFormat="1" ht="15" customHeight="1">
      <c r="B67" s="294"/>
      <c r="C67" s="300"/>
      <c r="D67" s="298" t="s">
        <v>512</v>
      </c>
      <c r="E67" s="298"/>
      <c r="F67" s="298"/>
      <c r="G67" s="298"/>
      <c r="H67" s="298"/>
      <c r="I67" s="298"/>
      <c r="J67" s="298"/>
      <c r="K67" s="296"/>
    </row>
    <row r="68" s="1" customFormat="1" ht="15" customHeight="1">
      <c r="B68" s="294"/>
      <c r="C68" s="300"/>
      <c r="D68" s="298" t="s">
        <v>513</v>
      </c>
      <c r="E68" s="298"/>
      <c r="F68" s="298"/>
      <c r="G68" s="298"/>
      <c r="H68" s="298"/>
      <c r="I68" s="298"/>
      <c r="J68" s="298"/>
      <c r="K68" s="296"/>
    </row>
    <row r="69" s="1" customFormat="1" ht="15" customHeight="1">
      <c r="B69" s="294"/>
      <c r="C69" s="300"/>
      <c r="D69" s="298" t="s">
        <v>514</v>
      </c>
      <c r="E69" s="298"/>
      <c r="F69" s="298"/>
      <c r="G69" s="298"/>
      <c r="H69" s="298"/>
      <c r="I69" s="298"/>
      <c r="J69" s="298"/>
      <c r="K69" s="296"/>
    </row>
    <row r="70" s="1" customFormat="1" ht="15" customHeight="1">
      <c r="B70" s="294"/>
      <c r="C70" s="300"/>
      <c r="D70" s="298" t="s">
        <v>515</v>
      </c>
      <c r="E70" s="298"/>
      <c r="F70" s="298"/>
      <c r="G70" s="298"/>
      <c r="H70" s="298"/>
      <c r="I70" s="298"/>
      <c r="J70" s="298"/>
      <c r="K70" s="296"/>
    </row>
    <row r="71" s="1" customFormat="1" ht="12.75" customHeight="1">
      <c r="B71" s="305"/>
      <c r="C71" s="306"/>
      <c r="D71" s="306"/>
      <c r="E71" s="306"/>
      <c r="F71" s="306"/>
      <c r="G71" s="306"/>
      <c r="H71" s="306"/>
      <c r="I71" s="306"/>
      <c r="J71" s="306"/>
      <c r="K71" s="307"/>
    </row>
    <row r="72" s="1" customFormat="1" ht="18.75" customHeight="1">
      <c r="B72" s="308"/>
      <c r="C72" s="308"/>
      <c r="D72" s="308"/>
      <c r="E72" s="308"/>
      <c r="F72" s="308"/>
      <c r="G72" s="308"/>
      <c r="H72" s="308"/>
      <c r="I72" s="308"/>
      <c r="J72" s="308"/>
      <c r="K72" s="309"/>
    </row>
    <row r="73" s="1" customFormat="1" ht="18.75" customHeight="1">
      <c r="B73" s="309"/>
      <c r="C73" s="309"/>
      <c r="D73" s="309"/>
      <c r="E73" s="309"/>
      <c r="F73" s="309"/>
      <c r="G73" s="309"/>
      <c r="H73" s="309"/>
      <c r="I73" s="309"/>
      <c r="J73" s="309"/>
      <c r="K73" s="309"/>
    </row>
    <row r="74" s="1" customFormat="1" ht="7.5" customHeight="1">
      <c r="B74" s="310"/>
      <c r="C74" s="311"/>
      <c r="D74" s="311"/>
      <c r="E74" s="311"/>
      <c r="F74" s="311"/>
      <c r="G74" s="311"/>
      <c r="H74" s="311"/>
      <c r="I74" s="311"/>
      <c r="J74" s="311"/>
      <c r="K74" s="312"/>
    </row>
    <row r="75" s="1" customFormat="1" ht="45" customHeight="1">
      <c r="B75" s="313"/>
      <c r="C75" s="314" t="s">
        <v>516</v>
      </c>
      <c r="D75" s="314"/>
      <c r="E75" s="314"/>
      <c r="F75" s="314"/>
      <c r="G75" s="314"/>
      <c r="H75" s="314"/>
      <c r="I75" s="314"/>
      <c r="J75" s="314"/>
      <c r="K75" s="315"/>
    </row>
    <row r="76" s="1" customFormat="1" ht="17.25" customHeight="1">
      <c r="B76" s="313"/>
      <c r="C76" s="316" t="s">
        <v>517</v>
      </c>
      <c r="D76" s="316"/>
      <c r="E76" s="316"/>
      <c r="F76" s="316" t="s">
        <v>518</v>
      </c>
      <c r="G76" s="317"/>
      <c r="H76" s="316" t="s">
        <v>56</v>
      </c>
      <c r="I76" s="316" t="s">
        <v>59</v>
      </c>
      <c r="J76" s="316" t="s">
        <v>519</v>
      </c>
      <c r="K76" s="315"/>
    </row>
    <row r="77" s="1" customFormat="1" ht="17.25" customHeight="1">
      <c r="B77" s="313"/>
      <c r="C77" s="318" t="s">
        <v>520</v>
      </c>
      <c r="D77" s="318"/>
      <c r="E77" s="318"/>
      <c r="F77" s="319" t="s">
        <v>521</v>
      </c>
      <c r="G77" s="320"/>
      <c r="H77" s="318"/>
      <c r="I77" s="318"/>
      <c r="J77" s="318" t="s">
        <v>522</v>
      </c>
      <c r="K77" s="315"/>
    </row>
    <row r="78" s="1" customFormat="1" ht="5.25" customHeight="1">
      <c r="B78" s="313"/>
      <c r="C78" s="321"/>
      <c r="D78" s="321"/>
      <c r="E78" s="321"/>
      <c r="F78" s="321"/>
      <c r="G78" s="322"/>
      <c r="H78" s="321"/>
      <c r="I78" s="321"/>
      <c r="J78" s="321"/>
      <c r="K78" s="315"/>
    </row>
    <row r="79" s="1" customFormat="1" ht="15" customHeight="1">
      <c r="B79" s="313"/>
      <c r="C79" s="301" t="s">
        <v>55</v>
      </c>
      <c r="D79" s="323"/>
      <c r="E79" s="323"/>
      <c r="F79" s="324" t="s">
        <v>523</v>
      </c>
      <c r="G79" s="325"/>
      <c r="H79" s="301" t="s">
        <v>524</v>
      </c>
      <c r="I79" s="301" t="s">
        <v>525</v>
      </c>
      <c r="J79" s="301">
        <v>20</v>
      </c>
      <c r="K79" s="315"/>
    </row>
    <row r="80" s="1" customFormat="1" ht="15" customHeight="1">
      <c r="B80" s="313"/>
      <c r="C80" s="301" t="s">
        <v>526</v>
      </c>
      <c r="D80" s="301"/>
      <c r="E80" s="301"/>
      <c r="F80" s="324" t="s">
        <v>523</v>
      </c>
      <c r="G80" s="325"/>
      <c r="H80" s="301" t="s">
        <v>527</v>
      </c>
      <c r="I80" s="301" t="s">
        <v>525</v>
      </c>
      <c r="J80" s="301">
        <v>120</v>
      </c>
      <c r="K80" s="315"/>
    </row>
    <row r="81" s="1" customFormat="1" ht="15" customHeight="1">
      <c r="B81" s="326"/>
      <c r="C81" s="301" t="s">
        <v>528</v>
      </c>
      <c r="D81" s="301"/>
      <c r="E81" s="301"/>
      <c r="F81" s="324" t="s">
        <v>529</v>
      </c>
      <c r="G81" s="325"/>
      <c r="H81" s="301" t="s">
        <v>530</v>
      </c>
      <c r="I81" s="301" t="s">
        <v>525</v>
      </c>
      <c r="J81" s="301">
        <v>50</v>
      </c>
      <c r="K81" s="315"/>
    </row>
    <row r="82" s="1" customFormat="1" ht="15" customHeight="1">
      <c r="B82" s="326"/>
      <c r="C82" s="301" t="s">
        <v>531</v>
      </c>
      <c r="D82" s="301"/>
      <c r="E82" s="301"/>
      <c r="F82" s="324" t="s">
        <v>523</v>
      </c>
      <c r="G82" s="325"/>
      <c r="H82" s="301" t="s">
        <v>532</v>
      </c>
      <c r="I82" s="301" t="s">
        <v>533</v>
      </c>
      <c r="J82" s="301"/>
      <c r="K82" s="315"/>
    </row>
    <row r="83" s="1" customFormat="1" ht="15" customHeight="1">
      <c r="B83" s="326"/>
      <c r="C83" s="327" t="s">
        <v>534</v>
      </c>
      <c r="D83" s="327"/>
      <c r="E83" s="327"/>
      <c r="F83" s="328" t="s">
        <v>529</v>
      </c>
      <c r="G83" s="327"/>
      <c r="H83" s="327" t="s">
        <v>535</v>
      </c>
      <c r="I83" s="327" t="s">
        <v>525</v>
      </c>
      <c r="J83" s="327">
        <v>15</v>
      </c>
      <c r="K83" s="315"/>
    </row>
    <row r="84" s="1" customFormat="1" ht="15" customHeight="1">
      <c r="B84" s="326"/>
      <c r="C84" s="327" t="s">
        <v>536</v>
      </c>
      <c r="D84" s="327"/>
      <c r="E84" s="327"/>
      <c r="F84" s="328" t="s">
        <v>529</v>
      </c>
      <c r="G84" s="327"/>
      <c r="H84" s="327" t="s">
        <v>537</v>
      </c>
      <c r="I84" s="327" t="s">
        <v>525</v>
      </c>
      <c r="J84" s="327">
        <v>15</v>
      </c>
      <c r="K84" s="315"/>
    </row>
    <row r="85" s="1" customFormat="1" ht="15" customHeight="1">
      <c r="B85" s="326"/>
      <c r="C85" s="327" t="s">
        <v>538</v>
      </c>
      <c r="D85" s="327"/>
      <c r="E85" s="327"/>
      <c r="F85" s="328" t="s">
        <v>529</v>
      </c>
      <c r="G85" s="327"/>
      <c r="H85" s="327" t="s">
        <v>539</v>
      </c>
      <c r="I85" s="327" t="s">
        <v>525</v>
      </c>
      <c r="J85" s="327">
        <v>20</v>
      </c>
      <c r="K85" s="315"/>
    </row>
    <row r="86" s="1" customFormat="1" ht="15" customHeight="1">
      <c r="B86" s="326"/>
      <c r="C86" s="327" t="s">
        <v>540</v>
      </c>
      <c r="D86" s="327"/>
      <c r="E86" s="327"/>
      <c r="F86" s="328" t="s">
        <v>529</v>
      </c>
      <c r="G86" s="327"/>
      <c r="H86" s="327" t="s">
        <v>541</v>
      </c>
      <c r="I86" s="327" t="s">
        <v>525</v>
      </c>
      <c r="J86" s="327">
        <v>20</v>
      </c>
      <c r="K86" s="315"/>
    </row>
    <row r="87" s="1" customFormat="1" ht="15" customHeight="1">
      <c r="B87" s="326"/>
      <c r="C87" s="301" t="s">
        <v>542</v>
      </c>
      <c r="D87" s="301"/>
      <c r="E87" s="301"/>
      <c r="F87" s="324" t="s">
        <v>529</v>
      </c>
      <c r="G87" s="325"/>
      <c r="H87" s="301" t="s">
        <v>543</v>
      </c>
      <c r="I87" s="301" t="s">
        <v>525</v>
      </c>
      <c r="J87" s="301">
        <v>50</v>
      </c>
      <c r="K87" s="315"/>
    </row>
    <row r="88" s="1" customFormat="1" ht="15" customHeight="1">
      <c r="B88" s="326"/>
      <c r="C88" s="301" t="s">
        <v>544</v>
      </c>
      <c r="D88" s="301"/>
      <c r="E88" s="301"/>
      <c r="F88" s="324" t="s">
        <v>529</v>
      </c>
      <c r="G88" s="325"/>
      <c r="H88" s="301" t="s">
        <v>545</v>
      </c>
      <c r="I88" s="301" t="s">
        <v>525</v>
      </c>
      <c r="J88" s="301">
        <v>20</v>
      </c>
      <c r="K88" s="315"/>
    </row>
    <row r="89" s="1" customFormat="1" ht="15" customHeight="1">
      <c r="B89" s="326"/>
      <c r="C89" s="301" t="s">
        <v>546</v>
      </c>
      <c r="D89" s="301"/>
      <c r="E89" s="301"/>
      <c r="F89" s="324" t="s">
        <v>529</v>
      </c>
      <c r="G89" s="325"/>
      <c r="H89" s="301" t="s">
        <v>547</v>
      </c>
      <c r="I89" s="301" t="s">
        <v>525</v>
      </c>
      <c r="J89" s="301">
        <v>20</v>
      </c>
      <c r="K89" s="315"/>
    </row>
    <row r="90" s="1" customFormat="1" ht="15" customHeight="1">
      <c r="B90" s="326"/>
      <c r="C90" s="301" t="s">
        <v>548</v>
      </c>
      <c r="D90" s="301"/>
      <c r="E90" s="301"/>
      <c r="F90" s="324" t="s">
        <v>529</v>
      </c>
      <c r="G90" s="325"/>
      <c r="H90" s="301" t="s">
        <v>549</v>
      </c>
      <c r="I90" s="301" t="s">
        <v>525</v>
      </c>
      <c r="J90" s="301">
        <v>50</v>
      </c>
      <c r="K90" s="315"/>
    </row>
    <row r="91" s="1" customFormat="1" ht="15" customHeight="1">
      <c r="B91" s="326"/>
      <c r="C91" s="301" t="s">
        <v>550</v>
      </c>
      <c r="D91" s="301"/>
      <c r="E91" s="301"/>
      <c r="F91" s="324" t="s">
        <v>529</v>
      </c>
      <c r="G91" s="325"/>
      <c r="H91" s="301" t="s">
        <v>550</v>
      </c>
      <c r="I91" s="301" t="s">
        <v>525</v>
      </c>
      <c r="J91" s="301">
        <v>50</v>
      </c>
      <c r="K91" s="315"/>
    </row>
    <row r="92" s="1" customFormat="1" ht="15" customHeight="1">
      <c r="B92" s="326"/>
      <c r="C92" s="301" t="s">
        <v>551</v>
      </c>
      <c r="D92" s="301"/>
      <c r="E92" s="301"/>
      <c r="F92" s="324" t="s">
        <v>529</v>
      </c>
      <c r="G92" s="325"/>
      <c r="H92" s="301" t="s">
        <v>552</v>
      </c>
      <c r="I92" s="301" t="s">
        <v>525</v>
      </c>
      <c r="J92" s="301">
        <v>255</v>
      </c>
      <c r="K92" s="315"/>
    </row>
    <row r="93" s="1" customFormat="1" ht="15" customHeight="1">
      <c r="B93" s="326"/>
      <c r="C93" s="301" t="s">
        <v>553</v>
      </c>
      <c r="D93" s="301"/>
      <c r="E93" s="301"/>
      <c r="F93" s="324" t="s">
        <v>523</v>
      </c>
      <c r="G93" s="325"/>
      <c r="H93" s="301" t="s">
        <v>554</v>
      </c>
      <c r="I93" s="301" t="s">
        <v>555</v>
      </c>
      <c r="J93" s="301"/>
      <c r="K93" s="315"/>
    </row>
    <row r="94" s="1" customFormat="1" ht="15" customHeight="1">
      <c r="B94" s="326"/>
      <c r="C94" s="301" t="s">
        <v>556</v>
      </c>
      <c r="D94" s="301"/>
      <c r="E94" s="301"/>
      <c r="F94" s="324" t="s">
        <v>523</v>
      </c>
      <c r="G94" s="325"/>
      <c r="H94" s="301" t="s">
        <v>557</v>
      </c>
      <c r="I94" s="301" t="s">
        <v>558</v>
      </c>
      <c r="J94" s="301"/>
      <c r="K94" s="315"/>
    </row>
    <row r="95" s="1" customFormat="1" ht="15" customHeight="1">
      <c r="B95" s="326"/>
      <c r="C95" s="301" t="s">
        <v>559</v>
      </c>
      <c r="D95" s="301"/>
      <c r="E95" s="301"/>
      <c r="F95" s="324" t="s">
        <v>523</v>
      </c>
      <c r="G95" s="325"/>
      <c r="H95" s="301" t="s">
        <v>559</v>
      </c>
      <c r="I95" s="301" t="s">
        <v>558</v>
      </c>
      <c r="J95" s="301"/>
      <c r="K95" s="315"/>
    </row>
    <row r="96" s="1" customFormat="1" ht="15" customHeight="1">
      <c r="B96" s="326"/>
      <c r="C96" s="301" t="s">
        <v>40</v>
      </c>
      <c r="D96" s="301"/>
      <c r="E96" s="301"/>
      <c r="F96" s="324" t="s">
        <v>523</v>
      </c>
      <c r="G96" s="325"/>
      <c r="H96" s="301" t="s">
        <v>560</v>
      </c>
      <c r="I96" s="301" t="s">
        <v>558</v>
      </c>
      <c r="J96" s="301"/>
      <c r="K96" s="315"/>
    </row>
    <row r="97" s="1" customFormat="1" ht="15" customHeight="1">
      <c r="B97" s="326"/>
      <c r="C97" s="301" t="s">
        <v>50</v>
      </c>
      <c r="D97" s="301"/>
      <c r="E97" s="301"/>
      <c r="F97" s="324" t="s">
        <v>523</v>
      </c>
      <c r="G97" s="325"/>
      <c r="H97" s="301" t="s">
        <v>561</v>
      </c>
      <c r="I97" s="301" t="s">
        <v>558</v>
      </c>
      <c r="J97" s="301"/>
      <c r="K97" s="315"/>
    </row>
    <row r="98" s="1" customFormat="1" ht="15" customHeight="1">
      <c r="B98" s="329"/>
      <c r="C98" s="330"/>
      <c r="D98" s="330"/>
      <c r="E98" s="330"/>
      <c r="F98" s="330"/>
      <c r="G98" s="330"/>
      <c r="H98" s="330"/>
      <c r="I98" s="330"/>
      <c r="J98" s="330"/>
      <c r="K98" s="331"/>
    </row>
    <row r="99" s="1" customFormat="1" ht="18.75" customHeight="1">
      <c r="B99" s="332"/>
      <c r="C99" s="333"/>
      <c r="D99" s="333"/>
      <c r="E99" s="333"/>
      <c r="F99" s="333"/>
      <c r="G99" s="333"/>
      <c r="H99" s="333"/>
      <c r="I99" s="333"/>
      <c r="J99" s="333"/>
      <c r="K99" s="332"/>
    </row>
    <row r="100" s="1" customFormat="1" ht="18.75" customHeight="1">
      <c r="B100" s="309"/>
      <c r="C100" s="309"/>
      <c r="D100" s="309"/>
      <c r="E100" s="309"/>
      <c r="F100" s="309"/>
      <c r="G100" s="309"/>
      <c r="H100" s="309"/>
      <c r="I100" s="309"/>
      <c r="J100" s="309"/>
      <c r="K100" s="309"/>
    </row>
    <row r="101" s="1" customFormat="1" ht="7.5" customHeight="1">
      <c r="B101" s="310"/>
      <c r="C101" s="311"/>
      <c r="D101" s="311"/>
      <c r="E101" s="311"/>
      <c r="F101" s="311"/>
      <c r="G101" s="311"/>
      <c r="H101" s="311"/>
      <c r="I101" s="311"/>
      <c r="J101" s="311"/>
      <c r="K101" s="312"/>
    </row>
    <row r="102" s="1" customFormat="1" ht="45" customHeight="1">
      <c r="B102" s="313"/>
      <c r="C102" s="314" t="s">
        <v>562</v>
      </c>
      <c r="D102" s="314"/>
      <c r="E102" s="314"/>
      <c r="F102" s="314"/>
      <c r="G102" s="314"/>
      <c r="H102" s="314"/>
      <c r="I102" s="314"/>
      <c r="J102" s="314"/>
      <c r="K102" s="315"/>
    </row>
    <row r="103" s="1" customFormat="1" ht="17.25" customHeight="1">
      <c r="B103" s="313"/>
      <c r="C103" s="316" t="s">
        <v>517</v>
      </c>
      <c r="D103" s="316"/>
      <c r="E103" s="316"/>
      <c r="F103" s="316" t="s">
        <v>518</v>
      </c>
      <c r="G103" s="317"/>
      <c r="H103" s="316" t="s">
        <v>56</v>
      </c>
      <c r="I103" s="316" t="s">
        <v>59</v>
      </c>
      <c r="J103" s="316" t="s">
        <v>519</v>
      </c>
      <c r="K103" s="315"/>
    </row>
    <row r="104" s="1" customFormat="1" ht="17.25" customHeight="1">
      <c r="B104" s="313"/>
      <c r="C104" s="318" t="s">
        <v>520</v>
      </c>
      <c r="D104" s="318"/>
      <c r="E104" s="318"/>
      <c r="F104" s="319" t="s">
        <v>521</v>
      </c>
      <c r="G104" s="320"/>
      <c r="H104" s="318"/>
      <c r="I104" s="318"/>
      <c r="J104" s="318" t="s">
        <v>522</v>
      </c>
      <c r="K104" s="315"/>
    </row>
    <row r="105" s="1" customFormat="1" ht="5.25" customHeight="1">
      <c r="B105" s="313"/>
      <c r="C105" s="316"/>
      <c r="D105" s="316"/>
      <c r="E105" s="316"/>
      <c r="F105" s="316"/>
      <c r="G105" s="334"/>
      <c r="H105" s="316"/>
      <c r="I105" s="316"/>
      <c r="J105" s="316"/>
      <c r="K105" s="315"/>
    </row>
    <row r="106" s="1" customFormat="1" ht="15" customHeight="1">
      <c r="B106" s="313"/>
      <c r="C106" s="301" t="s">
        <v>55</v>
      </c>
      <c r="D106" s="323"/>
      <c r="E106" s="323"/>
      <c r="F106" s="324" t="s">
        <v>523</v>
      </c>
      <c r="G106" s="301"/>
      <c r="H106" s="301" t="s">
        <v>563</v>
      </c>
      <c r="I106" s="301" t="s">
        <v>525</v>
      </c>
      <c r="J106" s="301">
        <v>20</v>
      </c>
      <c r="K106" s="315"/>
    </row>
    <row r="107" s="1" customFormat="1" ht="15" customHeight="1">
      <c r="B107" s="313"/>
      <c r="C107" s="301" t="s">
        <v>526</v>
      </c>
      <c r="D107" s="301"/>
      <c r="E107" s="301"/>
      <c r="F107" s="324" t="s">
        <v>523</v>
      </c>
      <c r="G107" s="301"/>
      <c r="H107" s="301" t="s">
        <v>563</v>
      </c>
      <c r="I107" s="301" t="s">
        <v>525</v>
      </c>
      <c r="J107" s="301">
        <v>120</v>
      </c>
      <c r="K107" s="315"/>
    </row>
    <row r="108" s="1" customFormat="1" ht="15" customHeight="1">
      <c r="B108" s="326"/>
      <c r="C108" s="301" t="s">
        <v>528</v>
      </c>
      <c r="D108" s="301"/>
      <c r="E108" s="301"/>
      <c r="F108" s="324" t="s">
        <v>529</v>
      </c>
      <c r="G108" s="301"/>
      <c r="H108" s="301" t="s">
        <v>563</v>
      </c>
      <c r="I108" s="301" t="s">
        <v>525</v>
      </c>
      <c r="J108" s="301">
        <v>50</v>
      </c>
      <c r="K108" s="315"/>
    </row>
    <row r="109" s="1" customFormat="1" ht="15" customHeight="1">
      <c r="B109" s="326"/>
      <c r="C109" s="301" t="s">
        <v>531</v>
      </c>
      <c r="D109" s="301"/>
      <c r="E109" s="301"/>
      <c r="F109" s="324" t="s">
        <v>523</v>
      </c>
      <c r="G109" s="301"/>
      <c r="H109" s="301" t="s">
        <v>563</v>
      </c>
      <c r="I109" s="301" t="s">
        <v>533</v>
      </c>
      <c r="J109" s="301"/>
      <c r="K109" s="315"/>
    </row>
    <row r="110" s="1" customFormat="1" ht="15" customHeight="1">
      <c r="B110" s="326"/>
      <c r="C110" s="301" t="s">
        <v>542</v>
      </c>
      <c r="D110" s="301"/>
      <c r="E110" s="301"/>
      <c r="F110" s="324" t="s">
        <v>529</v>
      </c>
      <c r="G110" s="301"/>
      <c r="H110" s="301" t="s">
        <v>563</v>
      </c>
      <c r="I110" s="301" t="s">
        <v>525</v>
      </c>
      <c r="J110" s="301">
        <v>50</v>
      </c>
      <c r="K110" s="315"/>
    </row>
    <row r="111" s="1" customFormat="1" ht="15" customHeight="1">
      <c r="B111" s="326"/>
      <c r="C111" s="301" t="s">
        <v>550</v>
      </c>
      <c r="D111" s="301"/>
      <c r="E111" s="301"/>
      <c r="F111" s="324" t="s">
        <v>529</v>
      </c>
      <c r="G111" s="301"/>
      <c r="H111" s="301" t="s">
        <v>563</v>
      </c>
      <c r="I111" s="301" t="s">
        <v>525</v>
      </c>
      <c r="J111" s="301">
        <v>50</v>
      </c>
      <c r="K111" s="315"/>
    </row>
    <row r="112" s="1" customFormat="1" ht="15" customHeight="1">
      <c r="B112" s="326"/>
      <c r="C112" s="301" t="s">
        <v>548</v>
      </c>
      <c r="D112" s="301"/>
      <c r="E112" s="301"/>
      <c r="F112" s="324" t="s">
        <v>529</v>
      </c>
      <c r="G112" s="301"/>
      <c r="H112" s="301" t="s">
        <v>563</v>
      </c>
      <c r="I112" s="301" t="s">
        <v>525</v>
      </c>
      <c r="J112" s="301">
        <v>50</v>
      </c>
      <c r="K112" s="315"/>
    </row>
    <row r="113" s="1" customFormat="1" ht="15" customHeight="1">
      <c r="B113" s="326"/>
      <c r="C113" s="301" t="s">
        <v>55</v>
      </c>
      <c r="D113" s="301"/>
      <c r="E113" s="301"/>
      <c r="F113" s="324" t="s">
        <v>523</v>
      </c>
      <c r="G113" s="301"/>
      <c r="H113" s="301" t="s">
        <v>564</v>
      </c>
      <c r="I113" s="301" t="s">
        <v>525</v>
      </c>
      <c r="J113" s="301">
        <v>20</v>
      </c>
      <c r="K113" s="315"/>
    </row>
    <row r="114" s="1" customFormat="1" ht="15" customHeight="1">
      <c r="B114" s="326"/>
      <c r="C114" s="301" t="s">
        <v>565</v>
      </c>
      <c r="D114" s="301"/>
      <c r="E114" s="301"/>
      <c r="F114" s="324" t="s">
        <v>523</v>
      </c>
      <c r="G114" s="301"/>
      <c r="H114" s="301" t="s">
        <v>566</v>
      </c>
      <c r="I114" s="301" t="s">
        <v>525</v>
      </c>
      <c r="J114" s="301">
        <v>120</v>
      </c>
      <c r="K114" s="315"/>
    </row>
    <row r="115" s="1" customFormat="1" ht="15" customHeight="1">
      <c r="B115" s="326"/>
      <c r="C115" s="301" t="s">
        <v>40</v>
      </c>
      <c r="D115" s="301"/>
      <c r="E115" s="301"/>
      <c r="F115" s="324" t="s">
        <v>523</v>
      </c>
      <c r="G115" s="301"/>
      <c r="H115" s="301" t="s">
        <v>567</v>
      </c>
      <c r="I115" s="301" t="s">
        <v>558</v>
      </c>
      <c r="J115" s="301"/>
      <c r="K115" s="315"/>
    </row>
    <row r="116" s="1" customFormat="1" ht="15" customHeight="1">
      <c r="B116" s="326"/>
      <c r="C116" s="301" t="s">
        <v>50</v>
      </c>
      <c r="D116" s="301"/>
      <c r="E116" s="301"/>
      <c r="F116" s="324" t="s">
        <v>523</v>
      </c>
      <c r="G116" s="301"/>
      <c r="H116" s="301" t="s">
        <v>568</v>
      </c>
      <c r="I116" s="301" t="s">
        <v>558</v>
      </c>
      <c r="J116" s="301"/>
      <c r="K116" s="315"/>
    </row>
    <row r="117" s="1" customFormat="1" ht="15" customHeight="1">
      <c r="B117" s="326"/>
      <c r="C117" s="301" t="s">
        <v>59</v>
      </c>
      <c r="D117" s="301"/>
      <c r="E117" s="301"/>
      <c r="F117" s="324" t="s">
        <v>523</v>
      </c>
      <c r="G117" s="301"/>
      <c r="H117" s="301" t="s">
        <v>569</v>
      </c>
      <c r="I117" s="301" t="s">
        <v>570</v>
      </c>
      <c r="J117" s="301"/>
      <c r="K117" s="315"/>
    </row>
    <row r="118" s="1" customFormat="1" ht="15" customHeight="1">
      <c r="B118" s="329"/>
      <c r="C118" s="335"/>
      <c r="D118" s="335"/>
      <c r="E118" s="335"/>
      <c r="F118" s="335"/>
      <c r="G118" s="335"/>
      <c r="H118" s="335"/>
      <c r="I118" s="335"/>
      <c r="J118" s="335"/>
      <c r="K118" s="331"/>
    </row>
    <row r="119" s="1" customFormat="1" ht="18.75" customHeight="1">
      <c r="B119" s="336"/>
      <c r="C119" s="337"/>
      <c r="D119" s="337"/>
      <c r="E119" s="337"/>
      <c r="F119" s="338"/>
      <c r="G119" s="337"/>
      <c r="H119" s="337"/>
      <c r="I119" s="337"/>
      <c r="J119" s="337"/>
      <c r="K119" s="336"/>
    </row>
    <row r="120" s="1" customFormat="1" ht="18.75" customHeight="1">
      <c r="B120" s="309"/>
      <c r="C120" s="309"/>
      <c r="D120" s="309"/>
      <c r="E120" s="309"/>
      <c r="F120" s="309"/>
      <c r="G120" s="309"/>
      <c r="H120" s="309"/>
      <c r="I120" s="309"/>
      <c r="J120" s="309"/>
      <c r="K120" s="309"/>
    </row>
    <row r="121" s="1" customFormat="1" ht="7.5" customHeight="1">
      <c r="B121" s="339"/>
      <c r="C121" s="340"/>
      <c r="D121" s="340"/>
      <c r="E121" s="340"/>
      <c r="F121" s="340"/>
      <c r="G121" s="340"/>
      <c r="H121" s="340"/>
      <c r="I121" s="340"/>
      <c r="J121" s="340"/>
      <c r="K121" s="341"/>
    </row>
    <row r="122" s="1" customFormat="1" ht="45" customHeight="1">
      <c r="B122" s="342"/>
      <c r="C122" s="292" t="s">
        <v>571</v>
      </c>
      <c r="D122" s="292"/>
      <c r="E122" s="292"/>
      <c r="F122" s="292"/>
      <c r="G122" s="292"/>
      <c r="H122" s="292"/>
      <c r="I122" s="292"/>
      <c r="J122" s="292"/>
      <c r="K122" s="343"/>
    </row>
    <row r="123" s="1" customFormat="1" ht="17.25" customHeight="1">
      <c r="B123" s="344"/>
      <c r="C123" s="316" t="s">
        <v>517</v>
      </c>
      <c r="D123" s="316"/>
      <c r="E123" s="316"/>
      <c r="F123" s="316" t="s">
        <v>518</v>
      </c>
      <c r="G123" s="317"/>
      <c r="H123" s="316" t="s">
        <v>56</v>
      </c>
      <c r="I123" s="316" t="s">
        <v>59</v>
      </c>
      <c r="J123" s="316" t="s">
        <v>519</v>
      </c>
      <c r="K123" s="345"/>
    </row>
    <row r="124" s="1" customFormat="1" ht="17.25" customHeight="1">
      <c r="B124" s="344"/>
      <c r="C124" s="318" t="s">
        <v>520</v>
      </c>
      <c r="D124" s="318"/>
      <c r="E124" s="318"/>
      <c r="F124" s="319" t="s">
        <v>521</v>
      </c>
      <c r="G124" s="320"/>
      <c r="H124" s="318"/>
      <c r="I124" s="318"/>
      <c r="J124" s="318" t="s">
        <v>522</v>
      </c>
      <c r="K124" s="345"/>
    </row>
    <row r="125" s="1" customFormat="1" ht="5.25" customHeight="1">
      <c r="B125" s="346"/>
      <c r="C125" s="321"/>
      <c r="D125" s="321"/>
      <c r="E125" s="321"/>
      <c r="F125" s="321"/>
      <c r="G125" s="347"/>
      <c r="H125" s="321"/>
      <c r="I125" s="321"/>
      <c r="J125" s="321"/>
      <c r="K125" s="348"/>
    </row>
    <row r="126" s="1" customFormat="1" ht="15" customHeight="1">
      <c r="B126" s="346"/>
      <c r="C126" s="301" t="s">
        <v>526</v>
      </c>
      <c r="D126" s="323"/>
      <c r="E126" s="323"/>
      <c r="F126" s="324" t="s">
        <v>523</v>
      </c>
      <c r="G126" s="301"/>
      <c r="H126" s="301" t="s">
        <v>563</v>
      </c>
      <c r="I126" s="301" t="s">
        <v>525</v>
      </c>
      <c r="J126" s="301">
        <v>120</v>
      </c>
      <c r="K126" s="349"/>
    </row>
    <row r="127" s="1" customFormat="1" ht="15" customHeight="1">
      <c r="B127" s="346"/>
      <c r="C127" s="301" t="s">
        <v>572</v>
      </c>
      <c r="D127" s="301"/>
      <c r="E127" s="301"/>
      <c r="F127" s="324" t="s">
        <v>523</v>
      </c>
      <c r="G127" s="301"/>
      <c r="H127" s="301" t="s">
        <v>573</v>
      </c>
      <c r="I127" s="301" t="s">
        <v>525</v>
      </c>
      <c r="J127" s="301" t="s">
        <v>574</v>
      </c>
      <c r="K127" s="349"/>
    </row>
    <row r="128" s="1" customFormat="1" ht="15" customHeight="1">
      <c r="B128" s="346"/>
      <c r="C128" s="301" t="s">
        <v>471</v>
      </c>
      <c r="D128" s="301"/>
      <c r="E128" s="301"/>
      <c r="F128" s="324" t="s">
        <v>523</v>
      </c>
      <c r="G128" s="301"/>
      <c r="H128" s="301" t="s">
        <v>575</v>
      </c>
      <c r="I128" s="301" t="s">
        <v>525</v>
      </c>
      <c r="J128" s="301" t="s">
        <v>574</v>
      </c>
      <c r="K128" s="349"/>
    </row>
    <row r="129" s="1" customFormat="1" ht="15" customHeight="1">
      <c r="B129" s="346"/>
      <c r="C129" s="301" t="s">
        <v>534</v>
      </c>
      <c r="D129" s="301"/>
      <c r="E129" s="301"/>
      <c r="F129" s="324" t="s">
        <v>529</v>
      </c>
      <c r="G129" s="301"/>
      <c r="H129" s="301" t="s">
        <v>535</v>
      </c>
      <c r="I129" s="301" t="s">
        <v>525</v>
      </c>
      <c r="J129" s="301">
        <v>15</v>
      </c>
      <c r="K129" s="349"/>
    </row>
    <row r="130" s="1" customFormat="1" ht="15" customHeight="1">
      <c r="B130" s="346"/>
      <c r="C130" s="327" t="s">
        <v>536</v>
      </c>
      <c r="D130" s="327"/>
      <c r="E130" s="327"/>
      <c r="F130" s="328" t="s">
        <v>529</v>
      </c>
      <c r="G130" s="327"/>
      <c r="H130" s="327" t="s">
        <v>537</v>
      </c>
      <c r="I130" s="327" t="s">
        <v>525</v>
      </c>
      <c r="J130" s="327">
        <v>15</v>
      </c>
      <c r="K130" s="349"/>
    </row>
    <row r="131" s="1" customFormat="1" ht="15" customHeight="1">
      <c r="B131" s="346"/>
      <c r="C131" s="327" t="s">
        <v>538</v>
      </c>
      <c r="D131" s="327"/>
      <c r="E131" s="327"/>
      <c r="F131" s="328" t="s">
        <v>529</v>
      </c>
      <c r="G131" s="327"/>
      <c r="H131" s="327" t="s">
        <v>539</v>
      </c>
      <c r="I131" s="327" t="s">
        <v>525</v>
      </c>
      <c r="J131" s="327">
        <v>20</v>
      </c>
      <c r="K131" s="349"/>
    </row>
    <row r="132" s="1" customFormat="1" ht="15" customHeight="1">
      <c r="B132" s="346"/>
      <c r="C132" s="327" t="s">
        <v>540</v>
      </c>
      <c r="D132" s="327"/>
      <c r="E132" s="327"/>
      <c r="F132" s="328" t="s">
        <v>529</v>
      </c>
      <c r="G132" s="327"/>
      <c r="H132" s="327" t="s">
        <v>541</v>
      </c>
      <c r="I132" s="327" t="s">
        <v>525</v>
      </c>
      <c r="J132" s="327">
        <v>20</v>
      </c>
      <c r="K132" s="349"/>
    </row>
    <row r="133" s="1" customFormat="1" ht="15" customHeight="1">
      <c r="B133" s="346"/>
      <c r="C133" s="301" t="s">
        <v>528</v>
      </c>
      <c r="D133" s="301"/>
      <c r="E133" s="301"/>
      <c r="F133" s="324" t="s">
        <v>529</v>
      </c>
      <c r="G133" s="301"/>
      <c r="H133" s="301" t="s">
        <v>563</v>
      </c>
      <c r="I133" s="301" t="s">
        <v>525</v>
      </c>
      <c r="J133" s="301">
        <v>50</v>
      </c>
      <c r="K133" s="349"/>
    </row>
    <row r="134" s="1" customFormat="1" ht="15" customHeight="1">
      <c r="B134" s="346"/>
      <c r="C134" s="301" t="s">
        <v>542</v>
      </c>
      <c r="D134" s="301"/>
      <c r="E134" s="301"/>
      <c r="F134" s="324" t="s">
        <v>529</v>
      </c>
      <c r="G134" s="301"/>
      <c r="H134" s="301" t="s">
        <v>563</v>
      </c>
      <c r="I134" s="301" t="s">
        <v>525</v>
      </c>
      <c r="J134" s="301">
        <v>50</v>
      </c>
      <c r="K134" s="349"/>
    </row>
    <row r="135" s="1" customFormat="1" ht="15" customHeight="1">
      <c r="B135" s="346"/>
      <c r="C135" s="301" t="s">
        <v>548</v>
      </c>
      <c r="D135" s="301"/>
      <c r="E135" s="301"/>
      <c r="F135" s="324" t="s">
        <v>529</v>
      </c>
      <c r="G135" s="301"/>
      <c r="H135" s="301" t="s">
        <v>563</v>
      </c>
      <c r="I135" s="301" t="s">
        <v>525</v>
      </c>
      <c r="J135" s="301">
        <v>50</v>
      </c>
      <c r="K135" s="349"/>
    </row>
    <row r="136" s="1" customFormat="1" ht="15" customHeight="1">
      <c r="B136" s="346"/>
      <c r="C136" s="301" t="s">
        <v>550</v>
      </c>
      <c r="D136" s="301"/>
      <c r="E136" s="301"/>
      <c r="F136" s="324" t="s">
        <v>529</v>
      </c>
      <c r="G136" s="301"/>
      <c r="H136" s="301" t="s">
        <v>563</v>
      </c>
      <c r="I136" s="301" t="s">
        <v>525</v>
      </c>
      <c r="J136" s="301">
        <v>50</v>
      </c>
      <c r="K136" s="349"/>
    </row>
    <row r="137" s="1" customFormat="1" ht="15" customHeight="1">
      <c r="B137" s="346"/>
      <c r="C137" s="301" t="s">
        <v>551</v>
      </c>
      <c r="D137" s="301"/>
      <c r="E137" s="301"/>
      <c r="F137" s="324" t="s">
        <v>529</v>
      </c>
      <c r="G137" s="301"/>
      <c r="H137" s="301" t="s">
        <v>576</v>
      </c>
      <c r="I137" s="301" t="s">
        <v>525</v>
      </c>
      <c r="J137" s="301">
        <v>255</v>
      </c>
      <c r="K137" s="349"/>
    </row>
    <row r="138" s="1" customFormat="1" ht="15" customHeight="1">
      <c r="B138" s="346"/>
      <c r="C138" s="301" t="s">
        <v>553</v>
      </c>
      <c r="D138" s="301"/>
      <c r="E138" s="301"/>
      <c r="F138" s="324" t="s">
        <v>523</v>
      </c>
      <c r="G138" s="301"/>
      <c r="H138" s="301" t="s">
        <v>577</v>
      </c>
      <c r="I138" s="301" t="s">
        <v>555</v>
      </c>
      <c r="J138" s="301"/>
      <c r="K138" s="349"/>
    </row>
    <row r="139" s="1" customFormat="1" ht="15" customHeight="1">
      <c r="B139" s="346"/>
      <c r="C139" s="301" t="s">
        <v>556</v>
      </c>
      <c r="D139" s="301"/>
      <c r="E139" s="301"/>
      <c r="F139" s="324" t="s">
        <v>523</v>
      </c>
      <c r="G139" s="301"/>
      <c r="H139" s="301" t="s">
        <v>578</v>
      </c>
      <c r="I139" s="301" t="s">
        <v>558</v>
      </c>
      <c r="J139" s="301"/>
      <c r="K139" s="349"/>
    </row>
    <row r="140" s="1" customFormat="1" ht="15" customHeight="1">
      <c r="B140" s="346"/>
      <c r="C140" s="301" t="s">
        <v>559</v>
      </c>
      <c r="D140" s="301"/>
      <c r="E140" s="301"/>
      <c r="F140" s="324" t="s">
        <v>523</v>
      </c>
      <c r="G140" s="301"/>
      <c r="H140" s="301" t="s">
        <v>559</v>
      </c>
      <c r="I140" s="301" t="s">
        <v>558</v>
      </c>
      <c r="J140" s="301"/>
      <c r="K140" s="349"/>
    </row>
    <row r="141" s="1" customFormat="1" ht="15" customHeight="1">
      <c r="B141" s="346"/>
      <c r="C141" s="301" t="s">
        <v>40</v>
      </c>
      <c r="D141" s="301"/>
      <c r="E141" s="301"/>
      <c r="F141" s="324" t="s">
        <v>523</v>
      </c>
      <c r="G141" s="301"/>
      <c r="H141" s="301" t="s">
        <v>579</v>
      </c>
      <c r="I141" s="301" t="s">
        <v>558</v>
      </c>
      <c r="J141" s="301"/>
      <c r="K141" s="349"/>
    </row>
    <row r="142" s="1" customFormat="1" ht="15" customHeight="1">
      <c r="B142" s="346"/>
      <c r="C142" s="301" t="s">
        <v>580</v>
      </c>
      <c r="D142" s="301"/>
      <c r="E142" s="301"/>
      <c r="F142" s="324" t="s">
        <v>523</v>
      </c>
      <c r="G142" s="301"/>
      <c r="H142" s="301" t="s">
        <v>581</v>
      </c>
      <c r="I142" s="301" t="s">
        <v>558</v>
      </c>
      <c r="J142" s="301"/>
      <c r="K142" s="349"/>
    </row>
    <row r="143" s="1" customFormat="1" ht="15" customHeight="1">
      <c r="B143" s="350"/>
      <c r="C143" s="351"/>
      <c r="D143" s="351"/>
      <c r="E143" s="351"/>
      <c r="F143" s="351"/>
      <c r="G143" s="351"/>
      <c r="H143" s="351"/>
      <c r="I143" s="351"/>
      <c r="J143" s="351"/>
      <c r="K143" s="352"/>
    </row>
    <row r="144" s="1" customFormat="1" ht="18.75" customHeight="1">
      <c r="B144" s="337"/>
      <c r="C144" s="337"/>
      <c r="D144" s="337"/>
      <c r="E144" s="337"/>
      <c r="F144" s="338"/>
      <c r="G144" s="337"/>
      <c r="H144" s="337"/>
      <c r="I144" s="337"/>
      <c r="J144" s="337"/>
      <c r="K144" s="337"/>
    </row>
    <row r="145" s="1" customFormat="1" ht="18.75" customHeight="1">
      <c r="B145" s="309"/>
      <c r="C145" s="309"/>
      <c r="D145" s="309"/>
      <c r="E145" s="309"/>
      <c r="F145" s="309"/>
      <c r="G145" s="309"/>
      <c r="H145" s="309"/>
      <c r="I145" s="309"/>
      <c r="J145" s="309"/>
      <c r="K145" s="309"/>
    </row>
    <row r="146" s="1" customFormat="1" ht="7.5" customHeight="1">
      <c r="B146" s="310"/>
      <c r="C146" s="311"/>
      <c r="D146" s="311"/>
      <c r="E146" s="311"/>
      <c r="F146" s="311"/>
      <c r="G146" s="311"/>
      <c r="H146" s="311"/>
      <c r="I146" s="311"/>
      <c r="J146" s="311"/>
      <c r="K146" s="312"/>
    </row>
    <row r="147" s="1" customFormat="1" ht="45" customHeight="1">
      <c r="B147" s="313"/>
      <c r="C147" s="314" t="s">
        <v>582</v>
      </c>
      <c r="D147" s="314"/>
      <c r="E147" s="314"/>
      <c r="F147" s="314"/>
      <c r="G147" s="314"/>
      <c r="H147" s="314"/>
      <c r="I147" s="314"/>
      <c r="J147" s="314"/>
      <c r="K147" s="315"/>
    </row>
    <row r="148" s="1" customFormat="1" ht="17.25" customHeight="1">
      <c r="B148" s="313"/>
      <c r="C148" s="316" t="s">
        <v>517</v>
      </c>
      <c r="D148" s="316"/>
      <c r="E148" s="316"/>
      <c r="F148" s="316" t="s">
        <v>518</v>
      </c>
      <c r="G148" s="317"/>
      <c r="H148" s="316" t="s">
        <v>56</v>
      </c>
      <c r="I148" s="316" t="s">
        <v>59</v>
      </c>
      <c r="J148" s="316" t="s">
        <v>519</v>
      </c>
      <c r="K148" s="315"/>
    </row>
    <row r="149" s="1" customFormat="1" ht="17.25" customHeight="1">
      <c r="B149" s="313"/>
      <c r="C149" s="318" t="s">
        <v>520</v>
      </c>
      <c r="D149" s="318"/>
      <c r="E149" s="318"/>
      <c r="F149" s="319" t="s">
        <v>521</v>
      </c>
      <c r="G149" s="320"/>
      <c r="H149" s="318"/>
      <c r="I149" s="318"/>
      <c r="J149" s="318" t="s">
        <v>522</v>
      </c>
      <c r="K149" s="315"/>
    </row>
    <row r="150" s="1" customFormat="1" ht="5.25" customHeight="1">
      <c r="B150" s="326"/>
      <c r="C150" s="321"/>
      <c r="D150" s="321"/>
      <c r="E150" s="321"/>
      <c r="F150" s="321"/>
      <c r="G150" s="322"/>
      <c r="H150" s="321"/>
      <c r="I150" s="321"/>
      <c r="J150" s="321"/>
      <c r="K150" s="349"/>
    </row>
    <row r="151" s="1" customFormat="1" ht="15" customHeight="1">
      <c r="B151" s="326"/>
      <c r="C151" s="353" t="s">
        <v>526</v>
      </c>
      <c r="D151" s="301"/>
      <c r="E151" s="301"/>
      <c r="F151" s="354" t="s">
        <v>523</v>
      </c>
      <c r="G151" s="301"/>
      <c r="H151" s="353" t="s">
        <v>563</v>
      </c>
      <c r="I151" s="353" t="s">
        <v>525</v>
      </c>
      <c r="J151" s="353">
        <v>120</v>
      </c>
      <c r="K151" s="349"/>
    </row>
    <row r="152" s="1" customFormat="1" ht="15" customHeight="1">
      <c r="B152" s="326"/>
      <c r="C152" s="353" t="s">
        <v>572</v>
      </c>
      <c r="D152" s="301"/>
      <c r="E152" s="301"/>
      <c r="F152" s="354" t="s">
        <v>523</v>
      </c>
      <c r="G152" s="301"/>
      <c r="H152" s="353" t="s">
        <v>583</v>
      </c>
      <c r="I152" s="353" t="s">
        <v>525</v>
      </c>
      <c r="J152" s="353" t="s">
        <v>574</v>
      </c>
      <c r="K152" s="349"/>
    </row>
    <row r="153" s="1" customFormat="1" ht="15" customHeight="1">
      <c r="B153" s="326"/>
      <c r="C153" s="353" t="s">
        <v>471</v>
      </c>
      <c r="D153" s="301"/>
      <c r="E153" s="301"/>
      <c r="F153" s="354" t="s">
        <v>523</v>
      </c>
      <c r="G153" s="301"/>
      <c r="H153" s="353" t="s">
        <v>584</v>
      </c>
      <c r="I153" s="353" t="s">
        <v>525</v>
      </c>
      <c r="J153" s="353" t="s">
        <v>574</v>
      </c>
      <c r="K153" s="349"/>
    </row>
    <row r="154" s="1" customFormat="1" ht="15" customHeight="1">
      <c r="B154" s="326"/>
      <c r="C154" s="353" t="s">
        <v>528</v>
      </c>
      <c r="D154" s="301"/>
      <c r="E154" s="301"/>
      <c r="F154" s="354" t="s">
        <v>529</v>
      </c>
      <c r="G154" s="301"/>
      <c r="H154" s="353" t="s">
        <v>563</v>
      </c>
      <c r="I154" s="353" t="s">
        <v>525</v>
      </c>
      <c r="J154" s="353">
        <v>50</v>
      </c>
      <c r="K154" s="349"/>
    </row>
    <row r="155" s="1" customFormat="1" ht="15" customHeight="1">
      <c r="B155" s="326"/>
      <c r="C155" s="353" t="s">
        <v>531</v>
      </c>
      <c r="D155" s="301"/>
      <c r="E155" s="301"/>
      <c r="F155" s="354" t="s">
        <v>523</v>
      </c>
      <c r="G155" s="301"/>
      <c r="H155" s="353" t="s">
        <v>563</v>
      </c>
      <c r="I155" s="353" t="s">
        <v>533</v>
      </c>
      <c r="J155" s="353"/>
      <c r="K155" s="349"/>
    </row>
    <row r="156" s="1" customFormat="1" ht="15" customHeight="1">
      <c r="B156" s="326"/>
      <c r="C156" s="353" t="s">
        <v>542</v>
      </c>
      <c r="D156" s="301"/>
      <c r="E156" s="301"/>
      <c r="F156" s="354" t="s">
        <v>529</v>
      </c>
      <c r="G156" s="301"/>
      <c r="H156" s="353" t="s">
        <v>563</v>
      </c>
      <c r="I156" s="353" t="s">
        <v>525</v>
      </c>
      <c r="J156" s="353">
        <v>50</v>
      </c>
      <c r="K156" s="349"/>
    </row>
    <row r="157" s="1" customFormat="1" ht="15" customHeight="1">
      <c r="B157" s="326"/>
      <c r="C157" s="353" t="s">
        <v>550</v>
      </c>
      <c r="D157" s="301"/>
      <c r="E157" s="301"/>
      <c r="F157" s="354" t="s">
        <v>529</v>
      </c>
      <c r="G157" s="301"/>
      <c r="H157" s="353" t="s">
        <v>563</v>
      </c>
      <c r="I157" s="353" t="s">
        <v>525</v>
      </c>
      <c r="J157" s="353">
        <v>50</v>
      </c>
      <c r="K157" s="349"/>
    </row>
    <row r="158" s="1" customFormat="1" ht="15" customHeight="1">
      <c r="B158" s="326"/>
      <c r="C158" s="353" t="s">
        <v>548</v>
      </c>
      <c r="D158" s="301"/>
      <c r="E158" s="301"/>
      <c r="F158" s="354" t="s">
        <v>529</v>
      </c>
      <c r="G158" s="301"/>
      <c r="H158" s="353" t="s">
        <v>563</v>
      </c>
      <c r="I158" s="353" t="s">
        <v>525</v>
      </c>
      <c r="J158" s="353">
        <v>50</v>
      </c>
      <c r="K158" s="349"/>
    </row>
    <row r="159" s="1" customFormat="1" ht="15" customHeight="1">
      <c r="B159" s="326"/>
      <c r="C159" s="353" t="s">
        <v>92</v>
      </c>
      <c r="D159" s="301"/>
      <c r="E159" s="301"/>
      <c r="F159" s="354" t="s">
        <v>523</v>
      </c>
      <c r="G159" s="301"/>
      <c r="H159" s="353" t="s">
        <v>585</v>
      </c>
      <c r="I159" s="353" t="s">
        <v>525</v>
      </c>
      <c r="J159" s="353" t="s">
        <v>586</v>
      </c>
      <c r="K159" s="349"/>
    </row>
    <row r="160" s="1" customFormat="1" ht="15" customHeight="1">
      <c r="B160" s="326"/>
      <c r="C160" s="353" t="s">
        <v>587</v>
      </c>
      <c r="D160" s="301"/>
      <c r="E160" s="301"/>
      <c r="F160" s="354" t="s">
        <v>523</v>
      </c>
      <c r="G160" s="301"/>
      <c r="H160" s="353" t="s">
        <v>588</v>
      </c>
      <c r="I160" s="353" t="s">
        <v>558</v>
      </c>
      <c r="J160" s="353"/>
      <c r="K160" s="349"/>
    </row>
    <row r="161" s="1" customFormat="1" ht="15" customHeight="1">
      <c r="B161" s="355"/>
      <c r="C161" s="335"/>
      <c r="D161" s="335"/>
      <c r="E161" s="335"/>
      <c r="F161" s="335"/>
      <c r="G161" s="335"/>
      <c r="H161" s="335"/>
      <c r="I161" s="335"/>
      <c r="J161" s="335"/>
      <c r="K161" s="356"/>
    </row>
    <row r="162" s="1" customFormat="1" ht="18.75" customHeight="1">
      <c r="B162" s="337"/>
      <c r="C162" s="347"/>
      <c r="D162" s="347"/>
      <c r="E162" s="347"/>
      <c r="F162" s="357"/>
      <c r="G162" s="347"/>
      <c r="H162" s="347"/>
      <c r="I162" s="347"/>
      <c r="J162" s="347"/>
      <c r="K162" s="337"/>
    </row>
    <row r="163" s="1" customFormat="1" ht="18.75" customHeight="1">
      <c r="B163" s="309"/>
      <c r="C163" s="309"/>
      <c r="D163" s="309"/>
      <c r="E163" s="309"/>
      <c r="F163" s="309"/>
      <c r="G163" s="309"/>
      <c r="H163" s="309"/>
      <c r="I163" s="309"/>
      <c r="J163" s="309"/>
      <c r="K163" s="309"/>
    </row>
    <row r="164" s="1" customFormat="1" ht="7.5" customHeight="1">
      <c r="B164" s="288"/>
      <c r="C164" s="289"/>
      <c r="D164" s="289"/>
      <c r="E164" s="289"/>
      <c r="F164" s="289"/>
      <c r="G164" s="289"/>
      <c r="H164" s="289"/>
      <c r="I164" s="289"/>
      <c r="J164" s="289"/>
      <c r="K164" s="290"/>
    </row>
    <row r="165" s="1" customFormat="1" ht="45" customHeight="1">
      <c r="B165" s="291"/>
      <c r="C165" s="292" t="s">
        <v>589</v>
      </c>
      <c r="D165" s="292"/>
      <c r="E165" s="292"/>
      <c r="F165" s="292"/>
      <c r="G165" s="292"/>
      <c r="H165" s="292"/>
      <c r="I165" s="292"/>
      <c r="J165" s="292"/>
      <c r="K165" s="293"/>
    </row>
    <row r="166" s="1" customFormat="1" ht="17.25" customHeight="1">
      <c r="B166" s="291"/>
      <c r="C166" s="316" t="s">
        <v>517</v>
      </c>
      <c r="D166" s="316"/>
      <c r="E166" s="316"/>
      <c r="F166" s="316" t="s">
        <v>518</v>
      </c>
      <c r="G166" s="358"/>
      <c r="H166" s="359" t="s">
        <v>56</v>
      </c>
      <c r="I166" s="359" t="s">
        <v>59</v>
      </c>
      <c r="J166" s="316" t="s">
        <v>519</v>
      </c>
      <c r="K166" s="293"/>
    </row>
    <row r="167" s="1" customFormat="1" ht="17.25" customHeight="1">
      <c r="B167" s="294"/>
      <c r="C167" s="318" t="s">
        <v>520</v>
      </c>
      <c r="D167" s="318"/>
      <c r="E167" s="318"/>
      <c r="F167" s="319" t="s">
        <v>521</v>
      </c>
      <c r="G167" s="360"/>
      <c r="H167" s="361"/>
      <c r="I167" s="361"/>
      <c r="J167" s="318" t="s">
        <v>522</v>
      </c>
      <c r="K167" s="296"/>
    </row>
    <row r="168" s="1" customFormat="1" ht="5.25" customHeight="1">
      <c r="B168" s="326"/>
      <c r="C168" s="321"/>
      <c r="D168" s="321"/>
      <c r="E168" s="321"/>
      <c r="F168" s="321"/>
      <c r="G168" s="322"/>
      <c r="H168" s="321"/>
      <c r="I168" s="321"/>
      <c r="J168" s="321"/>
      <c r="K168" s="349"/>
    </row>
    <row r="169" s="1" customFormat="1" ht="15" customHeight="1">
      <c r="B169" s="326"/>
      <c r="C169" s="301" t="s">
        <v>526</v>
      </c>
      <c r="D169" s="301"/>
      <c r="E169" s="301"/>
      <c r="F169" s="324" t="s">
        <v>523</v>
      </c>
      <c r="G169" s="301"/>
      <c r="H169" s="301" t="s">
        <v>563</v>
      </c>
      <c r="I169" s="301" t="s">
        <v>525</v>
      </c>
      <c r="J169" s="301">
        <v>120</v>
      </c>
      <c r="K169" s="349"/>
    </row>
    <row r="170" s="1" customFormat="1" ht="15" customHeight="1">
      <c r="B170" s="326"/>
      <c r="C170" s="301" t="s">
        <v>572</v>
      </c>
      <c r="D170" s="301"/>
      <c r="E170" s="301"/>
      <c r="F170" s="324" t="s">
        <v>523</v>
      </c>
      <c r="G170" s="301"/>
      <c r="H170" s="301" t="s">
        <v>573</v>
      </c>
      <c r="I170" s="301" t="s">
        <v>525</v>
      </c>
      <c r="J170" s="301" t="s">
        <v>574</v>
      </c>
      <c r="K170" s="349"/>
    </row>
    <row r="171" s="1" customFormat="1" ht="15" customHeight="1">
      <c r="B171" s="326"/>
      <c r="C171" s="301" t="s">
        <v>471</v>
      </c>
      <c r="D171" s="301"/>
      <c r="E171" s="301"/>
      <c r="F171" s="324" t="s">
        <v>523</v>
      </c>
      <c r="G171" s="301"/>
      <c r="H171" s="301" t="s">
        <v>590</v>
      </c>
      <c r="I171" s="301" t="s">
        <v>525</v>
      </c>
      <c r="J171" s="301" t="s">
        <v>574</v>
      </c>
      <c r="K171" s="349"/>
    </row>
    <row r="172" s="1" customFormat="1" ht="15" customHeight="1">
      <c r="B172" s="326"/>
      <c r="C172" s="301" t="s">
        <v>528</v>
      </c>
      <c r="D172" s="301"/>
      <c r="E172" s="301"/>
      <c r="F172" s="324" t="s">
        <v>529</v>
      </c>
      <c r="G172" s="301"/>
      <c r="H172" s="301" t="s">
        <v>590</v>
      </c>
      <c r="I172" s="301" t="s">
        <v>525</v>
      </c>
      <c r="J172" s="301">
        <v>50</v>
      </c>
      <c r="K172" s="349"/>
    </row>
    <row r="173" s="1" customFormat="1" ht="15" customHeight="1">
      <c r="B173" s="326"/>
      <c r="C173" s="301" t="s">
        <v>531</v>
      </c>
      <c r="D173" s="301"/>
      <c r="E173" s="301"/>
      <c r="F173" s="324" t="s">
        <v>523</v>
      </c>
      <c r="G173" s="301"/>
      <c r="H173" s="301" t="s">
        <v>590</v>
      </c>
      <c r="I173" s="301" t="s">
        <v>533</v>
      </c>
      <c r="J173" s="301"/>
      <c r="K173" s="349"/>
    </row>
    <row r="174" s="1" customFormat="1" ht="15" customHeight="1">
      <c r="B174" s="326"/>
      <c r="C174" s="301" t="s">
        <v>542</v>
      </c>
      <c r="D174" s="301"/>
      <c r="E174" s="301"/>
      <c r="F174" s="324" t="s">
        <v>529</v>
      </c>
      <c r="G174" s="301"/>
      <c r="H174" s="301" t="s">
        <v>590</v>
      </c>
      <c r="I174" s="301" t="s">
        <v>525</v>
      </c>
      <c r="J174" s="301">
        <v>50</v>
      </c>
      <c r="K174" s="349"/>
    </row>
    <row r="175" s="1" customFormat="1" ht="15" customHeight="1">
      <c r="B175" s="326"/>
      <c r="C175" s="301" t="s">
        <v>550</v>
      </c>
      <c r="D175" s="301"/>
      <c r="E175" s="301"/>
      <c r="F175" s="324" t="s">
        <v>529</v>
      </c>
      <c r="G175" s="301"/>
      <c r="H175" s="301" t="s">
        <v>590</v>
      </c>
      <c r="I175" s="301" t="s">
        <v>525</v>
      </c>
      <c r="J175" s="301">
        <v>50</v>
      </c>
      <c r="K175" s="349"/>
    </row>
    <row r="176" s="1" customFormat="1" ht="15" customHeight="1">
      <c r="B176" s="326"/>
      <c r="C176" s="301" t="s">
        <v>548</v>
      </c>
      <c r="D176" s="301"/>
      <c r="E176" s="301"/>
      <c r="F176" s="324" t="s">
        <v>529</v>
      </c>
      <c r="G176" s="301"/>
      <c r="H176" s="301" t="s">
        <v>590</v>
      </c>
      <c r="I176" s="301" t="s">
        <v>525</v>
      </c>
      <c r="J176" s="301">
        <v>50</v>
      </c>
      <c r="K176" s="349"/>
    </row>
    <row r="177" s="1" customFormat="1" ht="15" customHeight="1">
      <c r="B177" s="326"/>
      <c r="C177" s="301" t="s">
        <v>101</v>
      </c>
      <c r="D177" s="301"/>
      <c r="E177" s="301"/>
      <c r="F177" s="324" t="s">
        <v>523</v>
      </c>
      <c r="G177" s="301"/>
      <c r="H177" s="301" t="s">
        <v>591</v>
      </c>
      <c r="I177" s="301" t="s">
        <v>592</v>
      </c>
      <c r="J177" s="301"/>
      <c r="K177" s="349"/>
    </row>
    <row r="178" s="1" customFormat="1" ht="15" customHeight="1">
      <c r="B178" s="326"/>
      <c r="C178" s="301" t="s">
        <v>59</v>
      </c>
      <c r="D178" s="301"/>
      <c r="E178" s="301"/>
      <c r="F178" s="324" t="s">
        <v>523</v>
      </c>
      <c r="G178" s="301"/>
      <c r="H178" s="301" t="s">
        <v>593</v>
      </c>
      <c r="I178" s="301" t="s">
        <v>594</v>
      </c>
      <c r="J178" s="301">
        <v>1</v>
      </c>
      <c r="K178" s="349"/>
    </row>
    <row r="179" s="1" customFormat="1" ht="15" customHeight="1">
      <c r="B179" s="326"/>
      <c r="C179" s="301" t="s">
        <v>55</v>
      </c>
      <c r="D179" s="301"/>
      <c r="E179" s="301"/>
      <c r="F179" s="324" t="s">
        <v>523</v>
      </c>
      <c r="G179" s="301"/>
      <c r="H179" s="301" t="s">
        <v>595</v>
      </c>
      <c r="I179" s="301" t="s">
        <v>525</v>
      </c>
      <c r="J179" s="301">
        <v>20</v>
      </c>
      <c r="K179" s="349"/>
    </row>
    <row r="180" s="1" customFormat="1" ht="15" customHeight="1">
      <c r="B180" s="326"/>
      <c r="C180" s="301" t="s">
        <v>56</v>
      </c>
      <c r="D180" s="301"/>
      <c r="E180" s="301"/>
      <c r="F180" s="324" t="s">
        <v>523</v>
      </c>
      <c r="G180" s="301"/>
      <c r="H180" s="301" t="s">
        <v>596</v>
      </c>
      <c r="I180" s="301" t="s">
        <v>525</v>
      </c>
      <c r="J180" s="301">
        <v>255</v>
      </c>
      <c r="K180" s="349"/>
    </row>
    <row r="181" s="1" customFormat="1" ht="15" customHeight="1">
      <c r="B181" s="326"/>
      <c r="C181" s="301" t="s">
        <v>102</v>
      </c>
      <c r="D181" s="301"/>
      <c r="E181" s="301"/>
      <c r="F181" s="324" t="s">
        <v>523</v>
      </c>
      <c r="G181" s="301"/>
      <c r="H181" s="301" t="s">
        <v>487</v>
      </c>
      <c r="I181" s="301" t="s">
        <v>525</v>
      </c>
      <c r="J181" s="301">
        <v>10</v>
      </c>
      <c r="K181" s="349"/>
    </row>
    <row r="182" s="1" customFormat="1" ht="15" customHeight="1">
      <c r="B182" s="326"/>
      <c r="C182" s="301" t="s">
        <v>103</v>
      </c>
      <c r="D182" s="301"/>
      <c r="E182" s="301"/>
      <c r="F182" s="324" t="s">
        <v>523</v>
      </c>
      <c r="G182" s="301"/>
      <c r="H182" s="301" t="s">
        <v>597</v>
      </c>
      <c r="I182" s="301" t="s">
        <v>558</v>
      </c>
      <c r="J182" s="301"/>
      <c r="K182" s="349"/>
    </row>
    <row r="183" s="1" customFormat="1" ht="15" customHeight="1">
      <c r="B183" s="326"/>
      <c r="C183" s="301" t="s">
        <v>598</v>
      </c>
      <c r="D183" s="301"/>
      <c r="E183" s="301"/>
      <c r="F183" s="324" t="s">
        <v>523</v>
      </c>
      <c r="G183" s="301"/>
      <c r="H183" s="301" t="s">
        <v>599</v>
      </c>
      <c r="I183" s="301" t="s">
        <v>558</v>
      </c>
      <c r="J183" s="301"/>
      <c r="K183" s="349"/>
    </row>
    <row r="184" s="1" customFormat="1" ht="15" customHeight="1">
      <c r="B184" s="326"/>
      <c r="C184" s="301" t="s">
        <v>587</v>
      </c>
      <c r="D184" s="301"/>
      <c r="E184" s="301"/>
      <c r="F184" s="324" t="s">
        <v>523</v>
      </c>
      <c r="G184" s="301"/>
      <c r="H184" s="301" t="s">
        <v>600</v>
      </c>
      <c r="I184" s="301" t="s">
        <v>558</v>
      </c>
      <c r="J184" s="301"/>
      <c r="K184" s="349"/>
    </row>
    <row r="185" s="1" customFormat="1" ht="15" customHeight="1">
      <c r="B185" s="326"/>
      <c r="C185" s="301" t="s">
        <v>105</v>
      </c>
      <c r="D185" s="301"/>
      <c r="E185" s="301"/>
      <c r="F185" s="324" t="s">
        <v>529</v>
      </c>
      <c r="G185" s="301"/>
      <c r="H185" s="301" t="s">
        <v>601</v>
      </c>
      <c r="I185" s="301" t="s">
        <v>525</v>
      </c>
      <c r="J185" s="301">
        <v>50</v>
      </c>
      <c r="K185" s="349"/>
    </row>
    <row r="186" s="1" customFormat="1" ht="15" customHeight="1">
      <c r="B186" s="326"/>
      <c r="C186" s="301" t="s">
        <v>602</v>
      </c>
      <c r="D186" s="301"/>
      <c r="E186" s="301"/>
      <c r="F186" s="324" t="s">
        <v>529</v>
      </c>
      <c r="G186" s="301"/>
      <c r="H186" s="301" t="s">
        <v>603</v>
      </c>
      <c r="I186" s="301" t="s">
        <v>604</v>
      </c>
      <c r="J186" s="301"/>
      <c r="K186" s="349"/>
    </row>
    <row r="187" s="1" customFormat="1" ht="15" customHeight="1">
      <c r="B187" s="326"/>
      <c r="C187" s="301" t="s">
        <v>605</v>
      </c>
      <c r="D187" s="301"/>
      <c r="E187" s="301"/>
      <c r="F187" s="324" t="s">
        <v>529</v>
      </c>
      <c r="G187" s="301"/>
      <c r="H187" s="301" t="s">
        <v>606</v>
      </c>
      <c r="I187" s="301" t="s">
        <v>604</v>
      </c>
      <c r="J187" s="301"/>
      <c r="K187" s="349"/>
    </row>
    <row r="188" s="1" customFormat="1" ht="15" customHeight="1">
      <c r="B188" s="326"/>
      <c r="C188" s="301" t="s">
        <v>607</v>
      </c>
      <c r="D188" s="301"/>
      <c r="E188" s="301"/>
      <c r="F188" s="324" t="s">
        <v>529</v>
      </c>
      <c r="G188" s="301"/>
      <c r="H188" s="301" t="s">
        <v>608</v>
      </c>
      <c r="I188" s="301" t="s">
        <v>604</v>
      </c>
      <c r="J188" s="301"/>
      <c r="K188" s="349"/>
    </row>
    <row r="189" s="1" customFormat="1" ht="15" customHeight="1">
      <c r="B189" s="326"/>
      <c r="C189" s="362" t="s">
        <v>609</v>
      </c>
      <c r="D189" s="301"/>
      <c r="E189" s="301"/>
      <c r="F189" s="324" t="s">
        <v>529</v>
      </c>
      <c r="G189" s="301"/>
      <c r="H189" s="301" t="s">
        <v>610</v>
      </c>
      <c r="I189" s="301" t="s">
        <v>611</v>
      </c>
      <c r="J189" s="363" t="s">
        <v>612</v>
      </c>
      <c r="K189" s="349"/>
    </row>
    <row r="190" s="18" customFormat="1" ht="15" customHeight="1">
      <c r="B190" s="364"/>
      <c r="C190" s="365" t="s">
        <v>613</v>
      </c>
      <c r="D190" s="366"/>
      <c r="E190" s="366"/>
      <c r="F190" s="367" t="s">
        <v>529</v>
      </c>
      <c r="G190" s="366"/>
      <c r="H190" s="366" t="s">
        <v>614</v>
      </c>
      <c r="I190" s="366" t="s">
        <v>611</v>
      </c>
      <c r="J190" s="368" t="s">
        <v>612</v>
      </c>
      <c r="K190" s="369"/>
    </row>
    <row r="191" s="1" customFormat="1" ht="15" customHeight="1">
      <c r="B191" s="326"/>
      <c r="C191" s="362" t="s">
        <v>44</v>
      </c>
      <c r="D191" s="301"/>
      <c r="E191" s="301"/>
      <c r="F191" s="324" t="s">
        <v>523</v>
      </c>
      <c r="G191" s="301"/>
      <c r="H191" s="298" t="s">
        <v>615</v>
      </c>
      <c r="I191" s="301" t="s">
        <v>616</v>
      </c>
      <c r="J191" s="301"/>
      <c r="K191" s="349"/>
    </row>
    <row r="192" s="1" customFormat="1" ht="15" customHeight="1">
      <c r="B192" s="326"/>
      <c r="C192" s="362" t="s">
        <v>617</v>
      </c>
      <c r="D192" s="301"/>
      <c r="E192" s="301"/>
      <c r="F192" s="324" t="s">
        <v>523</v>
      </c>
      <c r="G192" s="301"/>
      <c r="H192" s="301" t="s">
        <v>618</v>
      </c>
      <c r="I192" s="301" t="s">
        <v>558</v>
      </c>
      <c r="J192" s="301"/>
      <c r="K192" s="349"/>
    </row>
    <row r="193" s="1" customFormat="1" ht="15" customHeight="1">
      <c r="B193" s="326"/>
      <c r="C193" s="362" t="s">
        <v>619</v>
      </c>
      <c r="D193" s="301"/>
      <c r="E193" s="301"/>
      <c r="F193" s="324" t="s">
        <v>523</v>
      </c>
      <c r="G193" s="301"/>
      <c r="H193" s="301" t="s">
        <v>620</v>
      </c>
      <c r="I193" s="301" t="s">
        <v>558</v>
      </c>
      <c r="J193" s="301"/>
      <c r="K193" s="349"/>
    </row>
    <row r="194" s="1" customFormat="1" ht="15" customHeight="1">
      <c r="B194" s="326"/>
      <c r="C194" s="362" t="s">
        <v>621</v>
      </c>
      <c r="D194" s="301"/>
      <c r="E194" s="301"/>
      <c r="F194" s="324" t="s">
        <v>529</v>
      </c>
      <c r="G194" s="301"/>
      <c r="H194" s="301" t="s">
        <v>622</v>
      </c>
      <c r="I194" s="301" t="s">
        <v>558</v>
      </c>
      <c r="J194" s="301"/>
      <c r="K194" s="349"/>
    </row>
    <row r="195" s="1" customFormat="1" ht="15" customHeight="1">
      <c r="B195" s="355"/>
      <c r="C195" s="370"/>
      <c r="D195" s="335"/>
      <c r="E195" s="335"/>
      <c r="F195" s="335"/>
      <c r="G195" s="335"/>
      <c r="H195" s="335"/>
      <c r="I195" s="335"/>
      <c r="J195" s="335"/>
      <c r="K195" s="356"/>
    </row>
    <row r="196" s="1" customFormat="1" ht="18.75" customHeight="1">
      <c r="B196" s="337"/>
      <c r="C196" s="347"/>
      <c r="D196" s="347"/>
      <c r="E196" s="347"/>
      <c r="F196" s="357"/>
      <c r="G196" s="347"/>
      <c r="H196" s="347"/>
      <c r="I196" s="347"/>
      <c r="J196" s="347"/>
      <c r="K196" s="337"/>
    </row>
    <row r="197" s="1" customFormat="1" ht="18.75" customHeight="1">
      <c r="B197" s="337"/>
      <c r="C197" s="347"/>
      <c r="D197" s="347"/>
      <c r="E197" s="347"/>
      <c r="F197" s="357"/>
      <c r="G197" s="347"/>
      <c r="H197" s="347"/>
      <c r="I197" s="347"/>
      <c r="J197" s="347"/>
      <c r="K197" s="337"/>
    </row>
    <row r="198" s="1" customFormat="1" ht="18.75" customHeight="1">
      <c r="B198" s="309"/>
      <c r="C198" s="309"/>
      <c r="D198" s="309"/>
      <c r="E198" s="309"/>
      <c r="F198" s="309"/>
      <c r="G198" s="309"/>
      <c r="H198" s="309"/>
      <c r="I198" s="309"/>
      <c r="J198" s="309"/>
      <c r="K198" s="309"/>
    </row>
    <row r="199" s="1" customFormat="1" ht="13.5">
      <c r="B199" s="288"/>
      <c r="C199" s="289"/>
      <c r="D199" s="289"/>
      <c r="E199" s="289"/>
      <c r="F199" s="289"/>
      <c r="G199" s="289"/>
      <c r="H199" s="289"/>
      <c r="I199" s="289"/>
      <c r="J199" s="289"/>
      <c r="K199" s="290"/>
    </row>
    <row r="200" s="1" customFormat="1" ht="21">
      <c r="B200" s="291"/>
      <c r="C200" s="292" t="s">
        <v>623</v>
      </c>
      <c r="D200" s="292"/>
      <c r="E200" s="292"/>
      <c r="F200" s="292"/>
      <c r="G200" s="292"/>
      <c r="H200" s="292"/>
      <c r="I200" s="292"/>
      <c r="J200" s="292"/>
      <c r="K200" s="293"/>
    </row>
    <row r="201" s="1" customFormat="1" ht="25.5" customHeight="1">
      <c r="B201" s="291"/>
      <c r="C201" s="371" t="s">
        <v>624</v>
      </c>
      <c r="D201" s="371"/>
      <c r="E201" s="371"/>
      <c r="F201" s="371" t="s">
        <v>625</v>
      </c>
      <c r="G201" s="372"/>
      <c r="H201" s="371" t="s">
        <v>626</v>
      </c>
      <c r="I201" s="371"/>
      <c r="J201" s="371"/>
      <c r="K201" s="293"/>
    </row>
    <row r="202" s="1" customFormat="1" ht="5.25" customHeight="1">
      <c r="B202" s="326"/>
      <c r="C202" s="321"/>
      <c r="D202" s="321"/>
      <c r="E202" s="321"/>
      <c r="F202" s="321"/>
      <c r="G202" s="347"/>
      <c r="H202" s="321"/>
      <c r="I202" s="321"/>
      <c r="J202" s="321"/>
      <c r="K202" s="349"/>
    </row>
    <row r="203" s="1" customFormat="1" ht="15" customHeight="1">
      <c r="B203" s="326"/>
      <c r="C203" s="301" t="s">
        <v>616</v>
      </c>
      <c r="D203" s="301"/>
      <c r="E203" s="301"/>
      <c r="F203" s="324" t="s">
        <v>45</v>
      </c>
      <c r="G203" s="301"/>
      <c r="H203" s="301" t="s">
        <v>627</v>
      </c>
      <c r="I203" s="301"/>
      <c r="J203" s="301"/>
      <c r="K203" s="349"/>
    </row>
    <row r="204" s="1" customFormat="1" ht="15" customHeight="1">
      <c r="B204" s="326"/>
      <c r="C204" s="301"/>
      <c r="D204" s="301"/>
      <c r="E204" s="301"/>
      <c r="F204" s="324" t="s">
        <v>46</v>
      </c>
      <c r="G204" s="301"/>
      <c r="H204" s="301" t="s">
        <v>628</v>
      </c>
      <c r="I204" s="301"/>
      <c r="J204" s="301"/>
      <c r="K204" s="349"/>
    </row>
    <row r="205" s="1" customFormat="1" ht="15" customHeight="1">
      <c r="B205" s="326"/>
      <c r="C205" s="301"/>
      <c r="D205" s="301"/>
      <c r="E205" s="301"/>
      <c r="F205" s="324" t="s">
        <v>49</v>
      </c>
      <c r="G205" s="301"/>
      <c r="H205" s="301" t="s">
        <v>629</v>
      </c>
      <c r="I205" s="301"/>
      <c r="J205" s="301"/>
      <c r="K205" s="349"/>
    </row>
    <row r="206" s="1" customFormat="1" ht="15" customHeight="1">
      <c r="B206" s="326"/>
      <c r="C206" s="301"/>
      <c r="D206" s="301"/>
      <c r="E206" s="301"/>
      <c r="F206" s="324" t="s">
        <v>47</v>
      </c>
      <c r="G206" s="301"/>
      <c r="H206" s="301" t="s">
        <v>630</v>
      </c>
      <c r="I206" s="301"/>
      <c r="J206" s="301"/>
      <c r="K206" s="349"/>
    </row>
    <row r="207" s="1" customFormat="1" ht="15" customHeight="1">
      <c r="B207" s="326"/>
      <c r="C207" s="301"/>
      <c r="D207" s="301"/>
      <c r="E207" s="301"/>
      <c r="F207" s="324" t="s">
        <v>48</v>
      </c>
      <c r="G207" s="301"/>
      <c r="H207" s="301" t="s">
        <v>631</v>
      </c>
      <c r="I207" s="301"/>
      <c r="J207" s="301"/>
      <c r="K207" s="349"/>
    </row>
    <row r="208" s="1" customFormat="1" ht="15" customHeight="1">
      <c r="B208" s="326"/>
      <c r="C208" s="301"/>
      <c r="D208" s="301"/>
      <c r="E208" s="301"/>
      <c r="F208" s="324"/>
      <c r="G208" s="301"/>
      <c r="H208" s="301"/>
      <c r="I208" s="301"/>
      <c r="J208" s="301"/>
      <c r="K208" s="349"/>
    </row>
    <row r="209" s="1" customFormat="1" ht="15" customHeight="1">
      <c r="B209" s="326"/>
      <c r="C209" s="301" t="s">
        <v>570</v>
      </c>
      <c r="D209" s="301"/>
      <c r="E209" s="301"/>
      <c r="F209" s="324" t="s">
        <v>81</v>
      </c>
      <c r="G209" s="301"/>
      <c r="H209" s="301" t="s">
        <v>632</v>
      </c>
      <c r="I209" s="301"/>
      <c r="J209" s="301"/>
      <c r="K209" s="349"/>
    </row>
    <row r="210" s="1" customFormat="1" ht="15" customHeight="1">
      <c r="B210" s="326"/>
      <c r="C210" s="301"/>
      <c r="D210" s="301"/>
      <c r="E210" s="301"/>
      <c r="F210" s="324" t="s">
        <v>468</v>
      </c>
      <c r="G210" s="301"/>
      <c r="H210" s="301" t="s">
        <v>469</v>
      </c>
      <c r="I210" s="301"/>
      <c r="J210" s="301"/>
      <c r="K210" s="349"/>
    </row>
    <row r="211" s="1" customFormat="1" ht="15" customHeight="1">
      <c r="B211" s="326"/>
      <c r="C211" s="301"/>
      <c r="D211" s="301"/>
      <c r="E211" s="301"/>
      <c r="F211" s="324" t="s">
        <v>466</v>
      </c>
      <c r="G211" s="301"/>
      <c r="H211" s="301" t="s">
        <v>633</v>
      </c>
      <c r="I211" s="301"/>
      <c r="J211" s="301"/>
      <c r="K211" s="349"/>
    </row>
    <row r="212" s="1" customFormat="1" ht="15" customHeight="1">
      <c r="B212" s="373"/>
      <c r="C212" s="301"/>
      <c r="D212" s="301"/>
      <c r="E212" s="301"/>
      <c r="F212" s="324" t="s">
        <v>85</v>
      </c>
      <c r="G212" s="362"/>
      <c r="H212" s="353" t="s">
        <v>86</v>
      </c>
      <c r="I212" s="353"/>
      <c r="J212" s="353"/>
      <c r="K212" s="374"/>
    </row>
    <row r="213" s="1" customFormat="1" ht="15" customHeight="1">
      <c r="B213" s="373"/>
      <c r="C213" s="301"/>
      <c r="D213" s="301"/>
      <c r="E213" s="301"/>
      <c r="F213" s="324" t="s">
        <v>351</v>
      </c>
      <c r="G213" s="362"/>
      <c r="H213" s="353" t="s">
        <v>410</v>
      </c>
      <c r="I213" s="353"/>
      <c r="J213" s="353"/>
      <c r="K213" s="374"/>
    </row>
    <row r="214" s="1" customFormat="1" ht="15" customHeight="1">
      <c r="B214" s="373"/>
      <c r="C214" s="301"/>
      <c r="D214" s="301"/>
      <c r="E214" s="301"/>
      <c r="F214" s="324"/>
      <c r="G214" s="362"/>
      <c r="H214" s="353"/>
      <c r="I214" s="353"/>
      <c r="J214" s="353"/>
      <c r="K214" s="374"/>
    </row>
    <row r="215" s="1" customFormat="1" ht="15" customHeight="1">
      <c r="B215" s="373"/>
      <c r="C215" s="301" t="s">
        <v>594</v>
      </c>
      <c r="D215" s="301"/>
      <c r="E215" s="301"/>
      <c r="F215" s="324">
        <v>1</v>
      </c>
      <c r="G215" s="362"/>
      <c r="H215" s="353" t="s">
        <v>634</v>
      </c>
      <c r="I215" s="353"/>
      <c r="J215" s="353"/>
      <c r="K215" s="374"/>
    </row>
    <row r="216" s="1" customFormat="1" ht="15" customHeight="1">
      <c r="B216" s="373"/>
      <c r="C216" s="301"/>
      <c r="D216" s="301"/>
      <c r="E216" s="301"/>
      <c r="F216" s="324">
        <v>2</v>
      </c>
      <c r="G216" s="362"/>
      <c r="H216" s="353" t="s">
        <v>635</v>
      </c>
      <c r="I216" s="353"/>
      <c r="J216" s="353"/>
      <c r="K216" s="374"/>
    </row>
    <row r="217" s="1" customFormat="1" ht="15" customHeight="1">
      <c r="B217" s="373"/>
      <c r="C217" s="301"/>
      <c r="D217" s="301"/>
      <c r="E217" s="301"/>
      <c r="F217" s="324">
        <v>3</v>
      </c>
      <c r="G217" s="362"/>
      <c r="H217" s="353" t="s">
        <v>636</v>
      </c>
      <c r="I217" s="353"/>
      <c r="J217" s="353"/>
      <c r="K217" s="374"/>
    </row>
    <row r="218" s="1" customFormat="1" ht="15" customHeight="1">
      <c r="B218" s="373"/>
      <c r="C218" s="301"/>
      <c r="D218" s="301"/>
      <c r="E218" s="301"/>
      <c r="F218" s="324">
        <v>4</v>
      </c>
      <c r="G218" s="362"/>
      <c r="H218" s="353" t="s">
        <v>637</v>
      </c>
      <c r="I218" s="353"/>
      <c r="J218" s="353"/>
      <c r="K218" s="374"/>
    </row>
    <row r="219" s="1" customFormat="1" ht="12.75" customHeight="1">
      <c r="B219" s="375"/>
      <c r="C219" s="376"/>
      <c r="D219" s="376"/>
      <c r="E219" s="376"/>
      <c r="F219" s="376"/>
      <c r="G219" s="376"/>
      <c r="H219" s="376"/>
      <c r="I219" s="376"/>
      <c r="J219" s="376"/>
      <c r="K219" s="377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DiS. Lukáš Táborský</dc:creator>
  <cp:lastModifiedBy>DiS. Lukáš Táborský</cp:lastModifiedBy>
  <dcterms:created xsi:type="dcterms:W3CDTF">2024-09-10T10:33:28Z</dcterms:created>
  <dcterms:modified xsi:type="dcterms:W3CDTF">2024-09-10T10:33:30Z</dcterms:modified>
</cp:coreProperties>
</file>