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VZ\2024\PPO_Usti\smlouva\"/>
    </mc:Choice>
  </mc:AlternateContent>
  <workbookProtection workbookAlgorithmName="SHA-512" workbookHashValue="WmhM2MeSw7hOAvMOirmD0B5U/Fd/DLiHUQLW8eDyQb9jj+NZvQaa91J4Q9yCFeyJRPz6V4DibZss+wcCu+DWTw==" workbookSaltValue="TPhIRSwL5Uz0QnwHaXK4Ew==" workbookSpinCount="100000" lockStructure="1"/>
  <bookViews>
    <workbookView xWindow="0" yWindow="0" windowWidth="28800" windowHeight="11940"/>
  </bookViews>
  <sheets>
    <sheet name="Stanovení hodnoty zakázky" sheetId="12" r:id="rId1"/>
  </sheets>
  <definedNames>
    <definedName name="_xlnm.Print_Titles" localSheetId="0">'Stanovení hodnoty zakázky'!$1:$2</definedName>
    <definedName name="_xlnm.Print_Area" localSheetId="0">'Stanovení hodnoty zakázky'!$A$1:$F$83</definedName>
  </definedNames>
  <calcPr calcId="162913"/>
</workbook>
</file>

<file path=xl/calcChain.xml><?xml version="1.0" encoding="utf-8"?>
<calcChain xmlns="http://schemas.openxmlformats.org/spreadsheetml/2006/main">
  <c r="C78" i="12" l="1"/>
  <c r="F60" i="12" l="1"/>
  <c r="F58" i="12" l="1"/>
  <c r="F57" i="12" s="1"/>
  <c r="F56" i="12"/>
  <c r="F55" i="12" s="1"/>
  <c r="F54" i="12"/>
  <c r="F53" i="12"/>
  <c r="F52" i="12"/>
  <c r="F50" i="12"/>
  <c r="F49" i="12" s="1"/>
  <c r="F47" i="12"/>
  <c r="F46" i="12" s="1"/>
  <c r="F45" i="12"/>
  <c r="F44" i="12"/>
  <c r="F42" i="12"/>
  <c r="F41" i="12"/>
  <c r="F40" i="12"/>
  <c r="F39" i="12"/>
  <c r="F38" i="12"/>
  <c r="F37" i="12"/>
  <c r="F36" i="12"/>
  <c r="F35" i="12"/>
  <c r="F33" i="12"/>
  <c r="F32" i="12"/>
  <c r="F31" i="12"/>
  <c r="F30" i="12" s="1"/>
  <c r="F28" i="12"/>
  <c r="F27" i="12"/>
  <c r="F26" i="12"/>
  <c r="F25" i="12"/>
  <c r="F24" i="12"/>
  <c r="F23" i="12"/>
  <c r="F22" i="12"/>
  <c r="F21" i="12"/>
  <c r="F19" i="12"/>
  <c r="F18" i="12"/>
  <c r="F17" i="12"/>
  <c r="F16" i="12"/>
  <c r="F15" i="12"/>
  <c r="F13" i="12"/>
  <c r="F12" i="12"/>
  <c r="F11" i="12"/>
  <c r="F10" i="12"/>
  <c r="F8" i="12"/>
  <c r="F7" i="12"/>
  <c r="F6" i="12" s="1"/>
  <c r="F43" i="12" l="1"/>
  <c r="F51" i="12"/>
  <c r="F48" i="12" s="1"/>
  <c r="F9" i="12"/>
  <c r="F34" i="12"/>
  <c r="F14" i="12"/>
  <c r="F20" i="12"/>
  <c r="F29" i="12"/>
  <c r="C75" i="12"/>
  <c r="C77" i="12"/>
  <c r="C76" i="12"/>
  <c r="F5" i="12" l="1"/>
  <c r="F59" i="12" s="1"/>
  <c r="E76" i="12"/>
  <c r="E77" i="12"/>
  <c r="E78" i="12"/>
  <c r="E75" i="12"/>
  <c r="E79" i="12" l="1"/>
  <c r="F61" i="12"/>
  <c r="E67" i="12"/>
  <c r="E68" i="12"/>
  <c r="E69" i="12"/>
  <c r="E66" i="12" l="1"/>
  <c r="E70" i="12" s="1"/>
  <c r="F83" i="12" s="1"/>
</calcChain>
</file>

<file path=xl/sharedStrings.xml><?xml version="1.0" encoding="utf-8"?>
<sst xmlns="http://schemas.openxmlformats.org/spreadsheetml/2006/main" count="154" uniqueCount="103">
  <si>
    <t>položka</t>
  </si>
  <si>
    <t>funkční zkouška</t>
  </si>
  <si>
    <t>A.1. Mobilní hrazení</t>
  </si>
  <si>
    <t>C.1.</t>
  </si>
  <si>
    <t>C.2.</t>
  </si>
  <si>
    <t>počet ks</t>
  </si>
  <si>
    <t>Celkem měsíční paušál (bez DPH)</t>
  </si>
  <si>
    <t>četnost</t>
  </si>
  <si>
    <t>cena za úkon</t>
  </si>
  <si>
    <t xml:space="preserve">A.2. </t>
  </si>
  <si>
    <t xml:space="preserve">B. </t>
  </si>
  <si>
    <t>Vnitřní vody</t>
  </si>
  <si>
    <t xml:space="preserve">B.1.   </t>
  </si>
  <si>
    <t>Čerpací šachty</t>
  </si>
  <si>
    <t xml:space="preserve">C. </t>
  </si>
  <si>
    <t>Elektrocentrály</t>
  </si>
  <si>
    <t xml:space="preserve">Skladové hospodářství </t>
  </si>
  <si>
    <t xml:space="preserve">A. </t>
  </si>
  <si>
    <t>Ostatní</t>
  </si>
  <si>
    <t>funkční zkouška (mokrá se zavodněním)</t>
  </si>
  <si>
    <t xml:space="preserve">B.3. </t>
  </si>
  <si>
    <t xml:space="preserve">A.3. </t>
  </si>
  <si>
    <t xml:space="preserve">A.4. </t>
  </si>
  <si>
    <t>B.2.</t>
  </si>
  <si>
    <t>vyplnit modře označené buňky</t>
  </si>
  <si>
    <t>c) 1.</t>
  </si>
  <si>
    <t>c) 2.</t>
  </si>
  <si>
    <t>c) 3.</t>
  </si>
  <si>
    <t>c) 4.</t>
  </si>
  <si>
    <t>d) 1.</t>
  </si>
  <si>
    <t>d) 2.</t>
  </si>
  <si>
    <t>d) 3.</t>
  </si>
  <si>
    <t>d) 4.</t>
  </si>
  <si>
    <t>předpokládaný počet povodní</t>
  </si>
  <si>
    <t>předpokládaný počet dnů</t>
  </si>
  <si>
    <t>C.3.</t>
  </si>
  <si>
    <t>Kontrolní činnost</t>
  </si>
  <si>
    <t>B.4.</t>
  </si>
  <si>
    <t>Závazky příkazníka dle článku 5 příkazní smlouvy</t>
  </si>
  <si>
    <t>závazky příkazníka dle článku 5 příkazní smlouvy související s předmětem plnění</t>
  </si>
  <si>
    <t>všechny ceny jsou uvedeny bez DPH</t>
  </si>
  <si>
    <t>cena Kč,-</t>
  </si>
  <si>
    <t>cena jednotková</t>
  </si>
  <si>
    <t>B.5.</t>
  </si>
  <si>
    <t>C.4.</t>
  </si>
  <si>
    <r>
      <t>Zajištění instalace a odinstalace PPO UL LB (předpověď Q</t>
    </r>
    <r>
      <rPr>
        <b/>
        <vertAlign val="subscript"/>
        <sz val="12"/>
        <rFont val="Calibri"/>
        <family val="2"/>
        <charset val="238"/>
      </rPr>
      <t>1</t>
    </r>
    <r>
      <rPr>
        <b/>
        <sz val="12"/>
        <rFont val="Calibri"/>
        <family val="2"/>
        <charset val="238"/>
      </rPr>
      <t xml:space="preserve"> - Q</t>
    </r>
    <r>
      <rPr>
        <b/>
        <vertAlign val="subscript"/>
        <sz val="12"/>
        <rFont val="Calibri"/>
        <family val="2"/>
        <charset val="238"/>
      </rPr>
      <t>2</t>
    </r>
    <r>
      <rPr>
        <b/>
        <sz val="12"/>
        <rFont val="Calibri"/>
        <family val="2"/>
        <charset val="238"/>
      </rPr>
      <t>)</t>
    </r>
  </si>
  <si>
    <r>
      <t>Zajištění instalace a odinstalace PPO UL LB (předpověď Q</t>
    </r>
    <r>
      <rPr>
        <b/>
        <vertAlign val="subscript"/>
        <sz val="12"/>
        <rFont val="Calibri"/>
        <family val="2"/>
        <charset val="238"/>
      </rPr>
      <t>5</t>
    </r>
    <r>
      <rPr>
        <b/>
        <sz val="12"/>
        <rFont val="Calibri"/>
        <family val="2"/>
        <charset val="238"/>
      </rPr>
      <t>)</t>
    </r>
  </si>
  <si>
    <r>
      <t>Zajištění instalace a odinstalace PPO UL LB (předpověď Q</t>
    </r>
    <r>
      <rPr>
        <b/>
        <vertAlign val="subscript"/>
        <sz val="12"/>
        <rFont val="Calibri"/>
        <family val="2"/>
        <charset val="238"/>
      </rPr>
      <t>10</t>
    </r>
    <r>
      <rPr>
        <b/>
        <sz val="12"/>
        <rFont val="Calibri"/>
        <family val="2"/>
        <charset val="238"/>
      </rPr>
      <t>)</t>
    </r>
  </si>
  <si>
    <r>
      <t>Zajištění instalace a odinstalace PPO UL LB (předpověď &gt; Q</t>
    </r>
    <r>
      <rPr>
        <b/>
        <vertAlign val="subscript"/>
        <sz val="12"/>
        <rFont val="Calibri"/>
        <family val="2"/>
        <charset val="238"/>
      </rPr>
      <t>10</t>
    </r>
    <r>
      <rPr>
        <b/>
        <sz val="12"/>
        <rFont val="Calibri"/>
        <family val="2"/>
        <charset val="238"/>
      </rPr>
      <t>)</t>
    </r>
  </si>
  <si>
    <r>
      <t>Zajištění provozu PPO UL LB (předpověď Q</t>
    </r>
    <r>
      <rPr>
        <b/>
        <vertAlign val="subscript"/>
        <sz val="12"/>
        <rFont val="Calibri"/>
        <family val="2"/>
        <charset val="238"/>
      </rPr>
      <t>1</t>
    </r>
    <r>
      <rPr>
        <b/>
        <sz val="12"/>
        <rFont val="Calibri"/>
        <family val="2"/>
        <charset val="238"/>
      </rPr>
      <t xml:space="preserve"> - Q</t>
    </r>
    <r>
      <rPr>
        <b/>
        <vertAlign val="subscript"/>
        <sz val="12"/>
        <rFont val="Calibri"/>
        <family val="2"/>
        <charset val="238"/>
      </rPr>
      <t>2</t>
    </r>
    <r>
      <rPr>
        <b/>
        <sz val="12"/>
        <rFont val="Calibri"/>
        <family val="2"/>
        <charset val="238"/>
      </rPr>
      <t>)</t>
    </r>
  </si>
  <si>
    <r>
      <t>Zajištění provozu PPO UL LB (předpověď Q</t>
    </r>
    <r>
      <rPr>
        <b/>
        <vertAlign val="subscript"/>
        <sz val="12"/>
        <rFont val="Calibri"/>
        <family val="2"/>
        <charset val="238"/>
      </rPr>
      <t>5</t>
    </r>
    <r>
      <rPr>
        <b/>
        <sz val="12"/>
        <rFont val="Calibri"/>
        <family val="2"/>
        <charset val="238"/>
      </rPr>
      <t>)</t>
    </r>
  </si>
  <si>
    <r>
      <t>Zajištění provozu PPO UL LB ((předpověď Q</t>
    </r>
    <r>
      <rPr>
        <b/>
        <vertAlign val="subscript"/>
        <sz val="12"/>
        <rFont val="Calibri"/>
        <family val="2"/>
        <charset val="238"/>
      </rPr>
      <t>10</t>
    </r>
    <r>
      <rPr>
        <b/>
        <sz val="12"/>
        <rFont val="Calibri"/>
        <family val="2"/>
        <charset val="238"/>
      </rPr>
      <t>)</t>
    </r>
  </si>
  <si>
    <r>
      <t>Zajištění provozu PPO UL LB (předpověď &gt; Q</t>
    </r>
    <r>
      <rPr>
        <b/>
        <vertAlign val="subscript"/>
        <sz val="12"/>
        <rFont val="Calibri"/>
        <family val="2"/>
        <charset val="238"/>
      </rPr>
      <t>10</t>
    </r>
    <r>
      <rPr>
        <b/>
        <sz val="12"/>
        <rFont val="Calibri"/>
        <family val="2"/>
        <charset val="238"/>
      </rPr>
      <t>)</t>
    </r>
  </si>
  <si>
    <t xml:space="preserve">Vřetenová hradítka </t>
  </si>
  <si>
    <t xml:space="preserve">Čerpací vrty </t>
  </si>
  <si>
    <t xml:space="preserve">Zpětné klapky </t>
  </si>
  <si>
    <t>Čerpací stanice - stoka Y</t>
  </si>
  <si>
    <t xml:space="preserve">Ucpávky drenážního systému </t>
  </si>
  <si>
    <t xml:space="preserve">Odvodnění a zdi </t>
  </si>
  <si>
    <t>Kalová ponorná čerpadla  FLYGT</t>
  </si>
  <si>
    <t>revize el.rozvaděčů</t>
  </si>
  <si>
    <t>ostatní náklady (doprava, manipulace)</t>
  </si>
  <si>
    <t>funkční zkouška (suchá - start+kontrola chodu)</t>
  </si>
  <si>
    <t xml:space="preserve">Velkokapacitní samonasávací čerpadla řady BA (motor diesel) </t>
  </si>
  <si>
    <t>funkční zkouška (suchá-ruční protočení vrtule)</t>
  </si>
  <si>
    <t>ostatní náklady (doprava, manipulace, dobití baterie,kontrola pneumatik)</t>
  </si>
  <si>
    <t>revizní zpráva (elektro)</t>
  </si>
  <si>
    <t>funkční zkoušky (uzavření - otevření)</t>
  </si>
  <si>
    <t>údržba + vyčištění</t>
  </si>
  <si>
    <t>revize el.čerpadel SAER</t>
  </si>
  <si>
    <t>funkční zkouška čerpadel SAER</t>
  </si>
  <si>
    <t>Protipovodňové opatření PPO Ústí nad Labem, levý břeh</t>
  </si>
  <si>
    <t xml:space="preserve">A.5. </t>
  </si>
  <si>
    <t>Objekt skladu Hostomická 3598/4, UL</t>
  </si>
  <si>
    <t>ostatní náklady (údržba,úklid)</t>
  </si>
  <si>
    <t>servis+revizní zpráva (EZS)</t>
  </si>
  <si>
    <t>PPO Ústí nad Labem - levý břeh, zajištění provozu a funkce PPO</t>
  </si>
  <si>
    <t>kontrola objektu</t>
  </si>
  <si>
    <t>kontrola uložených čerpadel (vizuální kontrola ve skladu)</t>
  </si>
  <si>
    <t>kontrola</t>
  </si>
  <si>
    <t>kontrola + vyčištění</t>
  </si>
  <si>
    <t>kontrola  uložených elektrocentrál</t>
  </si>
  <si>
    <t>kontrola (vizuální kontrola úplnosti)</t>
  </si>
  <si>
    <t>pravidelné měsíční kontroly a údržba vodního díla,
provádění obchůzek TBD (včetně fotodokumentace)</t>
  </si>
  <si>
    <t>kontrola neporušenosti skladu a uložených MPPZ (1x za měsíc)</t>
  </si>
  <si>
    <t>kontrola a údržba + fyzická inventura (při zpětném předání)</t>
  </si>
  <si>
    <t>četnost / rok</t>
  </si>
  <si>
    <t>funkční zkouška (mokrá se zavodněním+ konzervace+ servisní prohlídka)</t>
  </si>
  <si>
    <t>revizní zpráva (elektro)+ servisní prohlídka</t>
  </si>
  <si>
    <t>četnost/rok</t>
  </si>
  <si>
    <t>funkční "suchá" zkouška (protočení čerpadel a hradítka ručním ovládáním + kontrola objektu)</t>
  </si>
  <si>
    <t>údržba + úklid</t>
  </si>
  <si>
    <t>a) náklady spojené s údržbou PPO v období mimo povodeň 
[článek 5 a článek 7, odst. 1.1 příkazní smlouvy]</t>
  </si>
  <si>
    <t xml:space="preserve">Celkem hodnota veřejné zakázky za činnosti dle článku 5 a článku 7,odst. 1.1) příkazní smlouvy po dobu trvání smlouvy </t>
  </si>
  <si>
    <t>b) náklady spojené s instalací a odinstalací MPPZ
[článek 7, odst. 1.2 příkazní smlouvy]</t>
  </si>
  <si>
    <t>Celková hodnota veřejné zakázky za činnosti dle článku 7,odst. 1.2 příkazní smlouvy</t>
  </si>
  <si>
    <t>c) náklady spojené s provozem PPO
[článek 7, odst 1.3 příkazní smlouvy]</t>
  </si>
  <si>
    <t>Celková hodnota veřejné zakázky za činnosti dle článku 7, odst. 1.3 příkazní smlouvy</t>
  </si>
  <si>
    <t>Celková nabídková cena bez DPH dle článku 7, odst. 4 příkazní smlouvy</t>
  </si>
  <si>
    <t>Paušální platby za období 11-ti měsíců (bez DPH)</t>
  </si>
  <si>
    <t>Připravenost a garantovaná dostupnost záložních zdrojů elektřiny (čl.1.11) - pohotovost</t>
  </si>
  <si>
    <t>Kalkulace nákladů zakázky na zajištění provozu a funkce PPO Ústí nad Labem - Levý břeh               (příloha č. 7)</t>
  </si>
  <si>
    <t>cena celková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</si>
</sst>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_ ;\-#,##0\ "/>
    <numFmt numFmtId="166" formatCode="#,##0.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Calibri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i/>
      <sz val="14"/>
      <name val="Arial"/>
      <family val="2"/>
      <charset val="238"/>
    </font>
    <font>
      <sz val="14"/>
      <name val="Arial"/>
      <family val="2"/>
      <charset val="238"/>
    </font>
    <font>
      <b/>
      <sz val="20"/>
      <name val="Calibri"/>
      <family val="2"/>
      <charset val="238"/>
    </font>
    <font>
      <i/>
      <sz val="20"/>
      <name val="Arial"/>
      <family val="2"/>
      <charset val="238"/>
    </font>
    <font>
      <sz val="20"/>
      <name val="Arial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vertAlign val="subscript"/>
      <sz val="12"/>
      <name val="Calibri"/>
      <family val="2"/>
      <charset val="238"/>
    </font>
    <font>
      <b/>
      <sz val="16"/>
      <color theme="3" tint="0.79998168889431442"/>
      <name val="Calibri"/>
      <family val="2"/>
      <charset val="238"/>
    </font>
    <font>
      <b/>
      <sz val="16"/>
      <color rgb="FFFFFF00"/>
      <name val="Calibri"/>
      <family val="2"/>
      <charset val="238"/>
    </font>
    <font>
      <b/>
      <i/>
      <sz val="12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8">
    <xf numFmtId="0" fontId="0" fillId="0" borderId="0" xfId="0"/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7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7" fillId="0" borderId="0" xfId="0" applyFont="1" applyAlignment="1">
      <alignment vertical="center" wrapText="1"/>
    </xf>
    <xf numFmtId="44" fontId="17" fillId="0" borderId="0" xfId="1" applyFont="1" applyFill="1" applyBorder="1" applyAlignment="1">
      <alignment horizontal="center" vertical="center" wrapText="1"/>
    </xf>
    <xf numFmtId="44" fontId="2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Fill="1" applyAlignment="1">
      <alignment horizontal="center" vertical="center"/>
    </xf>
    <xf numFmtId="44" fontId="5" fillId="0" borderId="0" xfId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164" fontId="7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4" fillId="3" borderId="14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3" fontId="4" fillId="3" borderId="6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2" fillId="3" borderId="12" xfId="0" applyFont="1" applyFill="1" applyBorder="1" applyAlignment="1">
      <alignment vertical="center"/>
    </xf>
    <xf numFmtId="0" fontId="12" fillId="3" borderId="13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3" fontId="4" fillId="3" borderId="16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3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3" fontId="8" fillId="3" borderId="16" xfId="0" applyNumberFormat="1" applyFont="1" applyFill="1" applyBorder="1" applyAlignment="1">
      <alignment horizontal="center" vertical="center"/>
    </xf>
    <xf numFmtId="44" fontId="8" fillId="3" borderId="17" xfId="1" applyFont="1" applyFill="1" applyBorder="1" applyAlignment="1">
      <alignment horizontal="center" vertical="center"/>
    </xf>
    <xf numFmtId="4" fontId="8" fillId="3" borderId="11" xfId="0" applyNumberFormat="1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0" fontId="12" fillId="3" borderId="25" xfId="0" applyFont="1" applyFill="1" applyBorder="1" applyAlignment="1">
      <alignment vertical="center"/>
    </xf>
    <xf numFmtId="0" fontId="12" fillId="3" borderId="26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42" fontId="7" fillId="3" borderId="7" xfId="0" applyNumberFormat="1" applyFont="1" applyFill="1" applyBorder="1" applyAlignment="1">
      <alignment vertical="center"/>
    </xf>
    <xf numFmtId="42" fontId="12" fillId="5" borderId="32" xfId="0" applyNumberFormat="1" applyFont="1" applyFill="1" applyBorder="1" applyAlignment="1">
      <alignment vertical="center"/>
    </xf>
    <xf numFmtId="42" fontId="12" fillId="3" borderId="33" xfId="0" applyNumberFormat="1" applyFont="1" applyFill="1" applyBorder="1" applyAlignment="1">
      <alignment horizontal="center" vertical="center"/>
    </xf>
    <xf numFmtId="42" fontId="12" fillId="3" borderId="32" xfId="0" applyNumberFormat="1" applyFont="1" applyFill="1" applyBorder="1" applyAlignment="1">
      <alignment vertical="center"/>
    </xf>
    <xf numFmtId="42" fontId="12" fillId="3" borderId="33" xfId="0" applyNumberFormat="1" applyFont="1" applyFill="1" applyBorder="1" applyAlignment="1">
      <alignment vertical="center"/>
    </xf>
    <xf numFmtId="42" fontId="7" fillId="3" borderId="11" xfId="0" applyNumberFormat="1" applyFont="1" applyFill="1" applyBorder="1" applyAlignment="1">
      <alignment vertical="center"/>
    </xf>
    <xf numFmtId="42" fontId="12" fillId="3" borderId="35" xfId="0" applyNumberFormat="1" applyFont="1" applyFill="1" applyBorder="1" applyAlignment="1">
      <alignment vertical="center"/>
    </xf>
    <xf numFmtId="3" fontId="8" fillId="3" borderId="26" xfId="0" applyNumberFormat="1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/>
    </xf>
    <xf numFmtId="3" fontId="8" fillId="3" borderId="13" xfId="0" applyNumberFormat="1" applyFont="1" applyFill="1" applyBorder="1" applyAlignment="1">
      <alignment horizontal="center" vertical="center" wrapText="1"/>
    </xf>
    <xf numFmtId="3" fontId="25" fillId="5" borderId="13" xfId="0" applyNumberFormat="1" applyFont="1" applyFill="1" applyBorder="1" applyAlignment="1">
      <alignment horizontal="center" vertical="center" wrapText="1"/>
    </xf>
    <xf numFmtId="0" fontId="26" fillId="5" borderId="27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 wrapText="1"/>
    </xf>
    <xf numFmtId="44" fontId="8" fillId="3" borderId="22" xfId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vertical="center" wrapText="1"/>
    </xf>
    <xf numFmtId="42" fontId="2" fillId="0" borderId="0" xfId="1" applyNumberFormat="1" applyFont="1" applyFill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44" fontId="8" fillId="3" borderId="22" xfId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2" fontId="7" fillId="0" borderId="0" xfId="0" applyNumberFormat="1" applyFont="1" applyFill="1" applyBorder="1" applyAlignment="1">
      <alignment vertical="center"/>
    </xf>
    <xf numFmtId="42" fontId="12" fillId="0" borderId="0" xfId="0" applyNumberFormat="1" applyFont="1" applyFill="1" applyBorder="1" applyAlignment="1">
      <alignment vertical="center"/>
    </xf>
    <xf numFmtId="42" fontId="12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42" fontId="7" fillId="0" borderId="0" xfId="1" applyNumberFormat="1" applyFont="1" applyFill="1" applyBorder="1" applyAlignment="1">
      <alignment horizontal="center" vertical="center"/>
    </xf>
    <xf numFmtId="42" fontId="4" fillId="0" borderId="0" xfId="1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164" fontId="23" fillId="0" borderId="0" xfId="0" applyNumberFormat="1" applyFont="1" applyFill="1" applyBorder="1" applyAlignment="1">
      <alignment vertical="center"/>
    </xf>
    <xf numFmtId="44" fontId="8" fillId="3" borderId="22" xfId="1" applyFont="1" applyFill="1" applyBorder="1" applyAlignment="1">
      <alignment horizontal="center" vertical="center" wrapText="1"/>
    </xf>
    <xf numFmtId="0" fontId="30" fillId="0" borderId="20" xfId="0" applyFont="1" applyFill="1" applyBorder="1" applyAlignment="1">
      <alignment horizontal="left" vertical="center"/>
    </xf>
    <xf numFmtId="0" fontId="30" fillId="0" borderId="20" xfId="0" applyFont="1" applyFill="1" applyBorder="1" applyAlignment="1">
      <alignment horizontal="left" vertical="center" wrapText="1"/>
    </xf>
    <xf numFmtId="164" fontId="30" fillId="0" borderId="20" xfId="1" applyNumberFormat="1" applyFont="1" applyFill="1" applyBorder="1" applyAlignment="1">
      <alignment horizontal="center" vertical="center"/>
    </xf>
    <xf numFmtId="164" fontId="30" fillId="0" borderId="0" xfId="1" applyNumberFormat="1" applyFont="1" applyFill="1" applyBorder="1" applyAlignment="1">
      <alignment horizontal="center" vertical="center"/>
    </xf>
    <xf numFmtId="164" fontId="23" fillId="0" borderId="7" xfId="0" applyNumberFormat="1" applyFont="1" applyFill="1" applyBorder="1" applyAlignment="1">
      <alignment vertical="center"/>
    </xf>
    <xf numFmtId="42" fontId="12" fillId="8" borderId="22" xfId="1" applyNumberFormat="1" applyFont="1" applyFill="1" applyBorder="1" applyAlignment="1" applyProtection="1">
      <alignment horizontal="center" vertical="center"/>
      <protection locked="0"/>
    </xf>
    <xf numFmtId="42" fontId="2" fillId="6" borderId="28" xfId="0" applyNumberFormat="1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>
      <alignment horizontal="left" vertical="center" wrapText="1"/>
    </xf>
    <xf numFmtId="42" fontId="2" fillId="6" borderId="31" xfId="0" applyNumberFormat="1" applyFont="1" applyFill="1" applyBorder="1" applyAlignment="1" applyProtection="1">
      <alignment horizontal="center" vertical="center"/>
      <protection locked="0"/>
    </xf>
    <xf numFmtId="3" fontId="0" fillId="0" borderId="0" xfId="0" applyNumberForma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 vertical="center"/>
    </xf>
    <xf numFmtId="3" fontId="7" fillId="0" borderId="0" xfId="1" applyNumberFormat="1" applyFont="1" applyFill="1" applyBorder="1" applyAlignment="1">
      <alignment horizontal="center" vertical="center"/>
    </xf>
    <xf numFmtId="3" fontId="30" fillId="0" borderId="0" xfId="1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Alignment="1">
      <alignment horizontal="center" vertical="center"/>
    </xf>
    <xf numFmtId="0" fontId="2" fillId="0" borderId="2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42" fontId="2" fillId="0" borderId="33" xfId="2" applyNumberFormat="1" applyFont="1" applyFill="1" applyBorder="1" applyAlignment="1">
      <alignment horizontal="center" vertical="center"/>
    </xf>
    <xf numFmtId="3" fontId="25" fillId="5" borderId="36" xfId="0" applyNumberFormat="1" applyFont="1" applyFill="1" applyBorder="1" applyAlignment="1">
      <alignment horizontal="center" vertical="center" wrapText="1"/>
    </xf>
    <xf numFmtId="42" fontId="2" fillId="6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3" fontId="2" fillId="0" borderId="26" xfId="0" applyNumberFormat="1" applyFont="1" applyBorder="1" applyAlignment="1">
      <alignment horizontal="center" vertical="center"/>
    </xf>
    <xf numFmtId="42" fontId="2" fillId="6" borderId="31" xfId="2" applyNumberFormat="1" applyFont="1" applyFill="1" applyBorder="1" applyAlignment="1" applyProtection="1">
      <alignment horizontal="center" vertical="center"/>
      <protection locked="0"/>
    </xf>
    <xf numFmtId="0" fontId="2" fillId="0" borderId="26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25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42" fontId="2" fillId="6" borderId="29" xfId="2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25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42" fontId="2" fillId="0" borderId="34" xfId="2" applyNumberFormat="1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left" vertical="center"/>
    </xf>
    <xf numFmtId="42" fontId="7" fillId="3" borderId="7" xfId="2" applyNumberFormat="1" applyFont="1" applyFill="1" applyBorder="1" applyAlignment="1">
      <alignment horizontal="center" vertical="center"/>
    </xf>
    <xf numFmtId="42" fontId="7" fillId="0" borderId="7" xfId="2" applyNumberFormat="1" applyFont="1" applyFill="1" applyBorder="1" applyAlignment="1">
      <alignment horizontal="center" vertical="center"/>
    </xf>
    <xf numFmtId="164" fontId="4" fillId="7" borderId="8" xfId="1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20" fillId="4" borderId="9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42" fontId="7" fillId="7" borderId="9" xfId="1" applyNumberFormat="1" applyFont="1" applyFill="1" applyBorder="1" applyAlignment="1">
      <alignment horizontal="center" vertical="center"/>
    </xf>
    <xf numFmtId="42" fontId="7" fillId="7" borderId="18" xfId="1" applyNumberFormat="1" applyFont="1" applyFill="1" applyBorder="1" applyAlignment="1">
      <alignment horizontal="center" vertical="center"/>
    </xf>
    <xf numFmtId="4" fontId="8" fillId="3" borderId="9" xfId="0" applyNumberFormat="1" applyFont="1" applyFill="1" applyBorder="1" applyAlignment="1">
      <alignment horizontal="center" vertical="center"/>
    </xf>
    <xf numFmtId="4" fontId="8" fillId="3" borderId="18" xfId="0" applyNumberFormat="1" applyFont="1" applyFill="1" applyBorder="1" applyAlignment="1">
      <alignment horizontal="center" vertical="center"/>
    </xf>
    <xf numFmtId="0" fontId="20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64" fontId="4" fillId="0" borderId="9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</cellXfs>
  <cellStyles count="3">
    <cellStyle name="Měna" xfId="1" builtinId="4"/>
    <cellStyle name="Měn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85"/>
  <sheetViews>
    <sheetView tabSelected="1" topLeftCell="A49" zoomScale="85" zoomScaleNormal="85" zoomScaleSheetLayoutView="85" workbookViewId="0">
      <selection activeCell="A61" sqref="A61:E61"/>
    </sheetView>
  </sheetViews>
  <sheetFormatPr defaultColWidth="9.140625" defaultRowHeight="12.75" x14ac:dyDescent="0.25"/>
  <cols>
    <col min="1" max="1" width="5.42578125" style="31" customWidth="1"/>
    <col min="2" max="2" width="73.5703125" style="31" customWidth="1"/>
    <col min="3" max="4" width="16.140625" style="35" customWidth="1"/>
    <col min="5" max="5" width="16.140625" style="33" customWidth="1"/>
    <col min="6" max="6" width="21" style="34" customWidth="1"/>
    <col min="7" max="7" width="12.42578125" style="35" customWidth="1"/>
    <col min="8" max="8" width="12.42578125" style="32" customWidth="1"/>
    <col min="9" max="9" width="14.7109375" style="43" customWidth="1"/>
    <col min="10" max="10" width="8.7109375" style="43" bestFit="1" customWidth="1"/>
    <col min="11" max="11" width="12.5703125" style="11" customWidth="1"/>
    <col min="12" max="12" width="8.140625" style="11" customWidth="1"/>
    <col min="13" max="13" width="9.140625" style="12"/>
    <col min="14" max="14" width="13.42578125" style="12" customWidth="1"/>
    <col min="15" max="16384" width="9.140625" style="12"/>
  </cols>
  <sheetData>
    <row r="1" spans="1:13" s="10" customFormat="1" ht="25.5" x14ac:dyDescent="0.25">
      <c r="A1" s="176" t="s">
        <v>76</v>
      </c>
      <c r="B1" s="177"/>
      <c r="C1" s="177"/>
      <c r="D1" s="177"/>
      <c r="E1" s="177"/>
      <c r="F1" s="178"/>
      <c r="G1" s="123"/>
      <c r="H1" s="97"/>
      <c r="I1" s="98"/>
      <c r="J1" s="98"/>
      <c r="K1" s="9"/>
      <c r="L1" s="9"/>
    </row>
    <row r="2" spans="1:13" s="14" customFormat="1" ht="19.5" thickBot="1" x14ac:dyDescent="0.3">
      <c r="A2" s="179" t="s">
        <v>101</v>
      </c>
      <c r="B2" s="180"/>
      <c r="C2" s="180"/>
      <c r="D2" s="180"/>
      <c r="E2" s="180"/>
      <c r="F2" s="181"/>
      <c r="G2" s="123"/>
      <c r="H2" s="97"/>
      <c r="I2" s="99"/>
      <c r="J2" s="99"/>
      <c r="K2" s="13"/>
      <c r="L2" s="13"/>
    </row>
    <row r="3" spans="1:13" ht="37.5" customHeight="1" thickBot="1" x14ac:dyDescent="0.3">
      <c r="A3" s="166" t="s">
        <v>92</v>
      </c>
      <c r="B3" s="167"/>
      <c r="C3" s="167"/>
      <c r="D3" s="167"/>
      <c r="E3" s="167"/>
      <c r="F3" s="168"/>
      <c r="G3" s="124"/>
      <c r="H3" s="100"/>
    </row>
    <row r="4" spans="1:13" ht="15.75" customHeight="1" thickBot="1" x14ac:dyDescent="0.3">
      <c r="A4" s="182" t="s">
        <v>0</v>
      </c>
      <c r="B4" s="183"/>
      <c r="C4" s="59" t="s">
        <v>5</v>
      </c>
      <c r="D4" s="59" t="s">
        <v>7</v>
      </c>
      <c r="E4" s="60" t="s">
        <v>8</v>
      </c>
      <c r="F4" s="61" t="s">
        <v>41</v>
      </c>
      <c r="G4" s="125"/>
      <c r="H4" s="101"/>
    </row>
    <row r="5" spans="1:13" s="16" customFormat="1" ht="19.5" thickBot="1" x14ac:dyDescent="0.3">
      <c r="A5" s="45" t="s">
        <v>17</v>
      </c>
      <c r="B5" s="46" t="s">
        <v>16</v>
      </c>
      <c r="C5" s="47"/>
      <c r="D5" s="47"/>
      <c r="E5" s="66"/>
      <c r="F5" s="68">
        <f>F9+F14+F20+F6+F26</f>
        <v>0</v>
      </c>
      <c r="G5" s="129"/>
      <c r="H5" s="102"/>
      <c r="I5" s="43"/>
      <c r="J5" s="43"/>
      <c r="K5" s="1"/>
      <c r="L5" s="1"/>
      <c r="M5" s="15"/>
    </row>
    <row r="6" spans="1:13" s="17" customFormat="1" ht="15" x14ac:dyDescent="0.25">
      <c r="A6" s="62" t="s">
        <v>2</v>
      </c>
      <c r="B6" s="63"/>
      <c r="C6" s="81" t="s">
        <v>5</v>
      </c>
      <c r="D6" s="81" t="s">
        <v>86</v>
      </c>
      <c r="E6" s="82" t="s">
        <v>8</v>
      </c>
      <c r="F6" s="69">
        <f>F7+F8</f>
        <v>0</v>
      </c>
      <c r="G6" s="130"/>
      <c r="H6" s="103"/>
      <c r="I6" s="83"/>
      <c r="J6" s="83"/>
      <c r="K6" s="6"/>
      <c r="L6" s="6"/>
    </row>
    <row r="7" spans="1:13" s="4" customFormat="1" ht="15" x14ac:dyDescent="0.25">
      <c r="A7" s="137"/>
      <c r="B7" s="39" t="s">
        <v>84</v>
      </c>
      <c r="C7" s="138">
        <v>1</v>
      </c>
      <c r="D7" s="36">
        <v>11</v>
      </c>
      <c r="E7" s="120"/>
      <c r="F7" s="139">
        <f>E7*D7</f>
        <v>0</v>
      </c>
      <c r="G7" s="131"/>
      <c r="H7" s="92"/>
      <c r="I7" s="83"/>
      <c r="J7" s="83"/>
      <c r="K7" s="7"/>
      <c r="L7" s="7"/>
    </row>
    <row r="8" spans="1:13" s="4" customFormat="1" ht="15" x14ac:dyDescent="0.25">
      <c r="A8" s="137"/>
      <c r="B8" s="19" t="s">
        <v>85</v>
      </c>
      <c r="C8" s="138">
        <v>1</v>
      </c>
      <c r="D8" s="138">
        <v>1</v>
      </c>
      <c r="E8" s="120"/>
      <c r="F8" s="139">
        <f>E8*D8</f>
        <v>0</v>
      </c>
      <c r="G8" s="131"/>
      <c r="H8" s="92"/>
      <c r="I8" s="83"/>
      <c r="J8" s="83"/>
      <c r="K8" s="7"/>
      <c r="L8" s="7"/>
    </row>
    <row r="9" spans="1:13" s="17" customFormat="1" ht="15" x14ac:dyDescent="0.25">
      <c r="A9" s="48" t="s">
        <v>9</v>
      </c>
      <c r="B9" s="49" t="s">
        <v>63</v>
      </c>
      <c r="C9" s="78" t="s">
        <v>5</v>
      </c>
      <c r="D9" s="140" t="s">
        <v>86</v>
      </c>
      <c r="E9" s="79" t="s">
        <v>8</v>
      </c>
      <c r="F9" s="70">
        <f>SUM(F10:F13)</f>
        <v>0</v>
      </c>
      <c r="G9" s="132"/>
      <c r="H9" s="104"/>
      <c r="I9" s="83"/>
      <c r="J9" s="83"/>
      <c r="K9" s="6"/>
      <c r="L9" s="6"/>
    </row>
    <row r="10" spans="1:13" s="4" customFormat="1" ht="15" x14ac:dyDescent="0.25">
      <c r="A10" s="137"/>
      <c r="B10" s="39" t="s">
        <v>78</v>
      </c>
      <c r="C10" s="138">
        <v>9</v>
      </c>
      <c r="D10" s="36">
        <v>7</v>
      </c>
      <c r="E10" s="141"/>
      <c r="F10" s="139">
        <f t="shared" ref="F10:F13" si="0">E10*D10</f>
        <v>0</v>
      </c>
      <c r="G10" s="131"/>
      <c r="H10" s="92"/>
      <c r="I10" s="83"/>
      <c r="J10" s="83"/>
      <c r="K10" s="7"/>
      <c r="L10" s="7"/>
    </row>
    <row r="11" spans="1:13" s="5" customFormat="1" ht="15.75" customHeight="1" x14ac:dyDescent="0.25">
      <c r="A11" s="142"/>
      <c r="B11" s="39" t="s">
        <v>62</v>
      </c>
      <c r="C11" s="138">
        <v>9</v>
      </c>
      <c r="D11" s="36">
        <v>3</v>
      </c>
      <c r="E11" s="141"/>
      <c r="F11" s="139">
        <f t="shared" si="0"/>
        <v>0</v>
      </c>
      <c r="G11" s="131"/>
      <c r="H11" s="92"/>
      <c r="I11" s="83"/>
      <c r="J11" s="83"/>
      <c r="K11" s="7"/>
      <c r="L11" s="7"/>
    </row>
    <row r="12" spans="1:13" s="3" customFormat="1" ht="15" x14ac:dyDescent="0.25">
      <c r="A12" s="142"/>
      <c r="B12" s="39" t="s">
        <v>87</v>
      </c>
      <c r="C12" s="138">
        <v>9</v>
      </c>
      <c r="D12" s="36">
        <v>1</v>
      </c>
      <c r="E12" s="141"/>
      <c r="F12" s="139">
        <f t="shared" si="0"/>
        <v>0</v>
      </c>
      <c r="G12" s="131"/>
      <c r="H12" s="92"/>
      <c r="I12" s="83"/>
      <c r="J12" s="83"/>
      <c r="K12" s="6"/>
      <c r="L12" s="6"/>
    </row>
    <row r="13" spans="1:13" s="2" customFormat="1" ht="15.75" customHeight="1" x14ac:dyDescent="0.25">
      <c r="A13" s="142"/>
      <c r="B13" s="143" t="s">
        <v>65</v>
      </c>
      <c r="C13" s="138"/>
      <c r="D13" s="36">
        <v>1</v>
      </c>
      <c r="E13" s="141"/>
      <c r="F13" s="139">
        <f t="shared" si="0"/>
        <v>0</v>
      </c>
      <c r="G13" s="131"/>
      <c r="H13" s="92"/>
      <c r="I13" s="83"/>
      <c r="J13" s="83"/>
      <c r="K13" s="6"/>
      <c r="L13" s="6"/>
    </row>
    <row r="14" spans="1:13" s="2" customFormat="1" ht="15.75" customHeight="1" x14ac:dyDescent="0.25">
      <c r="A14" s="48" t="s">
        <v>21</v>
      </c>
      <c r="B14" s="49" t="s">
        <v>59</v>
      </c>
      <c r="C14" s="78" t="s">
        <v>5</v>
      </c>
      <c r="D14" s="140" t="s">
        <v>86</v>
      </c>
      <c r="E14" s="79" t="s">
        <v>8</v>
      </c>
      <c r="F14" s="70">
        <f>SUM(F15:F19)</f>
        <v>0</v>
      </c>
      <c r="G14" s="132"/>
      <c r="H14" s="104"/>
      <c r="I14" s="83"/>
      <c r="J14" s="83"/>
      <c r="K14" s="6"/>
      <c r="L14" s="6"/>
    </row>
    <row r="15" spans="1:13" s="2" customFormat="1" ht="15.75" customHeight="1" x14ac:dyDescent="0.25">
      <c r="A15" s="137"/>
      <c r="B15" s="39" t="s">
        <v>78</v>
      </c>
      <c r="C15" s="138">
        <v>10</v>
      </c>
      <c r="D15" s="36">
        <v>6</v>
      </c>
      <c r="E15" s="141"/>
      <c r="F15" s="139">
        <f>E15*D15</f>
        <v>0</v>
      </c>
      <c r="G15" s="131"/>
      <c r="H15" s="92"/>
      <c r="I15" s="83"/>
      <c r="J15" s="83"/>
      <c r="K15" s="6"/>
      <c r="L15" s="6"/>
    </row>
    <row r="16" spans="1:13" s="2" customFormat="1" ht="15.75" customHeight="1" x14ac:dyDescent="0.25">
      <c r="A16" s="142"/>
      <c r="B16" s="39" t="s">
        <v>64</v>
      </c>
      <c r="C16" s="138">
        <v>10</v>
      </c>
      <c r="D16" s="36">
        <v>3</v>
      </c>
      <c r="E16" s="141"/>
      <c r="F16" s="139">
        <f>E16*D16</f>
        <v>0</v>
      </c>
      <c r="G16" s="131"/>
      <c r="H16" s="92"/>
      <c r="I16" s="83"/>
      <c r="J16" s="83"/>
      <c r="K16" s="6"/>
      <c r="L16" s="6"/>
    </row>
    <row r="17" spans="1:12" s="2" customFormat="1" ht="15.75" customHeight="1" x14ac:dyDescent="0.25">
      <c r="A17" s="142"/>
      <c r="B17" s="39" t="s">
        <v>19</v>
      </c>
      <c r="C17" s="138">
        <v>10</v>
      </c>
      <c r="D17" s="36">
        <v>1</v>
      </c>
      <c r="E17" s="141"/>
      <c r="F17" s="139">
        <f>E17*D17</f>
        <v>0</v>
      </c>
      <c r="G17" s="131"/>
      <c r="H17" s="92"/>
      <c r="I17" s="83"/>
      <c r="J17" s="83"/>
      <c r="K17" s="6"/>
      <c r="L17" s="6"/>
    </row>
    <row r="18" spans="1:12" s="2" customFormat="1" ht="15.75" customHeight="1" x14ac:dyDescent="0.25">
      <c r="A18" s="142"/>
      <c r="B18" s="39" t="s">
        <v>66</v>
      </c>
      <c r="C18" s="138">
        <v>10</v>
      </c>
      <c r="D18" s="36">
        <v>2</v>
      </c>
      <c r="E18" s="141"/>
      <c r="F18" s="139">
        <f>E18*D18</f>
        <v>0</v>
      </c>
      <c r="G18" s="131"/>
      <c r="H18" s="92"/>
      <c r="I18" s="83"/>
      <c r="J18" s="83"/>
      <c r="K18" s="6"/>
      <c r="L18" s="6"/>
    </row>
    <row r="19" spans="1:12" s="16" customFormat="1" ht="15.75" x14ac:dyDescent="0.25">
      <c r="A19" s="142"/>
      <c r="B19" s="143" t="s">
        <v>61</v>
      </c>
      <c r="C19" s="138"/>
      <c r="D19" s="36">
        <v>1</v>
      </c>
      <c r="E19" s="141"/>
      <c r="F19" s="139">
        <f>E19*D19</f>
        <v>0</v>
      </c>
      <c r="G19" s="131"/>
      <c r="H19" s="92"/>
      <c r="I19" s="84"/>
      <c r="J19" s="85"/>
      <c r="K19" s="18"/>
      <c r="L19" s="18"/>
    </row>
    <row r="20" spans="1:12" s="16" customFormat="1" ht="15.75" x14ac:dyDescent="0.25">
      <c r="A20" s="48" t="s">
        <v>22</v>
      </c>
      <c r="B20" s="49" t="s">
        <v>15</v>
      </c>
      <c r="C20" s="78" t="s">
        <v>5</v>
      </c>
      <c r="D20" s="140" t="s">
        <v>86</v>
      </c>
      <c r="E20" s="79" t="s">
        <v>8</v>
      </c>
      <c r="F20" s="70">
        <f>SUM(F21:F25)</f>
        <v>0</v>
      </c>
      <c r="G20" s="132"/>
      <c r="H20" s="104"/>
      <c r="I20" s="84"/>
      <c r="J20" s="85"/>
      <c r="K20" s="18"/>
      <c r="L20" s="18"/>
    </row>
    <row r="21" spans="1:12" s="16" customFormat="1" ht="15.75" x14ac:dyDescent="0.25">
      <c r="A21" s="137"/>
      <c r="B21" s="39" t="s">
        <v>81</v>
      </c>
      <c r="C21" s="138">
        <v>9</v>
      </c>
      <c r="D21" s="36">
        <v>7</v>
      </c>
      <c r="E21" s="141"/>
      <c r="F21" s="139">
        <f t="shared" ref="F21:F25" si="1">E21*D21</f>
        <v>0</v>
      </c>
      <c r="G21" s="131"/>
      <c r="H21" s="92"/>
      <c r="I21" s="84"/>
      <c r="J21" s="85"/>
      <c r="K21" s="18"/>
      <c r="L21" s="18"/>
    </row>
    <row r="22" spans="1:12" s="16" customFormat="1" ht="15.75" x14ac:dyDescent="0.25">
      <c r="A22" s="142"/>
      <c r="B22" s="39" t="s">
        <v>1</v>
      </c>
      <c r="C22" s="138">
        <v>9</v>
      </c>
      <c r="D22" s="36">
        <v>3</v>
      </c>
      <c r="E22" s="141"/>
      <c r="F22" s="139">
        <f t="shared" si="1"/>
        <v>0</v>
      </c>
      <c r="G22" s="131"/>
      <c r="H22" s="92"/>
      <c r="I22" s="84"/>
      <c r="J22" s="85"/>
      <c r="K22" s="18"/>
      <c r="L22" s="18"/>
    </row>
    <row r="23" spans="1:12" s="16" customFormat="1" ht="15.75" x14ac:dyDescent="0.25">
      <c r="A23" s="144"/>
      <c r="B23" s="39" t="s">
        <v>88</v>
      </c>
      <c r="C23" s="145">
        <v>9</v>
      </c>
      <c r="D23" s="87">
        <v>1</v>
      </c>
      <c r="E23" s="146"/>
      <c r="F23" s="139">
        <f t="shared" si="1"/>
        <v>0</v>
      </c>
      <c r="G23" s="131"/>
      <c r="H23" s="92"/>
      <c r="I23" s="84"/>
      <c r="J23" s="85"/>
      <c r="K23" s="18"/>
      <c r="L23" s="18"/>
    </row>
    <row r="24" spans="1:12" s="16" customFormat="1" ht="15.75" x14ac:dyDescent="0.25">
      <c r="A24" s="144"/>
      <c r="B24" s="147" t="s">
        <v>61</v>
      </c>
      <c r="C24" s="145"/>
      <c r="D24" s="87">
        <v>1</v>
      </c>
      <c r="E24" s="146"/>
      <c r="F24" s="139">
        <f t="shared" si="1"/>
        <v>0</v>
      </c>
      <c r="G24" s="131"/>
      <c r="H24" s="92"/>
      <c r="I24" s="84"/>
      <c r="J24" s="85"/>
      <c r="K24" s="18"/>
      <c r="L24" s="18"/>
    </row>
    <row r="25" spans="1:12" s="16" customFormat="1" ht="15.75" customHeight="1" x14ac:dyDescent="0.25">
      <c r="A25" s="144"/>
      <c r="B25" s="147" t="s">
        <v>100</v>
      </c>
      <c r="C25" s="145"/>
      <c r="D25" s="36">
        <v>11</v>
      </c>
      <c r="E25" s="146"/>
      <c r="F25" s="139">
        <f t="shared" si="1"/>
        <v>0</v>
      </c>
      <c r="G25" s="131"/>
      <c r="H25" s="92"/>
      <c r="I25" s="84"/>
      <c r="J25" s="85"/>
      <c r="K25" s="18"/>
      <c r="L25" s="18"/>
    </row>
    <row r="26" spans="1:12" s="16" customFormat="1" ht="15.75" customHeight="1" x14ac:dyDescent="0.25">
      <c r="A26" s="48" t="s">
        <v>72</v>
      </c>
      <c r="B26" s="49" t="s">
        <v>73</v>
      </c>
      <c r="C26" s="78" t="s">
        <v>5</v>
      </c>
      <c r="D26" s="140" t="s">
        <v>86</v>
      </c>
      <c r="E26" s="79" t="s">
        <v>8</v>
      </c>
      <c r="F26" s="70">
        <f>SUM(F27:F28)</f>
        <v>0</v>
      </c>
      <c r="G26" s="131"/>
      <c r="H26" s="92"/>
      <c r="I26" s="84"/>
      <c r="J26" s="85"/>
      <c r="K26" s="18"/>
      <c r="L26" s="18"/>
    </row>
    <row r="27" spans="1:12" s="16" customFormat="1" ht="15.75" customHeight="1" x14ac:dyDescent="0.25">
      <c r="A27" s="144"/>
      <c r="B27" s="147" t="s">
        <v>75</v>
      </c>
      <c r="C27" s="145">
        <v>1</v>
      </c>
      <c r="D27" s="145">
        <v>1</v>
      </c>
      <c r="E27" s="146"/>
      <c r="F27" s="139">
        <f t="shared" ref="F27:F28" si="2">E27*D27</f>
        <v>0</v>
      </c>
      <c r="G27" s="131"/>
      <c r="H27" s="92"/>
      <c r="I27" s="84"/>
      <c r="J27" s="85"/>
      <c r="K27" s="18"/>
      <c r="L27" s="18"/>
    </row>
    <row r="28" spans="1:12" s="16" customFormat="1" ht="15.75" customHeight="1" thickBot="1" x14ac:dyDescent="0.3">
      <c r="A28" s="144"/>
      <c r="B28" s="147" t="s">
        <v>74</v>
      </c>
      <c r="C28" s="145">
        <v>1</v>
      </c>
      <c r="D28" s="145">
        <v>1</v>
      </c>
      <c r="E28" s="146"/>
      <c r="F28" s="139">
        <f t="shared" si="2"/>
        <v>0</v>
      </c>
      <c r="G28" s="131"/>
      <c r="H28" s="92"/>
      <c r="I28" s="84"/>
      <c r="J28" s="85"/>
      <c r="K28" s="18"/>
      <c r="L28" s="18"/>
    </row>
    <row r="29" spans="1:12" s="16" customFormat="1" ht="19.5" thickBot="1" x14ac:dyDescent="0.3">
      <c r="A29" s="45" t="s">
        <v>10</v>
      </c>
      <c r="B29" s="46" t="s">
        <v>11</v>
      </c>
      <c r="C29" s="47"/>
      <c r="D29" s="47"/>
      <c r="E29" s="66"/>
      <c r="F29" s="68">
        <f>F30+F34+F40+F43+F46</f>
        <v>0</v>
      </c>
      <c r="G29" s="129"/>
      <c r="H29" s="102"/>
      <c r="I29" s="84"/>
      <c r="J29" s="85"/>
      <c r="K29" s="18"/>
      <c r="L29" s="18"/>
    </row>
    <row r="30" spans="1:12" s="17" customFormat="1" ht="15" x14ac:dyDescent="0.25">
      <c r="A30" s="50" t="s">
        <v>12</v>
      </c>
      <c r="B30" s="51" t="s">
        <v>53</v>
      </c>
      <c r="C30" s="80" t="s">
        <v>5</v>
      </c>
      <c r="D30" s="81" t="s">
        <v>89</v>
      </c>
      <c r="E30" s="77" t="s">
        <v>8</v>
      </c>
      <c r="F30" s="71">
        <f>SUM(F31:F33)</f>
        <v>0</v>
      </c>
      <c r="G30" s="130"/>
      <c r="H30" s="103"/>
      <c r="I30" s="83"/>
      <c r="J30" s="83"/>
      <c r="K30" s="6"/>
      <c r="L30" s="6"/>
    </row>
    <row r="31" spans="1:12" s="4" customFormat="1" ht="15" x14ac:dyDescent="0.25">
      <c r="A31" s="137"/>
      <c r="B31" s="39" t="s">
        <v>82</v>
      </c>
      <c r="C31" s="138">
        <v>27</v>
      </c>
      <c r="D31" s="36">
        <v>5</v>
      </c>
      <c r="E31" s="141"/>
      <c r="F31" s="139">
        <f>E31*D31</f>
        <v>0</v>
      </c>
      <c r="G31" s="131"/>
      <c r="H31" s="92"/>
      <c r="I31" s="83"/>
      <c r="J31" s="83"/>
      <c r="K31" s="7"/>
      <c r="L31" s="7"/>
    </row>
    <row r="32" spans="1:12" s="4" customFormat="1" ht="15" x14ac:dyDescent="0.25">
      <c r="A32" s="137"/>
      <c r="B32" s="39" t="s">
        <v>67</v>
      </c>
      <c r="C32" s="138">
        <v>27</v>
      </c>
      <c r="D32" s="36">
        <v>4</v>
      </c>
      <c r="E32" s="141"/>
      <c r="F32" s="139">
        <f>E32*D32</f>
        <v>0</v>
      </c>
      <c r="G32" s="131"/>
      <c r="H32" s="92"/>
      <c r="I32" s="83"/>
      <c r="J32" s="83"/>
      <c r="K32" s="7"/>
      <c r="L32" s="7"/>
    </row>
    <row r="33" spans="1:15" s="4" customFormat="1" ht="15" x14ac:dyDescent="0.25">
      <c r="A33" s="137"/>
      <c r="B33" s="39" t="s">
        <v>68</v>
      </c>
      <c r="C33" s="138">
        <v>27</v>
      </c>
      <c r="D33" s="36">
        <v>2</v>
      </c>
      <c r="E33" s="141"/>
      <c r="F33" s="139">
        <f>E33*D33</f>
        <v>0</v>
      </c>
      <c r="G33" s="131"/>
      <c r="H33" s="92"/>
      <c r="I33" s="83"/>
      <c r="J33" s="83"/>
      <c r="K33" s="7"/>
      <c r="L33" s="7"/>
    </row>
    <row r="34" spans="1:15" s="17" customFormat="1" ht="15" x14ac:dyDescent="0.25">
      <c r="A34" s="48" t="s">
        <v>23</v>
      </c>
      <c r="B34" s="49" t="s">
        <v>54</v>
      </c>
      <c r="C34" s="78" t="s">
        <v>5</v>
      </c>
      <c r="D34" s="140" t="s">
        <v>86</v>
      </c>
      <c r="E34" s="79" t="s">
        <v>8</v>
      </c>
      <c r="F34" s="72">
        <f>SUM(F35:F39)</f>
        <v>0</v>
      </c>
      <c r="G34" s="130"/>
      <c r="H34" s="103"/>
      <c r="I34" s="83"/>
      <c r="J34" s="83"/>
      <c r="K34" s="6"/>
      <c r="L34" s="6"/>
    </row>
    <row r="35" spans="1:15" s="17" customFormat="1" ht="15.75" customHeight="1" x14ac:dyDescent="0.25">
      <c r="A35" s="148"/>
      <c r="B35" s="39" t="s">
        <v>79</v>
      </c>
      <c r="C35" s="138">
        <v>16</v>
      </c>
      <c r="D35" s="36">
        <v>8</v>
      </c>
      <c r="E35" s="141"/>
      <c r="F35" s="139">
        <f>E35*D35</f>
        <v>0</v>
      </c>
      <c r="G35" s="131"/>
      <c r="H35" s="92"/>
      <c r="I35" s="83"/>
      <c r="J35" s="83"/>
      <c r="K35" s="6"/>
      <c r="L35" s="6"/>
    </row>
    <row r="36" spans="1:15" s="17" customFormat="1" ht="15.75" customHeight="1" x14ac:dyDescent="0.25">
      <c r="A36" s="148"/>
      <c r="B36" s="39" t="s">
        <v>70</v>
      </c>
      <c r="C36" s="138">
        <v>16</v>
      </c>
      <c r="D36" s="36">
        <v>1</v>
      </c>
      <c r="E36" s="141"/>
      <c r="F36" s="139">
        <f t="shared" ref="F36:F39" si="3">E36*D36</f>
        <v>0</v>
      </c>
      <c r="G36" s="131"/>
      <c r="H36" s="92"/>
      <c r="I36" s="83"/>
      <c r="J36" s="83"/>
      <c r="K36" s="6"/>
      <c r="L36" s="6"/>
    </row>
    <row r="37" spans="1:15" s="17" customFormat="1" ht="15.75" customHeight="1" x14ac:dyDescent="0.25">
      <c r="A37" s="148"/>
      <c r="B37" s="39" t="s">
        <v>69</v>
      </c>
      <c r="C37" s="138">
        <v>16</v>
      </c>
      <c r="D37" s="36">
        <v>1</v>
      </c>
      <c r="E37" s="141"/>
      <c r="F37" s="139">
        <f t="shared" si="3"/>
        <v>0</v>
      </c>
      <c r="G37" s="131"/>
      <c r="H37" s="92"/>
      <c r="I37" s="83"/>
      <c r="J37" s="83"/>
      <c r="K37" s="6"/>
      <c r="L37" s="6"/>
    </row>
    <row r="38" spans="1:15" s="17" customFormat="1" ht="15.75" customHeight="1" x14ac:dyDescent="0.25">
      <c r="A38" s="148"/>
      <c r="B38" s="39" t="s">
        <v>60</v>
      </c>
      <c r="C38" s="138">
        <v>16</v>
      </c>
      <c r="D38" s="36">
        <v>1</v>
      </c>
      <c r="E38" s="141"/>
      <c r="F38" s="139">
        <f t="shared" si="3"/>
        <v>0</v>
      </c>
      <c r="G38" s="131"/>
      <c r="H38" s="92"/>
      <c r="I38" s="83"/>
      <c r="J38" s="83"/>
      <c r="K38" s="6"/>
      <c r="L38" s="6"/>
    </row>
    <row r="39" spans="1:15" s="20" customFormat="1" ht="15.75" customHeight="1" x14ac:dyDescent="0.25">
      <c r="A39" s="137"/>
      <c r="B39" s="39" t="s">
        <v>68</v>
      </c>
      <c r="C39" s="138">
        <v>16</v>
      </c>
      <c r="D39" s="36">
        <v>1</v>
      </c>
      <c r="E39" s="141"/>
      <c r="F39" s="139">
        <f t="shared" si="3"/>
        <v>0</v>
      </c>
      <c r="G39" s="133"/>
      <c r="H39" s="92"/>
      <c r="I39" s="29"/>
      <c r="J39" s="83"/>
      <c r="K39" s="7"/>
      <c r="L39" s="7"/>
    </row>
    <row r="40" spans="1:15" s="17" customFormat="1" ht="15" x14ac:dyDescent="0.25">
      <c r="A40" s="48" t="s">
        <v>20</v>
      </c>
      <c r="B40" s="49" t="s">
        <v>13</v>
      </c>
      <c r="C40" s="78" t="s">
        <v>5</v>
      </c>
      <c r="D40" s="140" t="s">
        <v>86</v>
      </c>
      <c r="E40" s="79" t="s">
        <v>8</v>
      </c>
      <c r="F40" s="72">
        <f>F41+F42</f>
        <v>0</v>
      </c>
      <c r="G40" s="130"/>
      <c r="H40" s="103"/>
      <c r="I40" s="83"/>
      <c r="J40" s="83"/>
      <c r="K40" s="6"/>
      <c r="L40" s="6"/>
    </row>
    <row r="41" spans="1:15" s="17" customFormat="1" ht="15" x14ac:dyDescent="0.25">
      <c r="A41" s="148"/>
      <c r="B41" s="39" t="s">
        <v>79</v>
      </c>
      <c r="C41" s="138">
        <v>12</v>
      </c>
      <c r="D41" s="36">
        <v>5</v>
      </c>
      <c r="E41" s="141"/>
      <c r="F41" s="139">
        <f>E41*D41</f>
        <v>0</v>
      </c>
      <c r="G41" s="131"/>
      <c r="H41" s="92"/>
      <c r="I41" s="83"/>
      <c r="J41" s="83"/>
      <c r="K41" s="6"/>
      <c r="L41" s="6"/>
    </row>
    <row r="42" spans="1:15" s="17" customFormat="1" ht="15" x14ac:dyDescent="0.25">
      <c r="A42" s="149"/>
      <c r="B42" s="147" t="s">
        <v>68</v>
      </c>
      <c r="C42" s="145">
        <v>12</v>
      </c>
      <c r="D42" s="36">
        <v>1</v>
      </c>
      <c r="E42" s="146"/>
      <c r="F42" s="139">
        <f>E42*D42</f>
        <v>0</v>
      </c>
      <c r="G42" s="131"/>
      <c r="H42" s="92"/>
      <c r="I42" s="83"/>
      <c r="J42" s="83"/>
      <c r="K42" s="6"/>
      <c r="L42" s="6"/>
    </row>
    <row r="43" spans="1:15" s="17" customFormat="1" ht="15" x14ac:dyDescent="0.25">
      <c r="A43" s="48" t="s">
        <v>37</v>
      </c>
      <c r="B43" s="49" t="s">
        <v>55</v>
      </c>
      <c r="C43" s="78" t="s">
        <v>5</v>
      </c>
      <c r="D43" s="140" t="s">
        <v>86</v>
      </c>
      <c r="E43" s="79" t="s">
        <v>8</v>
      </c>
      <c r="F43" s="72">
        <f>F45+F44</f>
        <v>0</v>
      </c>
      <c r="G43" s="130"/>
      <c r="H43" s="103"/>
      <c r="I43" s="83"/>
      <c r="J43" s="83"/>
      <c r="K43" s="6"/>
      <c r="L43" s="6"/>
    </row>
    <row r="44" spans="1:15" s="17" customFormat="1" ht="15.75" customHeight="1" x14ac:dyDescent="0.25">
      <c r="A44" s="148"/>
      <c r="B44" s="39" t="s">
        <v>79</v>
      </c>
      <c r="C44" s="138">
        <v>191</v>
      </c>
      <c r="D44" s="36">
        <v>9</v>
      </c>
      <c r="E44" s="141"/>
      <c r="F44" s="139">
        <f>E44*D44</f>
        <v>0</v>
      </c>
      <c r="G44" s="131"/>
      <c r="H44" s="92"/>
      <c r="I44" s="83"/>
      <c r="J44" s="83"/>
      <c r="K44" s="6"/>
      <c r="L44" s="6"/>
    </row>
    <row r="45" spans="1:15" s="17" customFormat="1" ht="15" x14ac:dyDescent="0.25">
      <c r="A45" s="142"/>
      <c r="B45" s="39" t="s">
        <v>68</v>
      </c>
      <c r="C45" s="138">
        <v>191</v>
      </c>
      <c r="D45" s="36">
        <v>2</v>
      </c>
      <c r="E45" s="141"/>
      <c r="F45" s="139">
        <f>E45*D45</f>
        <v>0</v>
      </c>
      <c r="G45" s="131"/>
      <c r="H45" s="92"/>
      <c r="I45" s="83"/>
      <c r="J45" s="83"/>
      <c r="K45" s="6"/>
      <c r="L45" s="6"/>
    </row>
    <row r="46" spans="1:15" s="17" customFormat="1" ht="15" x14ac:dyDescent="0.25">
      <c r="A46" s="48" t="s">
        <v>43</v>
      </c>
      <c r="B46" s="49" t="s">
        <v>57</v>
      </c>
      <c r="C46" s="78" t="s">
        <v>5</v>
      </c>
      <c r="D46" s="140" t="s">
        <v>86</v>
      </c>
      <c r="E46" s="79" t="s">
        <v>8</v>
      </c>
      <c r="F46" s="72">
        <f>F47</f>
        <v>0</v>
      </c>
      <c r="G46" s="130"/>
      <c r="H46" s="103"/>
      <c r="I46" s="83"/>
      <c r="J46" s="83"/>
      <c r="K46" s="6"/>
      <c r="L46" s="6"/>
    </row>
    <row r="47" spans="1:15" s="17" customFormat="1" ht="15.75" thickBot="1" x14ac:dyDescent="0.3">
      <c r="A47" s="150"/>
      <c r="B47" s="39" t="s">
        <v>79</v>
      </c>
      <c r="C47" s="151">
        <v>83</v>
      </c>
      <c r="D47" s="38">
        <v>6</v>
      </c>
      <c r="E47" s="152"/>
      <c r="F47" s="139">
        <f>E47*D47</f>
        <v>0</v>
      </c>
      <c r="G47" s="131"/>
      <c r="H47" s="92"/>
      <c r="I47" s="83"/>
      <c r="J47" s="83"/>
      <c r="K47" s="6"/>
      <c r="L47" s="6"/>
    </row>
    <row r="48" spans="1:15" s="16" customFormat="1" ht="19.5" thickBot="1" x14ac:dyDescent="0.3">
      <c r="A48" s="52" t="s">
        <v>14</v>
      </c>
      <c r="B48" s="53" t="s">
        <v>18</v>
      </c>
      <c r="C48" s="54"/>
      <c r="D48" s="54"/>
      <c r="E48" s="67"/>
      <c r="F48" s="73">
        <f>F51+F57+F49+F55</f>
        <v>0</v>
      </c>
      <c r="G48" s="129"/>
      <c r="H48" s="102"/>
      <c r="I48" s="105"/>
      <c r="J48" s="105"/>
      <c r="K48" s="8"/>
      <c r="L48" s="8"/>
      <c r="M48" s="21"/>
      <c r="N48" s="22"/>
      <c r="O48" s="21"/>
    </row>
    <row r="49" spans="1:15" s="17" customFormat="1" ht="15" x14ac:dyDescent="0.25">
      <c r="A49" s="50" t="s">
        <v>3</v>
      </c>
      <c r="B49" s="51" t="s">
        <v>36</v>
      </c>
      <c r="C49" s="80"/>
      <c r="D49" s="81" t="s">
        <v>89</v>
      </c>
      <c r="E49" s="77" t="s">
        <v>8</v>
      </c>
      <c r="F49" s="71">
        <f>F50</f>
        <v>0</v>
      </c>
      <c r="G49" s="130"/>
      <c r="H49" s="103"/>
      <c r="I49" s="83"/>
      <c r="J49" s="83"/>
      <c r="K49" s="6"/>
      <c r="L49" s="6"/>
    </row>
    <row r="50" spans="1:15" s="2" customFormat="1" ht="30.75" customHeight="1" x14ac:dyDescent="0.25">
      <c r="A50" s="137"/>
      <c r="B50" s="153" t="s">
        <v>83</v>
      </c>
      <c r="C50" s="138"/>
      <c r="D50" s="36">
        <v>11</v>
      </c>
      <c r="E50" s="120"/>
      <c r="F50" s="139">
        <f>E50*D50</f>
        <v>0</v>
      </c>
      <c r="G50" s="131"/>
      <c r="H50" s="92"/>
      <c r="I50" s="83"/>
      <c r="J50" s="83"/>
      <c r="K50" s="6"/>
      <c r="L50" s="6"/>
      <c r="M50" s="23"/>
      <c r="N50" s="23"/>
      <c r="O50" s="23"/>
    </row>
    <row r="51" spans="1:15" s="17" customFormat="1" ht="15" x14ac:dyDescent="0.25">
      <c r="A51" s="48" t="s">
        <v>4</v>
      </c>
      <c r="B51" s="49" t="s">
        <v>56</v>
      </c>
      <c r="C51" s="78" t="s">
        <v>5</v>
      </c>
      <c r="D51" s="140" t="s">
        <v>86</v>
      </c>
      <c r="E51" s="79" t="s">
        <v>8</v>
      </c>
      <c r="F51" s="72">
        <f>SUM(F52:F54)</f>
        <v>0</v>
      </c>
      <c r="G51" s="130"/>
      <c r="H51" s="103"/>
      <c r="I51" s="83"/>
      <c r="J51" s="83"/>
      <c r="K51" s="6"/>
      <c r="L51" s="6"/>
    </row>
    <row r="52" spans="1:15" s="2" customFormat="1" ht="15" x14ac:dyDescent="0.25">
      <c r="A52" s="137"/>
      <c r="B52" s="39" t="s">
        <v>77</v>
      </c>
      <c r="C52" s="138">
        <v>1</v>
      </c>
      <c r="D52" s="36">
        <v>7</v>
      </c>
      <c r="E52" s="120"/>
      <c r="F52" s="139">
        <f>E52*D52</f>
        <v>0</v>
      </c>
      <c r="G52" s="131"/>
      <c r="H52" s="92"/>
      <c r="I52" s="83"/>
      <c r="J52" s="83"/>
      <c r="K52" s="6"/>
      <c r="L52" s="6"/>
      <c r="M52" s="23"/>
      <c r="N52" s="23"/>
      <c r="O52" s="23"/>
    </row>
    <row r="53" spans="1:15" s="2" customFormat="1" ht="15" x14ac:dyDescent="0.25">
      <c r="A53" s="137"/>
      <c r="B53" s="39" t="s">
        <v>90</v>
      </c>
      <c r="C53" s="138">
        <v>1</v>
      </c>
      <c r="D53" s="36">
        <v>4</v>
      </c>
      <c r="E53" s="120"/>
      <c r="F53" s="139">
        <f t="shared" ref="F53:F56" si="4">E53*D53</f>
        <v>0</v>
      </c>
      <c r="G53" s="131"/>
      <c r="H53" s="92"/>
      <c r="I53" s="83"/>
      <c r="J53" s="83"/>
      <c r="K53" s="6"/>
      <c r="L53" s="6"/>
      <c r="M53" s="23"/>
      <c r="N53" s="23"/>
      <c r="O53" s="23"/>
    </row>
    <row r="54" spans="1:15" s="2" customFormat="1" ht="15" x14ac:dyDescent="0.25">
      <c r="A54" s="137"/>
      <c r="B54" s="19" t="s">
        <v>91</v>
      </c>
      <c r="C54" s="138">
        <v>1</v>
      </c>
      <c r="D54" s="36">
        <v>1</v>
      </c>
      <c r="E54" s="120"/>
      <c r="F54" s="139">
        <f t="shared" si="4"/>
        <v>0</v>
      </c>
      <c r="G54" s="131"/>
      <c r="H54" s="92"/>
      <c r="I54" s="83"/>
      <c r="J54" s="83"/>
      <c r="K54" s="6"/>
      <c r="L54" s="6"/>
      <c r="M54" s="23"/>
      <c r="N54" s="23"/>
      <c r="O54" s="23"/>
    </row>
    <row r="55" spans="1:15" s="17" customFormat="1" ht="15" x14ac:dyDescent="0.25">
      <c r="A55" s="48" t="s">
        <v>35</v>
      </c>
      <c r="B55" s="49" t="s">
        <v>58</v>
      </c>
      <c r="C55" s="78"/>
      <c r="D55" s="140" t="s">
        <v>86</v>
      </c>
      <c r="E55" s="79" t="s">
        <v>8</v>
      </c>
      <c r="F55" s="72">
        <f>SUM(F56:F56)</f>
        <v>0</v>
      </c>
      <c r="G55" s="130"/>
      <c r="H55" s="103"/>
      <c r="I55" s="83"/>
      <c r="J55" s="83"/>
      <c r="K55" s="6"/>
      <c r="L55" s="6"/>
    </row>
    <row r="56" spans="1:15" s="2" customFormat="1" ht="15" x14ac:dyDescent="0.25">
      <c r="A56" s="154"/>
      <c r="B56" s="147" t="s">
        <v>80</v>
      </c>
      <c r="C56" s="145">
        <v>1</v>
      </c>
      <c r="D56" s="36">
        <v>6</v>
      </c>
      <c r="E56" s="122"/>
      <c r="F56" s="139">
        <f t="shared" si="4"/>
        <v>0</v>
      </c>
      <c r="G56" s="131"/>
      <c r="H56" s="92"/>
      <c r="I56" s="83"/>
      <c r="J56" s="83"/>
      <c r="K56" s="6"/>
      <c r="L56" s="6"/>
      <c r="M56" s="23"/>
      <c r="N56" s="23"/>
      <c r="O56" s="23"/>
    </row>
    <row r="57" spans="1:15" s="17" customFormat="1" ht="15" customHeight="1" x14ac:dyDescent="0.25">
      <c r="A57" s="64" t="s">
        <v>44</v>
      </c>
      <c r="B57" s="65" t="s">
        <v>38</v>
      </c>
      <c r="C57" s="75"/>
      <c r="D57" s="140" t="s">
        <v>86</v>
      </c>
      <c r="E57" s="76" t="s">
        <v>8</v>
      </c>
      <c r="F57" s="74">
        <f>SUM(F58:F58)</f>
        <v>0</v>
      </c>
      <c r="G57" s="130"/>
      <c r="H57" s="103"/>
      <c r="I57" s="83"/>
      <c r="J57" s="83"/>
      <c r="K57" s="6"/>
      <c r="L57" s="6"/>
      <c r="M57" s="23"/>
      <c r="N57" s="24"/>
      <c r="O57" s="23"/>
    </row>
    <row r="58" spans="1:15" s="17" customFormat="1" ht="15" customHeight="1" thickBot="1" x14ac:dyDescent="0.3">
      <c r="A58" s="150"/>
      <c r="B58" s="155" t="s">
        <v>39</v>
      </c>
      <c r="C58" s="151"/>
      <c r="D58" s="36">
        <v>1</v>
      </c>
      <c r="E58" s="122"/>
      <c r="F58" s="156">
        <f>E58*D58</f>
        <v>0</v>
      </c>
      <c r="G58" s="131"/>
      <c r="H58" s="92"/>
      <c r="I58" s="85"/>
      <c r="J58" s="85"/>
      <c r="K58" s="25"/>
      <c r="L58" s="26"/>
      <c r="M58" s="24"/>
      <c r="N58" s="27"/>
      <c r="O58" s="23"/>
    </row>
    <row r="59" spans="1:15" ht="18.75" customHeight="1" thickBot="1" x14ac:dyDescent="0.3">
      <c r="A59" s="157" t="s">
        <v>99</v>
      </c>
      <c r="B59" s="56"/>
      <c r="C59" s="57"/>
      <c r="D59" s="57"/>
      <c r="E59" s="58"/>
      <c r="F59" s="158">
        <f>F5+F29+F48</f>
        <v>0</v>
      </c>
      <c r="G59" s="127"/>
      <c r="H59" s="106"/>
      <c r="I59" s="105"/>
      <c r="J59" s="105"/>
      <c r="K59" s="28"/>
      <c r="L59" s="28"/>
    </row>
    <row r="60" spans="1:15" s="30" customFormat="1" ht="30.75" customHeight="1" thickBot="1" x14ac:dyDescent="0.3">
      <c r="A60" s="55" t="s">
        <v>6</v>
      </c>
      <c r="B60" s="56"/>
      <c r="C60" s="57"/>
      <c r="D60" s="57"/>
      <c r="E60" s="58"/>
      <c r="F60" s="159">
        <f>F59/11</f>
        <v>0</v>
      </c>
      <c r="G60" s="126"/>
      <c r="H60" s="107"/>
      <c r="J60" s="29"/>
      <c r="K60" s="29"/>
      <c r="L60" s="29"/>
    </row>
    <row r="61" spans="1:15" ht="37.5" customHeight="1" thickBot="1" x14ac:dyDescent="0.3">
      <c r="A61" s="184" t="s">
        <v>93</v>
      </c>
      <c r="B61" s="185"/>
      <c r="C61" s="185"/>
      <c r="D61" s="185"/>
      <c r="E61" s="185"/>
      <c r="F61" s="160">
        <f>F59</f>
        <v>0</v>
      </c>
      <c r="G61" s="127"/>
      <c r="H61" s="42"/>
    </row>
    <row r="62" spans="1:15" s="11" customFormat="1" ht="27" customHeight="1" x14ac:dyDescent="0.25">
      <c r="A62" s="114" t="s">
        <v>40</v>
      </c>
      <c r="B62" s="115"/>
      <c r="C62" s="121"/>
      <c r="D62" s="121"/>
      <c r="E62" s="121"/>
      <c r="F62" s="117"/>
      <c r="G62" s="128"/>
      <c r="H62" s="117"/>
      <c r="I62" s="43"/>
      <c r="J62" s="43"/>
    </row>
    <row r="63" spans="1:15" s="11" customFormat="1" ht="4.5" customHeight="1" thickBot="1" x14ac:dyDescent="0.3">
      <c r="G63" s="128"/>
      <c r="H63" s="117"/>
      <c r="I63" s="43"/>
      <c r="J63" s="43"/>
    </row>
    <row r="64" spans="1:15" ht="37.5" customHeight="1" thickBot="1" x14ac:dyDescent="0.3">
      <c r="A64" s="166" t="s">
        <v>94</v>
      </c>
      <c r="B64" s="167"/>
      <c r="C64" s="167"/>
      <c r="D64" s="167"/>
      <c r="E64" s="167"/>
      <c r="F64" s="168"/>
      <c r="G64" s="124"/>
      <c r="H64" s="100"/>
    </row>
    <row r="65" spans="1:10" ht="26.25" thickBot="1" x14ac:dyDescent="0.3">
      <c r="A65" s="164" t="s">
        <v>0</v>
      </c>
      <c r="B65" s="165"/>
      <c r="C65" s="94" t="s">
        <v>33</v>
      </c>
      <c r="D65" s="86" t="s">
        <v>42</v>
      </c>
      <c r="E65" s="174" t="s">
        <v>102</v>
      </c>
      <c r="F65" s="175"/>
      <c r="G65" s="132"/>
      <c r="H65" s="108"/>
    </row>
    <row r="66" spans="1:10" ht="37.5" customHeight="1" thickBot="1" x14ac:dyDescent="0.3">
      <c r="A66" s="88" t="s">
        <v>25</v>
      </c>
      <c r="B66" s="89" t="s">
        <v>45</v>
      </c>
      <c r="C66" s="93">
        <v>1</v>
      </c>
      <c r="D66" s="119"/>
      <c r="E66" s="172">
        <f>D66*C66</f>
        <v>0</v>
      </c>
      <c r="F66" s="173"/>
      <c r="G66" s="136"/>
      <c r="H66" s="126"/>
    </row>
    <row r="67" spans="1:10" ht="37.5" customHeight="1" thickBot="1" x14ac:dyDescent="0.3">
      <c r="A67" s="88" t="s">
        <v>26</v>
      </c>
      <c r="B67" s="89" t="s">
        <v>46</v>
      </c>
      <c r="C67" s="93">
        <v>1</v>
      </c>
      <c r="D67" s="119"/>
      <c r="E67" s="172">
        <f t="shared" ref="E67:E69" si="5">D67*C67</f>
        <v>0</v>
      </c>
      <c r="F67" s="173"/>
      <c r="G67" s="136"/>
      <c r="H67" s="126"/>
    </row>
    <row r="68" spans="1:10" ht="37.5" customHeight="1" thickBot="1" x14ac:dyDescent="0.3">
      <c r="A68" s="88" t="s">
        <v>27</v>
      </c>
      <c r="B68" s="89" t="s">
        <v>47</v>
      </c>
      <c r="C68" s="93">
        <v>1</v>
      </c>
      <c r="D68" s="119"/>
      <c r="E68" s="172">
        <f t="shared" si="5"/>
        <v>0</v>
      </c>
      <c r="F68" s="173"/>
      <c r="G68" s="136"/>
      <c r="H68" s="126"/>
    </row>
    <row r="69" spans="1:10" ht="37.5" customHeight="1" thickBot="1" x14ac:dyDescent="0.3">
      <c r="A69" s="88" t="s">
        <v>28</v>
      </c>
      <c r="B69" s="89" t="s">
        <v>48</v>
      </c>
      <c r="C69" s="93">
        <v>1</v>
      </c>
      <c r="D69" s="119"/>
      <c r="E69" s="172">
        <f t="shared" si="5"/>
        <v>0</v>
      </c>
      <c r="F69" s="173"/>
      <c r="G69" s="136"/>
      <c r="H69" s="126"/>
    </row>
    <row r="70" spans="1:10" ht="37.5" customHeight="1" thickBot="1" x14ac:dyDescent="0.3">
      <c r="A70" s="184" t="s">
        <v>95</v>
      </c>
      <c r="B70" s="185"/>
      <c r="C70" s="185"/>
      <c r="D70" s="185"/>
      <c r="E70" s="186">
        <f>SUM(E66:E69)</f>
        <v>0</v>
      </c>
      <c r="F70" s="187"/>
      <c r="G70" s="127"/>
      <c r="H70" s="42"/>
      <c r="I70" s="109"/>
    </row>
    <row r="71" spans="1:10" s="11" customFormat="1" ht="14.25" customHeight="1" x14ac:dyDescent="0.25">
      <c r="A71" s="114" t="s">
        <v>40</v>
      </c>
      <c r="B71" s="115"/>
      <c r="C71" s="115"/>
      <c r="D71" s="115"/>
      <c r="E71" s="115"/>
      <c r="F71" s="116"/>
      <c r="G71" s="128"/>
      <c r="H71" s="117"/>
      <c r="I71" s="43"/>
      <c r="J71" s="43"/>
    </row>
    <row r="72" spans="1:10" ht="13.5" customHeight="1" thickBot="1" x14ac:dyDescent="0.3">
      <c r="A72" s="90"/>
      <c r="B72" s="91"/>
      <c r="C72" s="91"/>
      <c r="D72" s="91"/>
      <c r="E72" s="91"/>
      <c r="F72" s="42"/>
      <c r="G72" s="127"/>
      <c r="H72" s="42"/>
    </row>
    <row r="73" spans="1:10" ht="37.5" customHeight="1" thickBot="1" x14ac:dyDescent="0.3">
      <c r="A73" s="166" t="s">
        <v>96</v>
      </c>
      <c r="B73" s="167"/>
      <c r="C73" s="167"/>
      <c r="D73" s="167"/>
      <c r="E73" s="167"/>
      <c r="F73" s="168"/>
      <c r="G73" s="124"/>
      <c r="H73" s="100"/>
    </row>
    <row r="74" spans="1:10" ht="26.25" thickBot="1" x14ac:dyDescent="0.3">
      <c r="A74" s="164" t="s">
        <v>0</v>
      </c>
      <c r="B74" s="165"/>
      <c r="C74" s="94" t="s">
        <v>34</v>
      </c>
      <c r="D74" s="113" t="s">
        <v>42</v>
      </c>
      <c r="E74" s="174" t="s">
        <v>102</v>
      </c>
      <c r="F74" s="175"/>
      <c r="G74" s="132"/>
      <c r="H74" s="110"/>
      <c r="I74" s="44"/>
      <c r="J74" s="110"/>
    </row>
    <row r="75" spans="1:10" ht="37.5" customHeight="1" thickBot="1" x14ac:dyDescent="0.3">
      <c r="A75" s="88" t="s">
        <v>29</v>
      </c>
      <c r="B75" s="89" t="s">
        <v>49</v>
      </c>
      <c r="C75" s="37">
        <f>C66*12</f>
        <v>12</v>
      </c>
      <c r="D75" s="119"/>
      <c r="E75" s="172">
        <f>C75*D75</f>
        <v>0</v>
      </c>
      <c r="F75" s="173"/>
      <c r="G75" s="136"/>
      <c r="H75" s="126"/>
      <c r="I75" s="44"/>
      <c r="J75" s="44"/>
    </row>
    <row r="76" spans="1:10" ht="37.5" customHeight="1" thickBot="1" x14ac:dyDescent="0.3">
      <c r="A76" s="88" t="s">
        <v>30</v>
      </c>
      <c r="B76" s="89" t="s">
        <v>50</v>
      </c>
      <c r="C76" s="37">
        <f>C67*12</f>
        <v>12</v>
      </c>
      <c r="D76" s="119"/>
      <c r="E76" s="172">
        <f t="shared" ref="E76:E78" si="6">C76*D76</f>
        <v>0</v>
      </c>
      <c r="F76" s="173"/>
      <c r="G76" s="136"/>
      <c r="H76" s="126"/>
      <c r="I76" s="44"/>
      <c r="J76" s="44"/>
    </row>
    <row r="77" spans="1:10" ht="37.5" customHeight="1" thickBot="1" x14ac:dyDescent="0.3">
      <c r="A77" s="88" t="s">
        <v>31</v>
      </c>
      <c r="B77" s="89" t="s">
        <v>51</v>
      </c>
      <c r="C77" s="37">
        <f t="shared" ref="C77:C78" si="7">C68*12</f>
        <v>12</v>
      </c>
      <c r="D77" s="119"/>
      <c r="E77" s="172">
        <f t="shared" si="6"/>
        <v>0</v>
      </c>
      <c r="F77" s="173"/>
      <c r="G77" s="136"/>
      <c r="H77" s="126"/>
      <c r="I77" s="44"/>
      <c r="J77" s="44"/>
    </row>
    <row r="78" spans="1:10" ht="37.5" customHeight="1" thickBot="1" x14ac:dyDescent="0.3">
      <c r="A78" s="88" t="s">
        <v>32</v>
      </c>
      <c r="B78" s="89" t="s">
        <v>52</v>
      </c>
      <c r="C78" s="37">
        <f t="shared" si="7"/>
        <v>12</v>
      </c>
      <c r="D78" s="119"/>
      <c r="E78" s="172">
        <f t="shared" si="6"/>
        <v>0</v>
      </c>
      <c r="F78" s="173"/>
      <c r="G78" s="136"/>
      <c r="H78" s="126"/>
      <c r="I78" s="44"/>
      <c r="J78" s="44"/>
    </row>
    <row r="79" spans="1:10" ht="37.5" customHeight="1" thickBot="1" x14ac:dyDescent="0.3">
      <c r="A79" s="184" t="s">
        <v>97</v>
      </c>
      <c r="B79" s="185"/>
      <c r="C79" s="185"/>
      <c r="D79" s="185"/>
      <c r="E79" s="186">
        <f>SUM(E75:E78)</f>
        <v>0</v>
      </c>
      <c r="F79" s="187"/>
      <c r="G79" s="127"/>
      <c r="H79" s="42"/>
    </row>
    <row r="80" spans="1:10" s="11" customFormat="1" ht="14.25" customHeight="1" x14ac:dyDescent="0.25">
      <c r="A80" s="114" t="s">
        <v>40</v>
      </c>
      <c r="B80" s="115"/>
      <c r="C80" s="115"/>
      <c r="D80" s="115"/>
      <c r="E80" s="115"/>
      <c r="F80" s="116"/>
      <c r="G80" s="128"/>
      <c r="H80" s="117"/>
      <c r="I80" s="43"/>
      <c r="J80" s="43"/>
    </row>
    <row r="81" spans="1:8" ht="13.5" customHeight="1" thickBot="1" x14ac:dyDescent="0.3">
      <c r="A81" s="40"/>
      <c r="B81" s="41"/>
      <c r="C81" s="41"/>
      <c r="D81" s="41"/>
      <c r="E81" s="41"/>
      <c r="F81" s="42"/>
      <c r="G81" s="127"/>
      <c r="H81" s="42"/>
    </row>
    <row r="82" spans="1:8" ht="24.75" customHeight="1" thickBot="1" x14ac:dyDescent="0.3">
      <c r="A82" s="169" t="s">
        <v>71</v>
      </c>
      <c r="B82" s="170"/>
      <c r="C82" s="170"/>
      <c r="D82" s="170"/>
      <c r="E82" s="170"/>
      <c r="F82" s="171"/>
      <c r="G82" s="134"/>
      <c r="H82" s="111"/>
    </row>
    <row r="83" spans="1:8" ht="56.25" customHeight="1" thickBot="1" x14ac:dyDescent="0.3">
      <c r="A83" s="161" t="s">
        <v>98</v>
      </c>
      <c r="B83" s="162"/>
      <c r="C83" s="162"/>
      <c r="D83" s="162"/>
      <c r="E83" s="163"/>
      <c r="F83" s="118">
        <f>E79+F61+E70</f>
        <v>0</v>
      </c>
      <c r="G83" s="135"/>
      <c r="H83" s="112"/>
    </row>
    <row r="84" spans="1:8" ht="21" x14ac:dyDescent="0.25">
      <c r="A84" s="95" t="s">
        <v>24</v>
      </c>
    </row>
    <row r="85" spans="1:8" ht="21" x14ac:dyDescent="0.25">
      <c r="A85" s="96"/>
    </row>
  </sheetData>
  <sheetProtection formatCells="0" formatColumns="0" formatRows="0" insertColumns="0" insertRows="0" insertHyperlinks="0" deleteColumns="0" deleteRows="0"/>
  <mergeCells count="25">
    <mergeCell ref="A64:F64"/>
    <mergeCell ref="E70:F70"/>
    <mergeCell ref="A70:D70"/>
    <mergeCell ref="E79:F79"/>
    <mergeCell ref="A79:D79"/>
    <mergeCell ref="E74:F74"/>
    <mergeCell ref="A1:F1"/>
    <mergeCell ref="A2:F2"/>
    <mergeCell ref="A3:F3"/>
    <mergeCell ref="A4:B4"/>
    <mergeCell ref="A61:E61"/>
    <mergeCell ref="A83:E83"/>
    <mergeCell ref="A74:B74"/>
    <mergeCell ref="A73:F73"/>
    <mergeCell ref="A65:B65"/>
    <mergeCell ref="A82:F82"/>
    <mergeCell ref="E66:F66"/>
    <mergeCell ref="E67:F67"/>
    <mergeCell ref="E68:F68"/>
    <mergeCell ref="E69:F69"/>
    <mergeCell ref="E75:F75"/>
    <mergeCell ref="E76:F76"/>
    <mergeCell ref="E77:F77"/>
    <mergeCell ref="E78:F78"/>
    <mergeCell ref="E65:F65"/>
  </mergeCells>
  <pageMargins left="0.31496062992125984" right="0.31496062992125984" top="0" bottom="0.19685039370078741" header="0.11811023622047245" footer="0.11811023622047245"/>
  <pageSetup paperSize="9" scale="65" fitToHeight="0" orientation="portrait" r:id="rId1"/>
  <headerFooter scaleWithDoc="0">
    <oddHeader>&amp;Rpříloha č. 7 smlouvy .......................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Stanovení hodnoty zakázky</vt:lpstr>
      <vt:lpstr>'Stanovení hodnoty zakázky'!Názvy_tisku</vt:lpstr>
      <vt:lpstr>'Stanovení hodnoty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</dc:creator>
  <cp:lastModifiedBy>Bc. Alice Růžičková</cp:lastModifiedBy>
  <cp:lastPrinted>2024-11-12T05:31:32Z</cp:lastPrinted>
  <dcterms:created xsi:type="dcterms:W3CDTF">2014-01-20T21:19:09Z</dcterms:created>
  <dcterms:modified xsi:type="dcterms:W3CDTF">2024-11-18T07:49:47Z</dcterms:modified>
</cp:coreProperties>
</file>