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as.mladek\Desktop\"/>
    </mc:Choice>
  </mc:AlternateContent>
  <bookViews>
    <workbookView xWindow="0" yWindow="0" windowWidth="0" windowHeight="0"/>
  </bookViews>
  <sheets>
    <sheet name="Rekapitulace stavby" sheetId="1" r:id="rId1"/>
    <sheet name="SO 01.1 - Odstranění sedi..." sheetId="2" r:id="rId2"/>
    <sheet name="SO 01.2 - Odstranění sedi..." sheetId="3" r:id="rId3"/>
    <sheet name="SO 02.1 - Odstranění sedi..." sheetId="4" r:id="rId4"/>
    <sheet name="SO 02.2 - Odstranění sedi..." sheetId="5" r:id="rId5"/>
    <sheet name="VRN - Vedlejší a ostatní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01.1 - Odstranění sedi...'!$C$117:$K$167</definedName>
    <definedName name="_xlnm.Print_Area" localSheetId="1">'SO 01.1 - Odstranění sedi...'!$C$4:$J$39,'SO 01.1 - Odstranění sedi...'!$C$50:$J$76,'SO 01.1 - Odstranění sedi...'!$C$82:$J$99,'SO 01.1 - Odstranění sedi...'!$C$105:$J$167</definedName>
    <definedName name="_xlnm.Print_Titles" localSheetId="1">'SO 01.1 - Odstranění sedi...'!$117:$117</definedName>
    <definedName name="_xlnm._FilterDatabase" localSheetId="2" hidden="1">'SO 01.2 - Odstranění sedi...'!$C$117:$K$132</definedName>
    <definedName name="_xlnm.Print_Area" localSheetId="2">'SO 01.2 - Odstranění sedi...'!$C$4:$J$39,'SO 01.2 - Odstranění sedi...'!$C$50:$J$76,'SO 01.2 - Odstranění sedi...'!$C$82:$J$99,'SO 01.2 - Odstranění sedi...'!$C$105:$J$132</definedName>
    <definedName name="_xlnm.Print_Titles" localSheetId="2">'SO 01.2 - Odstranění sedi...'!$117:$117</definedName>
    <definedName name="_xlnm._FilterDatabase" localSheetId="3" hidden="1">'SO 02.1 - Odstranění sedi...'!$C$117:$K$186</definedName>
    <definedName name="_xlnm.Print_Area" localSheetId="3">'SO 02.1 - Odstranění sedi...'!$C$4:$J$39,'SO 02.1 - Odstranění sedi...'!$C$50:$J$76,'SO 02.1 - Odstranění sedi...'!$C$82:$J$99,'SO 02.1 - Odstranění sedi...'!$C$105:$J$186</definedName>
    <definedName name="_xlnm.Print_Titles" localSheetId="3">'SO 02.1 - Odstranění sedi...'!$117:$117</definedName>
    <definedName name="_xlnm._FilterDatabase" localSheetId="4" hidden="1">'SO 02.2 - Odstranění sedi...'!$C$117:$K$135</definedName>
    <definedName name="_xlnm.Print_Area" localSheetId="4">'SO 02.2 - Odstranění sedi...'!$C$4:$J$39,'SO 02.2 - Odstranění sedi...'!$C$50:$J$76,'SO 02.2 - Odstranění sedi...'!$C$82:$J$99,'SO 02.2 - Odstranění sedi...'!$C$105:$J$135</definedName>
    <definedName name="_xlnm.Print_Titles" localSheetId="4">'SO 02.2 - Odstranění sedi...'!$117:$117</definedName>
    <definedName name="_xlnm._FilterDatabase" localSheetId="5" hidden="1">'VRN - Vedlejší a ostatní ...'!$C$122:$K$221</definedName>
    <definedName name="_xlnm.Print_Area" localSheetId="5">'VRN - Vedlejší a ostatní ...'!$C$4:$J$39,'VRN - Vedlejší a ostatní ...'!$C$50:$J$76,'VRN - Vedlejší a ostatní ...'!$C$82:$J$104,'VRN - Vedlejší a ostatní ...'!$C$110:$J$221</definedName>
    <definedName name="_xlnm.Print_Titles" localSheetId="5">'VRN - Vedlejší a ostatní ...'!$122:$122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T208"/>
  <c r="R209"/>
  <c r="R208"/>
  <c r="P209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89"/>
  <c r="E7"/>
  <c r="E85"/>
  <c i="5" r="J37"/>
  <c r="J36"/>
  <c i="1" r="AY98"/>
  <c i="5" r="J35"/>
  <c i="1" r="AX98"/>
  <c i="5" r="BI132"/>
  <c r="BH132"/>
  <c r="BG132"/>
  <c r="BF132"/>
  <c r="T132"/>
  <c r="R132"/>
  <c r="P132"/>
  <c r="BI129"/>
  <c r="BH129"/>
  <c r="BG129"/>
  <c r="BF129"/>
  <c r="T129"/>
  <c r="R129"/>
  <c r="P129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89"/>
  <c r="E7"/>
  <c r="E108"/>
  <c i="4" r="J37"/>
  <c r="J36"/>
  <c i="1" r="AY97"/>
  <c i="4" r="J35"/>
  <c i="1" r="AX97"/>
  <c i="4"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89"/>
  <c r="E7"/>
  <c r="E108"/>
  <c i="3" r="J37"/>
  <c r="J36"/>
  <c i="1" r="AY96"/>
  <c i="3" r="J35"/>
  <c i="1" r="AX96"/>
  <c i="3"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89"/>
  <c r="E7"/>
  <c r="E108"/>
  <c i="2" r="J37"/>
  <c r="J36"/>
  <c i="1" r="AY95"/>
  <c i="2" r="J35"/>
  <c i="1" r="AX95"/>
  <c i="2"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108"/>
  <c i="1" r="L90"/>
  <c r="AM90"/>
  <c r="AM89"/>
  <c r="L89"/>
  <c r="AM87"/>
  <c r="L87"/>
  <c r="L85"/>
  <c r="L84"/>
  <c i="2" r="BK164"/>
  <c r="BK156"/>
  <c r="BK148"/>
  <c r="J133"/>
  <c r="J143"/>
  <c r="BK121"/>
  <c i="3" r="BK121"/>
  <c r="BK129"/>
  <c i="4" r="J172"/>
  <c r="BK155"/>
  <c r="BK133"/>
  <c r="J177"/>
  <c r="BK151"/>
  <c r="J167"/>
  <c r="J147"/>
  <c r="BK142"/>
  <c i="5" r="J132"/>
  <c r="BK129"/>
  <c i="6" r="BK193"/>
  <c r="BK141"/>
  <c r="J209"/>
  <c r="J161"/>
  <c r="BK146"/>
  <c r="BK214"/>
  <c r="BK171"/>
  <c r="BK126"/>
  <c r="J175"/>
  <c r="BK131"/>
  <c i="2" r="BK160"/>
  <c r="J156"/>
  <c r="BK143"/>
  <c r="J128"/>
  <c r="BK128"/>
  <c i="1" r="AS94"/>
  <c i="4" r="BK180"/>
  <c r="BK163"/>
  <c r="J138"/>
  <c r="J184"/>
  <c r="J159"/>
  <c r="BK128"/>
  <c r="BK159"/>
  <c r="BK125"/>
  <c i="5" r="J129"/>
  <c i="6" r="BK209"/>
  <c r="J198"/>
  <c r="J183"/>
  <c r="BK136"/>
  <c r="J214"/>
  <c r="BK183"/>
  <c r="J126"/>
  <c r="J204"/>
  <c r="J179"/>
  <c r="BK179"/>
  <c r="J146"/>
  <c i="2" r="J160"/>
  <c r="BK152"/>
  <c r="J148"/>
  <c r="J139"/>
  <c r="J125"/>
  <c r="J121"/>
  <c i="3" r="J129"/>
  <c r="J121"/>
  <c i="4" r="BK184"/>
  <c r="BK167"/>
  <c r="J142"/>
  <c r="J125"/>
  <c r="BK172"/>
  <c r="J133"/>
  <c r="J163"/>
  <c r="BK138"/>
  <c i="5" r="BK121"/>
  <c r="J121"/>
  <c i="6" r="J201"/>
  <c r="BK161"/>
  <c r="J131"/>
  <c r="BK198"/>
  <c r="J171"/>
  <c r="BK152"/>
  <c r="J218"/>
  <c r="J193"/>
  <c r="J166"/>
  <c r="BK157"/>
  <c r="J136"/>
  <c i="2" r="J164"/>
  <c r="J152"/>
  <c r="BK139"/>
  <c r="BK133"/>
  <c r="BK125"/>
  <c i="3" r="J126"/>
  <c r="BK126"/>
  <c i="4" r="BK177"/>
  <c r="BK147"/>
  <c r="J128"/>
  <c r="J180"/>
  <c r="J155"/>
  <c r="BK121"/>
  <c r="J151"/>
  <c r="J121"/>
  <c i="5" r="BK132"/>
  <c i="6" r="BK204"/>
  <c r="BK166"/>
  <c r="BK218"/>
  <c r="BK188"/>
  <c r="J157"/>
  <c r="J141"/>
  <c r="BK201"/>
  <c r="BK175"/>
  <c r="J188"/>
  <c r="J152"/>
  <c i="2" l="1" r="R120"/>
  <c r="R119"/>
  <c r="R118"/>
  <c i="3" r="P120"/>
  <c r="P119"/>
  <c r="P118"/>
  <c i="1" r="AU96"/>
  <c i="4" r="T120"/>
  <c r="T119"/>
  <c r="T118"/>
  <c i="5" r="P120"/>
  <c r="P119"/>
  <c r="P118"/>
  <c i="1" r="AU98"/>
  <c i="2" r="P120"/>
  <c r="P119"/>
  <c r="P118"/>
  <c i="1" r="AU95"/>
  <c i="3" r="BK120"/>
  <c r="J120"/>
  <c r="J98"/>
  <c i="4" r="BK120"/>
  <c r="J120"/>
  <c r="J98"/>
  <c i="5" r="R120"/>
  <c r="R119"/>
  <c r="R118"/>
  <c i="6" r="P125"/>
  <c r="P124"/>
  <c r="P123"/>
  <c i="1" r="AU99"/>
  <c i="6" r="BK151"/>
  <c r="J151"/>
  <c r="J99"/>
  <c r="R151"/>
  <c r="R165"/>
  <c r="P187"/>
  <c i="2" r="BK120"/>
  <c r="J120"/>
  <c r="J98"/>
  <c i="3" r="T120"/>
  <c r="T119"/>
  <c r="T118"/>
  <c i="4" r="R120"/>
  <c r="R119"/>
  <c r="R118"/>
  <c i="5" r="T120"/>
  <c r="T119"/>
  <c r="T118"/>
  <c i="6" r="T125"/>
  <c r="T151"/>
  <c r="P165"/>
  <c r="BK187"/>
  <c r="J187"/>
  <c r="J101"/>
  <c r="T187"/>
  <c r="P213"/>
  <c i="2" r="T120"/>
  <c r="T119"/>
  <c r="T118"/>
  <c i="3" r="R120"/>
  <c r="R119"/>
  <c r="R118"/>
  <c i="4" r="P120"/>
  <c r="P119"/>
  <c r="P118"/>
  <c i="1" r="AU97"/>
  <c i="5" r="BK120"/>
  <c r="J120"/>
  <c r="J98"/>
  <c i="6" r="BK125"/>
  <c r="J125"/>
  <c r="J98"/>
  <c r="R125"/>
  <c r="P151"/>
  <c r="BK165"/>
  <c r="J165"/>
  <c r="J100"/>
  <c r="T165"/>
  <c r="R187"/>
  <c r="BK213"/>
  <c r="J213"/>
  <c r="J103"/>
  <c r="R213"/>
  <c r="T213"/>
  <c r="BK208"/>
  <c r="J208"/>
  <c r="J102"/>
  <c r="E113"/>
  <c r="J117"/>
  <c r="J120"/>
  <c r="BE126"/>
  <c r="BE166"/>
  <c r="F92"/>
  <c r="BE136"/>
  <c r="BE141"/>
  <c r="BE161"/>
  <c r="BE179"/>
  <c r="BE193"/>
  <c r="BE131"/>
  <c r="BE183"/>
  <c r="BE198"/>
  <c r="BE204"/>
  <c r="BE209"/>
  <c r="BE214"/>
  <c r="BE218"/>
  <c r="BE146"/>
  <c r="BE152"/>
  <c r="BE157"/>
  <c r="BE171"/>
  <c r="BE175"/>
  <c r="BE188"/>
  <c r="BE201"/>
  <c i="5" r="E85"/>
  <c r="F92"/>
  <c r="J112"/>
  <c r="BE129"/>
  <c r="BE132"/>
  <c r="J115"/>
  <c r="BE121"/>
  <c i="4" r="BE121"/>
  <c r="BE128"/>
  <c r="BE138"/>
  <c r="J92"/>
  <c r="J112"/>
  <c r="BE125"/>
  <c r="BE133"/>
  <c r="BE155"/>
  <c r="BE167"/>
  <c r="E85"/>
  <c r="F92"/>
  <c r="BE142"/>
  <c r="BE172"/>
  <c r="BE177"/>
  <c r="BE180"/>
  <c r="BE184"/>
  <c r="BE147"/>
  <c r="BE151"/>
  <c r="BE159"/>
  <c r="BE163"/>
  <c i="3" r="E85"/>
  <c r="F92"/>
  <c r="BE121"/>
  <c r="J112"/>
  <c r="BE129"/>
  <c r="J115"/>
  <c r="BE126"/>
  <c i="2" r="J92"/>
  <c r="BE139"/>
  <c r="J89"/>
  <c r="BE121"/>
  <c r="BE125"/>
  <c r="BE133"/>
  <c r="E85"/>
  <c r="F92"/>
  <c r="BE128"/>
  <c r="BE143"/>
  <c r="BE148"/>
  <c r="BE152"/>
  <c r="BE156"/>
  <c r="BE160"/>
  <c r="BE164"/>
  <c r="F35"/>
  <c i="1" r="BB95"/>
  <c i="2" r="F37"/>
  <c i="1" r="BD95"/>
  <c i="4" r="F35"/>
  <c i="1" r="BB97"/>
  <c i="5" r="F35"/>
  <c i="1" r="BB98"/>
  <c i="5" r="F34"/>
  <c i="1" r="BA98"/>
  <c i="6" r="F35"/>
  <c i="1" r="BB99"/>
  <c i="2" r="F34"/>
  <c i="1" r="BA95"/>
  <c i="3" r="F36"/>
  <c i="1" r="BC96"/>
  <c i="3" r="F34"/>
  <c i="1" r="BA96"/>
  <c i="4" r="F34"/>
  <c i="1" r="BA97"/>
  <c i="4" r="F36"/>
  <c i="1" r="BC97"/>
  <c i="6" r="F36"/>
  <c i="1" r="BC99"/>
  <c i="2" r="J34"/>
  <c i="1" r="AW95"/>
  <c i="3" r="J34"/>
  <c i="1" r="AW96"/>
  <c i="3" r="F35"/>
  <c i="1" r="BB96"/>
  <c i="4" r="J34"/>
  <c i="1" r="AW97"/>
  <c i="5" r="F37"/>
  <c i="1" r="BD98"/>
  <c i="5" r="J34"/>
  <c i="1" r="AW98"/>
  <c i="6" r="J34"/>
  <c i="1" r="AW99"/>
  <c i="2" r="F36"/>
  <c i="1" r="BC95"/>
  <c i="3" r="F37"/>
  <c i="1" r="BD96"/>
  <c i="4" r="F37"/>
  <c i="1" r="BD97"/>
  <c i="5" r="F36"/>
  <c i="1" r="BC98"/>
  <c i="6" r="F34"/>
  <c i="1" r="BA99"/>
  <c i="6" r="F37"/>
  <c i="1" r="BD99"/>
  <c i="6" l="1" r="R124"/>
  <c r="R123"/>
  <c r="T124"/>
  <c r="T123"/>
  <c i="4" r="BK119"/>
  <c r="J119"/>
  <c r="J97"/>
  <c i="6" r="BK124"/>
  <c r="J124"/>
  <c r="J97"/>
  <c i="3" r="BK119"/>
  <c r="J119"/>
  <c r="J97"/>
  <c i="5" r="BK119"/>
  <c r="J119"/>
  <c r="J97"/>
  <c i="2" r="BK119"/>
  <c r="J119"/>
  <c r="J97"/>
  <c r="F33"/>
  <c i="1" r="AZ95"/>
  <c i="4" r="F33"/>
  <c i="1" r="AZ97"/>
  <c i="6" r="J33"/>
  <c i="1" r="AV99"/>
  <c r="AT99"/>
  <c r="AU94"/>
  <c i="3" r="J33"/>
  <c i="1" r="AV96"/>
  <c r="AT96"/>
  <c i="4" r="J33"/>
  <c i="1" r="AV97"/>
  <c r="AT97"/>
  <c i="5" r="J33"/>
  <c i="1" r="AV98"/>
  <c r="AT98"/>
  <c r="BD94"/>
  <c r="W33"/>
  <c i="6" r="F33"/>
  <c i="1" r="AZ99"/>
  <c i="2" r="J33"/>
  <c i="1" r="AV95"/>
  <c r="AT95"/>
  <c i="5" r="F33"/>
  <c i="1" r="AZ98"/>
  <c r="BB94"/>
  <c r="AX94"/>
  <c r="BA94"/>
  <c r="AW94"/>
  <c r="AK30"/>
  <c r="BC94"/>
  <c r="W32"/>
  <c i="3" r="F33"/>
  <c i="1" r="AZ96"/>
  <c i="2" l="1" r="BK118"/>
  <c r="J118"/>
  <c r="J96"/>
  <c i="4" r="BK118"/>
  <c r="J118"/>
  <c r="J96"/>
  <c i="6" r="BK123"/>
  <c r="J123"/>
  <c r="J96"/>
  <c i="5" r="BK118"/>
  <c r="J118"/>
  <c i="3" r="BK118"/>
  <c r="J118"/>
  <c i="5" r="J30"/>
  <c i="1" r="AG98"/>
  <c r="W31"/>
  <c r="AZ94"/>
  <c r="W29"/>
  <c i="3" r="J30"/>
  <c i="1" r="AG96"/>
  <c r="AY94"/>
  <c r="W30"/>
  <c i="5" l="1" r="J39"/>
  <c i="3" r="J39"/>
  <c r="J96"/>
  <c i="5" r="J96"/>
  <c i="1" r="AN96"/>
  <c r="AN98"/>
  <c i="2" r="J30"/>
  <c i="1" r="AG95"/>
  <c r="AV94"/>
  <c r="AK29"/>
  <c i="6" r="J30"/>
  <c i="1" r="AG99"/>
  <c i="4" r="J30"/>
  <c i="1" r="AG97"/>
  <c i="4" l="1" r="J39"/>
  <c i="6" r="J39"/>
  <c i="2" r="J39"/>
  <c i="1" r="AN99"/>
  <c r="AN97"/>
  <c r="AN95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<sst xmlns="http://schemas.openxmlformats.org/spreadsheetml/2006/main">
  <si>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</si>
  <si>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</si>
  <si>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</si>
  <si>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</si>
  <si>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</si>
  <si>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{a75e3eb7-ec33-49da-a07d-ca485669b211}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</si>
  <si>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</si>
  <si>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</si>
  <si>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</si>
  <si>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</si>
  <si>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</si>
  <si>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</si>
  <si>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</si>
  <si>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</si>
  <si>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996-01-02-VRN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</si>
  <si>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</si>
  <si>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</si>
  <si>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Chrudimka, Chrudim, odstranění nánosů v intravilánu ř. km 19,528 - 22,070 (zpracování PD a IČ)</t>
  </si>
  <si>
    <t>KSO:</t>
  </si>
  <si>
    <t>CC-CZ:</t>
  </si>
  <si>
    <t>Místo:</t>
  </si>
  <si>
    <t>v.t. Chrudimka ř. km 19,528 - 22,070</t>
  </si>
  <si>
    <t>Datum:</t>
  </si>
  <si>
    <t>5. 9. 2024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</si>
  <si>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</si>
  <si>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</si>
  <si>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</si>
  <si>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</si>
  <si>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</si>
  <si>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</si>
  <si>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</si>
  <si>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</si>
  <si>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</si>
  <si>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15053695</t>
  </si>
  <si>
    <t>Vodní zdroje Ekomonitor spol. s r. o.</t>
  </si>
  <si>
    <t>CZ15053695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</si>
  <si>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</si>
  <si>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</si>
  <si>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</si>
  <si>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</si>
  <si>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</si>
  <si>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</si>
  <si>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</si>
  <si>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</si>
  <si>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</si>
  <si>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</si>
  <si>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</si>
  <si>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</si>
  <si>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</si>
  <si>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</si>
  <si>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</si>
  <si>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</si>
  <si>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</si>
  <si>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</si>
  <si>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</si>
  <si>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</si>
  <si>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</si>
  <si>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</si>
  <si>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</si>
  <si>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</si>
  <si>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</si>
  <si>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</si>
  <si>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</si>
  <si>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</si>
  <si>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</si>
  <si>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</si>
  <si>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</si>
  <si>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</si>
  <si>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</si>
  <si>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</si>
  <si>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</si>
  <si>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</si>
  <si>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</si>
  <si>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</si>
  <si>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</si>
  <si>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</si>
  <si>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</si>
  <si>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</si>
  <si>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</si>
  <si>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</si>
  <si>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</si>
  <si>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</si>
  <si>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</si>
  <si>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</si>
  <si>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</si>
  <si>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</si>
  <si>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</si>
  <si>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Odstranění sedimentu z jezové zdrže v ř. km 21,978 – 22,070 - odstranění sedimentu</t>
  </si>
  <si>
    <t>STA</t>
  </si>
  <si>
    <t>1</t>
  </si>
  <si>
    <t>{b041b82e-0488-4bea-84db-24e50d9dfc23}</t>
  </si>
  <si>
    <t>2</t>
  </si>
  <si>
    <t>SO 01.2</t>
  </si>
  <si>
    <t>Odstranění sedimentu z jezové zdrže v ř. km 21,978 – 22,070 - odstranění náletových dřevin</t>
  </si>
  <si>
    <t>{521be6a4-30d3-4b48-a3ef-395cc4755dbc}</t>
  </si>
  <si>
    <t>SO 02.1</t>
  </si>
  <si>
    <t>Odstranění sedimentu a náletových dřevin v ř.km 21,420 – 21,978 - odstranění sedimentu</t>
  </si>
  <si>
    <t>{76d7b45d-186b-4cdb-9eef-5e5d494d29da}</t>
  </si>
  <si>
    <t>SO 02.2</t>
  </si>
  <si>
    <t>Odstranění sedimentu a náletových dřevin v ř.km 21,420 – 21,978 - odstranění náletových dřevin</t>
  </si>
  <si>
    <t>{30e37093-e8f2-4872-942c-8f6bcd0b9f4b}</t>
  </si>
  <si>
    <t>VRN</t>
  </si>
  <si>
    <t>Vedlejší a ostatní rozpočtové náklady</t>
  </si>
  <si>
    <t>VON</t>
  </si>
  <si>
    <t>{cdeeb7c3-c5af-40da-b05d-0c48fac46501}</t>
  </si>
  <si>
    <t>KRYCÍ LIST SOUPISU PRACÍ</t>
  </si>
  <si>
    <t>Objekt:</t>
  </si>
  <si>
    <t>SO 01.1 - Odstranění sedimentu z jezové zdrže v ř. km 21,978 – 22,070 - odstranění sedimentu</t>
  </si>
  <si>
    <t>v.t. Chrudimka ř. km 21,978 – 22,070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</si>
  <si>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</si>
  <si>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</si>
  <si>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</si>
  <si>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</si>
  <si>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</si>
  <si>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</si>
  <si>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</si>
  <si>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</si>
  <si>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</si>
  <si>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</si>
  <si>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</si>
  <si>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</si>
  <si>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</si>
  <si>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</si>
  <si>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</si>
  <si>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</si>
  <si>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</si>
  <si>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</si>
  <si>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</si>
  <si>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</si>
  <si>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</si>
  <si>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</si>
  <si>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</si>
  <si>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</si>
  <si>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</si>
  <si>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111103202-01</t>
  </si>
  <si>
    <t>Kosení travin a vodních rostlin (travního porostu) v rámci koryta vodního toku a břehů</t>
  </si>
  <si>
    <t>ha</t>
  </si>
  <si>
    <t>4</t>
  </si>
  <si>
    <t>1852629313</t>
  </si>
  <si>
    <t>PP</t>
  </si>
  <si>
    <t>P</t>
  </si>
  <si>
    <t>Poznámka k položce:_x000d_
- předpoklad kosení před započetím odstraňování sedimentů_x000d_
- viz D.01.0</t>
  </si>
  <si>
    <t>VV</t>
  </si>
  <si>
    <t>502/10000</t>
  </si>
  <si>
    <t>185803107-01</t>
  </si>
  <si>
    <t>Shrabání pokoseného vodního rostlinstva a travin z břehu i z vody s vodorovným či svislým přesunem a naložením na dopravní prostředek</t>
  </si>
  <si>
    <t>-1147160996</t>
  </si>
  <si>
    <t>0,05</t>
  </si>
  <si>
    <t>3</t>
  </si>
  <si>
    <t>124253101</t>
  </si>
  <si>
    <t>Vykopávky pro koryta vodotečí v hornině třídy těžitelnosti I skupiny 3 objem do 1000 m3 strojně</t>
  </si>
  <si>
    <t>m3</t>
  </si>
  <si>
    <t>-1493039025</t>
  </si>
  <si>
    <t>Vykopávky pro koryta vodotečí strojně v hornině třídy těžitelnosti I skupiny 3 přes 100 do 1 000 m3</t>
  </si>
  <si>
    <t>Online PSC</t>
  </si>
  <si>
    <t>https://podminky.urs.cz/item/CS_URS_2024_02/124253101</t>
  </si>
  <si>
    <t>Poznámka k položce:_x000d_
viz D.01.3</t>
  </si>
  <si>
    <t>331</t>
  </si>
  <si>
    <t>166151101</t>
  </si>
  <si>
    <t>Přehození neulehlého výkopku z horniny třídy těžitelnosti I skupiny 1 až 3 strojně</t>
  </si>
  <si>
    <t>1820246791</t>
  </si>
  <si>
    <t>Přehození neulehlého výkopku strojně z horniny třídy těžitelnosti I, skupiny 1 až 3</t>
  </si>
  <si>
    <t>https://podminky.urs.cz/item/CS_URS_2024_02/166151101</t>
  </si>
  <si>
    <t>236,68</t>
  </si>
  <si>
    <t>2*(331-236,68)</t>
  </si>
  <si>
    <t>Součet</t>
  </si>
  <si>
    <t>5</t>
  </si>
  <si>
    <t>162251101</t>
  </si>
  <si>
    <t>Vodorovné přemístění do 20 m výkopku/sypaniny z horniny třídy těžitelnosti I skupiny 1 až 3</t>
  </si>
  <si>
    <t>1257859525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</si>
  <si>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</si>
  <si>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https://podminky.urs.cz/item/CS_URS_2024_02/162251101</t>
  </si>
  <si>
    <t>(331-236,68)+331</t>
  </si>
  <si>
    <t>6</t>
  </si>
  <si>
    <t>171251101</t>
  </si>
  <si>
    <t>Uložení sypaniny do násypů nezhutněných strojně</t>
  </si>
  <si>
    <t>-2117078175</t>
  </si>
  <si>
    <t>Uložení sypanin do násypů strojně s rozprostřením sypaniny ve vrstvách a s hrubým urovnáním nezhutněných jakékoliv třídy těžitelnosti</t>
  </si>
  <si>
    <t>https://podminky.urs.cz/item/CS_URS_2024_02/171251101</t>
  </si>
  <si>
    <t>Poznámka k položce:_x000d_
- rozprostření sedimentu v ploše na svahu koryta vodního toku pro potřeby odvodnění a probírky</t>
  </si>
  <si>
    <t>7</t>
  </si>
  <si>
    <t>171251101-01</t>
  </si>
  <si>
    <t>Probírka rozprostřeného sedimentu s odstraněním nevhodných částic (komunální odpad, mrtvé dřevo, kořenové systémy vodních rostlin apod.)</t>
  </si>
  <si>
    <t>512</t>
  </si>
  <si>
    <t>-1233979734</t>
  </si>
  <si>
    <t xml:space="preserve">Probírka rozprostřeného sedimentu s odstraněním nevhodných částic (komunální odpad, mrtvé dřevo, kořenové systémy vodních rostlin apod.)
</t>
  </si>
  <si>
    <t xml:space="preserve">Poznámka k položce:_x000d_
- položka obsahuje probírku sedimentu rozhrnutého v ploše_x000d_
- třídění a nakládání nevhodných částic na přepravní prostředek _x000d_
_x000d_
</t>
  </si>
  <si>
    <t>8</t>
  </si>
  <si>
    <t>167151111</t>
  </si>
  <si>
    <t>Nakládání výkopku z hornin třídy těžitelnosti I skupiny 1 až 3 přes 100 m3</t>
  </si>
  <si>
    <t>543461982</t>
  </si>
  <si>
    <t>Nakládání, skládání a překládání neulehlého výkopku nebo sypaniny strojně nakládání, množství přes 100 m3, z hornin třídy těžitelnosti I, skupiny 1 až 3</t>
  </si>
  <si>
    <t>https://podminky.urs.cz/item/CS_URS_2024_02/167151111</t>
  </si>
  <si>
    <t>94,32+331</t>
  </si>
  <si>
    <t>9</t>
  </si>
  <si>
    <t>171201221-01</t>
  </si>
  <si>
    <t>Likvidace odstraňovaného sedimentu dle platné legislativy</t>
  </si>
  <si>
    <t>-1836085568</t>
  </si>
  <si>
    <t>Poznámka k položce:_x000d_
- položka zahrnuje přesun odtraňovaného sedimentu do místa finální likvidace včetně zajištění správních poplatků_x000d_
- likvidace dle platné legislativy v době realizace stavby_x000d_
- předpokladaná vzdálenost místa finální likvidace 10 km od místa stavby_x000d_
- kubatura sedimentu je udávána v rostlém stavu [m3]_x000d_
- viz D.01.0</t>
  </si>
  <si>
    <t>10</t>
  </si>
  <si>
    <t>171201221-02</t>
  </si>
  <si>
    <t>Likvidace nevhodných částic v rámci probírky sedimentu dle platné legislativy</t>
  </si>
  <si>
    <t>soubor</t>
  </si>
  <si>
    <t>-1970622405</t>
  </si>
  <si>
    <t>Poznámka k položce:_x000d_
- položka zahrnuje přesun odpadu do místa finální likvidace včetně zajištění správních poplatků_x000d_
- likvidace dle platné legislativy v době realizace stavby_x000d_
- předpokladaná vzdálenost místa finální likvidace do 10 km od místa stavby_x000d_
- předpoklad: probráním sedimentu bude vytříděno množství komunálního odpadu o hodnotě cca 0,60 tun (předpoklad 0,01% z celkové kubatury sedimentu)._x000d_
- viz D.01.0</t>
  </si>
  <si>
    <t>11</t>
  </si>
  <si>
    <t>171201221-03</t>
  </si>
  <si>
    <t>Likvidace posečeného travního porostu dle platné legislativy</t>
  </si>
  <si>
    <t>397339009</t>
  </si>
  <si>
    <t>Poznámka k položce:_x000d_
- položka zahrnuje přesun odpadu do místa finální likvidace včetně zajištění správních poplatků_x000d_
- likvidace dle platné legislativy v době realizace stavby_x000d_
- předpokladaná vzdálenost místa finální likvidace (kompostárna) do 10 km od místa stavby_x000d_
- předpokládané množství sečené vegetace je stanovena na hodnotu 0,34 tun (předpoklad 0,8 kg/m2)_x000d_
- viz D.01.0</t>
  </si>
  <si>
    <t>SO 01.2 - Odstranění sedimentu z jezové zdrže v ř. km 21,978 – 22,070 - odstranění náletových dřevin</t>
  </si>
  <si>
    <t>111251101</t>
  </si>
  <si>
    <t>Odstranění křovin a stromů průměru kmene do 100 mm i s kořeny sklonu terénu do 1:5 z celkové plochy do 100 m2 strojně</t>
  </si>
  <si>
    <t>m2</t>
  </si>
  <si>
    <t>-638001861</t>
  </si>
  <si>
    <t>Odstranění křovin a stromů s odstraněním kořenů strojně průměru kmene do 100 mm v rovině nebo ve svahu sklonu terénu do 1:5, při celkové ploše do 100 m2</t>
  </si>
  <si>
    <t>https://podminky.urs.cz/item/CS_URS_2024_02/111251101</t>
  </si>
  <si>
    <t>Poznámka k položce:_x000d_
viz D.01.0, SO 01_x000d_
V případě zasažení stávajícího opevnění kořenovým systémem odstraňované dřeviny bude provedeno ošetření arboricidem splňující legislativní předpisy.</t>
  </si>
  <si>
    <t>6+1*(0,25*0,25*3,14)</t>
  </si>
  <si>
    <t>162201401-01</t>
  </si>
  <si>
    <t>Vodorovné přemístění větví, kmenů nebo pařezů s naložením, složením a dopravou do 1000 m stromů, průměru kmene přes 100 do 300 mm</t>
  </si>
  <si>
    <t>kpl</t>
  </si>
  <si>
    <t>689699125</t>
  </si>
  <si>
    <t xml:space="preserve">4 </t>
  </si>
  <si>
    <t>171201231-01</t>
  </si>
  <si>
    <t>Likvidace vzniklé dřevní hmoty v rámci odstraňování náletových dřevin dle platné legislativy</t>
  </si>
  <si>
    <t>907001496</t>
  </si>
  <si>
    <t>Poznámka k položce:_x000d_
- položka zahrnuje přesun odpadu do místa finální likvidace včetně zajištění správních poplatků_x000d_
- likvidace dle platné legislativy v době realizace stavby_x000d_
- předpokladaná vzdálenost místa finální likvidace (kompostárna) do 10 km od místa stavby_x000d_
- předpokládané množství vzniklého dřevního materiálu je rovno 0,07 m3 (≈ 0,04 tun)_x000d_
- viz D.01.0</t>
  </si>
  <si>
    <t>SO 02.1 - Odstranění sedimentu a náletových dřevin v ř.km 21,420 – 21,978 - odstranění sedimentu</t>
  </si>
  <si>
    <t>v.t. Chrudimka ř. km 21,420 – 21,978</t>
  </si>
  <si>
    <t>-83552686</t>
  </si>
  <si>
    <t>Poznámka k položce:_x000d_
- předpoklad kosení před započetím odstraňování sedimentů_x000d_
-viz D.02.0</t>
  </si>
  <si>
    <t>4160/10000</t>
  </si>
  <si>
    <t>937417678</t>
  </si>
  <si>
    <t>0,416</t>
  </si>
  <si>
    <t>-526572936</t>
  </si>
  <si>
    <t>Poznámka k položce:_x000d_
viz D.02.3</t>
  </si>
  <si>
    <t>443</t>
  </si>
  <si>
    <t>-1117429390</t>
  </si>
  <si>
    <t>Poznámka k položce:_x000d_
-přehození sedimentu situovaného při levém břehu k pravému břehu</t>
  </si>
  <si>
    <t>2*(443-129,40)</t>
  </si>
  <si>
    <t>629211896</t>
  </si>
  <si>
    <t>443+(443-129,40)</t>
  </si>
  <si>
    <t>-2120919754</t>
  </si>
  <si>
    <t>-2041599134</t>
  </si>
  <si>
    <t>-498075223</t>
  </si>
  <si>
    <t>-2043110066</t>
  </si>
  <si>
    <t>Poznámka k položce:_x000d_
- položka zahrnuje přesun odtraňovaného sedimentu do místa finální likvidace včetně zajištění správních poplatků_x000d_
- likvidace dle platné legislativy v době realizace stavby_x000d_
- předpokladaná vzdálenost místa finální likvidace 10 km od místa stavby_x000d_
- kubatura sedimentu je udávána v rostlém stavu [m3]_x000d_
- viz D.02.0</t>
  </si>
  <si>
    <t>-1999445827</t>
  </si>
  <si>
    <t>Poznámka k položce:_x000d_
- položka zahrnuje přesun odpadu do místa finální likvidace včetně zajištění správních poplatků_x000d_
- likvidace dle platné legislativy v době realizace stavby_x000d_
- předpokladaná vzdálenost místa finální likvidace do 10 km od místa stavby_x000d_
- předpoklad: probráním sedimentu bude vytříděno množství komunálního odpadu o hodnotě cca 0,90 tun (předpoklad 0,01% z celkové kubatury sedimentu)._x000d_
- viz D.02.0</t>
  </si>
  <si>
    <t>548532615</t>
  </si>
  <si>
    <t>Poznámka k položce:_x000d_
- položka zahrnuje přesun odpadu do místa finální likvidace včetně zajištění správních poplatků_x000d_
- likvidace dle platné legislativy v době realizace stavby_x000d_
- předpokladaná vzdálenost místa finální likvidace (kompostárna) do 10 km od místa stavby_x000d_
- předpokládané množství sečené vegetace je stanovena na hodnotu 2,91 tun (předpoklad 0,8 kg/m2)_x000d_
- viz D.02.0</t>
  </si>
  <si>
    <t>181111112</t>
  </si>
  <si>
    <t>Plošná úprava terénu do 500 m2 zemina skupiny 1 až 4 nerovnosti přes 50 do 100 mm ve svahu přes 1:5 do 1:2</t>
  </si>
  <si>
    <t>306953847</t>
  </si>
  <si>
    <t>Plošná úprava terénu v zemině skupiny 1 až 4 s urovnáním povrchu bez doplnění ornice souvislé plochy do 500 m2 při nerovnostech terénu přes 50 do 100 mm na svahu přes 1:5 do 1:2</t>
  </si>
  <si>
    <t>https://podminky.urs.cz/item/CS_URS_2024_02/181111112</t>
  </si>
  <si>
    <t>Poznámka k položce:_x000d_
- viz D.02.0, D.02.1, D.02.2</t>
  </si>
  <si>
    <t>1087+905 "viz D.02.0"</t>
  </si>
  <si>
    <t>13</t>
  </si>
  <si>
    <t>182303112</t>
  </si>
  <si>
    <t>Doplnění zeminy nebo substrátu na travnatých plochách tl do 50 mm rovina ve svahu přes 1:5 do 1:2</t>
  </si>
  <si>
    <t>-687353505</t>
  </si>
  <si>
    <t>Doplnění zeminy nebo substrátu na travnatých plochách tloušťky do 50 mm na svahu přes 1:5 do 1:2</t>
  </si>
  <si>
    <t>https://podminky.urs.cz/item/CS_URS_2024_02/182303112</t>
  </si>
  <si>
    <t>Poznámka k položce:_x000d_
-předpoklad ohumusování svahů nad úrovní běžných průtoků v korytě vodního toku_x000d_
- tl. do 20 mm</t>
  </si>
  <si>
    <t>1992*2/3</t>
  </si>
  <si>
    <t>14</t>
  </si>
  <si>
    <t>M</t>
  </si>
  <si>
    <t>10371500</t>
  </si>
  <si>
    <t>substrát pro trávníky VL</t>
  </si>
  <si>
    <t>1462631537</t>
  </si>
  <si>
    <t>1328*0,02 'Přepočtené koeficientem množství</t>
  </si>
  <si>
    <t>15</t>
  </si>
  <si>
    <t>181451312</t>
  </si>
  <si>
    <t>Založení trávníku strojně v jedné operaci ve svahu přes 1:5 do 1:2</t>
  </si>
  <si>
    <t>1090006037</t>
  </si>
  <si>
    <t>Založení trávníku strojně výsevem včetně utažení na ploše na svahu přes 1:5 do 1:2</t>
  </si>
  <si>
    <t>https://podminky.urs.cz/item/CS_URS_2024_02/181451312</t>
  </si>
  <si>
    <t>1992</t>
  </si>
  <si>
    <t>16</t>
  </si>
  <si>
    <t>00572474</t>
  </si>
  <si>
    <t>osivo směs travní krajinná-svahová</t>
  </si>
  <si>
    <t>kg</t>
  </si>
  <si>
    <t>-2060823501</t>
  </si>
  <si>
    <t>1992*0,025 'Přepočtené koeficientem množství</t>
  </si>
  <si>
    <t>SO 02.2 - Odstranění sedimentu a náletových dřevin v ř.km 21,420 – 21,978 - odstranění náletových dřevin</t>
  </si>
  <si>
    <t>1561524420</t>
  </si>
  <si>
    <t>Poznámka k položce:_x000d_
viz D.02.0, SO 02_x000d_
V případě zasažení stávajícího opevnění kořenovým systémem odstraňované dřeviny bude provedeno ošetření arboricidem splňující legislativní předpisy.</t>
  </si>
  <si>
    <t>48</t>
  </si>
  <si>
    <t>0,5*0,5*3,14</t>
  </si>
  <si>
    <t>0,25*0,25*3,14</t>
  </si>
  <si>
    <t>288651134</t>
  </si>
  <si>
    <t>17</t>
  </si>
  <si>
    <t>-819669279</t>
  </si>
  <si>
    <t>Poznámka k položce:_x000d_
- položka zahrnuje přesun odpadu do místa finální likvidace včetně zajištění správních poplatků_x000d_
- likvidace dle platné legislativy v době realizace stavby_x000d_
- předpokladaná vzdálenost místa finální likvidace (kompostárna) do 10 km od místa stavby_x000d_
- předpokládané množství vzniklého dřevního materiálu je rovno 1,14m3 (≈ 0,70 tun)_x000d_
- viz D.02.0</t>
  </si>
  <si>
    <t>VRN - Vedlejší a ostatní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</si>
  <si>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</si>
  <si>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</si>
  <si>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</si>
  <si>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</si>
  <si>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</si>
  <si>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Provozní vlivy</t>
  </si>
  <si>
    <t xml:space="preserve">    VRN6 - Zajištění zřízení a odstranění dočasných komunikací, sjezdů, nájezdů a přejezdů pro realizaci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</si>
  <si>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</si>
  <si>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</si>
  <si>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</si>
  <si>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</si>
  <si>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</si>
  <si>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</si>
  <si>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-2100471037</t>
  </si>
  <si>
    <t>https://podminky.urs.cz/item/CS_URS_2021_01/012203000</t>
  </si>
  <si>
    <t>Poznámka k položce:_x000d_
Zajištění veškerých geodetických prací souvisejících s realizací díla</t>
  </si>
  <si>
    <t>012303000</t>
  </si>
  <si>
    <t>Geodetické práce po výstavbě</t>
  </si>
  <si>
    <t>-107748521</t>
  </si>
  <si>
    <t>https://podminky.urs.cz/item/CS_URS_2021_01/012303000</t>
  </si>
  <si>
    <t>Poznámka k položce:_x000d_
Zaměření skutečného stavu po dokončení realizace</t>
  </si>
  <si>
    <t>013254000</t>
  </si>
  <si>
    <t>Dokumentace skutečného provedení stavby</t>
  </si>
  <si>
    <t>-1816451449</t>
  </si>
  <si>
    <t>https://podminky.urs.cz/item/CS_URS_2021_01/013254000</t>
  </si>
  <si>
    <t>Poznámka k položce:_x000d_
Zpracování a předání dokumentace skutečného provedení stavby objednateli, pořízení fotodokumentace stavby - zpracování a předání._x000d_
- dokumentace skutečného provedení stavby objednateli (3 paré tištěné + 1 paré elektronická forma+1x původní situace s překryvem zaměřeného skutečného stavu). Pořízení fotodokumentace z celého průběhu stavby včetně stavebních a konstrukčních detailů v rozlišení a kvalitě pro tisk.</t>
  </si>
  <si>
    <t>013274000</t>
  </si>
  <si>
    <t>Pasportizace objektu před započetím prací a v průbehu realizace stavby</t>
  </si>
  <si>
    <t>-629673958</t>
  </si>
  <si>
    <t>https://podminky.urs.cz/item/CS_URS_2021_01/013274000</t>
  </si>
  <si>
    <t>Poznámka k položce:_x000d_
Provedení pasportizace stávajících nemovitostí včetně pozemků a jejich příslušenství, zajištění fotodokumentace stávajícího stavu pozemních komunikací před započetím stavebních prací a v průběhu realizace stavby.</t>
  </si>
  <si>
    <t>013284000</t>
  </si>
  <si>
    <t>Pasportizace objektu po provedení prací včetně protokolárního předání pozemků</t>
  </si>
  <si>
    <t>293183122</t>
  </si>
  <si>
    <t>https://podminky.urs.cz/item/CS_URS_2021_01/013284000</t>
  </si>
  <si>
    <t>Poznámka k položce:_x000d_
Provedení pasportizace stávajících nemovitostí včetně pozemků a jejich příslušenství, zajištění fotodokumentace stávajícího stavu pozemních komunikací po provedení stavebních prací včetně protokolárního předání pozemků</t>
  </si>
  <si>
    <t>VRN2</t>
  </si>
  <si>
    <t>Příprava staveniště</t>
  </si>
  <si>
    <t>021103000</t>
  </si>
  <si>
    <t>Zabezpečení přírodních hodnot na místě - ochrana dřevin</t>
  </si>
  <si>
    <t>-574136454</t>
  </si>
  <si>
    <t>https://podminky.urs.cz/item/CS_URS_2021_01/021103000</t>
  </si>
  <si>
    <t>Poznámka k položce:_x000d_
Vzrostlé stromy, které se budou vyskytovat v rozsahu staveniště a které nebudou určeny k pokácení nesmí být poškozeny a bude u nich navržena patřičná ochrana. Předpokládaný počet dřevin, u nichž je předpokládaný návrh ochrany je stanoven na 17 ks viz Souhrnná a technická zpráva AB kapitola B.6 bod b)., kde je uveden u návrh způsoby ochrany u jednotlivých dřevin. V případě jiného variantního řešení musí být postupováno dle příslušné normy ČSN 83 9061.</t>
  </si>
  <si>
    <t>024002000-1</t>
  </si>
  <si>
    <t>Přestěhování lidí, zvířat - transfer vodních mlžů</t>
  </si>
  <si>
    <t>289324666</t>
  </si>
  <si>
    <t xml:space="preserve">Poznámka k položce:_x000d_
Zajištění transferu chráněných živočichů  - velevruba malířského_x000d_
Navržený postup viz Souhrnná a technická zpráva AB a dále dle rozhodnutí dle rozhodnutí orgánů státní správy viz dokladová část PD.</t>
  </si>
  <si>
    <t>024002000-2</t>
  </si>
  <si>
    <t>Přestěhování lidí, zvířat - transfer chráněných druhů ryb a zajištění slovení rybí osádky v daném úseku vodního toku</t>
  </si>
  <si>
    <t>1600558248</t>
  </si>
  <si>
    <t>Poznámka k položce:_x000d_
Zajištění transferu chráněných živočichů - mihule potoční (Lampetra planeri), mník jednovousý (Lota lota), střevle potoční (Phoxinus phoxinus) a vranka obecná (Cottus gobio) dle požadavků a podmínek dotčených orgánů viz dokladová část PD._x000d_
Realizací dotčený úsek bude sloven 2x s jednohodinovým odstupem. Odlov bude proveden za pomocí elektrického agregátu, případně využití ručního sběru jedinců např. pomocí bentické síťky. Zajištění zřízení a odstranění migračních zábran. Předpokládané přístrojové vybavení a složení lovící skupiny viz Souhrnná a technická zpráva AB.</t>
  </si>
  <si>
    <t>VRN3</t>
  </si>
  <si>
    <t>Zařízení staveniště</t>
  </si>
  <si>
    <t>030001000</t>
  </si>
  <si>
    <t>Zařízení staveniště včetně všech nákladů spojených s jeho zřízením, provozem, zabezpečením a likvidací</t>
  </si>
  <si>
    <t>2023406493</t>
  </si>
  <si>
    <t>Zařízení staveniště včetně všech nákladů spojených s jeho zřízením, provozem, zabezpečením a likvidací - zřízení a propojení potřebných ploch pro zařízení staveniště, skládky materiálu, mezideponie, oplocení včetně úhrady poplatků a úpravy povrchu po likvidaci staveniště.</t>
  </si>
  <si>
    <t>https://podminky.urs.cz/item/CS_URS_2021_01/030001000</t>
  </si>
  <si>
    <t>Poznámka k položce:_x000d_
"v adekvátním rozsahu"_x000d_
předpoklad činností v rámci zařízení staveniště:_x000d_
-zajištění místnosti pro TDI v ZS vč. jejího vybavení_x000d_
-zajištění ohlášení všech staveb zařízení staveniště dle §104 odst. 2 zákona č. 183/2006 Sb._x000d_
-zajištění oplocení prostoru ZS, jeho napojení na inž. sítě_x000d_
-zajištění následné likvidace všech objektů ZS včetně připojení na sítě_x000d_
-zajištění zřízení a odstranění dočasných komunikací, sjezdů a nájezdů pro realizaci stavby_x000d_
-zajištění ostrahy stavby a staveniště po dobu realizace stavby_x000d_
-zajištění podmínek pro použití přístupových komunikací dotčených stavbou s příslušnými vlastníky či správci a zajištění jejich splnění_x000d_
-zřízení čistících zón před výjezdem z obvodu staveniště_x000d_
-provedení takových opatření, aby plochy obvodu staveniště nebyly znečištěny ropnými látkami a jinými podobnými produkty_x000d_
-provedení takových opatření, aby nebyly překročeny limity prašnosti a hlučnosti dané obecně závaznou vyhláškou_x000d_
-zajištění péče o nepředané objekty a konstrukce stavby a jejich ošetřování_x000d_
-zajištění ochrany veškeré zeleně v prostoru staveniště a v jeho bezprostřední blízkosti pro poškození během realizace stavby_x000d_
-zajištění obnovy ploch v případě jejich poškození</t>
  </si>
  <si>
    <t>031002000</t>
  </si>
  <si>
    <t>Související práce pro zařízení staveniště - inženýrské sítě</t>
  </si>
  <si>
    <t>1393881789</t>
  </si>
  <si>
    <t>Poznámka k položce:_x000d_
Zajištění všech nezbytných opatření, jimiž bude předejito porušení jakékoliv IS během výstavby, aktualizaci vyjádření k existenci sítí, jejich vytyčení, označení a ochrana stávajících IS a zařízení v obvodu staveniště. Doklady o vytyčení, včetně zaměření, budou před zahájením stavebníh prací předány objednateli v tištěné, příp. digitální formě. Dále respektování ochranných pásem IS dle příslušných norem a vyhlášek a údajů majetkových správců, provedení potřebných přeložek podzemních a nadzemních sítí, jejich ochranu a zajištění, potřebného vypínání vzdušných el. vedení při práci pod nimi, zajištění výluk a náhradního zásobování, související s realizací a propojením IS,úhrada poplatků za připojení el. vedení na náhradní síť, zajištění kopaných ověřovacích sond apod._x000d_
V rámci stavby je předpokládáno provádění a pohyb mechanizace v OP IS viz výkres C.3 a dále technická zpráva AB.</t>
  </si>
  <si>
    <t>032903000-0</t>
  </si>
  <si>
    <t>Náklady na provoz provádění stavebních prací (nájemné za užívání pozemků po dobu provádění stavby)</t>
  </si>
  <si>
    <t>2135844709</t>
  </si>
  <si>
    <t>Poznámka k položce:_x000d_
- případný nájem za užívání pozemků v době realizace stavby</t>
  </si>
  <si>
    <t>039203000-1</t>
  </si>
  <si>
    <t>Obnova ploch po dokončení realizace - zpevněné plochy</t>
  </si>
  <si>
    <t>1297620976</t>
  </si>
  <si>
    <t xml:space="preserve">Poznámka k položce:_x000d_
Úprava - uvedení do půdního stavu komunikací/ploch využívaných v rámci realizace stavby či obnova stávajících příjezdových komunikací při jejich případném porušení_x000d_
Rozsah předpokládaných obnov ploch je uveden v rámci technické zprávy AB či dílčí TZ k příslušným objektům._x000d_
Předpoklad záboru plochy =  295,75 m2_x000d_
</t>
  </si>
  <si>
    <t>039203000-2</t>
  </si>
  <si>
    <t>Obnova ploch po dokončení realizace - nezpevněné plochy</t>
  </si>
  <si>
    <t>1413215421</t>
  </si>
  <si>
    <t xml:space="preserve">Poznámka k položce:_x000d_
Úprava - uvedení do půdního stavu nezpevněných ploch (svahy koryta, ostatní travnaté/nezpevněné plochy podél toku apod.) využívaných v rámci realizace stavby._x000d_
Rozsah předpokládaných obnov ploch je uveden v rámci technické zprávy AB či dílčí TZ k příslušným objektům._x000d_
Předpoklad záboru plochy = 389,80+340,64= 730,44 m2_x000d_
- urovnání terénu s případným doplněním ornice, ohumusování, osetí travním semenem, zalití včetně přesunu, dopravy a dodání potřebného  materiálu</t>
  </si>
  <si>
    <t>VRN4</t>
  </si>
  <si>
    <t>Inženýrská činnost</t>
  </si>
  <si>
    <t>041002000</t>
  </si>
  <si>
    <t>Dozory - biologický dozor</t>
  </si>
  <si>
    <t>1637980581</t>
  </si>
  <si>
    <t>https://podminky.urs.cz/item/CS_URS_2021_01/041002000</t>
  </si>
  <si>
    <t>Poznámka k položce:_x000d_
Zajištění biologického dozoru po dobu realizace stavby. Přítomnost biologického dozoru na stavbě není nezbytně nutná kontinuálně, ale po dohodě s realizační firmou alespoň 1-2 x týdně, a také po dobu odtěžby naplavených sedimentů a jeho odvodnění na plochách v rámci koryta vodního toku či při provádění záchranných transferů ZCHDŽ.</t>
  </si>
  <si>
    <t>042503000</t>
  </si>
  <si>
    <t>Plán BOZP na staveništi - vyhotovení či aktualizace</t>
  </si>
  <si>
    <t>2039949462</t>
  </si>
  <si>
    <t>https://podminky.urs.cz/item/CS_URS_2021_01/042503000</t>
  </si>
  <si>
    <t>Poznámka k položce:_x000d_
Vyhotovení či aktualizace plánu BOZP - zajištění plnění povinností vyplývajících ze zák. č. 309/2006 Sb. a nařízení vlády č._x000d_
591/2006 Sb., v platném znění</t>
  </si>
  <si>
    <t>042903000-1</t>
  </si>
  <si>
    <t>Ostatní posudky - vyhotovení či aktualizace povodňového plánu a zajištění opatření z něj vyplývajících</t>
  </si>
  <si>
    <t>1434228721</t>
  </si>
  <si>
    <t>042903000-2</t>
  </si>
  <si>
    <t>Ostatní posudky - vyhotovení či aktualizace havarijního plánu a zajištění opatření z něj vyplývajících</t>
  </si>
  <si>
    <t>1251093954</t>
  </si>
  <si>
    <t>18</t>
  </si>
  <si>
    <t>049002000-3</t>
  </si>
  <si>
    <t>Projednání a zajištění (zvláštního) užívání komunikací včetně dopravního značení a to v rozsahu nezbytném pro řádné a bezpečné provádění stavby. Zajištění rozhodnutí, písemného protokolu o jednání, zápis v SD atd., či aktualizace výše uvedených dokumentů.</t>
  </si>
  <si>
    <t>1940849315</t>
  </si>
  <si>
    <t>Poznámka k položce:_x000d_
- zajištěných potřebných stanovisek a podkladů pro jejich vydání z hlediska pohybu po kumunikacích či jejich aktualizací_x000d_
- zajištění dopravně inženýrských opatření_x000d_
- zajištění zřízení a likvidace dopravního značení včetně případné světelné signalizace_x000d_
- zajištění vydání dopravně inženýrského rozhodnutí_x000d_
Zajištění a splnění požadavků dle jednotlivých stanovisek/vyjádření, které jsou součástí dokladové části, týkající se dopravního řešení a pohybu vozidel po komunikacích._x000d_
- viz dokladová část stanovisko Policie ČR - č. j. KRPE-86133-3/ČJ-2023-170306</t>
  </si>
  <si>
    <t>VRN5</t>
  </si>
  <si>
    <t>Provozní vlivy</t>
  </si>
  <si>
    <t>19</t>
  </si>
  <si>
    <t>072002000</t>
  </si>
  <si>
    <t>Silniční provoz - průběžné čištění a údržba komunikací dotčených průběhem stavby, dle specifických podmínek úřadu,vlastníků, například pravidelné kropení, kartáčování a pod.</t>
  </si>
  <si>
    <t>45187174</t>
  </si>
  <si>
    <t>https://podminky.urs.cz/item/CS_URS_2021_01/072002000</t>
  </si>
  <si>
    <t>VRN6</t>
  </si>
  <si>
    <t>Zajištění zřízení a odstranění dočasných komunikací, sjezdů, nájezdů a přejezdů pro realizaci</t>
  </si>
  <si>
    <t>20</t>
  </si>
  <si>
    <t>062503000-01</t>
  </si>
  <si>
    <t>Dočasné zajištění sjezdů do koryta vodního toku po dobu realizace stavby s následným odstraněním</t>
  </si>
  <si>
    <t>-1255947496</t>
  </si>
  <si>
    <t>Poznámka k položce:_x000d_
Dočasné zajištění sjezdů do koryta vodního toku po dobu realizace stavby._x000d_
- dočasné zpevnění a opevnění lomových míst ve svahu lomovým kamenem umístěním na geotextílii či umístěním bet. panelu v místě paty svahu_x000d_
- po dokončení prací v příslušné části koryta vodního toku bude provedeno odstranění zpevňujícího materiálu a provedenaobnova plochy terénu_x000d_
-předpokládaný počet sjezdů 11 ks průměrné šířky cca 3,0 m</t>
  </si>
  <si>
    <t>091003000-01</t>
  </si>
  <si>
    <t>Zajištění ochrany stávajích povrchů v rámci přístupových míst ke korytu vodního toku</t>
  </si>
  <si>
    <t>-1728858112</t>
  </si>
  <si>
    <t xml:space="preserve">Poznámka k položce:_x000d_
- zřízení a odstranění včetně dodávky a přesunů hmot_x000d_
- ochrana zpevněných povrchů a prvků komunikací v případě stání mechanizace při nakládání sedimentu_x000d_
- opatření zajišťující předejití poškození stávajících zpevněných ploch (chodníků) umístěním roznášecích desek a prvků pro rozložení váhy přes obrubníky (např. gumové nájezdy na obrubníky)._x000d_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</si>
</sst>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253101" TargetMode="External" /><Relationship Id="rId2" Type="http://schemas.openxmlformats.org/officeDocument/2006/relationships/hyperlink" Target="https://podminky.urs.cz/item/CS_URS_2024_02/166151101" TargetMode="External" /><Relationship Id="rId3" Type="http://schemas.openxmlformats.org/officeDocument/2006/relationships/hyperlink" Target="https://podminky.urs.cz/item/CS_URS_2024_02/162251101" TargetMode="External" /><Relationship Id="rId4" Type="http://schemas.openxmlformats.org/officeDocument/2006/relationships/hyperlink" Target="https://podminky.urs.cz/item/CS_URS_2024_02/171251101" TargetMode="External" /><Relationship Id="rId5" Type="http://schemas.openxmlformats.org/officeDocument/2006/relationships/hyperlink" Target="https://podminky.urs.cz/item/CS_URS_2024_02/167151111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4253101" TargetMode="External" /><Relationship Id="rId2" Type="http://schemas.openxmlformats.org/officeDocument/2006/relationships/hyperlink" Target="https://podminky.urs.cz/item/CS_URS_2024_02/166151101" TargetMode="External" /><Relationship Id="rId3" Type="http://schemas.openxmlformats.org/officeDocument/2006/relationships/hyperlink" Target="https://podminky.urs.cz/item/CS_URS_2024_02/162251101" TargetMode="External" /><Relationship Id="rId4" Type="http://schemas.openxmlformats.org/officeDocument/2006/relationships/hyperlink" Target="https://podminky.urs.cz/item/CS_URS_2024_02/171251101" TargetMode="External" /><Relationship Id="rId5" Type="http://schemas.openxmlformats.org/officeDocument/2006/relationships/hyperlink" Target="https://podminky.urs.cz/item/CS_URS_2024_02/167151111" TargetMode="External" /><Relationship Id="rId6" Type="http://schemas.openxmlformats.org/officeDocument/2006/relationships/hyperlink" Target="https://podminky.urs.cz/item/CS_URS_2024_02/181111112" TargetMode="External" /><Relationship Id="rId7" Type="http://schemas.openxmlformats.org/officeDocument/2006/relationships/hyperlink" Target="https://podminky.urs.cz/item/CS_URS_2024_02/182303112" TargetMode="External" /><Relationship Id="rId8" Type="http://schemas.openxmlformats.org/officeDocument/2006/relationships/hyperlink" Target="https://podminky.urs.cz/item/CS_URS_2024_02/181451312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2203000" TargetMode="External" /><Relationship Id="rId2" Type="http://schemas.openxmlformats.org/officeDocument/2006/relationships/hyperlink" Target="https://podminky.urs.cz/item/CS_URS_2021_01/012303000" TargetMode="External" /><Relationship Id="rId3" Type="http://schemas.openxmlformats.org/officeDocument/2006/relationships/hyperlink" Target="https://podminky.urs.cz/item/CS_URS_2021_01/013254000" TargetMode="External" /><Relationship Id="rId4" Type="http://schemas.openxmlformats.org/officeDocument/2006/relationships/hyperlink" Target="https://podminky.urs.cz/item/CS_URS_2021_01/013274000" TargetMode="External" /><Relationship Id="rId5" Type="http://schemas.openxmlformats.org/officeDocument/2006/relationships/hyperlink" Target="https://podminky.urs.cz/item/CS_URS_2021_01/013284000" TargetMode="External" /><Relationship Id="rId6" Type="http://schemas.openxmlformats.org/officeDocument/2006/relationships/hyperlink" Target="https://podminky.urs.cz/item/CS_URS_2021_01/021103000" TargetMode="External" /><Relationship Id="rId7" Type="http://schemas.openxmlformats.org/officeDocument/2006/relationships/hyperlink" Target="https://podminky.urs.cz/item/CS_URS_2021_01/030001000" TargetMode="External" /><Relationship Id="rId8" Type="http://schemas.openxmlformats.org/officeDocument/2006/relationships/hyperlink" Target="https://podminky.urs.cz/item/CS_URS_2021_01/041002000" TargetMode="External" /><Relationship Id="rId9" Type="http://schemas.openxmlformats.org/officeDocument/2006/relationships/hyperlink" Target="https://podminky.urs.cz/item/CS_URS_2021_01/042503000" TargetMode="External" /><Relationship Id="rId10" Type="http://schemas.openxmlformats.org/officeDocument/2006/relationships/hyperlink" Target="https://podminky.urs.cz/item/CS_URS_2021_01/072002000" TargetMode="External" /><Relationship Id="rId1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45</v>
      </c>
      <c r="E29" s="46"/>
      <c r="F29" s="31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47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49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54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55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56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57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56</v>
      </c>
      <c r="AI60" s="41"/>
      <c r="AJ60" s="41"/>
      <c r="AK60" s="41"/>
      <c r="AL60" s="41"/>
      <c r="AM60" s="63" t="s">
        <v>57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58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59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56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57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56</v>
      </c>
      <c r="AI75" s="41"/>
      <c r="AJ75" s="41"/>
      <c r="AK75" s="41"/>
      <c r="AL75" s="41"/>
      <c r="AM75" s="63" t="s">
        <v>57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60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996-01-02-VRN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Chrudimka, Chrudim, odstranění nánosů v intravilánu ř. km 19,528 - 22,070 (zpracování PD a IČ)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v.t. Chrudimka ř. km 19,528 - 22,070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5. 9. 2024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Povodí Labe, státní podnik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Vodní zdroje Ekomonitor spol. s r. o.</v>
      </c>
      <c r="AN89" s="70"/>
      <c r="AO89" s="70"/>
      <c r="AP89" s="70"/>
      <c r="AQ89" s="39"/>
      <c r="AR89" s="43"/>
      <c r="AS89" s="80" t="s">
        <v>61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62</v>
      </c>
      <c r="D92" s="93"/>
      <c r="E92" s="93"/>
      <c r="F92" s="93"/>
      <c r="G92" s="93"/>
      <c r="H92" s="94"/>
      <c r="I92" s="95" t="s">
        <v>63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64</v>
      </c>
      <c r="AH92" s="93"/>
      <c r="AI92" s="93"/>
      <c r="AJ92" s="93"/>
      <c r="AK92" s="93"/>
      <c r="AL92" s="93"/>
      <c r="AM92" s="93"/>
      <c r="AN92" s="95" t="s">
        <v>65</v>
      </c>
      <c r="AO92" s="93"/>
      <c r="AP92" s="97"/>
      <c r="AQ92" s="98" t="s">
        <v>66</v>
      </c>
      <c r="AR92" s="43"/>
      <c r="AS92" s="99" t="s">
        <v>67</v>
      </c>
      <c r="AT92" s="100" t="s">
        <v>68</v>
      </c>
      <c r="AU92" s="100" t="s">
        <v>69</v>
      </c>
      <c r="AV92" s="100" t="s">
        <v>70</v>
      </c>
      <c r="AW92" s="100" t="s">
        <v>71</v>
      </c>
      <c r="AX92" s="100" t="s">
        <v>72</v>
      </c>
      <c r="AY92" s="100" t="s">
        <v>73</v>
      </c>
      <c r="AZ92" s="100" t="s">
        <v>74</v>
      </c>
      <c r="BA92" s="100" t="s">
        <v>75</v>
      </c>
      <c r="BB92" s="100" t="s">
        <v>76</v>
      </c>
      <c r="BC92" s="100" t="s">
        <v>77</v>
      </c>
      <c r="BD92" s="101" t="s">
        <v>78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79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ROUND(SUM(AG95:AG99),2)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ROUND(SUM(AS95:AS99),2)</f>
        <v>0</v>
      </c>
      <c r="AT94" s="113">
        <f>ROUND(SUM(AV94:AW94),2)</f>
        <v>0</v>
      </c>
      <c r="AU94" s="114">
        <f>ROUND(SUM(AU95:AU99),5)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ROUND(SUM(AZ95:AZ99),2)</f>
        <v>0</v>
      </c>
      <c r="BA94" s="113">
        <f>ROUND(SUM(BA95:BA99),2)</f>
        <v>0</v>
      </c>
      <c r="BB94" s="113">
        <f>ROUND(SUM(BB95:BB99),2)</f>
        <v>0</v>
      </c>
      <c r="BC94" s="113">
        <f>ROUND(SUM(BC95:BC99),2)</f>
        <v>0</v>
      </c>
      <c r="BD94" s="115">
        <f>ROUND(SUM(BD95:BD99),2)</f>
        <v>0</v>
      </c>
      <c r="BE94" s="6"/>
      <c r="BS94" s="116" t="s">
        <v>80</v>
      </c>
      <c r="BT94" s="116" t="s">
        <v>81</v>
      </c>
      <c r="BU94" s="117" t="s">
        <v>82</v>
      </c>
      <c r="BV94" s="116" t="s">
        <v>83</v>
      </c>
      <c r="BW94" s="116" t="s">
        <v>5</v>
      </c>
      <c r="BX94" s="116" t="s">
        <v>84</v>
      </c>
      <c r="CL94" s="116" t="s">
        <v>1</v>
      </c>
    </row>
    <row r="95" s="7" customFormat="1" ht="37.5" customHeight="1">
      <c r="A95" s="118" t="s">
        <v>85</v>
      </c>
      <c r="B95" s="119"/>
      <c r="C95" s="120"/>
      <c r="D95" s="121" t="s">
        <v>86</v>
      </c>
      <c r="E95" s="121"/>
      <c r="F95" s="121"/>
      <c r="G95" s="121"/>
      <c r="H95" s="121"/>
      <c r="I95" s="122"/>
      <c r="J95" s="121" t="s">
        <v>87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01.1 - Odstranění sedi...'!J30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88</v>
      </c>
      <c r="AR95" s="125"/>
      <c r="AS95" s="126">
        <v>0</v>
      </c>
      <c r="AT95" s="127">
        <f>ROUND(SUM(AV95:AW95),2)</f>
        <v>0</v>
      </c>
      <c r="AU95" s="128">
        <f>'SO 01.1 - Odstranění sedi...'!P118</f>
        <v>0</v>
      </c>
      <c r="AV95" s="127">
        <f>'SO 01.1 - Odstranění sedi...'!J33</f>
        <v>0</v>
      </c>
      <c r="AW95" s="127">
        <f>'SO 01.1 - Odstranění sedi...'!J34</f>
        <v>0</v>
      </c>
      <c r="AX95" s="127">
        <f>'SO 01.1 - Odstranění sedi...'!J35</f>
        <v>0</v>
      </c>
      <c r="AY95" s="127">
        <f>'SO 01.1 - Odstranění sedi...'!J36</f>
        <v>0</v>
      </c>
      <c r="AZ95" s="127">
        <f>'SO 01.1 - Odstranění sedi...'!F33</f>
        <v>0</v>
      </c>
      <c r="BA95" s="127">
        <f>'SO 01.1 - Odstranění sedi...'!F34</f>
        <v>0</v>
      </c>
      <c r="BB95" s="127">
        <f>'SO 01.1 - Odstranění sedi...'!F35</f>
        <v>0</v>
      </c>
      <c r="BC95" s="127">
        <f>'SO 01.1 - Odstranění sedi...'!F36</f>
        <v>0</v>
      </c>
      <c r="BD95" s="129">
        <f>'SO 01.1 - Odstranění sedi...'!F37</f>
        <v>0</v>
      </c>
      <c r="BE95" s="7"/>
      <c r="BT95" s="130" t="s">
        <v>89</v>
      </c>
      <c r="BV95" s="130" t="s">
        <v>83</v>
      </c>
      <c r="BW95" s="130" t="s">
        <v>90</v>
      </c>
      <c r="BX95" s="130" t="s">
        <v>5</v>
      </c>
      <c r="CL95" s="130" t="s">
        <v>1</v>
      </c>
      <c r="CM95" s="130" t="s">
        <v>91</v>
      </c>
    </row>
    <row r="96" s="7" customFormat="1" ht="37.5" customHeight="1">
      <c r="A96" s="118" t="s">
        <v>85</v>
      </c>
      <c r="B96" s="119"/>
      <c r="C96" s="120"/>
      <c r="D96" s="121" t="s">
        <v>92</v>
      </c>
      <c r="E96" s="121"/>
      <c r="F96" s="121"/>
      <c r="G96" s="121"/>
      <c r="H96" s="121"/>
      <c r="I96" s="122"/>
      <c r="J96" s="121" t="s">
        <v>93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01.2 - Odstranění sedi...'!J30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88</v>
      </c>
      <c r="AR96" s="125"/>
      <c r="AS96" s="126">
        <v>0</v>
      </c>
      <c r="AT96" s="127">
        <f>ROUND(SUM(AV96:AW96),2)</f>
        <v>0</v>
      </c>
      <c r="AU96" s="128">
        <f>'SO 01.2 - Odstranění sedi...'!P118</f>
        <v>0</v>
      </c>
      <c r="AV96" s="127">
        <f>'SO 01.2 - Odstranění sedi...'!J33</f>
        <v>0</v>
      </c>
      <c r="AW96" s="127">
        <f>'SO 01.2 - Odstranění sedi...'!J34</f>
        <v>0</v>
      </c>
      <c r="AX96" s="127">
        <f>'SO 01.2 - Odstranění sedi...'!J35</f>
        <v>0</v>
      </c>
      <c r="AY96" s="127">
        <f>'SO 01.2 - Odstranění sedi...'!J36</f>
        <v>0</v>
      </c>
      <c r="AZ96" s="127">
        <f>'SO 01.2 - Odstranění sedi...'!F33</f>
        <v>0</v>
      </c>
      <c r="BA96" s="127">
        <f>'SO 01.2 - Odstranění sedi...'!F34</f>
        <v>0</v>
      </c>
      <c r="BB96" s="127">
        <f>'SO 01.2 - Odstranění sedi...'!F35</f>
        <v>0</v>
      </c>
      <c r="BC96" s="127">
        <f>'SO 01.2 - Odstranění sedi...'!F36</f>
        <v>0</v>
      </c>
      <c r="BD96" s="129">
        <f>'SO 01.2 - Odstranění sedi...'!F37</f>
        <v>0</v>
      </c>
      <c r="BE96" s="7"/>
      <c r="BT96" s="130" t="s">
        <v>89</v>
      </c>
      <c r="BV96" s="130" t="s">
        <v>83</v>
      </c>
      <c r="BW96" s="130" t="s">
        <v>94</v>
      </c>
      <c r="BX96" s="130" t="s">
        <v>5</v>
      </c>
      <c r="CL96" s="130" t="s">
        <v>1</v>
      </c>
      <c r="CM96" s="130" t="s">
        <v>91</v>
      </c>
    </row>
    <row r="97" s="7" customFormat="1" ht="37.5" customHeight="1">
      <c r="A97" s="118" t="s">
        <v>85</v>
      </c>
      <c r="B97" s="119"/>
      <c r="C97" s="120"/>
      <c r="D97" s="121" t="s">
        <v>95</v>
      </c>
      <c r="E97" s="121"/>
      <c r="F97" s="121"/>
      <c r="G97" s="121"/>
      <c r="H97" s="121"/>
      <c r="I97" s="122"/>
      <c r="J97" s="121" t="s">
        <v>96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02.1 - Odstranění sedi...'!J30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88</v>
      </c>
      <c r="AR97" s="125"/>
      <c r="AS97" s="126">
        <v>0</v>
      </c>
      <c r="AT97" s="127">
        <f>ROUND(SUM(AV97:AW97),2)</f>
        <v>0</v>
      </c>
      <c r="AU97" s="128">
        <f>'SO 02.1 - Odstranění sedi...'!P118</f>
        <v>0</v>
      </c>
      <c r="AV97" s="127">
        <f>'SO 02.1 - Odstranění sedi...'!J33</f>
        <v>0</v>
      </c>
      <c r="AW97" s="127">
        <f>'SO 02.1 - Odstranění sedi...'!J34</f>
        <v>0</v>
      </c>
      <c r="AX97" s="127">
        <f>'SO 02.1 - Odstranění sedi...'!J35</f>
        <v>0</v>
      </c>
      <c r="AY97" s="127">
        <f>'SO 02.1 - Odstranění sedi...'!J36</f>
        <v>0</v>
      </c>
      <c r="AZ97" s="127">
        <f>'SO 02.1 - Odstranění sedi...'!F33</f>
        <v>0</v>
      </c>
      <c r="BA97" s="127">
        <f>'SO 02.1 - Odstranění sedi...'!F34</f>
        <v>0</v>
      </c>
      <c r="BB97" s="127">
        <f>'SO 02.1 - Odstranění sedi...'!F35</f>
        <v>0</v>
      </c>
      <c r="BC97" s="127">
        <f>'SO 02.1 - Odstranění sedi...'!F36</f>
        <v>0</v>
      </c>
      <c r="BD97" s="129">
        <f>'SO 02.1 - Odstranění sedi...'!F37</f>
        <v>0</v>
      </c>
      <c r="BE97" s="7"/>
      <c r="BT97" s="130" t="s">
        <v>89</v>
      </c>
      <c r="BV97" s="130" t="s">
        <v>83</v>
      </c>
      <c r="BW97" s="130" t="s">
        <v>97</v>
      </c>
      <c r="BX97" s="130" t="s">
        <v>5</v>
      </c>
      <c r="CL97" s="130" t="s">
        <v>1</v>
      </c>
      <c r="CM97" s="130" t="s">
        <v>91</v>
      </c>
    </row>
    <row r="98" s="7" customFormat="1" ht="37.5" customHeight="1">
      <c r="A98" s="118" t="s">
        <v>85</v>
      </c>
      <c r="B98" s="119"/>
      <c r="C98" s="120"/>
      <c r="D98" s="121" t="s">
        <v>98</v>
      </c>
      <c r="E98" s="121"/>
      <c r="F98" s="121"/>
      <c r="G98" s="121"/>
      <c r="H98" s="121"/>
      <c r="I98" s="122"/>
      <c r="J98" s="121" t="s">
        <v>99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02.2 - Odstranění sedi...'!J30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88</v>
      </c>
      <c r="AR98" s="125"/>
      <c r="AS98" s="126">
        <v>0</v>
      </c>
      <c r="AT98" s="127">
        <f>ROUND(SUM(AV98:AW98),2)</f>
        <v>0</v>
      </c>
      <c r="AU98" s="128">
        <f>'SO 02.2 - Odstranění sedi...'!P118</f>
        <v>0</v>
      </c>
      <c r="AV98" s="127">
        <f>'SO 02.2 - Odstranění sedi...'!J33</f>
        <v>0</v>
      </c>
      <c r="AW98" s="127">
        <f>'SO 02.2 - Odstranění sedi...'!J34</f>
        <v>0</v>
      </c>
      <c r="AX98" s="127">
        <f>'SO 02.2 - Odstranění sedi...'!J35</f>
        <v>0</v>
      </c>
      <c r="AY98" s="127">
        <f>'SO 02.2 - Odstranění sedi...'!J36</f>
        <v>0</v>
      </c>
      <c r="AZ98" s="127">
        <f>'SO 02.2 - Odstranění sedi...'!F33</f>
        <v>0</v>
      </c>
      <c r="BA98" s="127">
        <f>'SO 02.2 - Odstranění sedi...'!F34</f>
        <v>0</v>
      </c>
      <c r="BB98" s="127">
        <f>'SO 02.2 - Odstranění sedi...'!F35</f>
        <v>0</v>
      </c>
      <c r="BC98" s="127">
        <f>'SO 02.2 - Odstranění sedi...'!F36</f>
        <v>0</v>
      </c>
      <c r="BD98" s="129">
        <f>'SO 02.2 - Odstranění sedi...'!F37</f>
        <v>0</v>
      </c>
      <c r="BE98" s="7"/>
      <c r="BT98" s="130" t="s">
        <v>89</v>
      </c>
      <c r="BV98" s="130" t="s">
        <v>83</v>
      </c>
      <c r="BW98" s="130" t="s">
        <v>100</v>
      </c>
      <c r="BX98" s="130" t="s">
        <v>5</v>
      </c>
      <c r="CL98" s="130" t="s">
        <v>1</v>
      </c>
      <c r="CM98" s="130" t="s">
        <v>91</v>
      </c>
    </row>
    <row r="99" s="7" customFormat="1" ht="16.5" customHeight="1">
      <c r="A99" s="118" t="s">
        <v>85</v>
      </c>
      <c r="B99" s="119"/>
      <c r="C99" s="120"/>
      <c r="D99" s="121" t="s">
        <v>101</v>
      </c>
      <c r="E99" s="121"/>
      <c r="F99" s="121"/>
      <c r="G99" s="121"/>
      <c r="H99" s="121"/>
      <c r="I99" s="122"/>
      <c r="J99" s="121" t="s">
        <v>102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'VRN - Vedlejší a ostatní 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103</v>
      </c>
      <c r="AR99" s="125"/>
      <c r="AS99" s="131">
        <v>0</v>
      </c>
      <c r="AT99" s="132">
        <f>ROUND(SUM(AV99:AW99),2)</f>
        <v>0</v>
      </c>
      <c r="AU99" s="133">
        <f>'VRN - Vedlejší a ostatní ...'!P123</f>
        <v>0</v>
      </c>
      <c r="AV99" s="132">
        <f>'VRN - Vedlejší a ostatní ...'!J33</f>
        <v>0</v>
      </c>
      <c r="AW99" s="132">
        <f>'VRN - Vedlejší a ostatní ...'!J34</f>
        <v>0</v>
      </c>
      <c r="AX99" s="132">
        <f>'VRN - Vedlejší a ostatní ...'!J35</f>
        <v>0</v>
      </c>
      <c r="AY99" s="132">
        <f>'VRN - Vedlejší a ostatní ...'!J36</f>
        <v>0</v>
      </c>
      <c r="AZ99" s="132">
        <f>'VRN - Vedlejší a ostatní ...'!F33</f>
        <v>0</v>
      </c>
      <c r="BA99" s="132">
        <f>'VRN - Vedlejší a ostatní ...'!F34</f>
        <v>0</v>
      </c>
      <c r="BB99" s="132">
        <f>'VRN - Vedlejší a ostatní ...'!F35</f>
        <v>0</v>
      </c>
      <c r="BC99" s="132">
        <f>'VRN - Vedlejší a ostatní ...'!F36</f>
        <v>0</v>
      </c>
      <c r="BD99" s="134">
        <f>'VRN - Vedlejší a ostatní ...'!F37</f>
        <v>0</v>
      </c>
      <c r="BE99" s="7"/>
      <c r="BT99" s="130" t="s">
        <v>89</v>
      </c>
      <c r="BV99" s="130" t="s">
        <v>83</v>
      </c>
      <c r="BW99" s="130" t="s">
        <v>104</v>
      </c>
      <c r="BX99" s="130" t="s">
        <v>5</v>
      </c>
      <c r="CL99" s="130" t="s">
        <v>1</v>
      </c>
      <c r="CM99" s="130" t="s">
        <v>91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/JOgZ8z7FlwJePQZ+GN2KRWUl8yqJiM/B+ko6Olufpk/YAM/3CEn5ZbJp4ZnmDyfz6wC2fnPUFKyXSXF2A8sJA==" hashValue="T2hQfeBEwGkswqeLykFl4o86S3iI26LglGEVUyQd0yxGQQ32YwUEVIODsml9Uie+TrNM7Py5+oLEQKu+qp71Og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.1 - Odstranění sedi...'!C2" display="/"/>
    <hyperlink ref="A96" location="'SO 01.2 - Odstranění sedi...'!C2" display="/"/>
    <hyperlink ref="A97" location="'SO 02.1 - Odstranění sedi...'!C2" display="/"/>
    <hyperlink ref="A98" location="'SO 02.2 - Odstranění sedi...'!C2" display="/"/>
    <hyperlink ref="A99" location="'VR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91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Chrudimka, Chrudim, odstranění nánosů v intravilánu ř. km 19,528 - 22,070 (zpracování PD a IČ)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108</v>
      </c>
      <c r="G12" s="37"/>
      <c r="H12" s="37"/>
      <c r="I12" s="139" t="s">
        <v>22</v>
      </c>
      <c r="J12" s="143" t="str">
        <f>'Rekapitulace stavby'!AN8</f>
        <v>5. 9. 2024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41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43</v>
      </c>
      <c r="G32" s="37"/>
      <c r="H32" s="37"/>
      <c r="I32" s="151" t="s">
        <v>42</v>
      </c>
      <c r="J32" s="151" t="s">
        <v>44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45</v>
      </c>
      <c r="E33" s="139" t="s">
        <v>46</v>
      </c>
      <c r="F33" s="153">
        <f>ROUND((SUM(BE118:BE167)),  2)</f>
        <v>0</v>
      </c>
      <c r="G33" s="37"/>
      <c r="H33" s="37"/>
      <c r="I33" s="154">
        <v>0.20999999999999999</v>
      </c>
      <c r="J33" s="153">
        <f>ROUND(((SUM(BE118:BE167))*I33),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47</v>
      </c>
      <c r="F34" s="153">
        <f>ROUND((SUM(BF118:BF167)),  2)</f>
        <v>0</v>
      </c>
      <c r="G34" s="37"/>
      <c r="H34" s="37"/>
      <c r="I34" s="154">
        <v>0.12</v>
      </c>
      <c r="J34" s="153">
        <f>ROUND(((SUM(BF118:BF167))*I34),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48</v>
      </c>
      <c r="F35" s="153">
        <f>ROUND((SUM(BG118:BG167)),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49</v>
      </c>
      <c r="F36" s="153">
        <f>ROUND((SUM(BH118:BH167)),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50</v>
      </c>
      <c r="F37" s="153">
        <f>ROUND((SUM(BI118:BI167)),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54</v>
      </c>
      <c r="E50" s="163"/>
      <c r="F50" s="163"/>
      <c r="G50" s="162" t="s">
        <v>55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56</v>
      </c>
      <c r="E61" s="165"/>
      <c r="F61" s="166" t="s">
        <v>57</v>
      </c>
      <c r="G61" s="164" t="s">
        <v>56</v>
      </c>
      <c r="H61" s="165"/>
      <c r="I61" s="165"/>
      <c r="J61" s="167" t="s">
        <v>57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58</v>
      </c>
      <c r="E65" s="168"/>
      <c r="F65" s="168"/>
      <c r="G65" s="162" t="s">
        <v>59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56</v>
      </c>
      <c r="E76" s="165"/>
      <c r="F76" s="166" t="s">
        <v>57</v>
      </c>
      <c r="G76" s="164" t="s">
        <v>56</v>
      </c>
      <c r="H76" s="165"/>
      <c r="I76" s="165"/>
      <c r="J76" s="167" t="s">
        <v>57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Chrudimka, Chrudim, odstranění nánosů v intravilánu ř. km 19,528 - 22,070 (zpracování PD a IČ)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 01.1 - Odstranění sedimentu z jezové zdrže v ř. km 21,978 – 22,070 - odstranění sedimentu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v.t. Chrudimka ř. km 21,978 – 22,070</v>
      </c>
      <c r="G89" s="39"/>
      <c r="H89" s="39"/>
      <c r="I89" s="31" t="s">
        <v>22</v>
      </c>
      <c r="J89" s="78" t="str">
        <f>IF(J12="","",J12)</f>
        <v>5. 9. 2024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110</v>
      </c>
      <c r="D94" s="175"/>
      <c r="E94" s="175"/>
      <c r="F94" s="175"/>
      <c r="G94" s="175"/>
      <c r="H94" s="175"/>
      <c r="I94" s="175"/>
      <c r="J94" s="176" t="s">
        <v>111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112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113</v>
      </c>
    </row>
    <row r="97" s="9" customFormat="1" ht="24.96" customHeight="1">
      <c r="A97" s="9"/>
      <c r="B97" s="178"/>
      <c r="C97" s="179"/>
      <c r="D97" s="180" t="s">
        <v>114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115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Chrudimka, Chrudim, odstranění nánosů v intravilánu ř. km 19,528 - 22,070 (zpracování PD a IČ)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30" customHeight="1">
      <c r="A110" s="37"/>
      <c r="B110" s="38"/>
      <c r="C110" s="39"/>
      <c r="D110" s="39"/>
      <c r="E110" s="75" t="str">
        <f>E9</f>
        <v>SO 01.1 - Odstranění sedimentu z jezové zdrže v ř. km 21,978 – 22,070 - odstranění sedimentu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v.t. Chrudimka ř. km 21,978 – 22,070</v>
      </c>
      <c r="G112" s="39"/>
      <c r="H112" s="39"/>
      <c r="I112" s="31" t="s">
        <v>22</v>
      </c>
      <c r="J112" s="78" t="str">
        <f>IF(J12="","",J12)</f>
        <v>5. 9. 2024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40.05" customHeight="1">
      <c r="A114" s="37"/>
      <c r="B114" s="38"/>
      <c r="C114" s="31" t="s">
        <v>24</v>
      </c>
      <c r="D114" s="39"/>
      <c r="E114" s="39"/>
      <c r="F114" s="26" t="str">
        <f>E15</f>
        <v>Povodí Labe, státní podnik</v>
      </c>
      <c r="G114" s="39"/>
      <c r="H114" s="39"/>
      <c r="I114" s="31" t="s">
        <v>32</v>
      </c>
      <c r="J114" s="35" t="str">
        <f>E21</f>
        <v>Vodní zdroje Ekomonitor spol. s r. 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117</v>
      </c>
      <c r="D117" s="193" t="s">
        <v>66</v>
      </c>
      <c r="E117" s="193" t="s">
        <v>62</v>
      </c>
      <c r="F117" s="193" t="s">
        <v>63</v>
      </c>
      <c r="G117" s="193" t="s">
        <v>118</v>
      </c>
      <c r="H117" s="193" t="s">
        <v>119</v>
      </c>
      <c r="I117" s="193" t="s">
        <v>120</v>
      </c>
      <c r="J117" s="194" t="s">
        <v>111</v>
      </c>
      <c r="K117" s="195" t="s">
        <v>121</v>
      </c>
      <c r="L117" s="196"/>
      <c r="M117" s="99" t="s">
        <v>1</v>
      </c>
      <c r="N117" s="100" t="s">
        <v>45</v>
      </c>
      <c r="O117" s="100" t="s">
        <v>122</v>
      </c>
      <c r="P117" s="100" t="s">
        <v>123</v>
      </c>
      <c r="Q117" s="100" t="s">
        <v>124</v>
      </c>
      <c r="R117" s="100" t="s">
        <v>125</v>
      </c>
      <c r="S117" s="100" t="s">
        <v>126</v>
      </c>
      <c r="T117" s="101" t="s">
        <v>127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128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80</v>
      </c>
      <c r="AU118" s="16" t="s">
        <v>113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80</v>
      </c>
      <c r="E119" s="205" t="s">
        <v>129</v>
      </c>
      <c r="F119" s="205" t="s">
        <v>130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89</v>
      </c>
      <c r="AT119" s="214" t="s">
        <v>80</v>
      </c>
      <c r="AU119" s="214" t="s">
        <v>81</v>
      </c>
      <c r="AY119" s="213" t="s">
        <v>131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80</v>
      </c>
      <c r="E120" s="216" t="s">
        <v>89</v>
      </c>
      <c r="F120" s="216" t="s">
        <v>132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SUM(P121:P167)</f>
        <v>0</v>
      </c>
      <c r="Q120" s="210"/>
      <c r="R120" s="211">
        <f>SUM(R121:R167)</f>
        <v>0</v>
      </c>
      <c r="S120" s="210"/>
      <c r="T120" s="212">
        <f>SUM(T121:T167)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89</v>
      </c>
      <c r="AT120" s="214" t="s">
        <v>80</v>
      </c>
      <c r="AU120" s="214" t="s">
        <v>89</v>
      </c>
      <c r="AY120" s="213" t="s">
        <v>131</v>
      </c>
      <c r="BK120" s="215">
        <f>SUM(BK121:BK167)</f>
        <v>0</v>
      </c>
    </row>
    <row r="121" s="2" customFormat="1" ht="16.5" customHeight="1">
      <c r="A121" s="37"/>
      <c r="B121" s="38"/>
      <c r="C121" s="218" t="s">
        <v>89</v>
      </c>
      <c r="D121" s="218" t="s">
        <v>133</v>
      </c>
      <c r="E121" s="219" t="s">
        <v>134</v>
      </c>
      <c r="F121" s="220" t="s">
        <v>135</v>
      </c>
      <c r="G121" s="221" t="s">
        <v>136</v>
      </c>
      <c r="H121" s="222">
        <v>0.050000000000000003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46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137</v>
      </c>
      <c r="AT121" s="230" t="s">
        <v>133</v>
      </c>
      <c r="AU121" s="230" t="s">
        <v>91</v>
      </c>
      <c r="AY121" s="16" t="s">
        <v>131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89</v>
      </c>
      <c r="BK121" s="231">
        <f>ROUND(I121*H121,2)</f>
        <v>0</v>
      </c>
      <c r="BL121" s="16" t="s">
        <v>137</v>
      </c>
      <c r="BM121" s="230" t="s">
        <v>138</v>
      </c>
    </row>
    <row r="122" s="2" customFormat="1">
      <c r="A122" s="37"/>
      <c r="B122" s="38"/>
      <c r="C122" s="39"/>
      <c r="D122" s="232" t="s">
        <v>139</v>
      </c>
      <c r="E122" s="39"/>
      <c r="F122" s="233" t="s">
        <v>135</v>
      </c>
      <c r="G122" s="39"/>
      <c r="H122" s="39"/>
      <c r="I122" s="234"/>
      <c r="J122" s="39"/>
      <c r="K122" s="39"/>
      <c r="L122" s="43"/>
      <c r="M122" s="235"/>
      <c r="N122" s="236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139</v>
      </c>
      <c r="AU122" s="16" t="s">
        <v>91</v>
      </c>
    </row>
    <row r="123" s="2" customFormat="1">
      <c r="A123" s="37"/>
      <c r="B123" s="38"/>
      <c r="C123" s="39"/>
      <c r="D123" s="232" t="s">
        <v>140</v>
      </c>
      <c r="E123" s="39"/>
      <c r="F123" s="237" t="s">
        <v>141</v>
      </c>
      <c r="G123" s="39"/>
      <c r="H123" s="39"/>
      <c r="I123" s="234"/>
      <c r="J123" s="39"/>
      <c r="K123" s="39"/>
      <c r="L123" s="43"/>
      <c r="M123" s="235"/>
      <c r="N123" s="236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140</v>
      </c>
      <c r="AU123" s="16" t="s">
        <v>91</v>
      </c>
    </row>
    <row r="124" s="13" customFormat="1">
      <c r="A124" s="13"/>
      <c r="B124" s="238"/>
      <c r="C124" s="239"/>
      <c r="D124" s="232" t="s">
        <v>142</v>
      </c>
      <c r="E124" s="240" t="s">
        <v>1</v>
      </c>
      <c r="F124" s="241" t="s">
        <v>143</v>
      </c>
      <c r="G124" s="239"/>
      <c r="H124" s="242">
        <v>0.050000000000000003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142</v>
      </c>
      <c r="AU124" s="248" t="s">
        <v>91</v>
      </c>
      <c r="AV124" s="13" t="s">
        <v>91</v>
      </c>
      <c r="AW124" s="13" t="s">
        <v>36</v>
      </c>
      <c r="AX124" s="13" t="s">
        <v>89</v>
      </c>
      <c r="AY124" s="248" t="s">
        <v>131</v>
      </c>
    </row>
    <row r="125" s="2" customFormat="1" ht="24.15" customHeight="1">
      <c r="A125" s="37"/>
      <c r="B125" s="38"/>
      <c r="C125" s="218" t="s">
        <v>91</v>
      </c>
      <c r="D125" s="218" t="s">
        <v>133</v>
      </c>
      <c r="E125" s="219" t="s">
        <v>144</v>
      </c>
      <c r="F125" s="220" t="s">
        <v>145</v>
      </c>
      <c r="G125" s="221" t="s">
        <v>136</v>
      </c>
      <c r="H125" s="222">
        <v>0.050000000000000003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46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137</v>
      </c>
      <c r="AT125" s="230" t="s">
        <v>133</v>
      </c>
      <c r="AU125" s="230" t="s">
        <v>91</v>
      </c>
      <c r="AY125" s="16" t="s">
        <v>131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89</v>
      </c>
      <c r="BK125" s="231">
        <f>ROUND(I125*H125,2)</f>
        <v>0</v>
      </c>
      <c r="BL125" s="16" t="s">
        <v>137</v>
      </c>
      <c r="BM125" s="230" t="s">
        <v>146</v>
      </c>
    </row>
    <row r="126" s="2" customFormat="1">
      <c r="A126" s="37"/>
      <c r="B126" s="38"/>
      <c r="C126" s="39"/>
      <c r="D126" s="232" t="s">
        <v>139</v>
      </c>
      <c r="E126" s="39"/>
      <c r="F126" s="233" t="s">
        <v>145</v>
      </c>
      <c r="G126" s="39"/>
      <c r="H126" s="39"/>
      <c r="I126" s="234"/>
      <c r="J126" s="39"/>
      <c r="K126" s="39"/>
      <c r="L126" s="43"/>
      <c r="M126" s="235"/>
      <c r="N126" s="23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139</v>
      </c>
      <c r="AU126" s="16" t="s">
        <v>91</v>
      </c>
    </row>
    <row r="127" s="13" customFormat="1">
      <c r="A127" s="13"/>
      <c r="B127" s="238"/>
      <c r="C127" s="239"/>
      <c r="D127" s="232" t="s">
        <v>142</v>
      </c>
      <c r="E127" s="240" t="s">
        <v>1</v>
      </c>
      <c r="F127" s="241" t="s">
        <v>147</v>
      </c>
      <c r="G127" s="239"/>
      <c r="H127" s="242">
        <v>0.050000000000000003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142</v>
      </c>
      <c r="AU127" s="248" t="s">
        <v>91</v>
      </c>
      <c r="AV127" s="13" t="s">
        <v>91</v>
      </c>
      <c r="AW127" s="13" t="s">
        <v>36</v>
      </c>
      <c r="AX127" s="13" t="s">
        <v>89</v>
      </c>
      <c r="AY127" s="248" t="s">
        <v>131</v>
      </c>
    </row>
    <row r="128" s="2" customFormat="1" ht="16.5" customHeight="1">
      <c r="A128" s="37"/>
      <c r="B128" s="38"/>
      <c r="C128" s="218" t="s">
        <v>148</v>
      </c>
      <c r="D128" s="218" t="s">
        <v>133</v>
      </c>
      <c r="E128" s="219" t="s">
        <v>149</v>
      </c>
      <c r="F128" s="220" t="s">
        <v>150</v>
      </c>
      <c r="G128" s="221" t="s">
        <v>151</v>
      </c>
      <c r="H128" s="222">
        <v>331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46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137</v>
      </c>
      <c r="AT128" s="230" t="s">
        <v>133</v>
      </c>
      <c r="AU128" s="230" t="s">
        <v>91</v>
      </c>
      <c r="AY128" s="16" t="s">
        <v>131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89</v>
      </c>
      <c r="BK128" s="231">
        <f>ROUND(I128*H128,2)</f>
        <v>0</v>
      </c>
      <c r="BL128" s="16" t="s">
        <v>137</v>
      </c>
      <c r="BM128" s="230" t="s">
        <v>152</v>
      </c>
    </row>
    <row r="129" s="2" customFormat="1">
      <c r="A129" s="37"/>
      <c r="B129" s="38"/>
      <c r="C129" s="39"/>
      <c r="D129" s="232" t="s">
        <v>139</v>
      </c>
      <c r="E129" s="39"/>
      <c r="F129" s="233" t="s">
        <v>153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139</v>
      </c>
      <c r="AU129" s="16" t="s">
        <v>91</v>
      </c>
    </row>
    <row r="130" s="2" customFormat="1">
      <c r="A130" s="37"/>
      <c r="B130" s="38"/>
      <c r="C130" s="39"/>
      <c r="D130" s="249" t="s">
        <v>154</v>
      </c>
      <c r="E130" s="39"/>
      <c r="F130" s="250" t="s">
        <v>155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91</v>
      </c>
    </row>
    <row r="131" s="2" customFormat="1">
      <c r="A131" s="37"/>
      <c r="B131" s="38"/>
      <c r="C131" s="39"/>
      <c r="D131" s="232" t="s">
        <v>140</v>
      </c>
      <c r="E131" s="39"/>
      <c r="F131" s="237" t="s">
        <v>156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140</v>
      </c>
      <c r="AU131" s="16" t="s">
        <v>91</v>
      </c>
    </row>
    <row r="132" s="13" customFormat="1">
      <c r="A132" s="13"/>
      <c r="B132" s="238"/>
      <c r="C132" s="239"/>
      <c r="D132" s="232" t="s">
        <v>142</v>
      </c>
      <c r="E132" s="240" t="s">
        <v>1</v>
      </c>
      <c r="F132" s="241" t="s">
        <v>157</v>
      </c>
      <c r="G132" s="239"/>
      <c r="H132" s="242">
        <v>331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142</v>
      </c>
      <c r="AU132" s="248" t="s">
        <v>91</v>
      </c>
      <c r="AV132" s="13" t="s">
        <v>91</v>
      </c>
      <c r="AW132" s="13" t="s">
        <v>36</v>
      </c>
      <c r="AX132" s="13" t="s">
        <v>89</v>
      </c>
      <c r="AY132" s="248" t="s">
        <v>131</v>
      </c>
    </row>
    <row r="133" s="2" customFormat="1" ht="16.5" customHeight="1">
      <c r="A133" s="37"/>
      <c r="B133" s="38"/>
      <c r="C133" s="218" t="s">
        <v>137</v>
      </c>
      <c r="D133" s="218" t="s">
        <v>133</v>
      </c>
      <c r="E133" s="219" t="s">
        <v>158</v>
      </c>
      <c r="F133" s="220" t="s">
        <v>159</v>
      </c>
      <c r="G133" s="221" t="s">
        <v>151</v>
      </c>
      <c r="H133" s="222">
        <v>425.31999999999999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46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137</v>
      </c>
      <c r="AT133" s="230" t="s">
        <v>133</v>
      </c>
      <c r="AU133" s="230" t="s">
        <v>91</v>
      </c>
      <c r="AY133" s="16" t="s">
        <v>131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89</v>
      </c>
      <c r="BK133" s="231">
        <f>ROUND(I133*H133,2)</f>
        <v>0</v>
      </c>
      <c r="BL133" s="16" t="s">
        <v>137</v>
      </c>
      <c r="BM133" s="230" t="s">
        <v>160</v>
      </c>
    </row>
    <row r="134" s="2" customFormat="1">
      <c r="A134" s="37"/>
      <c r="B134" s="38"/>
      <c r="C134" s="39"/>
      <c r="D134" s="232" t="s">
        <v>139</v>
      </c>
      <c r="E134" s="39"/>
      <c r="F134" s="233" t="s">
        <v>161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139</v>
      </c>
      <c r="AU134" s="16" t="s">
        <v>91</v>
      </c>
    </row>
    <row r="135" s="2" customFormat="1">
      <c r="A135" s="37"/>
      <c r="B135" s="38"/>
      <c r="C135" s="39"/>
      <c r="D135" s="249" t="s">
        <v>154</v>
      </c>
      <c r="E135" s="39"/>
      <c r="F135" s="250" t="s">
        <v>162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91</v>
      </c>
    </row>
    <row r="136" s="13" customFormat="1">
      <c r="A136" s="13"/>
      <c r="B136" s="238"/>
      <c r="C136" s="239"/>
      <c r="D136" s="232" t="s">
        <v>142</v>
      </c>
      <c r="E136" s="240" t="s">
        <v>1</v>
      </c>
      <c r="F136" s="241" t="s">
        <v>163</v>
      </c>
      <c r="G136" s="239"/>
      <c r="H136" s="242">
        <v>236.68000000000001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142</v>
      </c>
      <c r="AU136" s="248" t="s">
        <v>91</v>
      </c>
      <c r="AV136" s="13" t="s">
        <v>91</v>
      </c>
      <c r="AW136" s="13" t="s">
        <v>36</v>
      </c>
      <c r="AX136" s="13" t="s">
        <v>81</v>
      </c>
      <c r="AY136" s="248" t="s">
        <v>131</v>
      </c>
    </row>
    <row r="137" s="13" customFormat="1">
      <c r="A137" s="13"/>
      <c r="B137" s="238"/>
      <c r="C137" s="239"/>
      <c r="D137" s="232" t="s">
        <v>142</v>
      </c>
      <c r="E137" s="240" t="s">
        <v>1</v>
      </c>
      <c r="F137" s="241" t="s">
        <v>164</v>
      </c>
      <c r="G137" s="239"/>
      <c r="H137" s="242">
        <v>188.63999999999999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142</v>
      </c>
      <c r="AU137" s="248" t="s">
        <v>91</v>
      </c>
      <c r="AV137" s="13" t="s">
        <v>91</v>
      </c>
      <c r="AW137" s="13" t="s">
        <v>36</v>
      </c>
      <c r="AX137" s="13" t="s">
        <v>81</v>
      </c>
      <c r="AY137" s="248" t="s">
        <v>131</v>
      </c>
    </row>
    <row r="138" s="14" customFormat="1">
      <c r="A138" s="14"/>
      <c r="B138" s="251"/>
      <c r="C138" s="252"/>
      <c r="D138" s="232" t="s">
        <v>142</v>
      </c>
      <c r="E138" s="253" t="s">
        <v>1</v>
      </c>
      <c r="F138" s="254" t="s">
        <v>165</v>
      </c>
      <c r="G138" s="252"/>
      <c r="H138" s="255">
        <v>425.31999999999999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142</v>
      </c>
      <c r="AU138" s="261" t="s">
        <v>91</v>
      </c>
      <c r="AV138" s="14" t="s">
        <v>137</v>
      </c>
      <c r="AW138" s="14" t="s">
        <v>36</v>
      </c>
      <c r="AX138" s="14" t="s">
        <v>89</v>
      </c>
      <c r="AY138" s="261" t="s">
        <v>131</v>
      </c>
    </row>
    <row r="139" s="2" customFormat="1" ht="16.5" customHeight="1">
      <c r="A139" s="37"/>
      <c r="B139" s="38"/>
      <c r="C139" s="218" t="s">
        <v>166</v>
      </c>
      <c r="D139" s="218" t="s">
        <v>133</v>
      </c>
      <c r="E139" s="219" t="s">
        <v>167</v>
      </c>
      <c r="F139" s="220" t="s">
        <v>168</v>
      </c>
      <c r="G139" s="221" t="s">
        <v>151</v>
      </c>
      <c r="H139" s="222">
        <v>425.31999999999999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46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137</v>
      </c>
      <c r="AT139" s="230" t="s">
        <v>133</v>
      </c>
      <c r="AU139" s="230" t="s">
        <v>91</v>
      </c>
      <c r="AY139" s="16" t="s">
        <v>131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89</v>
      </c>
      <c r="BK139" s="231">
        <f>ROUND(I139*H139,2)</f>
        <v>0</v>
      </c>
      <c r="BL139" s="16" t="s">
        <v>137</v>
      </c>
      <c r="BM139" s="230" t="s">
        <v>169</v>
      </c>
    </row>
    <row r="140" s="2" customFormat="1">
      <c r="A140" s="37"/>
      <c r="B140" s="38"/>
      <c r="C140" s="39"/>
      <c r="D140" s="232" t="s">
        <v>139</v>
      </c>
      <c r="E140" s="39"/>
      <c r="F140" s="233" t="s">
        <v>170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139</v>
      </c>
      <c r="AU140" s="16" t="s">
        <v>91</v>
      </c>
    </row>
    <row r="141" s="2" customFormat="1">
      <c r="A141" s="37"/>
      <c r="B141" s="38"/>
      <c r="C141" s="39"/>
      <c r="D141" s="249" t="s">
        <v>154</v>
      </c>
      <c r="E141" s="39"/>
      <c r="F141" s="250" t="s">
        <v>171</v>
      </c>
      <c r="G141" s="39"/>
      <c r="H141" s="39"/>
      <c r="I141" s="234"/>
      <c r="J141" s="39"/>
      <c r="K141" s="39"/>
      <c r="L141" s="43"/>
      <c r="M141" s="235"/>
      <c r="N141" s="236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154</v>
      </c>
      <c r="AU141" s="16" t="s">
        <v>91</v>
      </c>
    </row>
    <row r="142" s="13" customFormat="1">
      <c r="A142" s="13"/>
      <c r="B142" s="238"/>
      <c r="C142" s="239"/>
      <c r="D142" s="232" t="s">
        <v>142</v>
      </c>
      <c r="E142" s="240" t="s">
        <v>1</v>
      </c>
      <c r="F142" s="241" t="s">
        <v>172</v>
      </c>
      <c r="G142" s="239"/>
      <c r="H142" s="242">
        <v>425.31999999999999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142</v>
      </c>
      <c r="AU142" s="248" t="s">
        <v>91</v>
      </c>
      <c r="AV142" s="13" t="s">
        <v>91</v>
      </c>
      <c r="AW142" s="13" t="s">
        <v>36</v>
      </c>
      <c r="AX142" s="13" t="s">
        <v>89</v>
      </c>
      <c r="AY142" s="248" t="s">
        <v>131</v>
      </c>
    </row>
    <row r="143" s="2" customFormat="1" ht="16.5" customHeight="1">
      <c r="A143" s="37"/>
      <c r="B143" s="38"/>
      <c r="C143" s="218" t="s">
        <v>173</v>
      </c>
      <c r="D143" s="218" t="s">
        <v>133</v>
      </c>
      <c r="E143" s="219" t="s">
        <v>174</v>
      </c>
      <c r="F143" s="220" t="s">
        <v>175</v>
      </c>
      <c r="G143" s="221" t="s">
        <v>151</v>
      </c>
      <c r="H143" s="222">
        <v>331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46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137</v>
      </c>
      <c r="AT143" s="230" t="s">
        <v>133</v>
      </c>
      <c r="AU143" s="230" t="s">
        <v>91</v>
      </c>
      <c r="AY143" s="16" t="s">
        <v>131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89</v>
      </c>
      <c r="BK143" s="231">
        <f>ROUND(I143*H143,2)</f>
        <v>0</v>
      </c>
      <c r="BL143" s="16" t="s">
        <v>137</v>
      </c>
      <c r="BM143" s="230" t="s">
        <v>176</v>
      </c>
    </row>
    <row r="144" s="2" customFormat="1">
      <c r="A144" s="37"/>
      <c r="B144" s="38"/>
      <c r="C144" s="39"/>
      <c r="D144" s="232" t="s">
        <v>139</v>
      </c>
      <c r="E144" s="39"/>
      <c r="F144" s="233" t="s">
        <v>177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139</v>
      </c>
      <c r="AU144" s="16" t="s">
        <v>91</v>
      </c>
    </row>
    <row r="145" s="2" customFormat="1">
      <c r="A145" s="37"/>
      <c r="B145" s="38"/>
      <c r="C145" s="39"/>
      <c r="D145" s="249" t="s">
        <v>154</v>
      </c>
      <c r="E145" s="39"/>
      <c r="F145" s="250" t="s">
        <v>178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154</v>
      </c>
      <c r="AU145" s="16" t="s">
        <v>91</v>
      </c>
    </row>
    <row r="146" s="2" customFormat="1">
      <c r="A146" s="37"/>
      <c r="B146" s="38"/>
      <c r="C146" s="39"/>
      <c r="D146" s="232" t="s">
        <v>140</v>
      </c>
      <c r="E146" s="39"/>
      <c r="F146" s="237" t="s">
        <v>179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140</v>
      </c>
      <c r="AU146" s="16" t="s">
        <v>91</v>
      </c>
    </row>
    <row r="147" s="13" customFormat="1">
      <c r="A147" s="13"/>
      <c r="B147" s="238"/>
      <c r="C147" s="239"/>
      <c r="D147" s="232" t="s">
        <v>142</v>
      </c>
      <c r="E147" s="240" t="s">
        <v>1</v>
      </c>
      <c r="F147" s="241" t="s">
        <v>157</v>
      </c>
      <c r="G147" s="239"/>
      <c r="H147" s="242">
        <v>331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142</v>
      </c>
      <c r="AU147" s="248" t="s">
        <v>91</v>
      </c>
      <c r="AV147" s="13" t="s">
        <v>91</v>
      </c>
      <c r="AW147" s="13" t="s">
        <v>36</v>
      </c>
      <c r="AX147" s="13" t="s">
        <v>89</v>
      </c>
      <c r="AY147" s="248" t="s">
        <v>131</v>
      </c>
    </row>
    <row r="148" s="2" customFormat="1" ht="24.15" customHeight="1">
      <c r="A148" s="37"/>
      <c r="B148" s="38"/>
      <c r="C148" s="218" t="s">
        <v>180</v>
      </c>
      <c r="D148" s="218" t="s">
        <v>133</v>
      </c>
      <c r="E148" s="219" t="s">
        <v>181</v>
      </c>
      <c r="F148" s="220" t="s">
        <v>182</v>
      </c>
      <c r="G148" s="221" t="s">
        <v>151</v>
      </c>
      <c r="H148" s="222">
        <v>331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46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183</v>
      </c>
      <c r="AT148" s="230" t="s">
        <v>133</v>
      </c>
      <c r="AU148" s="230" t="s">
        <v>91</v>
      </c>
      <c r="AY148" s="16" t="s">
        <v>131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89</v>
      </c>
      <c r="BK148" s="231">
        <f>ROUND(I148*H148,2)</f>
        <v>0</v>
      </c>
      <c r="BL148" s="16" t="s">
        <v>183</v>
      </c>
      <c r="BM148" s="230" t="s">
        <v>184</v>
      </c>
    </row>
    <row r="149" s="2" customFormat="1">
      <c r="A149" s="37"/>
      <c r="B149" s="38"/>
      <c r="C149" s="39"/>
      <c r="D149" s="232" t="s">
        <v>139</v>
      </c>
      <c r="E149" s="39"/>
      <c r="F149" s="233" t="s">
        <v>185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139</v>
      </c>
      <c r="AU149" s="16" t="s">
        <v>91</v>
      </c>
    </row>
    <row r="150" s="2" customFormat="1">
      <c r="A150" s="37"/>
      <c r="B150" s="38"/>
      <c r="C150" s="39"/>
      <c r="D150" s="232" t="s">
        <v>140</v>
      </c>
      <c r="E150" s="39"/>
      <c r="F150" s="237" t="s">
        <v>186</v>
      </c>
      <c r="G150" s="39"/>
      <c r="H150" s="39"/>
      <c r="I150" s="234"/>
      <c r="J150" s="39"/>
      <c r="K150" s="39"/>
      <c r="L150" s="43"/>
      <c r="M150" s="235"/>
      <c r="N150" s="23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140</v>
      </c>
      <c r="AU150" s="16" t="s">
        <v>91</v>
      </c>
    </row>
    <row r="151" s="13" customFormat="1">
      <c r="A151" s="13"/>
      <c r="B151" s="238"/>
      <c r="C151" s="239"/>
      <c r="D151" s="232" t="s">
        <v>142</v>
      </c>
      <c r="E151" s="240" t="s">
        <v>1</v>
      </c>
      <c r="F151" s="241" t="s">
        <v>157</v>
      </c>
      <c r="G151" s="239"/>
      <c r="H151" s="242">
        <v>331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142</v>
      </c>
      <c r="AU151" s="248" t="s">
        <v>91</v>
      </c>
      <c r="AV151" s="13" t="s">
        <v>91</v>
      </c>
      <c r="AW151" s="13" t="s">
        <v>36</v>
      </c>
      <c r="AX151" s="13" t="s">
        <v>89</v>
      </c>
      <c r="AY151" s="248" t="s">
        <v>131</v>
      </c>
    </row>
    <row r="152" s="2" customFormat="1" ht="16.5" customHeight="1">
      <c r="A152" s="37"/>
      <c r="B152" s="38"/>
      <c r="C152" s="218" t="s">
        <v>187</v>
      </c>
      <c r="D152" s="218" t="s">
        <v>133</v>
      </c>
      <c r="E152" s="219" t="s">
        <v>188</v>
      </c>
      <c r="F152" s="220" t="s">
        <v>189</v>
      </c>
      <c r="G152" s="221" t="s">
        <v>151</v>
      </c>
      <c r="H152" s="222">
        <v>425.31999999999999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46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137</v>
      </c>
      <c r="AT152" s="230" t="s">
        <v>133</v>
      </c>
      <c r="AU152" s="230" t="s">
        <v>91</v>
      </c>
      <c r="AY152" s="16" t="s">
        <v>131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89</v>
      </c>
      <c r="BK152" s="231">
        <f>ROUND(I152*H152,2)</f>
        <v>0</v>
      </c>
      <c r="BL152" s="16" t="s">
        <v>137</v>
      </c>
      <c r="BM152" s="230" t="s">
        <v>190</v>
      </c>
    </row>
    <row r="153" s="2" customFormat="1">
      <c r="A153" s="37"/>
      <c r="B153" s="38"/>
      <c r="C153" s="39"/>
      <c r="D153" s="232" t="s">
        <v>139</v>
      </c>
      <c r="E153" s="39"/>
      <c r="F153" s="233" t="s">
        <v>191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139</v>
      </c>
      <c r="AU153" s="16" t="s">
        <v>91</v>
      </c>
    </row>
    <row r="154" s="2" customFormat="1">
      <c r="A154" s="37"/>
      <c r="B154" s="38"/>
      <c r="C154" s="39"/>
      <c r="D154" s="249" t="s">
        <v>154</v>
      </c>
      <c r="E154" s="39"/>
      <c r="F154" s="250" t="s">
        <v>192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154</v>
      </c>
      <c r="AU154" s="16" t="s">
        <v>91</v>
      </c>
    </row>
    <row r="155" s="13" customFormat="1">
      <c r="A155" s="13"/>
      <c r="B155" s="238"/>
      <c r="C155" s="239"/>
      <c r="D155" s="232" t="s">
        <v>142</v>
      </c>
      <c r="E155" s="240" t="s">
        <v>1</v>
      </c>
      <c r="F155" s="241" t="s">
        <v>193</v>
      </c>
      <c r="G155" s="239"/>
      <c r="H155" s="242">
        <v>425.31999999999999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142</v>
      </c>
      <c r="AU155" s="248" t="s">
        <v>91</v>
      </c>
      <c r="AV155" s="13" t="s">
        <v>91</v>
      </c>
      <c r="AW155" s="13" t="s">
        <v>36</v>
      </c>
      <c r="AX155" s="13" t="s">
        <v>89</v>
      </c>
      <c r="AY155" s="248" t="s">
        <v>131</v>
      </c>
    </row>
    <row r="156" s="2" customFormat="1" ht="16.5" customHeight="1">
      <c r="A156" s="37"/>
      <c r="B156" s="38"/>
      <c r="C156" s="218" t="s">
        <v>194</v>
      </c>
      <c r="D156" s="218" t="s">
        <v>133</v>
      </c>
      <c r="E156" s="219" t="s">
        <v>195</v>
      </c>
      <c r="F156" s="220" t="s">
        <v>196</v>
      </c>
      <c r="G156" s="221" t="s">
        <v>151</v>
      </c>
      <c r="H156" s="222">
        <v>331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46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137</v>
      </c>
      <c r="AT156" s="230" t="s">
        <v>133</v>
      </c>
      <c r="AU156" s="230" t="s">
        <v>91</v>
      </c>
      <c r="AY156" s="16" t="s">
        <v>131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89</v>
      </c>
      <c r="BK156" s="231">
        <f>ROUND(I156*H156,2)</f>
        <v>0</v>
      </c>
      <c r="BL156" s="16" t="s">
        <v>137</v>
      </c>
      <c r="BM156" s="230" t="s">
        <v>197</v>
      </c>
    </row>
    <row r="157" s="2" customFormat="1">
      <c r="A157" s="37"/>
      <c r="B157" s="38"/>
      <c r="C157" s="39"/>
      <c r="D157" s="232" t="s">
        <v>139</v>
      </c>
      <c r="E157" s="39"/>
      <c r="F157" s="233" t="s">
        <v>196</v>
      </c>
      <c r="G157" s="39"/>
      <c r="H157" s="39"/>
      <c r="I157" s="234"/>
      <c r="J157" s="39"/>
      <c r="K157" s="39"/>
      <c r="L157" s="43"/>
      <c r="M157" s="235"/>
      <c r="N157" s="23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139</v>
      </c>
      <c r="AU157" s="16" t="s">
        <v>91</v>
      </c>
    </row>
    <row r="158" s="2" customFormat="1">
      <c r="A158" s="37"/>
      <c r="B158" s="38"/>
      <c r="C158" s="39"/>
      <c r="D158" s="232" t="s">
        <v>140</v>
      </c>
      <c r="E158" s="39"/>
      <c r="F158" s="237" t="s">
        <v>198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140</v>
      </c>
      <c r="AU158" s="16" t="s">
        <v>91</v>
      </c>
    </row>
    <row r="159" s="13" customFormat="1">
      <c r="A159" s="13"/>
      <c r="B159" s="238"/>
      <c r="C159" s="239"/>
      <c r="D159" s="232" t="s">
        <v>142</v>
      </c>
      <c r="E159" s="240" t="s">
        <v>1</v>
      </c>
      <c r="F159" s="241" t="s">
        <v>157</v>
      </c>
      <c r="G159" s="239"/>
      <c r="H159" s="242">
        <v>331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142</v>
      </c>
      <c r="AU159" s="248" t="s">
        <v>91</v>
      </c>
      <c r="AV159" s="13" t="s">
        <v>91</v>
      </c>
      <c r="AW159" s="13" t="s">
        <v>36</v>
      </c>
      <c r="AX159" s="13" t="s">
        <v>89</v>
      </c>
      <c r="AY159" s="248" t="s">
        <v>131</v>
      </c>
    </row>
    <row r="160" s="2" customFormat="1" ht="16.5" customHeight="1">
      <c r="A160" s="37"/>
      <c r="B160" s="38"/>
      <c r="C160" s="218" t="s">
        <v>199</v>
      </c>
      <c r="D160" s="218" t="s">
        <v>133</v>
      </c>
      <c r="E160" s="219" t="s">
        <v>200</v>
      </c>
      <c r="F160" s="220" t="s">
        <v>201</v>
      </c>
      <c r="G160" s="221" t="s">
        <v>202</v>
      </c>
      <c r="H160" s="222">
        <v>1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46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137</v>
      </c>
      <c r="AT160" s="230" t="s">
        <v>133</v>
      </c>
      <c r="AU160" s="230" t="s">
        <v>91</v>
      </c>
      <c r="AY160" s="16" t="s">
        <v>131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89</v>
      </c>
      <c r="BK160" s="231">
        <f>ROUND(I160*H160,2)</f>
        <v>0</v>
      </c>
      <c r="BL160" s="16" t="s">
        <v>137</v>
      </c>
      <c r="BM160" s="230" t="s">
        <v>203</v>
      </c>
    </row>
    <row r="161" s="2" customFormat="1">
      <c r="A161" s="37"/>
      <c r="B161" s="38"/>
      <c r="C161" s="39"/>
      <c r="D161" s="232" t="s">
        <v>139</v>
      </c>
      <c r="E161" s="39"/>
      <c r="F161" s="233" t="s">
        <v>201</v>
      </c>
      <c r="G161" s="39"/>
      <c r="H161" s="39"/>
      <c r="I161" s="234"/>
      <c r="J161" s="39"/>
      <c r="K161" s="39"/>
      <c r="L161" s="43"/>
      <c r="M161" s="235"/>
      <c r="N161" s="236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139</v>
      </c>
      <c r="AU161" s="16" t="s">
        <v>91</v>
      </c>
    </row>
    <row r="162" s="2" customFormat="1">
      <c r="A162" s="37"/>
      <c r="B162" s="38"/>
      <c r="C162" s="39"/>
      <c r="D162" s="232" t="s">
        <v>140</v>
      </c>
      <c r="E162" s="39"/>
      <c r="F162" s="237" t="s">
        <v>204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140</v>
      </c>
      <c r="AU162" s="16" t="s">
        <v>91</v>
      </c>
    </row>
    <row r="163" s="13" customFormat="1">
      <c r="A163" s="13"/>
      <c r="B163" s="238"/>
      <c r="C163" s="239"/>
      <c r="D163" s="232" t="s">
        <v>142</v>
      </c>
      <c r="E163" s="240" t="s">
        <v>1</v>
      </c>
      <c r="F163" s="241" t="s">
        <v>89</v>
      </c>
      <c r="G163" s="239"/>
      <c r="H163" s="242">
        <v>1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142</v>
      </c>
      <c r="AU163" s="248" t="s">
        <v>91</v>
      </c>
      <c r="AV163" s="13" t="s">
        <v>91</v>
      </c>
      <c r="AW163" s="13" t="s">
        <v>36</v>
      </c>
      <c r="AX163" s="13" t="s">
        <v>89</v>
      </c>
      <c r="AY163" s="248" t="s">
        <v>131</v>
      </c>
    </row>
    <row r="164" s="2" customFormat="1" ht="16.5" customHeight="1">
      <c r="A164" s="37"/>
      <c r="B164" s="38"/>
      <c r="C164" s="218" t="s">
        <v>205</v>
      </c>
      <c r="D164" s="218" t="s">
        <v>133</v>
      </c>
      <c r="E164" s="219" t="s">
        <v>206</v>
      </c>
      <c r="F164" s="220" t="s">
        <v>207</v>
      </c>
      <c r="G164" s="221" t="s">
        <v>202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46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137</v>
      </c>
      <c r="AT164" s="230" t="s">
        <v>133</v>
      </c>
      <c r="AU164" s="230" t="s">
        <v>91</v>
      </c>
      <c r="AY164" s="16" t="s">
        <v>131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89</v>
      </c>
      <c r="BK164" s="231">
        <f>ROUND(I164*H164,2)</f>
        <v>0</v>
      </c>
      <c r="BL164" s="16" t="s">
        <v>137</v>
      </c>
      <c r="BM164" s="230" t="s">
        <v>208</v>
      </c>
    </row>
    <row r="165" s="2" customFormat="1">
      <c r="A165" s="37"/>
      <c r="B165" s="38"/>
      <c r="C165" s="39"/>
      <c r="D165" s="232" t="s">
        <v>139</v>
      </c>
      <c r="E165" s="39"/>
      <c r="F165" s="233" t="s">
        <v>207</v>
      </c>
      <c r="G165" s="39"/>
      <c r="H165" s="39"/>
      <c r="I165" s="234"/>
      <c r="J165" s="39"/>
      <c r="K165" s="39"/>
      <c r="L165" s="43"/>
      <c r="M165" s="235"/>
      <c r="N165" s="236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139</v>
      </c>
      <c r="AU165" s="16" t="s">
        <v>91</v>
      </c>
    </row>
    <row r="166" s="2" customFormat="1">
      <c r="A166" s="37"/>
      <c r="B166" s="38"/>
      <c r="C166" s="39"/>
      <c r="D166" s="232" t="s">
        <v>140</v>
      </c>
      <c r="E166" s="39"/>
      <c r="F166" s="237" t="s">
        <v>209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140</v>
      </c>
      <c r="AU166" s="16" t="s">
        <v>91</v>
      </c>
    </row>
    <row r="167" s="13" customFormat="1">
      <c r="A167" s="13"/>
      <c r="B167" s="238"/>
      <c r="C167" s="239"/>
      <c r="D167" s="232" t="s">
        <v>142</v>
      </c>
      <c r="E167" s="240" t="s">
        <v>1</v>
      </c>
      <c r="F167" s="241" t="s">
        <v>89</v>
      </c>
      <c r="G167" s="239"/>
      <c r="H167" s="242">
        <v>1</v>
      </c>
      <c r="I167" s="243"/>
      <c r="J167" s="239"/>
      <c r="K167" s="239"/>
      <c r="L167" s="244"/>
      <c r="M167" s="262"/>
      <c r="N167" s="263"/>
      <c r="O167" s="263"/>
      <c r="P167" s="263"/>
      <c r="Q167" s="263"/>
      <c r="R167" s="263"/>
      <c r="S167" s="263"/>
      <c r="T167" s="26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142</v>
      </c>
      <c r="AU167" s="248" t="s">
        <v>91</v>
      </c>
      <c r="AV167" s="13" t="s">
        <v>91</v>
      </c>
      <c r="AW167" s="13" t="s">
        <v>36</v>
      </c>
      <c r="AX167" s="13" t="s">
        <v>89</v>
      </c>
      <c r="AY167" s="248" t="s">
        <v>131</v>
      </c>
    </row>
    <row r="168" s="2" customFormat="1" ht="6.96" customHeight="1">
      <c r="A168" s="37"/>
      <c r="B168" s="65"/>
      <c r="C168" s="66"/>
      <c r="D168" s="66"/>
      <c r="E168" s="66"/>
      <c r="F168" s="66"/>
      <c r="G168" s="66"/>
      <c r="H168" s="66"/>
      <c r="I168" s="66"/>
      <c r="J168" s="66"/>
      <c r="K168" s="66"/>
      <c r="L168" s="43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</sheetData>
  <sheetProtection sheet="1" autoFilter="0" formatColumns="0" formatRows="0" objects="1" scenarios="1" spinCount="100000" saltValue="H4EbHyv2OzxI2OZ8Z91sqMTjnFn4aZWl0B3YG2e3bpdB1tekivVGgUKho/VN0h/WLAttnJLUHby9AoIxxd3+2w==" hashValue="lylpjwUCPp0vJWKXQYo1kfBvpD8J45u2Msvde3diMm7ephpYZnT6ajPitTHPLQdo7fdbiCN1YK4YEWVNF/0hbg==" algorithmName="SHA-512" password="CC35"/>
  <autoFilter ref="C117:K16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30" r:id="rId1" display="https://podminky.urs.cz/item/CS_URS_2024_02/124253101"/>
    <hyperlink ref="F135" r:id="rId2" display="https://podminky.urs.cz/item/CS_URS_2024_02/166151101"/>
    <hyperlink ref="F141" r:id="rId3" display="https://podminky.urs.cz/item/CS_URS_2024_02/162251101"/>
    <hyperlink ref="F145" r:id="rId4" display="https://podminky.urs.cz/item/CS_URS_2024_02/171251101"/>
    <hyperlink ref="F154" r:id="rId5" display="https://podminky.urs.cz/item/CS_URS_2024_02/1671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91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Chrudimka, Chrudim, odstranění nánosů v intravilánu ř. km 19,528 - 22,070 (zpracování PD a IČ)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210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108</v>
      </c>
      <c r="G12" s="37"/>
      <c r="H12" s="37"/>
      <c r="I12" s="139" t="s">
        <v>22</v>
      </c>
      <c r="J12" s="143" t="str">
        <f>'Rekapitulace stavby'!AN8</f>
        <v>5. 9. 2024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41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43</v>
      </c>
      <c r="G32" s="37"/>
      <c r="H32" s="37"/>
      <c r="I32" s="151" t="s">
        <v>42</v>
      </c>
      <c r="J32" s="151" t="s">
        <v>44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45</v>
      </c>
      <c r="E33" s="139" t="s">
        <v>46</v>
      </c>
      <c r="F33" s="153">
        <f>ROUND((SUM(BE118:BE132)),  2)</f>
        <v>0</v>
      </c>
      <c r="G33" s="37"/>
      <c r="H33" s="37"/>
      <c r="I33" s="154">
        <v>0.20999999999999999</v>
      </c>
      <c r="J33" s="153">
        <f>ROUND(((SUM(BE118:BE132))*I33),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47</v>
      </c>
      <c r="F34" s="153">
        <f>ROUND((SUM(BF118:BF132)),  2)</f>
        <v>0</v>
      </c>
      <c r="G34" s="37"/>
      <c r="H34" s="37"/>
      <c r="I34" s="154">
        <v>0.12</v>
      </c>
      <c r="J34" s="153">
        <f>ROUND(((SUM(BF118:BF132))*I34),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48</v>
      </c>
      <c r="F35" s="153">
        <f>ROUND((SUM(BG118:BG132)),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49</v>
      </c>
      <c r="F36" s="153">
        <f>ROUND((SUM(BH118:BH132)),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50</v>
      </c>
      <c r="F37" s="153">
        <f>ROUND((SUM(BI118:BI132)),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54</v>
      </c>
      <c r="E50" s="163"/>
      <c r="F50" s="163"/>
      <c r="G50" s="162" t="s">
        <v>55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56</v>
      </c>
      <c r="E61" s="165"/>
      <c r="F61" s="166" t="s">
        <v>57</v>
      </c>
      <c r="G61" s="164" t="s">
        <v>56</v>
      </c>
      <c r="H61" s="165"/>
      <c r="I61" s="165"/>
      <c r="J61" s="167" t="s">
        <v>57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58</v>
      </c>
      <c r="E65" s="168"/>
      <c r="F65" s="168"/>
      <c r="G65" s="162" t="s">
        <v>59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56</v>
      </c>
      <c r="E76" s="165"/>
      <c r="F76" s="166" t="s">
        <v>57</v>
      </c>
      <c r="G76" s="164" t="s">
        <v>56</v>
      </c>
      <c r="H76" s="165"/>
      <c r="I76" s="165"/>
      <c r="J76" s="167" t="s">
        <v>57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Chrudimka, Chrudim, odstranění nánosů v intravilánu ř. km 19,528 - 22,070 (zpracování PD a IČ)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 01.2 - Odstranění sedimentu z jezové zdrže v ř. km 21,978 – 22,070 - odstranění náletových dřevin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v.t. Chrudimka ř. km 21,978 – 22,070</v>
      </c>
      <c r="G89" s="39"/>
      <c r="H89" s="39"/>
      <c r="I89" s="31" t="s">
        <v>22</v>
      </c>
      <c r="J89" s="78" t="str">
        <f>IF(J12="","",J12)</f>
        <v>5. 9. 2024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110</v>
      </c>
      <c r="D94" s="175"/>
      <c r="E94" s="175"/>
      <c r="F94" s="175"/>
      <c r="G94" s="175"/>
      <c r="H94" s="175"/>
      <c r="I94" s="175"/>
      <c r="J94" s="176" t="s">
        <v>111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112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113</v>
      </c>
    </row>
    <row r="97" s="9" customFormat="1" ht="24.96" customHeight="1">
      <c r="A97" s="9"/>
      <c r="B97" s="178"/>
      <c r="C97" s="179"/>
      <c r="D97" s="180" t="s">
        <v>114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115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Chrudimka, Chrudim, odstranění nánosů v intravilánu ř. km 19,528 - 22,070 (zpracování PD a IČ)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30" customHeight="1">
      <c r="A110" s="37"/>
      <c r="B110" s="38"/>
      <c r="C110" s="39"/>
      <c r="D110" s="39"/>
      <c r="E110" s="75" t="str">
        <f>E9</f>
        <v>SO 01.2 - Odstranění sedimentu z jezové zdrže v ř. km 21,978 – 22,070 - odstranění náletových dřevin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v.t. Chrudimka ř. km 21,978 – 22,070</v>
      </c>
      <c r="G112" s="39"/>
      <c r="H112" s="39"/>
      <c r="I112" s="31" t="s">
        <v>22</v>
      </c>
      <c r="J112" s="78" t="str">
        <f>IF(J12="","",J12)</f>
        <v>5. 9. 2024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40.05" customHeight="1">
      <c r="A114" s="37"/>
      <c r="B114" s="38"/>
      <c r="C114" s="31" t="s">
        <v>24</v>
      </c>
      <c r="D114" s="39"/>
      <c r="E114" s="39"/>
      <c r="F114" s="26" t="str">
        <f>E15</f>
        <v>Povodí Labe, státní podnik</v>
      </c>
      <c r="G114" s="39"/>
      <c r="H114" s="39"/>
      <c r="I114" s="31" t="s">
        <v>32</v>
      </c>
      <c r="J114" s="35" t="str">
        <f>E21</f>
        <v>Vodní zdroje Ekomonitor spol. s r. 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117</v>
      </c>
      <c r="D117" s="193" t="s">
        <v>66</v>
      </c>
      <c r="E117" s="193" t="s">
        <v>62</v>
      </c>
      <c r="F117" s="193" t="s">
        <v>63</v>
      </c>
      <c r="G117" s="193" t="s">
        <v>118</v>
      </c>
      <c r="H117" s="193" t="s">
        <v>119</v>
      </c>
      <c r="I117" s="193" t="s">
        <v>120</v>
      </c>
      <c r="J117" s="194" t="s">
        <v>111</v>
      </c>
      <c r="K117" s="195" t="s">
        <v>121</v>
      </c>
      <c r="L117" s="196"/>
      <c r="M117" s="99" t="s">
        <v>1</v>
      </c>
      <c r="N117" s="100" t="s">
        <v>45</v>
      </c>
      <c r="O117" s="100" t="s">
        <v>122</v>
      </c>
      <c r="P117" s="100" t="s">
        <v>123</v>
      </c>
      <c r="Q117" s="100" t="s">
        <v>124</v>
      </c>
      <c r="R117" s="100" t="s">
        <v>125</v>
      </c>
      <c r="S117" s="100" t="s">
        <v>126</v>
      </c>
      <c r="T117" s="101" t="s">
        <v>127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128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80</v>
      </c>
      <c r="AU118" s="16" t="s">
        <v>113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80</v>
      </c>
      <c r="E119" s="205" t="s">
        <v>129</v>
      </c>
      <c r="F119" s="205" t="s">
        <v>130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89</v>
      </c>
      <c r="AT119" s="214" t="s">
        <v>80</v>
      </c>
      <c r="AU119" s="214" t="s">
        <v>81</v>
      </c>
      <c r="AY119" s="213" t="s">
        <v>131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80</v>
      </c>
      <c r="E120" s="216" t="s">
        <v>89</v>
      </c>
      <c r="F120" s="216" t="s">
        <v>132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SUM(P121:P132)</f>
        <v>0</v>
      </c>
      <c r="Q120" s="210"/>
      <c r="R120" s="211">
        <f>SUM(R121:R132)</f>
        <v>0</v>
      </c>
      <c r="S120" s="210"/>
      <c r="T120" s="212">
        <f>SUM(T121:T132)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89</v>
      </c>
      <c r="AT120" s="214" t="s">
        <v>80</v>
      </c>
      <c r="AU120" s="214" t="s">
        <v>89</v>
      </c>
      <c r="AY120" s="213" t="s">
        <v>131</v>
      </c>
      <c r="BK120" s="215">
        <f>SUM(BK121:BK132)</f>
        <v>0</v>
      </c>
    </row>
    <row r="121" s="2" customFormat="1" ht="24.15" customHeight="1">
      <c r="A121" s="37"/>
      <c r="B121" s="38"/>
      <c r="C121" s="218" t="s">
        <v>89</v>
      </c>
      <c r="D121" s="218" t="s">
        <v>133</v>
      </c>
      <c r="E121" s="219" t="s">
        <v>211</v>
      </c>
      <c r="F121" s="220" t="s">
        <v>212</v>
      </c>
      <c r="G121" s="221" t="s">
        <v>213</v>
      </c>
      <c r="H121" s="222">
        <v>6.1959999999999997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46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137</v>
      </c>
      <c r="AT121" s="230" t="s">
        <v>133</v>
      </c>
      <c r="AU121" s="230" t="s">
        <v>91</v>
      </c>
      <c r="AY121" s="16" t="s">
        <v>131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89</v>
      </c>
      <c r="BK121" s="231">
        <f>ROUND(I121*H121,2)</f>
        <v>0</v>
      </c>
      <c r="BL121" s="16" t="s">
        <v>137</v>
      </c>
      <c r="BM121" s="230" t="s">
        <v>214</v>
      </c>
    </row>
    <row r="122" s="2" customFormat="1">
      <c r="A122" s="37"/>
      <c r="B122" s="38"/>
      <c r="C122" s="39"/>
      <c r="D122" s="232" t="s">
        <v>139</v>
      </c>
      <c r="E122" s="39"/>
      <c r="F122" s="233" t="s">
        <v>215</v>
      </c>
      <c r="G122" s="39"/>
      <c r="H122" s="39"/>
      <c r="I122" s="234"/>
      <c r="J122" s="39"/>
      <c r="K122" s="39"/>
      <c r="L122" s="43"/>
      <c r="M122" s="235"/>
      <c r="N122" s="236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139</v>
      </c>
      <c r="AU122" s="16" t="s">
        <v>91</v>
      </c>
    </row>
    <row r="123" s="2" customFormat="1">
      <c r="A123" s="37"/>
      <c r="B123" s="38"/>
      <c r="C123" s="39"/>
      <c r="D123" s="249" t="s">
        <v>154</v>
      </c>
      <c r="E123" s="39"/>
      <c r="F123" s="250" t="s">
        <v>216</v>
      </c>
      <c r="G123" s="39"/>
      <c r="H123" s="39"/>
      <c r="I123" s="234"/>
      <c r="J123" s="39"/>
      <c r="K123" s="39"/>
      <c r="L123" s="43"/>
      <c r="M123" s="235"/>
      <c r="N123" s="236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154</v>
      </c>
      <c r="AU123" s="16" t="s">
        <v>91</v>
      </c>
    </row>
    <row r="124" s="2" customFormat="1">
      <c r="A124" s="37"/>
      <c r="B124" s="38"/>
      <c r="C124" s="39"/>
      <c r="D124" s="232" t="s">
        <v>140</v>
      </c>
      <c r="E124" s="39"/>
      <c r="F124" s="237" t="s">
        <v>217</v>
      </c>
      <c r="G124" s="39"/>
      <c r="H124" s="39"/>
      <c r="I124" s="234"/>
      <c r="J124" s="39"/>
      <c r="K124" s="39"/>
      <c r="L124" s="43"/>
      <c r="M124" s="235"/>
      <c r="N124" s="23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140</v>
      </c>
      <c r="AU124" s="16" t="s">
        <v>91</v>
      </c>
    </row>
    <row r="125" s="13" customFormat="1">
      <c r="A125" s="13"/>
      <c r="B125" s="238"/>
      <c r="C125" s="239"/>
      <c r="D125" s="232" t="s">
        <v>142</v>
      </c>
      <c r="E125" s="240" t="s">
        <v>1</v>
      </c>
      <c r="F125" s="241" t="s">
        <v>218</v>
      </c>
      <c r="G125" s="239"/>
      <c r="H125" s="242">
        <v>6.1959999999999997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142</v>
      </c>
      <c r="AU125" s="248" t="s">
        <v>91</v>
      </c>
      <c r="AV125" s="13" t="s">
        <v>91</v>
      </c>
      <c r="AW125" s="13" t="s">
        <v>36</v>
      </c>
      <c r="AX125" s="13" t="s">
        <v>89</v>
      </c>
      <c r="AY125" s="248" t="s">
        <v>131</v>
      </c>
    </row>
    <row r="126" s="2" customFormat="1" ht="24.15" customHeight="1">
      <c r="A126" s="37"/>
      <c r="B126" s="38"/>
      <c r="C126" s="218" t="s">
        <v>91</v>
      </c>
      <c r="D126" s="218" t="s">
        <v>133</v>
      </c>
      <c r="E126" s="219" t="s">
        <v>219</v>
      </c>
      <c r="F126" s="220" t="s">
        <v>220</v>
      </c>
      <c r="G126" s="221" t="s">
        <v>221</v>
      </c>
      <c r="H126" s="222">
        <v>4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46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137</v>
      </c>
      <c r="AT126" s="230" t="s">
        <v>133</v>
      </c>
      <c r="AU126" s="230" t="s">
        <v>91</v>
      </c>
      <c r="AY126" s="16" t="s">
        <v>131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89</v>
      </c>
      <c r="BK126" s="231">
        <f>ROUND(I126*H126,2)</f>
        <v>0</v>
      </c>
      <c r="BL126" s="16" t="s">
        <v>137</v>
      </c>
      <c r="BM126" s="230" t="s">
        <v>222</v>
      </c>
    </row>
    <row r="127" s="2" customFormat="1">
      <c r="A127" s="37"/>
      <c r="B127" s="38"/>
      <c r="C127" s="39"/>
      <c r="D127" s="232" t="s">
        <v>139</v>
      </c>
      <c r="E127" s="39"/>
      <c r="F127" s="233" t="s">
        <v>220</v>
      </c>
      <c r="G127" s="39"/>
      <c r="H127" s="39"/>
      <c r="I127" s="234"/>
      <c r="J127" s="39"/>
      <c r="K127" s="39"/>
      <c r="L127" s="43"/>
      <c r="M127" s="235"/>
      <c r="N127" s="236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139</v>
      </c>
      <c r="AU127" s="16" t="s">
        <v>91</v>
      </c>
    </row>
    <row r="128" s="13" customFormat="1">
      <c r="A128" s="13"/>
      <c r="B128" s="238"/>
      <c r="C128" s="239"/>
      <c r="D128" s="232" t="s">
        <v>142</v>
      </c>
      <c r="E128" s="240" t="s">
        <v>1</v>
      </c>
      <c r="F128" s="241" t="s">
        <v>223</v>
      </c>
      <c r="G128" s="239"/>
      <c r="H128" s="242">
        <v>4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142</v>
      </c>
      <c r="AU128" s="248" t="s">
        <v>91</v>
      </c>
      <c r="AV128" s="13" t="s">
        <v>91</v>
      </c>
      <c r="AW128" s="13" t="s">
        <v>36</v>
      </c>
      <c r="AX128" s="13" t="s">
        <v>89</v>
      </c>
      <c r="AY128" s="248" t="s">
        <v>131</v>
      </c>
    </row>
    <row r="129" s="2" customFormat="1" ht="16.5" customHeight="1">
      <c r="A129" s="37"/>
      <c r="B129" s="38"/>
      <c r="C129" s="218" t="s">
        <v>148</v>
      </c>
      <c r="D129" s="218" t="s">
        <v>133</v>
      </c>
      <c r="E129" s="219" t="s">
        <v>224</v>
      </c>
      <c r="F129" s="220" t="s">
        <v>225</v>
      </c>
      <c r="G129" s="221" t="s">
        <v>202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46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137</v>
      </c>
      <c r="AT129" s="230" t="s">
        <v>133</v>
      </c>
      <c r="AU129" s="230" t="s">
        <v>91</v>
      </c>
      <c r="AY129" s="16" t="s">
        <v>131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89</v>
      </c>
      <c r="BK129" s="231">
        <f>ROUND(I129*H129,2)</f>
        <v>0</v>
      </c>
      <c r="BL129" s="16" t="s">
        <v>137</v>
      </c>
      <c r="BM129" s="230" t="s">
        <v>226</v>
      </c>
    </row>
    <row r="130" s="2" customFormat="1">
      <c r="A130" s="37"/>
      <c r="B130" s="38"/>
      <c r="C130" s="39"/>
      <c r="D130" s="232" t="s">
        <v>139</v>
      </c>
      <c r="E130" s="39"/>
      <c r="F130" s="233" t="s">
        <v>225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139</v>
      </c>
      <c r="AU130" s="16" t="s">
        <v>91</v>
      </c>
    </row>
    <row r="131" s="2" customFormat="1">
      <c r="A131" s="37"/>
      <c r="B131" s="38"/>
      <c r="C131" s="39"/>
      <c r="D131" s="232" t="s">
        <v>140</v>
      </c>
      <c r="E131" s="39"/>
      <c r="F131" s="237" t="s">
        <v>227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140</v>
      </c>
      <c r="AU131" s="16" t="s">
        <v>91</v>
      </c>
    </row>
    <row r="132" s="13" customFormat="1">
      <c r="A132" s="13"/>
      <c r="B132" s="238"/>
      <c r="C132" s="239"/>
      <c r="D132" s="232" t="s">
        <v>142</v>
      </c>
      <c r="E132" s="240" t="s">
        <v>1</v>
      </c>
      <c r="F132" s="241" t="s">
        <v>89</v>
      </c>
      <c r="G132" s="239"/>
      <c r="H132" s="242">
        <v>1</v>
      </c>
      <c r="I132" s="243"/>
      <c r="J132" s="239"/>
      <c r="K132" s="239"/>
      <c r="L132" s="244"/>
      <c r="M132" s="262"/>
      <c r="N132" s="263"/>
      <c r="O132" s="263"/>
      <c r="P132" s="263"/>
      <c r="Q132" s="263"/>
      <c r="R132" s="263"/>
      <c r="S132" s="263"/>
      <c r="T132" s="26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142</v>
      </c>
      <c r="AU132" s="248" t="s">
        <v>91</v>
      </c>
      <c r="AV132" s="13" t="s">
        <v>91</v>
      </c>
      <c r="AW132" s="13" t="s">
        <v>36</v>
      </c>
      <c r="AX132" s="13" t="s">
        <v>89</v>
      </c>
      <c r="AY132" s="248" t="s">
        <v>131</v>
      </c>
    </row>
    <row r="133" s="2" customFormat="1" ht="6.96" customHeight="1">
      <c r="A133" s="37"/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43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sheet="1" autoFilter="0" formatColumns="0" formatRows="0" objects="1" scenarios="1" spinCount="100000" saltValue="+g8yF+RmVbHRD+aZ5yAeBgi19e/bM/l28hS9G3xqUNDOOH4fyXw9DivYkOOcmmGe2qFq5fAUqYNj/z4I8iCvYg==" hashValue="253JS9qAePgxmZSlExiY8UMoeWDoDJ8D4ZuAgfyAdzfIdVN5zSapfx9U6JhbzCscurqcVXAkSUe+I4NeBNk2xw==" algorithmName="SHA-512" password="CC35"/>
  <autoFilter ref="C117:K13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3" r:id="rId1" display="https://podminky.urs.cz/item/CS_URS_2024_02/11125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91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Chrudimka, Chrudim, odstranění nánosů v intravilánu ř. km 19,528 - 22,070 (zpracování PD a IČ)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228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229</v>
      </c>
      <c r="G12" s="37"/>
      <c r="H12" s="37"/>
      <c r="I12" s="139" t="s">
        <v>22</v>
      </c>
      <c r="J12" s="143" t="str">
        <f>'Rekapitulace stavby'!AN8</f>
        <v>5. 9. 2024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41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43</v>
      </c>
      <c r="G32" s="37"/>
      <c r="H32" s="37"/>
      <c r="I32" s="151" t="s">
        <v>42</v>
      </c>
      <c r="J32" s="151" t="s">
        <v>44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45</v>
      </c>
      <c r="E33" s="139" t="s">
        <v>46</v>
      </c>
      <c r="F33" s="153">
        <f>ROUND((SUM(BE118:BE186)),  2)</f>
        <v>0</v>
      </c>
      <c r="G33" s="37"/>
      <c r="H33" s="37"/>
      <c r="I33" s="154">
        <v>0.20999999999999999</v>
      </c>
      <c r="J33" s="153">
        <f>ROUND(((SUM(BE118:BE186))*I33),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47</v>
      </c>
      <c r="F34" s="153">
        <f>ROUND((SUM(BF118:BF186)),  2)</f>
        <v>0</v>
      </c>
      <c r="G34" s="37"/>
      <c r="H34" s="37"/>
      <c r="I34" s="154">
        <v>0.12</v>
      </c>
      <c r="J34" s="153">
        <f>ROUND(((SUM(BF118:BF186))*I34),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48</v>
      </c>
      <c r="F35" s="153">
        <f>ROUND((SUM(BG118:BG186)),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49</v>
      </c>
      <c r="F36" s="153">
        <f>ROUND((SUM(BH118:BH186)),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50</v>
      </c>
      <c r="F37" s="153">
        <f>ROUND((SUM(BI118:BI186)),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54</v>
      </c>
      <c r="E50" s="163"/>
      <c r="F50" s="163"/>
      <c r="G50" s="162" t="s">
        <v>55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56</v>
      </c>
      <c r="E61" s="165"/>
      <c r="F61" s="166" t="s">
        <v>57</v>
      </c>
      <c r="G61" s="164" t="s">
        <v>56</v>
      </c>
      <c r="H61" s="165"/>
      <c r="I61" s="165"/>
      <c r="J61" s="167" t="s">
        <v>57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58</v>
      </c>
      <c r="E65" s="168"/>
      <c r="F65" s="168"/>
      <c r="G65" s="162" t="s">
        <v>59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56</v>
      </c>
      <c r="E76" s="165"/>
      <c r="F76" s="166" t="s">
        <v>57</v>
      </c>
      <c r="G76" s="164" t="s">
        <v>56</v>
      </c>
      <c r="H76" s="165"/>
      <c r="I76" s="165"/>
      <c r="J76" s="167" t="s">
        <v>57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Chrudimka, Chrudim, odstranění nánosů v intravilánu ř. km 19,528 - 22,070 (zpracování PD a IČ)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 02.1 - Odstranění sedimentu a náletových dřevin v ř.km 21,420 – 21,978 - odstranění sedimentu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v.t. Chrudimka ř. km 21,420 – 21,978</v>
      </c>
      <c r="G89" s="39"/>
      <c r="H89" s="39"/>
      <c r="I89" s="31" t="s">
        <v>22</v>
      </c>
      <c r="J89" s="78" t="str">
        <f>IF(J12="","",J12)</f>
        <v>5. 9. 2024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110</v>
      </c>
      <c r="D94" s="175"/>
      <c r="E94" s="175"/>
      <c r="F94" s="175"/>
      <c r="G94" s="175"/>
      <c r="H94" s="175"/>
      <c r="I94" s="175"/>
      <c r="J94" s="176" t="s">
        <v>111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112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113</v>
      </c>
    </row>
    <row r="97" s="9" customFormat="1" ht="24.96" customHeight="1">
      <c r="A97" s="9"/>
      <c r="B97" s="178"/>
      <c r="C97" s="179"/>
      <c r="D97" s="180" t="s">
        <v>114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115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Chrudimka, Chrudim, odstranění nánosů v intravilánu ř. km 19,528 - 22,070 (zpracování PD a IČ)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30" customHeight="1">
      <c r="A110" s="37"/>
      <c r="B110" s="38"/>
      <c r="C110" s="39"/>
      <c r="D110" s="39"/>
      <c r="E110" s="75" t="str">
        <f>E9</f>
        <v>SO 02.1 - Odstranění sedimentu a náletových dřevin v ř.km 21,420 – 21,978 - odstranění sedimentu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v.t. Chrudimka ř. km 21,420 – 21,978</v>
      </c>
      <c r="G112" s="39"/>
      <c r="H112" s="39"/>
      <c r="I112" s="31" t="s">
        <v>22</v>
      </c>
      <c r="J112" s="78" t="str">
        <f>IF(J12="","",J12)</f>
        <v>5. 9. 2024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40.05" customHeight="1">
      <c r="A114" s="37"/>
      <c r="B114" s="38"/>
      <c r="C114" s="31" t="s">
        <v>24</v>
      </c>
      <c r="D114" s="39"/>
      <c r="E114" s="39"/>
      <c r="F114" s="26" t="str">
        <f>E15</f>
        <v>Povodí Labe, státní podnik</v>
      </c>
      <c r="G114" s="39"/>
      <c r="H114" s="39"/>
      <c r="I114" s="31" t="s">
        <v>32</v>
      </c>
      <c r="J114" s="35" t="str">
        <f>E21</f>
        <v>Vodní zdroje Ekomonitor spol. s r. 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117</v>
      </c>
      <c r="D117" s="193" t="s">
        <v>66</v>
      </c>
      <c r="E117" s="193" t="s">
        <v>62</v>
      </c>
      <c r="F117" s="193" t="s">
        <v>63</v>
      </c>
      <c r="G117" s="193" t="s">
        <v>118</v>
      </c>
      <c r="H117" s="193" t="s">
        <v>119</v>
      </c>
      <c r="I117" s="193" t="s">
        <v>120</v>
      </c>
      <c r="J117" s="194" t="s">
        <v>111</v>
      </c>
      <c r="K117" s="195" t="s">
        <v>121</v>
      </c>
      <c r="L117" s="196"/>
      <c r="M117" s="99" t="s">
        <v>1</v>
      </c>
      <c r="N117" s="100" t="s">
        <v>45</v>
      </c>
      <c r="O117" s="100" t="s">
        <v>122</v>
      </c>
      <c r="P117" s="100" t="s">
        <v>123</v>
      </c>
      <c r="Q117" s="100" t="s">
        <v>124</v>
      </c>
      <c r="R117" s="100" t="s">
        <v>125</v>
      </c>
      <c r="S117" s="100" t="s">
        <v>126</v>
      </c>
      <c r="T117" s="101" t="s">
        <v>127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128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5.6273999999999997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80</v>
      </c>
      <c r="AU118" s="16" t="s">
        <v>113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80</v>
      </c>
      <c r="E119" s="205" t="s">
        <v>129</v>
      </c>
      <c r="F119" s="205" t="s">
        <v>130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5.6273999999999997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89</v>
      </c>
      <c r="AT119" s="214" t="s">
        <v>80</v>
      </c>
      <c r="AU119" s="214" t="s">
        <v>81</v>
      </c>
      <c r="AY119" s="213" t="s">
        <v>131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80</v>
      </c>
      <c r="E120" s="216" t="s">
        <v>89</v>
      </c>
      <c r="F120" s="216" t="s">
        <v>132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SUM(P121:P186)</f>
        <v>0</v>
      </c>
      <c r="Q120" s="210"/>
      <c r="R120" s="211">
        <f>SUM(R121:R186)</f>
        <v>5.6273999999999997</v>
      </c>
      <c r="S120" s="210"/>
      <c r="T120" s="212">
        <f>SUM(T121:T186)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89</v>
      </c>
      <c r="AT120" s="214" t="s">
        <v>80</v>
      </c>
      <c r="AU120" s="214" t="s">
        <v>89</v>
      </c>
      <c r="AY120" s="213" t="s">
        <v>131</v>
      </c>
      <c r="BK120" s="215">
        <f>SUM(BK121:BK186)</f>
        <v>0</v>
      </c>
    </row>
    <row r="121" s="2" customFormat="1" ht="16.5" customHeight="1">
      <c r="A121" s="37"/>
      <c r="B121" s="38"/>
      <c r="C121" s="218" t="s">
        <v>89</v>
      </c>
      <c r="D121" s="218" t="s">
        <v>133</v>
      </c>
      <c r="E121" s="219" t="s">
        <v>134</v>
      </c>
      <c r="F121" s="220" t="s">
        <v>135</v>
      </c>
      <c r="G121" s="221" t="s">
        <v>136</v>
      </c>
      <c r="H121" s="222">
        <v>0.41599999999999998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46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137</v>
      </c>
      <c r="AT121" s="230" t="s">
        <v>133</v>
      </c>
      <c r="AU121" s="230" t="s">
        <v>91</v>
      </c>
      <c r="AY121" s="16" t="s">
        <v>131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89</v>
      </c>
      <c r="BK121" s="231">
        <f>ROUND(I121*H121,2)</f>
        <v>0</v>
      </c>
      <c r="BL121" s="16" t="s">
        <v>137</v>
      </c>
      <c r="BM121" s="230" t="s">
        <v>230</v>
      </c>
    </row>
    <row r="122" s="2" customFormat="1">
      <c r="A122" s="37"/>
      <c r="B122" s="38"/>
      <c r="C122" s="39"/>
      <c r="D122" s="232" t="s">
        <v>139</v>
      </c>
      <c r="E122" s="39"/>
      <c r="F122" s="233" t="s">
        <v>135</v>
      </c>
      <c r="G122" s="39"/>
      <c r="H122" s="39"/>
      <c r="I122" s="234"/>
      <c r="J122" s="39"/>
      <c r="K122" s="39"/>
      <c r="L122" s="43"/>
      <c r="M122" s="235"/>
      <c r="N122" s="236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139</v>
      </c>
      <c r="AU122" s="16" t="s">
        <v>91</v>
      </c>
    </row>
    <row r="123" s="2" customFormat="1">
      <c r="A123" s="37"/>
      <c r="B123" s="38"/>
      <c r="C123" s="39"/>
      <c r="D123" s="232" t="s">
        <v>140</v>
      </c>
      <c r="E123" s="39"/>
      <c r="F123" s="237" t="s">
        <v>231</v>
      </c>
      <c r="G123" s="39"/>
      <c r="H123" s="39"/>
      <c r="I123" s="234"/>
      <c r="J123" s="39"/>
      <c r="K123" s="39"/>
      <c r="L123" s="43"/>
      <c r="M123" s="235"/>
      <c r="N123" s="236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140</v>
      </c>
      <c r="AU123" s="16" t="s">
        <v>91</v>
      </c>
    </row>
    <row r="124" s="13" customFormat="1">
      <c r="A124" s="13"/>
      <c r="B124" s="238"/>
      <c r="C124" s="239"/>
      <c r="D124" s="232" t="s">
        <v>142</v>
      </c>
      <c r="E124" s="240" t="s">
        <v>1</v>
      </c>
      <c r="F124" s="241" t="s">
        <v>232</v>
      </c>
      <c r="G124" s="239"/>
      <c r="H124" s="242">
        <v>0.41599999999999998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142</v>
      </c>
      <c r="AU124" s="248" t="s">
        <v>91</v>
      </c>
      <c r="AV124" s="13" t="s">
        <v>91</v>
      </c>
      <c r="AW124" s="13" t="s">
        <v>36</v>
      </c>
      <c r="AX124" s="13" t="s">
        <v>89</v>
      </c>
      <c r="AY124" s="248" t="s">
        <v>131</v>
      </c>
    </row>
    <row r="125" s="2" customFormat="1" ht="24.15" customHeight="1">
      <c r="A125" s="37"/>
      <c r="B125" s="38"/>
      <c r="C125" s="218" t="s">
        <v>91</v>
      </c>
      <c r="D125" s="218" t="s">
        <v>133</v>
      </c>
      <c r="E125" s="219" t="s">
        <v>144</v>
      </c>
      <c r="F125" s="220" t="s">
        <v>145</v>
      </c>
      <c r="G125" s="221" t="s">
        <v>136</v>
      </c>
      <c r="H125" s="222">
        <v>0.41599999999999998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46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137</v>
      </c>
      <c r="AT125" s="230" t="s">
        <v>133</v>
      </c>
      <c r="AU125" s="230" t="s">
        <v>91</v>
      </c>
      <c r="AY125" s="16" t="s">
        <v>131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89</v>
      </c>
      <c r="BK125" s="231">
        <f>ROUND(I125*H125,2)</f>
        <v>0</v>
      </c>
      <c r="BL125" s="16" t="s">
        <v>137</v>
      </c>
      <c r="BM125" s="230" t="s">
        <v>233</v>
      </c>
    </row>
    <row r="126" s="2" customFormat="1">
      <c r="A126" s="37"/>
      <c r="B126" s="38"/>
      <c r="C126" s="39"/>
      <c r="D126" s="232" t="s">
        <v>139</v>
      </c>
      <c r="E126" s="39"/>
      <c r="F126" s="233" t="s">
        <v>145</v>
      </c>
      <c r="G126" s="39"/>
      <c r="H126" s="39"/>
      <c r="I126" s="234"/>
      <c r="J126" s="39"/>
      <c r="K126" s="39"/>
      <c r="L126" s="43"/>
      <c r="M126" s="235"/>
      <c r="N126" s="23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139</v>
      </c>
      <c r="AU126" s="16" t="s">
        <v>91</v>
      </c>
    </row>
    <row r="127" s="13" customFormat="1">
      <c r="A127" s="13"/>
      <c r="B127" s="238"/>
      <c r="C127" s="239"/>
      <c r="D127" s="232" t="s">
        <v>142</v>
      </c>
      <c r="E127" s="240" t="s">
        <v>1</v>
      </c>
      <c r="F127" s="241" t="s">
        <v>234</v>
      </c>
      <c r="G127" s="239"/>
      <c r="H127" s="242">
        <v>0.41599999999999998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142</v>
      </c>
      <c r="AU127" s="248" t="s">
        <v>91</v>
      </c>
      <c r="AV127" s="13" t="s">
        <v>91</v>
      </c>
      <c r="AW127" s="13" t="s">
        <v>36</v>
      </c>
      <c r="AX127" s="13" t="s">
        <v>89</v>
      </c>
      <c r="AY127" s="248" t="s">
        <v>131</v>
      </c>
    </row>
    <row r="128" s="2" customFormat="1" ht="16.5" customHeight="1">
      <c r="A128" s="37"/>
      <c r="B128" s="38"/>
      <c r="C128" s="218" t="s">
        <v>148</v>
      </c>
      <c r="D128" s="218" t="s">
        <v>133</v>
      </c>
      <c r="E128" s="219" t="s">
        <v>149</v>
      </c>
      <c r="F128" s="220" t="s">
        <v>150</v>
      </c>
      <c r="G128" s="221" t="s">
        <v>151</v>
      </c>
      <c r="H128" s="222">
        <v>443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46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137</v>
      </c>
      <c r="AT128" s="230" t="s">
        <v>133</v>
      </c>
      <c r="AU128" s="230" t="s">
        <v>91</v>
      </c>
      <c r="AY128" s="16" t="s">
        <v>131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89</v>
      </c>
      <c r="BK128" s="231">
        <f>ROUND(I128*H128,2)</f>
        <v>0</v>
      </c>
      <c r="BL128" s="16" t="s">
        <v>137</v>
      </c>
      <c r="BM128" s="230" t="s">
        <v>235</v>
      </c>
    </row>
    <row r="129" s="2" customFormat="1">
      <c r="A129" s="37"/>
      <c r="B129" s="38"/>
      <c r="C129" s="39"/>
      <c r="D129" s="232" t="s">
        <v>139</v>
      </c>
      <c r="E129" s="39"/>
      <c r="F129" s="233" t="s">
        <v>153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139</v>
      </c>
      <c r="AU129" s="16" t="s">
        <v>91</v>
      </c>
    </row>
    <row r="130" s="2" customFormat="1">
      <c r="A130" s="37"/>
      <c r="B130" s="38"/>
      <c r="C130" s="39"/>
      <c r="D130" s="249" t="s">
        <v>154</v>
      </c>
      <c r="E130" s="39"/>
      <c r="F130" s="250" t="s">
        <v>155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91</v>
      </c>
    </row>
    <row r="131" s="2" customFormat="1">
      <c r="A131" s="37"/>
      <c r="B131" s="38"/>
      <c r="C131" s="39"/>
      <c r="D131" s="232" t="s">
        <v>140</v>
      </c>
      <c r="E131" s="39"/>
      <c r="F131" s="237" t="s">
        <v>236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140</v>
      </c>
      <c r="AU131" s="16" t="s">
        <v>91</v>
      </c>
    </row>
    <row r="132" s="13" customFormat="1">
      <c r="A132" s="13"/>
      <c r="B132" s="238"/>
      <c r="C132" s="239"/>
      <c r="D132" s="232" t="s">
        <v>142</v>
      </c>
      <c r="E132" s="240" t="s">
        <v>1</v>
      </c>
      <c r="F132" s="241" t="s">
        <v>237</v>
      </c>
      <c r="G132" s="239"/>
      <c r="H132" s="242">
        <v>443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142</v>
      </c>
      <c r="AU132" s="248" t="s">
        <v>91</v>
      </c>
      <c r="AV132" s="13" t="s">
        <v>91</v>
      </c>
      <c r="AW132" s="13" t="s">
        <v>36</v>
      </c>
      <c r="AX132" s="13" t="s">
        <v>89</v>
      </c>
      <c r="AY132" s="248" t="s">
        <v>131</v>
      </c>
    </row>
    <row r="133" s="2" customFormat="1" ht="16.5" customHeight="1">
      <c r="A133" s="37"/>
      <c r="B133" s="38"/>
      <c r="C133" s="218" t="s">
        <v>137</v>
      </c>
      <c r="D133" s="218" t="s">
        <v>133</v>
      </c>
      <c r="E133" s="219" t="s">
        <v>158</v>
      </c>
      <c r="F133" s="220" t="s">
        <v>159</v>
      </c>
      <c r="G133" s="221" t="s">
        <v>151</v>
      </c>
      <c r="H133" s="222">
        <v>627.20000000000005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46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137</v>
      </c>
      <c r="AT133" s="230" t="s">
        <v>133</v>
      </c>
      <c r="AU133" s="230" t="s">
        <v>91</v>
      </c>
      <c r="AY133" s="16" t="s">
        <v>131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89</v>
      </c>
      <c r="BK133" s="231">
        <f>ROUND(I133*H133,2)</f>
        <v>0</v>
      </c>
      <c r="BL133" s="16" t="s">
        <v>137</v>
      </c>
      <c r="BM133" s="230" t="s">
        <v>238</v>
      </c>
    </row>
    <row r="134" s="2" customFormat="1">
      <c r="A134" s="37"/>
      <c r="B134" s="38"/>
      <c r="C134" s="39"/>
      <c r="D134" s="232" t="s">
        <v>139</v>
      </c>
      <c r="E134" s="39"/>
      <c r="F134" s="233" t="s">
        <v>161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139</v>
      </c>
      <c r="AU134" s="16" t="s">
        <v>91</v>
      </c>
    </row>
    <row r="135" s="2" customFormat="1">
      <c r="A135" s="37"/>
      <c r="B135" s="38"/>
      <c r="C135" s="39"/>
      <c r="D135" s="249" t="s">
        <v>154</v>
      </c>
      <c r="E135" s="39"/>
      <c r="F135" s="250" t="s">
        <v>162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91</v>
      </c>
    </row>
    <row r="136" s="2" customFormat="1">
      <c r="A136" s="37"/>
      <c r="B136" s="38"/>
      <c r="C136" s="39"/>
      <c r="D136" s="232" t="s">
        <v>140</v>
      </c>
      <c r="E136" s="39"/>
      <c r="F136" s="237" t="s">
        <v>239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140</v>
      </c>
      <c r="AU136" s="16" t="s">
        <v>91</v>
      </c>
    </row>
    <row r="137" s="13" customFormat="1">
      <c r="A137" s="13"/>
      <c r="B137" s="238"/>
      <c r="C137" s="239"/>
      <c r="D137" s="232" t="s">
        <v>142</v>
      </c>
      <c r="E137" s="240" t="s">
        <v>1</v>
      </c>
      <c r="F137" s="241" t="s">
        <v>240</v>
      </c>
      <c r="G137" s="239"/>
      <c r="H137" s="242">
        <v>627.20000000000005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142</v>
      </c>
      <c r="AU137" s="248" t="s">
        <v>91</v>
      </c>
      <c r="AV137" s="13" t="s">
        <v>91</v>
      </c>
      <c r="AW137" s="13" t="s">
        <v>36</v>
      </c>
      <c r="AX137" s="13" t="s">
        <v>89</v>
      </c>
      <c r="AY137" s="248" t="s">
        <v>131</v>
      </c>
    </row>
    <row r="138" s="2" customFormat="1" ht="16.5" customHeight="1">
      <c r="A138" s="37"/>
      <c r="B138" s="38"/>
      <c r="C138" s="218" t="s">
        <v>166</v>
      </c>
      <c r="D138" s="218" t="s">
        <v>133</v>
      </c>
      <c r="E138" s="219" t="s">
        <v>167</v>
      </c>
      <c r="F138" s="220" t="s">
        <v>168</v>
      </c>
      <c r="G138" s="221" t="s">
        <v>151</v>
      </c>
      <c r="H138" s="222">
        <v>756.60000000000002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46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137</v>
      </c>
      <c r="AT138" s="230" t="s">
        <v>133</v>
      </c>
      <c r="AU138" s="230" t="s">
        <v>91</v>
      </c>
      <c r="AY138" s="16" t="s">
        <v>131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89</v>
      </c>
      <c r="BK138" s="231">
        <f>ROUND(I138*H138,2)</f>
        <v>0</v>
      </c>
      <c r="BL138" s="16" t="s">
        <v>137</v>
      </c>
      <c r="BM138" s="230" t="s">
        <v>241</v>
      </c>
    </row>
    <row r="139" s="2" customFormat="1">
      <c r="A139" s="37"/>
      <c r="B139" s="38"/>
      <c r="C139" s="39"/>
      <c r="D139" s="232" t="s">
        <v>139</v>
      </c>
      <c r="E139" s="39"/>
      <c r="F139" s="233" t="s">
        <v>170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139</v>
      </c>
      <c r="AU139" s="16" t="s">
        <v>91</v>
      </c>
    </row>
    <row r="140" s="2" customFormat="1">
      <c r="A140" s="37"/>
      <c r="B140" s="38"/>
      <c r="C140" s="39"/>
      <c r="D140" s="249" t="s">
        <v>154</v>
      </c>
      <c r="E140" s="39"/>
      <c r="F140" s="250" t="s">
        <v>171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154</v>
      </c>
      <c r="AU140" s="16" t="s">
        <v>91</v>
      </c>
    </row>
    <row r="141" s="13" customFormat="1">
      <c r="A141" s="13"/>
      <c r="B141" s="238"/>
      <c r="C141" s="239"/>
      <c r="D141" s="232" t="s">
        <v>142</v>
      </c>
      <c r="E141" s="240" t="s">
        <v>1</v>
      </c>
      <c r="F141" s="241" t="s">
        <v>242</v>
      </c>
      <c r="G141" s="239"/>
      <c r="H141" s="242">
        <v>756.60000000000002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142</v>
      </c>
      <c r="AU141" s="248" t="s">
        <v>91</v>
      </c>
      <c r="AV141" s="13" t="s">
        <v>91</v>
      </c>
      <c r="AW141" s="13" t="s">
        <v>36</v>
      </c>
      <c r="AX141" s="13" t="s">
        <v>89</v>
      </c>
      <c r="AY141" s="248" t="s">
        <v>131</v>
      </c>
    </row>
    <row r="142" s="2" customFormat="1" ht="16.5" customHeight="1">
      <c r="A142" s="37"/>
      <c r="B142" s="38"/>
      <c r="C142" s="218" t="s">
        <v>173</v>
      </c>
      <c r="D142" s="218" t="s">
        <v>133</v>
      </c>
      <c r="E142" s="219" t="s">
        <v>174</v>
      </c>
      <c r="F142" s="220" t="s">
        <v>175</v>
      </c>
      <c r="G142" s="221" t="s">
        <v>151</v>
      </c>
      <c r="H142" s="222">
        <v>443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46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137</v>
      </c>
      <c r="AT142" s="230" t="s">
        <v>133</v>
      </c>
      <c r="AU142" s="230" t="s">
        <v>91</v>
      </c>
      <c r="AY142" s="16" t="s">
        <v>131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89</v>
      </c>
      <c r="BK142" s="231">
        <f>ROUND(I142*H142,2)</f>
        <v>0</v>
      </c>
      <c r="BL142" s="16" t="s">
        <v>137</v>
      </c>
      <c r="BM142" s="230" t="s">
        <v>243</v>
      </c>
    </row>
    <row r="143" s="2" customFormat="1">
      <c r="A143" s="37"/>
      <c r="B143" s="38"/>
      <c r="C143" s="39"/>
      <c r="D143" s="232" t="s">
        <v>139</v>
      </c>
      <c r="E143" s="39"/>
      <c r="F143" s="233" t="s">
        <v>177</v>
      </c>
      <c r="G143" s="39"/>
      <c r="H143" s="39"/>
      <c r="I143" s="234"/>
      <c r="J143" s="39"/>
      <c r="K143" s="39"/>
      <c r="L143" s="43"/>
      <c r="M143" s="235"/>
      <c r="N143" s="23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139</v>
      </c>
      <c r="AU143" s="16" t="s">
        <v>91</v>
      </c>
    </row>
    <row r="144" s="2" customFormat="1">
      <c r="A144" s="37"/>
      <c r="B144" s="38"/>
      <c r="C144" s="39"/>
      <c r="D144" s="249" t="s">
        <v>154</v>
      </c>
      <c r="E144" s="39"/>
      <c r="F144" s="250" t="s">
        <v>178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154</v>
      </c>
      <c r="AU144" s="16" t="s">
        <v>91</v>
      </c>
    </row>
    <row r="145" s="2" customFormat="1">
      <c r="A145" s="37"/>
      <c r="B145" s="38"/>
      <c r="C145" s="39"/>
      <c r="D145" s="232" t="s">
        <v>140</v>
      </c>
      <c r="E145" s="39"/>
      <c r="F145" s="237" t="s">
        <v>179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140</v>
      </c>
      <c r="AU145" s="16" t="s">
        <v>91</v>
      </c>
    </row>
    <row r="146" s="13" customFormat="1">
      <c r="A146" s="13"/>
      <c r="B146" s="238"/>
      <c r="C146" s="239"/>
      <c r="D146" s="232" t="s">
        <v>142</v>
      </c>
      <c r="E146" s="240" t="s">
        <v>1</v>
      </c>
      <c r="F146" s="241" t="s">
        <v>237</v>
      </c>
      <c r="G146" s="239"/>
      <c r="H146" s="242">
        <v>443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142</v>
      </c>
      <c r="AU146" s="248" t="s">
        <v>91</v>
      </c>
      <c r="AV146" s="13" t="s">
        <v>91</v>
      </c>
      <c r="AW146" s="13" t="s">
        <v>36</v>
      </c>
      <c r="AX146" s="13" t="s">
        <v>89</v>
      </c>
      <c r="AY146" s="248" t="s">
        <v>131</v>
      </c>
    </row>
    <row r="147" s="2" customFormat="1" ht="24.15" customHeight="1">
      <c r="A147" s="37"/>
      <c r="B147" s="38"/>
      <c r="C147" s="218" t="s">
        <v>180</v>
      </c>
      <c r="D147" s="218" t="s">
        <v>133</v>
      </c>
      <c r="E147" s="219" t="s">
        <v>181</v>
      </c>
      <c r="F147" s="220" t="s">
        <v>182</v>
      </c>
      <c r="G147" s="221" t="s">
        <v>151</v>
      </c>
      <c r="H147" s="222">
        <v>443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46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183</v>
      </c>
      <c r="AT147" s="230" t="s">
        <v>133</v>
      </c>
      <c r="AU147" s="230" t="s">
        <v>91</v>
      </c>
      <c r="AY147" s="16" t="s">
        <v>131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89</v>
      </c>
      <c r="BK147" s="231">
        <f>ROUND(I147*H147,2)</f>
        <v>0</v>
      </c>
      <c r="BL147" s="16" t="s">
        <v>183</v>
      </c>
      <c r="BM147" s="230" t="s">
        <v>244</v>
      </c>
    </row>
    <row r="148" s="2" customFormat="1">
      <c r="A148" s="37"/>
      <c r="B148" s="38"/>
      <c r="C148" s="39"/>
      <c r="D148" s="232" t="s">
        <v>139</v>
      </c>
      <c r="E148" s="39"/>
      <c r="F148" s="233" t="s">
        <v>185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139</v>
      </c>
      <c r="AU148" s="16" t="s">
        <v>91</v>
      </c>
    </row>
    <row r="149" s="2" customFormat="1">
      <c r="A149" s="37"/>
      <c r="B149" s="38"/>
      <c r="C149" s="39"/>
      <c r="D149" s="232" t="s">
        <v>140</v>
      </c>
      <c r="E149" s="39"/>
      <c r="F149" s="237" t="s">
        <v>186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140</v>
      </c>
      <c r="AU149" s="16" t="s">
        <v>91</v>
      </c>
    </row>
    <row r="150" s="13" customFormat="1">
      <c r="A150" s="13"/>
      <c r="B150" s="238"/>
      <c r="C150" s="239"/>
      <c r="D150" s="232" t="s">
        <v>142</v>
      </c>
      <c r="E150" s="240" t="s">
        <v>1</v>
      </c>
      <c r="F150" s="241" t="s">
        <v>237</v>
      </c>
      <c r="G150" s="239"/>
      <c r="H150" s="242">
        <v>443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142</v>
      </c>
      <c r="AU150" s="248" t="s">
        <v>91</v>
      </c>
      <c r="AV150" s="13" t="s">
        <v>91</v>
      </c>
      <c r="AW150" s="13" t="s">
        <v>36</v>
      </c>
      <c r="AX150" s="13" t="s">
        <v>89</v>
      </c>
      <c r="AY150" s="248" t="s">
        <v>131</v>
      </c>
    </row>
    <row r="151" s="2" customFormat="1" ht="16.5" customHeight="1">
      <c r="A151" s="37"/>
      <c r="B151" s="38"/>
      <c r="C151" s="218" t="s">
        <v>187</v>
      </c>
      <c r="D151" s="218" t="s">
        <v>133</v>
      </c>
      <c r="E151" s="219" t="s">
        <v>188</v>
      </c>
      <c r="F151" s="220" t="s">
        <v>189</v>
      </c>
      <c r="G151" s="221" t="s">
        <v>151</v>
      </c>
      <c r="H151" s="222">
        <v>756.60000000000002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46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137</v>
      </c>
      <c r="AT151" s="230" t="s">
        <v>133</v>
      </c>
      <c r="AU151" s="230" t="s">
        <v>91</v>
      </c>
      <c r="AY151" s="16" t="s">
        <v>131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89</v>
      </c>
      <c r="BK151" s="231">
        <f>ROUND(I151*H151,2)</f>
        <v>0</v>
      </c>
      <c r="BL151" s="16" t="s">
        <v>137</v>
      </c>
      <c r="BM151" s="230" t="s">
        <v>245</v>
      </c>
    </row>
    <row r="152" s="2" customFormat="1">
      <c r="A152" s="37"/>
      <c r="B152" s="38"/>
      <c r="C152" s="39"/>
      <c r="D152" s="232" t="s">
        <v>139</v>
      </c>
      <c r="E152" s="39"/>
      <c r="F152" s="233" t="s">
        <v>191</v>
      </c>
      <c r="G152" s="39"/>
      <c r="H152" s="39"/>
      <c r="I152" s="234"/>
      <c r="J152" s="39"/>
      <c r="K152" s="39"/>
      <c r="L152" s="43"/>
      <c r="M152" s="235"/>
      <c r="N152" s="23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139</v>
      </c>
      <c r="AU152" s="16" t="s">
        <v>91</v>
      </c>
    </row>
    <row r="153" s="2" customFormat="1">
      <c r="A153" s="37"/>
      <c r="B153" s="38"/>
      <c r="C153" s="39"/>
      <c r="D153" s="249" t="s">
        <v>154</v>
      </c>
      <c r="E153" s="39"/>
      <c r="F153" s="250" t="s">
        <v>192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154</v>
      </c>
      <c r="AU153" s="16" t="s">
        <v>91</v>
      </c>
    </row>
    <row r="154" s="13" customFormat="1">
      <c r="A154" s="13"/>
      <c r="B154" s="238"/>
      <c r="C154" s="239"/>
      <c r="D154" s="232" t="s">
        <v>142</v>
      </c>
      <c r="E154" s="240" t="s">
        <v>1</v>
      </c>
      <c r="F154" s="241" t="s">
        <v>242</v>
      </c>
      <c r="G154" s="239"/>
      <c r="H154" s="242">
        <v>756.60000000000002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142</v>
      </c>
      <c r="AU154" s="248" t="s">
        <v>91</v>
      </c>
      <c r="AV154" s="13" t="s">
        <v>91</v>
      </c>
      <c r="AW154" s="13" t="s">
        <v>36</v>
      </c>
      <c r="AX154" s="13" t="s">
        <v>89</v>
      </c>
      <c r="AY154" s="248" t="s">
        <v>131</v>
      </c>
    </row>
    <row r="155" s="2" customFormat="1" ht="16.5" customHeight="1">
      <c r="A155" s="37"/>
      <c r="B155" s="38"/>
      <c r="C155" s="218" t="s">
        <v>194</v>
      </c>
      <c r="D155" s="218" t="s">
        <v>133</v>
      </c>
      <c r="E155" s="219" t="s">
        <v>195</v>
      </c>
      <c r="F155" s="220" t="s">
        <v>196</v>
      </c>
      <c r="G155" s="221" t="s">
        <v>151</v>
      </c>
      <c r="H155" s="222">
        <v>443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46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137</v>
      </c>
      <c r="AT155" s="230" t="s">
        <v>133</v>
      </c>
      <c r="AU155" s="230" t="s">
        <v>91</v>
      </c>
      <c r="AY155" s="16" t="s">
        <v>131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89</v>
      </c>
      <c r="BK155" s="231">
        <f>ROUND(I155*H155,2)</f>
        <v>0</v>
      </c>
      <c r="BL155" s="16" t="s">
        <v>137</v>
      </c>
      <c r="BM155" s="230" t="s">
        <v>246</v>
      </c>
    </row>
    <row r="156" s="2" customFormat="1">
      <c r="A156" s="37"/>
      <c r="B156" s="38"/>
      <c r="C156" s="39"/>
      <c r="D156" s="232" t="s">
        <v>139</v>
      </c>
      <c r="E156" s="39"/>
      <c r="F156" s="233" t="s">
        <v>196</v>
      </c>
      <c r="G156" s="39"/>
      <c r="H156" s="39"/>
      <c r="I156" s="234"/>
      <c r="J156" s="39"/>
      <c r="K156" s="39"/>
      <c r="L156" s="43"/>
      <c r="M156" s="235"/>
      <c r="N156" s="23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139</v>
      </c>
      <c r="AU156" s="16" t="s">
        <v>91</v>
      </c>
    </row>
    <row r="157" s="2" customFormat="1">
      <c r="A157" s="37"/>
      <c r="B157" s="38"/>
      <c r="C157" s="39"/>
      <c r="D157" s="232" t="s">
        <v>140</v>
      </c>
      <c r="E157" s="39"/>
      <c r="F157" s="237" t="s">
        <v>247</v>
      </c>
      <c r="G157" s="39"/>
      <c r="H157" s="39"/>
      <c r="I157" s="234"/>
      <c r="J157" s="39"/>
      <c r="K157" s="39"/>
      <c r="L157" s="43"/>
      <c r="M157" s="235"/>
      <c r="N157" s="23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140</v>
      </c>
      <c r="AU157" s="16" t="s">
        <v>91</v>
      </c>
    </row>
    <row r="158" s="13" customFormat="1">
      <c r="A158" s="13"/>
      <c r="B158" s="238"/>
      <c r="C158" s="239"/>
      <c r="D158" s="232" t="s">
        <v>142</v>
      </c>
      <c r="E158" s="240" t="s">
        <v>1</v>
      </c>
      <c r="F158" s="241" t="s">
        <v>237</v>
      </c>
      <c r="G158" s="239"/>
      <c r="H158" s="242">
        <v>443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142</v>
      </c>
      <c r="AU158" s="248" t="s">
        <v>91</v>
      </c>
      <c r="AV158" s="13" t="s">
        <v>91</v>
      </c>
      <c r="AW158" s="13" t="s">
        <v>36</v>
      </c>
      <c r="AX158" s="13" t="s">
        <v>89</v>
      </c>
      <c r="AY158" s="248" t="s">
        <v>131</v>
      </c>
    </row>
    <row r="159" s="2" customFormat="1" ht="16.5" customHeight="1">
      <c r="A159" s="37"/>
      <c r="B159" s="38"/>
      <c r="C159" s="218" t="s">
        <v>199</v>
      </c>
      <c r="D159" s="218" t="s">
        <v>133</v>
      </c>
      <c r="E159" s="219" t="s">
        <v>200</v>
      </c>
      <c r="F159" s="220" t="s">
        <v>201</v>
      </c>
      <c r="G159" s="221" t="s">
        <v>202</v>
      </c>
      <c r="H159" s="222">
        <v>1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46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137</v>
      </c>
      <c r="AT159" s="230" t="s">
        <v>133</v>
      </c>
      <c r="AU159" s="230" t="s">
        <v>91</v>
      </c>
      <c r="AY159" s="16" t="s">
        <v>131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89</v>
      </c>
      <c r="BK159" s="231">
        <f>ROUND(I159*H159,2)</f>
        <v>0</v>
      </c>
      <c r="BL159" s="16" t="s">
        <v>137</v>
      </c>
      <c r="BM159" s="230" t="s">
        <v>248</v>
      </c>
    </row>
    <row r="160" s="2" customFormat="1">
      <c r="A160" s="37"/>
      <c r="B160" s="38"/>
      <c r="C160" s="39"/>
      <c r="D160" s="232" t="s">
        <v>139</v>
      </c>
      <c r="E160" s="39"/>
      <c r="F160" s="233" t="s">
        <v>201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139</v>
      </c>
      <c r="AU160" s="16" t="s">
        <v>91</v>
      </c>
    </row>
    <row r="161" s="2" customFormat="1">
      <c r="A161" s="37"/>
      <c r="B161" s="38"/>
      <c r="C161" s="39"/>
      <c r="D161" s="232" t="s">
        <v>140</v>
      </c>
      <c r="E161" s="39"/>
      <c r="F161" s="237" t="s">
        <v>249</v>
      </c>
      <c r="G161" s="39"/>
      <c r="H161" s="39"/>
      <c r="I161" s="234"/>
      <c r="J161" s="39"/>
      <c r="K161" s="39"/>
      <c r="L161" s="43"/>
      <c r="M161" s="235"/>
      <c r="N161" s="236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140</v>
      </c>
      <c r="AU161" s="16" t="s">
        <v>91</v>
      </c>
    </row>
    <row r="162" s="13" customFormat="1">
      <c r="A162" s="13"/>
      <c r="B162" s="238"/>
      <c r="C162" s="239"/>
      <c r="D162" s="232" t="s">
        <v>142</v>
      </c>
      <c r="E162" s="240" t="s">
        <v>1</v>
      </c>
      <c r="F162" s="241" t="s">
        <v>89</v>
      </c>
      <c r="G162" s="239"/>
      <c r="H162" s="242">
        <v>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142</v>
      </c>
      <c r="AU162" s="248" t="s">
        <v>91</v>
      </c>
      <c r="AV162" s="13" t="s">
        <v>91</v>
      </c>
      <c r="AW162" s="13" t="s">
        <v>36</v>
      </c>
      <c r="AX162" s="13" t="s">
        <v>89</v>
      </c>
      <c r="AY162" s="248" t="s">
        <v>131</v>
      </c>
    </row>
    <row r="163" s="2" customFormat="1" ht="16.5" customHeight="1">
      <c r="A163" s="37"/>
      <c r="B163" s="38"/>
      <c r="C163" s="218" t="s">
        <v>205</v>
      </c>
      <c r="D163" s="218" t="s">
        <v>133</v>
      </c>
      <c r="E163" s="219" t="s">
        <v>206</v>
      </c>
      <c r="F163" s="220" t="s">
        <v>207</v>
      </c>
      <c r="G163" s="221" t="s">
        <v>202</v>
      </c>
      <c r="H163" s="222">
        <v>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46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137</v>
      </c>
      <c r="AT163" s="230" t="s">
        <v>133</v>
      </c>
      <c r="AU163" s="230" t="s">
        <v>91</v>
      </c>
      <c r="AY163" s="16" t="s">
        <v>131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89</v>
      </c>
      <c r="BK163" s="231">
        <f>ROUND(I163*H163,2)</f>
        <v>0</v>
      </c>
      <c r="BL163" s="16" t="s">
        <v>137</v>
      </c>
      <c r="BM163" s="230" t="s">
        <v>250</v>
      </c>
    </row>
    <row r="164" s="2" customFormat="1">
      <c r="A164" s="37"/>
      <c r="B164" s="38"/>
      <c r="C164" s="39"/>
      <c r="D164" s="232" t="s">
        <v>139</v>
      </c>
      <c r="E164" s="39"/>
      <c r="F164" s="233" t="s">
        <v>207</v>
      </c>
      <c r="G164" s="39"/>
      <c r="H164" s="39"/>
      <c r="I164" s="234"/>
      <c r="J164" s="39"/>
      <c r="K164" s="39"/>
      <c r="L164" s="43"/>
      <c r="M164" s="235"/>
      <c r="N164" s="23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139</v>
      </c>
      <c r="AU164" s="16" t="s">
        <v>91</v>
      </c>
    </row>
    <row r="165" s="2" customFormat="1">
      <c r="A165" s="37"/>
      <c r="B165" s="38"/>
      <c r="C165" s="39"/>
      <c r="D165" s="232" t="s">
        <v>140</v>
      </c>
      <c r="E165" s="39"/>
      <c r="F165" s="237" t="s">
        <v>251</v>
      </c>
      <c r="G165" s="39"/>
      <c r="H165" s="39"/>
      <c r="I165" s="234"/>
      <c r="J165" s="39"/>
      <c r="K165" s="39"/>
      <c r="L165" s="43"/>
      <c r="M165" s="235"/>
      <c r="N165" s="236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140</v>
      </c>
      <c r="AU165" s="16" t="s">
        <v>91</v>
      </c>
    </row>
    <row r="166" s="13" customFormat="1">
      <c r="A166" s="13"/>
      <c r="B166" s="238"/>
      <c r="C166" s="239"/>
      <c r="D166" s="232" t="s">
        <v>142</v>
      </c>
      <c r="E166" s="240" t="s">
        <v>1</v>
      </c>
      <c r="F166" s="241" t="s">
        <v>89</v>
      </c>
      <c r="G166" s="239"/>
      <c r="H166" s="242">
        <v>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142</v>
      </c>
      <c r="AU166" s="248" t="s">
        <v>91</v>
      </c>
      <c r="AV166" s="13" t="s">
        <v>91</v>
      </c>
      <c r="AW166" s="13" t="s">
        <v>36</v>
      </c>
      <c r="AX166" s="13" t="s">
        <v>89</v>
      </c>
      <c r="AY166" s="248" t="s">
        <v>131</v>
      </c>
    </row>
    <row r="167" s="2" customFormat="1" ht="24.15" customHeight="1">
      <c r="A167" s="37"/>
      <c r="B167" s="38"/>
      <c r="C167" s="218" t="s">
        <v>8</v>
      </c>
      <c r="D167" s="218" t="s">
        <v>133</v>
      </c>
      <c r="E167" s="219" t="s">
        <v>252</v>
      </c>
      <c r="F167" s="220" t="s">
        <v>253</v>
      </c>
      <c r="G167" s="221" t="s">
        <v>213</v>
      </c>
      <c r="H167" s="222">
        <v>1992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46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137</v>
      </c>
      <c r="AT167" s="230" t="s">
        <v>133</v>
      </c>
      <c r="AU167" s="230" t="s">
        <v>91</v>
      </c>
      <c r="AY167" s="16" t="s">
        <v>131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89</v>
      </c>
      <c r="BK167" s="231">
        <f>ROUND(I167*H167,2)</f>
        <v>0</v>
      </c>
      <c r="BL167" s="16" t="s">
        <v>137</v>
      </c>
      <c r="BM167" s="230" t="s">
        <v>254</v>
      </c>
    </row>
    <row r="168" s="2" customFormat="1">
      <c r="A168" s="37"/>
      <c r="B168" s="38"/>
      <c r="C168" s="39"/>
      <c r="D168" s="232" t="s">
        <v>139</v>
      </c>
      <c r="E168" s="39"/>
      <c r="F168" s="233" t="s">
        <v>255</v>
      </c>
      <c r="G168" s="39"/>
      <c r="H168" s="39"/>
      <c r="I168" s="234"/>
      <c r="J168" s="39"/>
      <c r="K168" s="39"/>
      <c r="L168" s="43"/>
      <c r="M168" s="235"/>
      <c r="N168" s="23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139</v>
      </c>
      <c r="AU168" s="16" t="s">
        <v>91</v>
      </c>
    </row>
    <row r="169" s="2" customFormat="1">
      <c r="A169" s="37"/>
      <c r="B169" s="38"/>
      <c r="C169" s="39"/>
      <c r="D169" s="249" t="s">
        <v>154</v>
      </c>
      <c r="E169" s="39"/>
      <c r="F169" s="250" t="s">
        <v>256</v>
      </c>
      <c r="G169" s="39"/>
      <c r="H169" s="39"/>
      <c r="I169" s="234"/>
      <c r="J169" s="39"/>
      <c r="K169" s="39"/>
      <c r="L169" s="43"/>
      <c r="M169" s="235"/>
      <c r="N169" s="236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154</v>
      </c>
      <c r="AU169" s="16" t="s">
        <v>91</v>
      </c>
    </row>
    <row r="170" s="2" customFormat="1">
      <c r="A170" s="37"/>
      <c r="B170" s="38"/>
      <c r="C170" s="39"/>
      <c r="D170" s="232" t="s">
        <v>140</v>
      </c>
      <c r="E170" s="39"/>
      <c r="F170" s="237" t="s">
        <v>257</v>
      </c>
      <c r="G170" s="39"/>
      <c r="H170" s="39"/>
      <c r="I170" s="234"/>
      <c r="J170" s="39"/>
      <c r="K170" s="39"/>
      <c r="L170" s="43"/>
      <c r="M170" s="235"/>
      <c r="N170" s="23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140</v>
      </c>
      <c r="AU170" s="16" t="s">
        <v>91</v>
      </c>
    </row>
    <row r="171" s="13" customFormat="1">
      <c r="A171" s="13"/>
      <c r="B171" s="238"/>
      <c r="C171" s="239"/>
      <c r="D171" s="232" t="s">
        <v>142</v>
      </c>
      <c r="E171" s="240" t="s">
        <v>1</v>
      </c>
      <c r="F171" s="241" t="s">
        <v>258</v>
      </c>
      <c r="G171" s="239"/>
      <c r="H171" s="242">
        <v>1992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142</v>
      </c>
      <c r="AU171" s="248" t="s">
        <v>91</v>
      </c>
      <c r="AV171" s="13" t="s">
        <v>91</v>
      </c>
      <c r="AW171" s="13" t="s">
        <v>36</v>
      </c>
      <c r="AX171" s="13" t="s">
        <v>89</v>
      </c>
      <c r="AY171" s="248" t="s">
        <v>131</v>
      </c>
    </row>
    <row r="172" s="2" customFormat="1" ht="21.75" customHeight="1">
      <c r="A172" s="37"/>
      <c r="B172" s="38"/>
      <c r="C172" s="218" t="s">
        <v>259</v>
      </c>
      <c r="D172" s="218" t="s">
        <v>133</v>
      </c>
      <c r="E172" s="219" t="s">
        <v>260</v>
      </c>
      <c r="F172" s="220" t="s">
        <v>261</v>
      </c>
      <c r="G172" s="221" t="s">
        <v>213</v>
      </c>
      <c r="H172" s="222">
        <v>1328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46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137</v>
      </c>
      <c r="AT172" s="230" t="s">
        <v>133</v>
      </c>
      <c r="AU172" s="230" t="s">
        <v>91</v>
      </c>
      <c r="AY172" s="16" t="s">
        <v>131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89</v>
      </c>
      <c r="BK172" s="231">
        <f>ROUND(I172*H172,2)</f>
        <v>0</v>
      </c>
      <c r="BL172" s="16" t="s">
        <v>137</v>
      </c>
      <c r="BM172" s="230" t="s">
        <v>262</v>
      </c>
    </row>
    <row r="173" s="2" customFormat="1">
      <c r="A173" s="37"/>
      <c r="B173" s="38"/>
      <c r="C173" s="39"/>
      <c r="D173" s="232" t="s">
        <v>139</v>
      </c>
      <c r="E173" s="39"/>
      <c r="F173" s="233" t="s">
        <v>263</v>
      </c>
      <c r="G173" s="39"/>
      <c r="H173" s="39"/>
      <c r="I173" s="234"/>
      <c r="J173" s="39"/>
      <c r="K173" s="39"/>
      <c r="L173" s="43"/>
      <c r="M173" s="235"/>
      <c r="N173" s="236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139</v>
      </c>
      <c r="AU173" s="16" t="s">
        <v>91</v>
      </c>
    </row>
    <row r="174" s="2" customFormat="1">
      <c r="A174" s="37"/>
      <c r="B174" s="38"/>
      <c r="C174" s="39"/>
      <c r="D174" s="249" t="s">
        <v>154</v>
      </c>
      <c r="E174" s="39"/>
      <c r="F174" s="250" t="s">
        <v>264</v>
      </c>
      <c r="G174" s="39"/>
      <c r="H174" s="39"/>
      <c r="I174" s="234"/>
      <c r="J174" s="39"/>
      <c r="K174" s="39"/>
      <c r="L174" s="43"/>
      <c r="M174" s="235"/>
      <c r="N174" s="236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154</v>
      </c>
      <c r="AU174" s="16" t="s">
        <v>91</v>
      </c>
    </row>
    <row r="175" s="2" customFormat="1">
      <c r="A175" s="37"/>
      <c r="B175" s="38"/>
      <c r="C175" s="39"/>
      <c r="D175" s="232" t="s">
        <v>140</v>
      </c>
      <c r="E175" s="39"/>
      <c r="F175" s="237" t="s">
        <v>265</v>
      </c>
      <c r="G175" s="39"/>
      <c r="H175" s="39"/>
      <c r="I175" s="234"/>
      <c r="J175" s="39"/>
      <c r="K175" s="39"/>
      <c r="L175" s="43"/>
      <c r="M175" s="235"/>
      <c r="N175" s="23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140</v>
      </c>
      <c r="AU175" s="16" t="s">
        <v>91</v>
      </c>
    </row>
    <row r="176" s="13" customFormat="1">
      <c r="A176" s="13"/>
      <c r="B176" s="238"/>
      <c r="C176" s="239"/>
      <c r="D176" s="232" t="s">
        <v>142</v>
      </c>
      <c r="E176" s="240" t="s">
        <v>1</v>
      </c>
      <c r="F176" s="241" t="s">
        <v>266</v>
      </c>
      <c r="G176" s="239"/>
      <c r="H176" s="242">
        <v>1328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142</v>
      </c>
      <c r="AU176" s="248" t="s">
        <v>91</v>
      </c>
      <c r="AV176" s="13" t="s">
        <v>91</v>
      </c>
      <c r="AW176" s="13" t="s">
        <v>36</v>
      </c>
      <c r="AX176" s="13" t="s">
        <v>89</v>
      </c>
      <c r="AY176" s="248" t="s">
        <v>131</v>
      </c>
    </row>
    <row r="177" s="2" customFormat="1" ht="16.5" customHeight="1">
      <c r="A177" s="37"/>
      <c r="B177" s="38"/>
      <c r="C177" s="265" t="s">
        <v>267</v>
      </c>
      <c r="D177" s="265" t="s">
        <v>268</v>
      </c>
      <c r="E177" s="266" t="s">
        <v>269</v>
      </c>
      <c r="F177" s="267" t="s">
        <v>270</v>
      </c>
      <c r="G177" s="268" t="s">
        <v>151</v>
      </c>
      <c r="H177" s="269">
        <v>26.559999999999999</v>
      </c>
      <c r="I177" s="270"/>
      <c r="J177" s="271">
        <f>ROUND(I177*H177,2)</f>
        <v>0</v>
      </c>
      <c r="K177" s="272"/>
      <c r="L177" s="273"/>
      <c r="M177" s="274" t="s">
        <v>1</v>
      </c>
      <c r="N177" s="275" t="s">
        <v>46</v>
      </c>
      <c r="O177" s="90"/>
      <c r="P177" s="228">
        <f>O177*H177</f>
        <v>0</v>
      </c>
      <c r="Q177" s="228">
        <v>0.20999999999999999</v>
      </c>
      <c r="R177" s="228">
        <f>Q177*H177</f>
        <v>5.5775999999999994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187</v>
      </c>
      <c r="AT177" s="230" t="s">
        <v>268</v>
      </c>
      <c r="AU177" s="230" t="s">
        <v>91</v>
      </c>
      <c r="AY177" s="16" t="s">
        <v>131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89</v>
      </c>
      <c r="BK177" s="231">
        <f>ROUND(I177*H177,2)</f>
        <v>0</v>
      </c>
      <c r="BL177" s="16" t="s">
        <v>137</v>
      </c>
      <c r="BM177" s="230" t="s">
        <v>271</v>
      </c>
    </row>
    <row r="178" s="2" customFormat="1">
      <c r="A178" s="37"/>
      <c r="B178" s="38"/>
      <c r="C178" s="39"/>
      <c r="D178" s="232" t="s">
        <v>139</v>
      </c>
      <c r="E178" s="39"/>
      <c r="F178" s="233" t="s">
        <v>270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139</v>
      </c>
      <c r="AU178" s="16" t="s">
        <v>91</v>
      </c>
    </row>
    <row r="179" s="13" customFormat="1">
      <c r="A179" s="13"/>
      <c r="B179" s="238"/>
      <c r="C179" s="239"/>
      <c r="D179" s="232" t="s">
        <v>142</v>
      </c>
      <c r="E179" s="239"/>
      <c r="F179" s="241" t="s">
        <v>272</v>
      </c>
      <c r="G179" s="239"/>
      <c r="H179" s="242">
        <v>26.559999999999999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142</v>
      </c>
      <c r="AU179" s="248" t="s">
        <v>91</v>
      </c>
      <c r="AV179" s="13" t="s">
        <v>91</v>
      </c>
      <c r="AW179" s="13" t="s">
        <v>4</v>
      </c>
      <c r="AX179" s="13" t="s">
        <v>89</v>
      </c>
      <c r="AY179" s="248" t="s">
        <v>131</v>
      </c>
    </row>
    <row r="180" s="2" customFormat="1" ht="16.5" customHeight="1">
      <c r="A180" s="37"/>
      <c r="B180" s="38"/>
      <c r="C180" s="218" t="s">
        <v>273</v>
      </c>
      <c r="D180" s="218" t="s">
        <v>133</v>
      </c>
      <c r="E180" s="219" t="s">
        <v>274</v>
      </c>
      <c r="F180" s="220" t="s">
        <v>275</v>
      </c>
      <c r="G180" s="221" t="s">
        <v>213</v>
      </c>
      <c r="H180" s="222">
        <v>1992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46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137</v>
      </c>
      <c r="AT180" s="230" t="s">
        <v>133</v>
      </c>
      <c r="AU180" s="230" t="s">
        <v>91</v>
      </c>
      <c r="AY180" s="16" t="s">
        <v>131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89</v>
      </c>
      <c r="BK180" s="231">
        <f>ROUND(I180*H180,2)</f>
        <v>0</v>
      </c>
      <c r="BL180" s="16" t="s">
        <v>137</v>
      </c>
      <c r="BM180" s="230" t="s">
        <v>276</v>
      </c>
    </row>
    <row r="181" s="2" customFormat="1">
      <c r="A181" s="37"/>
      <c r="B181" s="38"/>
      <c r="C181" s="39"/>
      <c r="D181" s="232" t="s">
        <v>139</v>
      </c>
      <c r="E181" s="39"/>
      <c r="F181" s="233" t="s">
        <v>277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139</v>
      </c>
      <c r="AU181" s="16" t="s">
        <v>91</v>
      </c>
    </row>
    <row r="182" s="2" customFormat="1">
      <c r="A182" s="37"/>
      <c r="B182" s="38"/>
      <c r="C182" s="39"/>
      <c r="D182" s="249" t="s">
        <v>154</v>
      </c>
      <c r="E182" s="39"/>
      <c r="F182" s="250" t="s">
        <v>278</v>
      </c>
      <c r="G182" s="39"/>
      <c r="H182" s="39"/>
      <c r="I182" s="234"/>
      <c r="J182" s="39"/>
      <c r="K182" s="39"/>
      <c r="L182" s="43"/>
      <c r="M182" s="235"/>
      <c r="N182" s="236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154</v>
      </c>
      <c r="AU182" s="16" t="s">
        <v>91</v>
      </c>
    </row>
    <row r="183" s="13" customFormat="1">
      <c r="A183" s="13"/>
      <c r="B183" s="238"/>
      <c r="C183" s="239"/>
      <c r="D183" s="232" t="s">
        <v>142</v>
      </c>
      <c r="E183" s="240" t="s">
        <v>1</v>
      </c>
      <c r="F183" s="241" t="s">
        <v>279</v>
      </c>
      <c r="G183" s="239"/>
      <c r="H183" s="242">
        <v>1992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142</v>
      </c>
      <c r="AU183" s="248" t="s">
        <v>91</v>
      </c>
      <c r="AV183" s="13" t="s">
        <v>91</v>
      </c>
      <c r="AW183" s="13" t="s">
        <v>36</v>
      </c>
      <c r="AX183" s="13" t="s">
        <v>89</v>
      </c>
      <c r="AY183" s="248" t="s">
        <v>131</v>
      </c>
    </row>
    <row r="184" s="2" customFormat="1" ht="16.5" customHeight="1">
      <c r="A184" s="37"/>
      <c r="B184" s="38"/>
      <c r="C184" s="265" t="s">
        <v>280</v>
      </c>
      <c r="D184" s="265" t="s">
        <v>268</v>
      </c>
      <c r="E184" s="266" t="s">
        <v>281</v>
      </c>
      <c r="F184" s="267" t="s">
        <v>282</v>
      </c>
      <c r="G184" s="268" t="s">
        <v>283</v>
      </c>
      <c r="H184" s="269">
        <v>49.799999999999997</v>
      </c>
      <c r="I184" s="270"/>
      <c r="J184" s="271">
        <f>ROUND(I184*H184,2)</f>
        <v>0</v>
      </c>
      <c r="K184" s="272"/>
      <c r="L184" s="273"/>
      <c r="M184" s="274" t="s">
        <v>1</v>
      </c>
      <c r="N184" s="275" t="s">
        <v>46</v>
      </c>
      <c r="O184" s="90"/>
      <c r="P184" s="228">
        <f>O184*H184</f>
        <v>0</v>
      </c>
      <c r="Q184" s="228">
        <v>0.001</v>
      </c>
      <c r="R184" s="228">
        <f>Q184*H184</f>
        <v>0.049799999999999997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187</v>
      </c>
      <c r="AT184" s="230" t="s">
        <v>268</v>
      </c>
      <c r="AU184" s="230" t="s">
        <v>91</v>
      </c>
      <c r="AY184" s="16" t="s">
        <v>131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89</v>
      </c>
      <c r="BK184" s="231">
        <f>ROUND(I184*H184,2)</f>
        <v>0</v>
      </c>
      <c r="BL184" s="16" t="s">
        <v>137</v>
      </c>
      <c r="BM184" s="230" t="s">
        <v>284</v>
      </c>
    </row>
    <row r="185" s="2" customFormat="1">
      <c r="A185" s="37"/>
      <c r="B185" s="38"/>
      <c r="C185" s="39"/>
      <c r="D185" s="232" t="s">
        <v>139</v>
      </c>
      <c r="E185" s="39"/>
      <c r="F185" s="233" t="s">
        <v>282</v>
      </c>
      <c r="G185" s="39"/>
      <c r="H185" s="39"/>
      <c r="I185" s="234"/>
      <c r="J185" s="39"/>
      <c r="K185" s="39"/>
      <c r="L185" s="43"/>
      <c r="M185" s="235"/>
      <c r="N185" s="236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139</v>
      </c>
      <c r="AU185" s="16" t="s">
        <v>91</v>
      </c>
    </row>
    <row r="186" s="13" customFormat="1">
      <c r="A186" s="13"/>
      <c r="B186" s="238"/>
      <c r="C186" s="239"/>
      <c r="D186" s="232" t="s">
        <v>142</v>
      </c>
      <c r="E186" s="239"/>
      <c r="F186" s="241" t="s">
        <v>285</v>
      </c>
      <c r="G186" s="239"/>
      <c r="H186" s="242">
        <v>49.799999999999997</v>
      </c>
      <c r="I186" s="243"/>
      <c r="J186" s="239"/>
      <c r="K186" s="239"/>
      <c r="L186" s="244"/>
      <c r="M186" s="262"/>
      <c r="N186" s="263"/>
      <c r="O186" s="263"/>
      <c r="P186" s="263"/>
      <c r="Q186" s="263"/>
      <c r="R186" s="263"/>
      <c r="S186" s="263"/>
      <c r="T186" s="26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142</v>
      </c>
      <c r="AU186" s="248" t="s">
        <v>91</v>
      </c>
      <c r="AV186" s="13" t="s">
        <v>91</v>
      </c>
      <c r="AW186" s="13" t="s">
        <v>4</v>
      </c>
      <c r="AX186" s="13" t="s">
        <v>89</v>
      </c>
      <c r="AY186" s="248" t="s">
        <v>131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C9nHfGJ2CxAv1MMPg41xaFj2vCW5RDUpDgY6dVLkxCOCiozdH8EGu4yc+Mkr1It0P3rYvNWG02Smf/+5wxtiag==" hashValue="cnjDlVGKFya4fzYDIddDFwLpItEtxM3IOmsJF51UETJQSmyQQboMFu2IRjnpT3I04nO0wBiJjTTiYDf3j81u0w==" algorithmName="SHA-512" password="CC35"/>
  <autoFilter ref="C117:K18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30" r:id="rId1" display="https://podminky.urs.cz/item/CS_URS_2024_02/124253101"/>
    <hyperlink ref="F135" r:id="rId2" display="https://podminky.urs.cz/item/CS_URS_2024_02/166151101"/>
    <hyperlink ref="F140" r:id="rId3" display="https://podminky.urs.cz/item/CS_URS_2024_02/162251101"/>
    <hyperlink ref="F144" r:id="rId4" display="https://podminky.urs.cz/item/CS_URS_2024_02/171251101"/>
    <hyperlink ref="F153" r:id="rId5" display="https://podminky.urs.cz/item/CS_URS_2024_02/167151111"/>
    <hyperlink ref="F169" r:id="rId6" display="https://podminky.urs.cz/item/CS_URS_2024_02/181111112"/>
    <hyperlink ref="F174" r:id="rId7" display="https://podminky.urs.cz/item/CS_URS_2024_02/182303112"/>
    <hyperlink ref="F182" r:id="rId8" display="https://podminky.urs.cz/item/CS_URS_2024_02/181451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91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Chrudimka, Chrudim, odstranění nánosů v intravilánu ř. km 19,528 - 22,070 (zpracování PD a IČ)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286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229</v>
      </c>
      <c r="G12" s="37"/>
      <c r="H12" s="37"/>
      <c r="I12" s="139" t="s">
        <v>22</v>
      </c>
      <c r="J12" s="143" t="str">
        <f>'Rekapitulace stavby'!AN8</f>
        <v>5. 9. 2024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41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43</v>
      </c>
      <c r="G32" s="37"/>
      <c r="H32" s="37"/>
      <c r="I32" s="151" t="s">
        <v>42</v>
      </c>
      <c r="J32" s="151" t="s">
        <v>44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45</v>
      </c>
      <c r="E33" s="139" t="s">
        <v>46</v>
      </c>
      <c r="F33" s="153">
        <f>ROUND((SUM(BE118:BE135)),  2)</f>
        <v>0</v>
      </c>
      <c r="G33" s="37"/>
      <c r="H33" s="37"/>
      <c r="I33" s="154">
        <v>0.20999999999999999</v>
      </c>
      <c r="J33" s="153">
        <f>ROUND(((SUM(BE118:BE135))*I33),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47</v>
      </c>
      <c r="F34" s="153">
        <f>ROUND((SUM(BF118:BF135)),  2)</f>
        <v>0</v>
      </c>
      <c r="G34" s="37"/>
      <c r="H34" s="37"/>
      <c r="I34" s="154">
        <v>0.12</v>
      </c>
      <c r="J34" s="153">
        <f>ROUND(((SUM(BF118:BF135))*I34),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48</v>
      </c>
      <c r="F35" s="153">
        <f>ROUND((SUM(BG118:BG135)),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49</v>
      </c>
      <c r="F36" s="153">
        <f>ROUND((SUM(BH118:BH135)),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50</v>
      </c>
      <c r="F37" s="153">
        <f>ROUND((SUM(BI118:BI135)),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54</v>
      </c>
      <c r="E50" s="163"/>
      <c r="F50" s="163"/>
      <c r="G50" s="162" t="s">
        <v>55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56</v>
      </c>
      <c r="E61" s="165"/>
      <c r="F61" s="166" t="s">
        <v>57</v>
      </c>
      <c r="G61" s="164" t="s">
        <v>56</v>
      </c>
      <c r="H61" s="165"/>
      <c r="I61" s="165"/>
      <c r="J61" s="167" t="s">
        <v>57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58</v>
      </c>
      <c r="E65" s="168"/>
      <c r="F65" s="168"/>
      <c r="G65" s="162" t="s">
        <v>59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56</v>
      </c>
      <c r="E76" s="165"/>
      <c r="F76" s="166" t="s">
        <v>57</v>
      </c>
      <c r="G76" s="164" t="s">
        <v>56</v>
      </c>
      <c r="H76" s="165"/>
      <c r="I76" s="165"/>
      <c r="J76" s="167" t="s">
        <v>57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Chrudimka, Chrudim, odstranění nánosů v intravilánu ř. km 19,528 - 22,070 (zpracování PD a IČ)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 02.2 - Odstranění sedimentu a náletových dřevin v ř.km 21,420 – 21,978 - odstranění náletových dřevin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v.t. Chrudimka ř. km 21,420 – 21,978</v>
      </c>
      <c r="G89" s="39"/>
      <c r="H89" s="39"/>
      <c r="I89" s="31" t="s">
        <v>22</v>
      </c>
      <c r="J89" s="78" t="str">
        <f>IF(J12="","",J12)</f>
        <v>5. 9. 2024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110</v>
      </c>
      <c r="D94" s="175"/>
      <c r="E94" s="175"/>
      <c r="F94" s="175"/>
      <c r="G94" s="175"/>
      <c r="H94" s="175"/>
      <c r="I94" s="175"/>
      <c r="J94" s="176" t="s">
        <v>111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112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113</v>
      </c>
    </row>
    <row r="97" s="9" customFormat="1" ht="24.96" customHeight="1">
      <c r="A97" s="9"/>
      <c r="B97" s="178"/>
      <c r="C97" s="179"/>
      <c r="D97" s="180" t="s">
        <v>114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115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Chrudimka, Chrudim, odstranění nánosů v intravilánu ř. km 19,528 - 22,070 (zpracování PD a IČ)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30" customHeight="1">
      <c r="A110" s="37"/>
      <c r="B110" s="38"/>
      <c r="C110" s="39"/>
      <c r="D110" s="39"/>
      <c r="E110" s="75" t="str">
        <f>E9</f>
        <v>SO 02.2 - Odstranění sedimentu a náletových dřevin v ř.km 21,420 – 21,978 - odstranění náletových dřevin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v.t. Chrudimka ř. km 21,420 – 21,978</v>
      </c>
      <c r="G112" s="39"/>
      <c r="H112" s="39"/>
      <c r="I112" s="31" t="s">
        <v>22</v>
      </c>
      <c r="J112" s="78" t="str">
        <f>IF(J12="","",J12)</f>
        <v>5. 9. 2024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40.05" customHeight="1">
      <c r="A114" s="37"/>
      <c r="B114" s="38"/>
      <c r="C114" s="31" t="s">
        <v>24</v>
      </c>
      <c r="D114" s="39"/>
      <c r="E114" s="39"/>
      <c r="F114" s="26" t="str">
        <f>E15</f>
        <v>Povodí Labe, státní podnik</v>
      </c>
      <c r="G114" s="39"/>
      <c r="H114" s="39"/>
      <c r="I114" s="31" t="s">
        <v>32</v>
      </c>
      <c r="J114" s="35" t="str">
        <f>E21</f>
        <v>Vodní zdroje Ekomonitor spol. s r. 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30</v>
      </c>
      <c r="D115" s="39"/>
      <c r="E115" s="39"/>
      <c r="F115" s="26" t="str">
        <f>IF(E18="","",E18)</f>
        <v>Vyplň údaj</v>
      </c>
      <c r="G115" s="39"/>
      <c r="H115" s="39"/>
      <c r="I115" s="31" t="s">
        <v>37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117</v>
      </c>
      <c r="D117" s="193" t="s">
        <v>66</v>
      </c>
      <c r="E117" s="193" t="s">
        <v>62</v>
      </c>
      <c r="F117" s="193" t="s">
        <v>63</v>
      </c>
      <c r="G117" s="193" t="s">
        <v>118</v>
      </c>
      <c r="H117" s="193" t="s">
        <v>119</v>
      </c>
      <c r="I117" s="193" t="s">
        <v>120</v>
      </c>
      <c r="J117" s="194" t="s">
        <v>111</v>
      </c>
      <c r="K117" s="195" t="s">
        <v>121</v>
      </c>
      <c r="L117" s="196"/>
      <c r="M117" s="99" t="s">
        <v>1</v>
      </c>
      <c r="N117" s="100" t="s">
        <v>45</v>
      </c>
      <c r="O117" s="100" t="s">
        <v>122</v>
      </c>
      <c r="P117" s="100" t="s">
        <v>123</v>
      </c>
      <c r="Q117" s="100" t="s">
        <v>124</v>
      </c>
      <c r="R117" s="100" t="s">
        <v>125</v>
      </c>
      <c r="S117" s="100" t="s">
        <v>126</v>
      </c>
      <c r="T117" s="101" t="s">
        <v>127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128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80</v>
      </c>
      <c r="AU118" s="16" t="s">
        <v>113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80</v>
      </c>
      <c r="E119" s="205" t="s">
        <v>129</v>
      </c>
      <c r="F119" s="205" t="s">
        <v>130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89</v>
      </c>
      <c r="AT119" s="214" t="s">
        <v>80</v>
      </c>
      <c r="AU119" s="214" t="s">
        <v>81</v>
      </c>
      <c r="AY119" s="213" t="s">
        <v>131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80</v>
      </c>
      <c r="E120" s="216" t="s">
        <v>89</v>
      </c>
      <c r="F120" s="216" t="s">
        <v>132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SUM(P121:P135)</f>
        <v>0</v>
      </c>
      <c r="Q120" s="210"/>
      <c r="R120" s="211">
        <f>SUM(R121:R135)</f>
        <v>0</v>
      </c>
      <c r="S120" s="210"/>
      <c r="T120" s="212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89</v>
      </c>
      <c r="AT120" s="214" t="s">
        <v>80</v>
      </c>
      <c r="AU120" s="214" t="s">
        <v>89</v>
      </c>
      <c r="AY120" s="213" t="s">
        <v>131</v>
      </c>
      <c r="BK120" s="215">
        <f>SUM(BK121:BK135)</f>
        <v>0</v>
      </c>
    </row>
    <row r="121" s="2" customFormat="1" ht="24.15" customHeight="1">
      <c r="A121" s="37"/>
      <c r="B121" s="38"/>
      <c r="C121" s="218" t="s">
        <v>89</v>
      </c>
      <c r="D121" s="218" t="s">
        <v>133</v>
      </c>
      <c r="E121" s="219" t="s">
        <v>211</v>
      </c>
      <c r="F121" s="220" t="s">
        <v>212</v>
      </c>
      <c r="G121" s="221" t="s">
        <v>213</v>
      </c>
      <c r="H121" s="222">
        <v>48.981000000000002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46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137</v>
      </c>
      <c r="AT121" s="230" t="s">
        <v>133</v>
      </c>
      <c r="AU121" s="230" t="s">
        <v>91</v>
      </c>
      <c r="AY121" s="16" t="s">
        <v>131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89</v>
      </c>
      <c r="BK121" s="231">
        <f>ROUND(I121*H121,2)</f>
        <v>0</v>
      </c>
      <c r="BL121" s="16" t="s">
        <v>137</v>
      </c>
      <c r="BM121" s="230" t="s">
        <v>287</v>
      </c>
    </row>
    <row r="122" s="2" customFormat="1">
      <c r="A122" s="37"/>
      <c r="B122" s="38"/>
      <c r="C122" s="39"/>
      <c r="D122" s="232" t="s">
        <v>139</v>
      </c>
      <c r="E122" s="39"/>
      <c r="F122" s="233" t="s">
        <v>215</v>
      </c>
      <c r="G122" s="39"/>
      <c r="H122" s="39"/>
      <c r="I122" s="234"/>
      <c r="J122" s="39"/>
      <c r="K122" s="39"/>
      <c r="L122" s="43"/>
      <c r="M122" s="235"/>
      <c r="N122" s="236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139</v>
      </c>
      <c r="AU122" s="16" t="s">
        <v>91</v>
      </c>
    </row>
    <row r="123" s="2" customFormat="1">
      <c r="A123" s="37"/>
      <c r="B123" s="38"/>
      <c r="C123" s="39"/>
      <c r="D123" s="249" t="s">
        <v>154</v>
      </c>
      <c r="E123" s="39"/>
      <c r="F123" s="250" t="s">
        <v>216</v>
      </c>
      <c r="G123" s="39"/>
      <c r="H123" s="39"/>
      <c r="I123" s="234"/>
      <c r="J123" s="39"/>
      <c r="K123" s="39"/>
      <c r="L123" s="43"/>
      <c r="M123" s="235"/>
      <c r="N123" s="236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154</v>
      </c>
      <c r="AU123" s="16" t="s">
        <v>91</v>
      </c>
    </row>
    <row r="124" s="2" customFormat="1">
      <c r="A124" s="37"/>
      <c r="B124" s="38"/>
      <c r="C124" s="39"/>
      <c r="D124" s="232" t="s">
        <v>140</v>
      </c>
      <c r="E124" s="39"/>
      <c r="F124" s="237" t="s">
        <v>288</v>
      </c>
      <c r="G124" s="39"/>
      <c r="H124" s="39"/>
      <c r="I124" s="234"/>
      <c r="J124" s="39"/>
      <c r="K124" s="39"/>
      <c r="L124" s="43"/>
      <c r="M124" s="235"/>
      <c r="N124" s="23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140</v>
      </c>
      <c r="AU124" s="16" t="s">
        <v>91</v>
      </c>
    </row>
    <row r="125" s="13" customFormat="1">
      <c r="A125" s="13"/>
      <c r="B125" s="238"/>
      <c r="C125" s="239"/>
      <c r="D125" s="232" t="s">
        <v>142</v>
      </c>
      <c r="E125" s="240" t="s">
        <v>1</v>
      </c>
      <c r="F125" s="241" t="s">
        <v>289</v>
      </c>
      <c r="G125" s="239"/>
      <c r="H125" s="242">
        <v>48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142</v>
      </c>
      <c r="AU125" s="248" t="s">
        <v>91</v>
      </c>
      <c r="AV125" s="13" t="s">
        <v>91</v>
      </c>
      <c r="AW125" s="13" t="s">
        <v>36</v>
      </c>
      <c r="AX125" s="13" t="s">
        <v>81</v>
      </c>
      <c r="AY125" s="248" t="s">
        <v>131</v>
      </c>
    </row>
    <row r="126" s="13" customFormat="1">
      <c r="A126" s="13"/>
      <c r="B126" s="238"/>
      <c r="C126" s="239"/>
      <c r="D126" s="232" t="s">
        <v>142</v>
      </c>
      <c r="E126" s="240" t="s">
        <v>1</v>
      </c>
      <c r="F126" s="241" t="s">
        <v>290</v>
      </c>
      <c r="G126" s="239"/>
      <c r="H126" s="242">
        <v>0.78500000000000003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142</v>
      </c>
      <c r="AU126" s="248" t="s">
        <v>91</v>
      </c>
      <c r="AV126" s="13" t="s">
        <v>91</v>
      </c>
      <c r="AW126" s="13" t="s">
        <v>36</v>
      </c>
      <c r="AX126" s="13" t="s">
        <v>81</v>
      </c>
      <c r="AY126" s="248" t="s">
        <v>131</v>
      </c>
    </row>
    <row r="127" s="13" customFormat="1">
      <c r="A127" s="13"/>
      <c r="B127" s="238"/>
      <c r="C127" s="239"/>
      <c r="D127" s="232" t="s">
        <v>142</v>
      </c>
      <c r="E127" s="240" t="s">
        <v>1</v>
      </c>
      <c r="F127" s="241" t="s">
        <v>291</v>
      </c>
      <c r="G127" s="239"/>
      <c r="H127" s="242">
        <v>0.19600000000000001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142</v>
      </c>
      <c r="AU127" s="248" t="s">
        <v>91</v>
      </c>
      <c r="AV127" s="13" t="s">
        <v>91</v>
      </c>
      <c r="AW127" s="13" t="s">
        <v>36</v>
      </c>
      <c r="AX127" s="13" t="s">
        <v>81</v>
      </c>
      <c r="AY127" s="248" t="s">
        <v>131</v>
      </c>
    </row>
    <row r="128" s="14" customFormat="1">
      <c r="A128" s="14"/>
      <c r="B128" s="251"/>
      <c r="C128" s="252"/>
      <c r="D128" s="232" t="s">
        <v>142</v>
      </c>
      <c r="E128" s="253" t="s">
        <v>1</v>
      </c>
      <c r="F128" s="254" t="s">
        <v>165</v>
      </c>
      <c r="G128" s="252"/>
      <c r="H128" s="255">
        <v>48.980999999999995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142</v>
      </c>
      <c r="AU128" s="261" t="s">
        <v>91</v>
      </c>
      <c r="AV128" s="14" t="s">
        <v>137</v>
      </c>
      <c r="AW128" s="14" t="s">
        <v>36</v>
      </c>
      <c r="AX128" s="14" t="s">
        <v>89</v>
      </c>
      <c r="AY128" s="261" t="s">
        <v>131</v>
      </c>
    </row>
    <row r="129" s="2" customFormat="1" ht="24.15" customHeight="1">
      <c r="A129" s="37"/>
      <c r="B129" s="38"/>
      <c r="C129" s="218" t="s">
        <v>91</v>
      </c>
      <c r="D129" s="218" t="s">
        <v>133</v>
      </c>
      <c r="E129" s="219" t="s">
        <v>219</v>
      </c>
      <c r="F129" s="220" t="s">
        <v>220</v>
      </c>
      <c r="G129" s="221" t="s">
        <v>221</v>
      </c>
      <c r="H129" s="222">
        <v>17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46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137</v>
      </c>
      <c r="AT129" s="230" t="s">
        <v>133</v>
      </c>
      <c r="AU129" s="230" t="s">
        <v>91</v>
      </c>
      <c r="AY129" s="16" t="s">
        <v>131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89</v>
      </c>
      <c r="BK129" s="231">
        <f>ROUND(I129*H129,2)</f>
        <v>0</v>
      </c>
      <c r="BL129" s="16" t="s">
        <v>137</v>
      </c>
      <c r="BM129" s="230" t="s">
        <v>292</v>
      </c>
    </row>
    <row r="130" s="2" customFormat="1">
      <c r="A130" s="37"/>
      <c r="B130" s="38"/>
      <c r="C130" s="39"/>
      <c r="D130" s="232" t="s">
        <v>139</v>
      </c>
      <c r="E130" s="39"/>
      <c r="F130" s="233" t="s">
        <v>220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139</v>
      </c>
      <c r="AU130" s="16" t="s">
        <v>91</v>
      </c>
    </row>
    <row r="131" s="13" customFormat="1">
      <c r="A131" s="13"/>
      <c r="B131" s="238"/>
      <c r="C131" s="239"/>
      <c r="D131" s="232" t="s">
        <v>142</v>
      </c>
      <c r="E131" s="240" t="s">
        <v>1</v>
      </c>
      <c r="F131" s="241" t="s">
        <v>293</v>
      </c>
      <c r="G131" s="239"/>
      <c r="H131" s="242">
        <v>17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142</v>
      </c>
      <c r="AU131" s="248" t="s">
        <v>91</v>
      </c>
      <c r="AV131" s="13" t="s">
        <v>91</v>
      </c>
      <c r="AW131" s="13" t="s">
        <v>36</v>
      </c>
      <c r="AX131" s="13" t="s">
        <v>89</v>
      </c>
      <c r="AY131" s="248" t="s">
        <v>131</v>
      </c>
    </row>
    <row r="132" s="2" customFormat="1" ht="16.5" customHeight="1">
      <c r="A132" s="37"/>
      <c r="B132" s="38"/>
      <c r="C132" s="218" t="s">
        <v>148</v>
      </c>
      <c r="D132" s="218" t="s">
        <v>133</v>
      </c>
      <c r="E132" s="219" t="s">
        <v>224</v>
      </c>
      <c r="F132" s="220" t="s">
        <v>225</v>
      </c>
      <c r="G132" s="221" t="s">
        <v>202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46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137</v>
      </c>
      <c r="AT132" s="230" t="s">
        <v>133</v>
      </c>
      <c r="AU132" s="230" t="s">
        <v>91</v>
      </c>
      <c r="AY132" s="16" t="s">
        <v>131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89</v>
      </c>
      <c r="BK132" s="231">
        <f>ROUND(I132*H132,2)</f>
        <v>0</v>
      </c>
      <c r="BL132" s="16" t="s">
        <v>137</v>
      </c>
      <c r="BM132" s="230" t="s">
        <v>294</v>
      </c>
    </row>
    <row r="133" s="2" customFormat="1">
      <c r="A133" s="37"/>
      <c r="B133" s="38"/>
      <c r="C133" s="39"/>
      <c r="D133" s="232" t="s">
        <v>139</v>
      </c>
      <c r="E133" s="39"/>
      <c r="F133" s="233" t="s">
        <v>225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139</v>
      </c>
      <c r="AU133" s="16" t="s">
        <v>91</v>
      </c>
    </row>
    <row r="134" s="2" customFormat="1">
      <c r="A134" s="37"/>
      <c r="B134" s="38"/>
      <c r="C134" s="39"/>
      <c r="D134" s="232" t="s">
        <v>140</v>
      </c>
      <c r="E134" s="39"/>
      <c r="F134" s="237" t="s">
        <v>295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140</v>
      </c>
      <c r="AU134" s="16" t="s">
        <v>91</v>
      </c>
    </row>
    <row r="135" s="13" customFormat="1">
      <c r="A135" s="13"/>
      <c r="B135" s="238"/>
      <c r="C135" s="239"/>
      <c r="D135" s="232" t="s">
        <v>142</v>
      </c>
      <c r="E135" s="240" t="s">
        <v>1</v>
      </c>
      <c r="F135" s="241" t="s">
        <v>89</v>
      </c>
      <c r="G135" s="239"/>
      <c r="H135" s="242">
        <v>1</v>
      </c>
      <c r="I135" s="243"/>
      <c r="J135" s="239"/>
      <c r="K135" s="239"/>
      <c r="L135" s="244"/>
      <c r="M135" s="262"/>
      <c r="N135" s="263"/>
      <c r="O135" s="263"/>
      <c r="P135" s="263"/>
      <c r="Q135" s="263"/>
      <c r="R135" s="263"/>
      <c r="S135" s="263"/>
      <c r="T135" s="26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142</v>
      </c>
      <c r="AU135" s="248" t="s">
        <v>91</v>
      </c>
      <c r="AV135" s="13" t="s">
        <v>91</v>
      </c>
      <c r="AW135" s="13" t="s">
        <v>36</v>
      </c>
      <c r="AX135" s="13" t="s">
        <v>89</v>
      </c>
      <c r="AY135" s="248" t="s">
        <v>131</v>
      </c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3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sheet="1" autoFilter="0" formatColumns="0" formatRows="0" objects="1" scenarios="1" spinCount="100000" saltValue="oHuhWWInMbr+bmdsdJwqE4TsIX/XxudjmWc2AkpFteUEgsepqk5OBksYFoxPalgcNg2J+pYuGKPgrDPvxVKf3A==" hashValue="axx7QqSJLoGfSUiLltcPwsYJH9u26ORtUbjN9X0KXBM2au8tr1yPKX6GF1Sih0I1X07ezrwv90CqGcVI3TA7vg==" algorithmName="SHA-512" password="CC35"/>
  <autoFilter ref="C117:K1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3" r:id="rId1" display="https://podminky.urs.cz/item/CS_URS_2024_02/11125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91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Chrudimka, Chrudim, odstranění nánosů v intravilánu ř. km 19,528 - 22,070 (zpracování PD a IČ)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296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39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41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43</v>
      </c>
      <c r="G32" s="37"/>
      <c r="H32" s="37"/>
      <c r="I32" s="151" t="s">
        <v>42</v>
      </c>
      <c r="J32" s="151" t="s">
        <v>44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45</v>
      </c>
      <c r="E33" s="139" t="s">
        <v>46</v>
      </c>
      <c r="F33" s="153">
        <f>ROUND((SUM(BE123:BE221)),  2)</f>
        <v>0</v>
      </c>
      <c r="G33" s="37"/>
      <c r="H33" s="37"/>
      <c r="I33" s="154">
        <v>0.20999999999999999</v>
      </c>
      <c r="J33" s="153">
        <f>ROUND(((SUM(BE123:BE221))*I33),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47</v>
      </c>
      <c r="F34" s="153">
        <f>ROUND((SUM(BF123:BF221)),  2)</f>
        <v>0</v>
      </c>
      <c r="G34" s="37"/>
      <c r="H34" s="37"/>
      <c r="I34" s="154">
        <v>0.12</v>
      </c>
      <c r="J34" s="153">
        <f>ROUND(((SUM(BF123:BF221))*I34),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48</v>
      </c>
      <c r="F35" s="153">
        <f>ROUND((SUM(BG123:BG221)),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49</v>
      </c>
      <c r="F36" s="153">
        <f>ROUND((SUM(BH123:BH221)),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50</v>
      </c>
      <c r="F37" s="153">
        <f>ROUND((SUM(BI123:BI221)),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54</v>
      </c>
      <c r="E50" s="163"/>
      <c r="F50" s="163"/>
      <c r="G50" s="162" t="s">
        <v>55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56</v>
      </c>
      <c r="E61" s="165"/>
      <c r="F61" s="166" t="s">
        <v>57</v>
      </c>
      <c r="G61" s="164" t="s">
        <v>56</v>
      </c>
      <c r="H61" s="165"/>
      <c r="I61" s="165"/>
      <c r="J61" s="167" t="s">
        <v>57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58</v>
      </c>
      <c r="E65" s="168"/>
      <c r="F65" s="168"/>
      <c r="G65" s="162" t="s">
        <v>59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56</v>
      </c>
      <c r="E76" s="165"/>
      <c r="F76" s="166" t="s">
        <v>57</v>
      </c>
      <c r="G76" s="164" t="s">
        <v>56</v>
      </c>
      <c r="H76" s="165"/>
      <c r="I76" s="165"/>
      <c r="J76" s="167" t="s">
        <v>57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Chrudimka, Chrudim, odstranění nánosů v intravilánu ř. km 19,528 - 22,070 (zpracování PD a IČ)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a ostatní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v.t. Chrudimka ř. km 19,528 - 22,070</v>
      </c>
      <c r="G89" s="39"/>
      <c r="H89" s="39"/>
      <c r="I89" s="31" t="s">
        <v>22</v>
      </c>
      <c r="J89" s="78" t="str">
        <f>IF(J12="","",J12)</f>
        <v>5. 9. 2024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Povodí Labe, státní podnik</v>
      </c>
      <c r="G91" s="39"/>
      <c r="H91" s="39"/>
      <c r="I91" s="31" t="s">
        <v>32</v>
      </c>
      <c r="J91" s="35" t="str">
        <f>E21</f>
        <v>Vodní zdroje Ekomonitor spol. s r. 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110</v>
      </c>
      <c r="D94" s="175"/>
      <c r="E94" s="175"/>
      <c r="F94" s="175"/>
      <c r="G94" s="175"/>
      <c r="H94" s="175"/>
      <c r="I94" s="175"/>
      <c r="J94" s="176" t="s">
        <v>111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112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113</v>
      </c>
    </row>
    <row r="97" s="9" customFormat="1" ht="24.96" customHeight="1">
      <c r="A97" s="9"/>
      <c r="B97" s="178"/>
      <c r="C97" s="179"/>
      <c r="D97" s="180" t="s">
        <v>297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298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299</v>
      </c>
      <c r="E99" s="187"/>
      <c r="F99" s="187"/>
      <c r="G99" s="187"/>
      <c r="H99" s="187"/>
      <c r="I99" s="187"/>
      <c r="J99" s="188">
        <f>J151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300</v>
      </c>
      <c r="E100" s="187"/>
      <c r="F100" s="187"/>
      <c r="G100" s="187"/>
      <c r="H100" s="187"/>
      <c r="I100" s="187"/>
      <c r="J100" s="188">
        <f>J165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301</v>
      </c>
      <c r="E101" s="187"/>
      <c r="F101" s="187"/>
      <c r="G101" s="187"/>
      <c r="H101" s="187"/>
      <c r="I101" s="187"/>
      <c r="J101" s="188">
        <f>J187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302</v>
      </c>
      <c r="E102" s="187"/>
      <c r="F102" s="187"/>
      <c r="G102" s="187"/>
      <c r="H102" s="187"/>
      <c r="I102" s="187"/>
      <c r="J102" s="188">
        <f>J208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303</v>
      </c>
      <c r="E103" s="187"/>
      <c r="F103" s="187"/>
      <c r="G103" s="187"/>
      <c r="H103" s="187"/>
      <c r="I103" s="187"/>
      <c r="J103" s="188">
        <f>J213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Chrudimka, Chrudim, odstranění nánosů v intravilánu ř. km 19,528 - 22,070 (zpracování PD a IČ)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VRN - Vedlejší a ostatní rozpočtové náklady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v.t. Chrudimka ř. km 19,528 - 22,070</v>
      </c>
      <c r="G117" s="39"/>
      <c r="H117" s="39"/>
      <c r="I117" s="31" t="s">
        <v>22</v>
      </c>
      <c r="J117" s="78" t="str">
        <f>IF(J12="","",J12)</f>
        <v>5. 9. 2024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9"/>
      <c r="E119" s="39"/>
      <c r="F119" s="26" t="str">
        <f>E15</f>
        <v>Povodí Labe, státní podnik</v>
      </c>
      <c r="G119" s="39"/>
      <c r="H119" s="39"/>
      <c r="I119" s="31" t="s">
        <v>32</v>
      </c>
      <c r="J119" s="35" t="str">
        <f>E21</f>
        <v>Vodní zdroje Ekomonitor spol. s r. 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30</v>
      </c>
      <c r="D120" s="39"/>
      <c r="E120" s="39"/>
      <c r="F120" s="26" t="str">
        <f>IF(E18="","",E18)</f>
        <v>Vyplň údaj</v>
      </c>
      <c r="G120" s="39"/>
      <c r="H120" s="39"/>
      <c r="I120" s="31" t="s">
        <v>37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117</v>
      </c>
      <c r="D122" s="193" t="s">
        <v>66</v>
      </c>
      <c r="E122" s="193" t="s">
        <v>62</v>
      </c>
      <c r="F122" s="193" t="s">
        <v>63</v>
      </c>
      <c r="G122" s="193" t="s">
        <v>118</v>
      </c>
      <c r="H122" s="193" t="s">
        <v>119</v>
      </c>
      <c r="I122" s="193" t="s">
        <v>120</v>
      </c>
      <c r="J122" s="194" t="s">
        <v>111</v>
      </c>
      <c r="K122" s="195" t="s">
        <v>121</v>
      </c>
      <c r="L122" s="196"/>
      <c r="M122" s="99" t="s">
        <v>1</v>
      </c>
      <c r="N122" s="100" t="s">
        <v>45</v>
      </c>
      <c r="O122" s="100" t="s">
        <v>122</v>
      </c>
      <c r="P122" s="100" t="s">
        <v>123</v>
      </c>
      <c r="Q122" s="100" t="s">
        <v>124</v>
      </c>
      <c r="R122" s="100" t="s">
        <v>125</v>
      </c>
      <c r="S122" s="100" t="s">
        <v>126</v>
      </c>
      <c r="T122" s="101" t="s">
        <v>127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128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0</v>
      </c>
      <c r="S123" s="103"/>
      <c r="T123" s="200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80</v>
      </c>
      <c r="AU123" s="16" t="s">
        <v>113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80</v>
      </c>
      <c r="E124" s="205" t="s">
        <v>101</v>
      </c>
      <c r="F124" s="205" t="s">
        <v>304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P125+P151+P165+P187+P208+P213</f>
        <v>0</v>
      </c>
      <c r="Q124" s="210"/>
      <c r="R124" s="211">
        <f>R125+R151+R165+R187+R208+R213</f>
        <v>0</v>
      </c>
      <c r="S124" s="210"/>
      <c r="T124" s="212">
        <f>T125+T151+T165+T187+T208+T213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166</v>
      </c>
      <c r="AT124" s="214" t="s">
        <v>80</v>
      </c>
      <c r="AU124" s="214" t="s">
        <v>81</v>
      </c>
      <c r="AY124" s="213" t="s">
        <v>131</v>
      </c>
      <c r="BK124" s="215">
        <f>BK125+BK151+BK165+BK187+BK208+BK213</f>
        <v>0</v>
      </c>
    </row>
    <row r="125" s="12" customFormat="1" ht="22.8" customHeight="1">
      <c r="A125" s="12"/>
      <c r="B125" s="202"/>
      <c r="C125" s="203"/>
      <c r="D125" s="204" t="s">
        <v>80</v>
      </c>
      <c r="E125" s="216" t="s">
        <v>305</v>
      </c>
      <c r="F125" s="216" t="s">
        <v>306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SUM(P126:P150)</f>
        <v>0</v>
      </c>
      <c r="Q125" s="210"/>
      <c r="R125" s="211">
        <f>SUM(R126:R150)</f>
        <v>0</v>
      </c>
      <c r="S125" s="210"/>
      <c r="T125" s="212">
        <f>SUM(T126:T150)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166</v>
      </c>
      <c r="AT125" s="214" t="s">
        <v>80</v>
      </c>
      <c r="AU125" s="214" t="s">
        <v>89</v>
      </c>
      <c r="AY125" s="213" t="s">
        <v>131</v>
      </c>
      <c r="BK125" s="215">
        <f>SUM(BK126:BK150)</f>
        <v>0</v>
      </c>
    </row>
    <row r="126" s="2" customFormat="1" ht="16.5" customHeight="1">
      <c r="A126" s="37"/>
      <c r="B126" s="38"/>
      <c r="C126" s="218" t="s">
        <v>89</v>
      </c>
      <c r="D126" s="218" t="s">
        <v>133</v>
      </c>
      <c r="E126" s="219" t="s">
        <v>307</v>
      </c>
      <c r="F126" s="220" t="s">
        <v>308</v>
      </c>
      <c r="G126" s="221" t="s">
        <v>202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46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309</v>
      </c>
      <c r="AT126" s="230" t="s">
        <v>133</v>
      </c>
      <c r="AU126" s="230" t="s">
        <v>91</v>
      </c>
      <c r="AY126" s="16" t="s">
        <v>131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89</v>
      </c>
      <c r="BK126" s="231">
        <f>ROUND(I126*H126,2)</f>
        <v>0</v>
      </c>
      <c r="BL126" s="16" t="s">
        <v>309</v>
      </c>
      <c r="BM126" s="230" t="s">
        <v>310</v>
      </c>
    </row>
    <row r="127" s="2" customFormat="1">
      <c r="A127" s="37"/>
      <c r="B127" s="38"/>
      <c r="C127" s="39"/>
      <c r="D127" s="232" t="s">
        <v>139</v>
      </c>
      <c r="E127" s="39"/>
      <c r="F127" s="233" t="s">
        <v>308</v>
      </c>
      <c r="G127" s="39"/>
      <c r="H127" s="39"/>
      <c r="I127" s="234"/>
      <c r="J127" s="39"/>
      <c r="K127" s="39"/>
      <c r="L127" s="43"/>
      <c r="M127" s="235"/>
      <c r="N127" s="236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139</v>
      </c>
      <c r="AU127" s="16" t="s">
        <v>91</v>
      </c>
    </row>
    <row r="128" s="2" customFormat="1">
      <c r="A128" s="37"/>
      <c r="B128" s="38"/>
      <c r="C128" s="39"/>
      <c r="D128" s="249" t="s">
        <v>154</v>
      </c>
      <c r="E128" s="39"/>
      <c r="F128" s="250" t="s">
        <v>311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154</v>
      </c>
      <c r="AU128" s="16" t="s">
        <v>91</v>
      </c>
    </row>
    <row r="129" s="2" customFormat="1">
      <c r="A129" s="37"/>
      <c r="B129" s="38"/>
      <c r="C129" s="39"/>
      <c r="D129" s="232" t="s">
        <v>140</v>
      </c>
      <c r="E129" s="39"/>
      <c r="F129" s="237" t="s">
        <v>312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140</v>
      </c>
      <c r="AU129" s="16" t="s">
        <v>91</v>
      </c>
    </row>
    <row r="130" s="13" customFormat="1">
      <c r="A130" s="13"/>
      <c r="B130" s="238"/>
      <c r="C130" s="239"/>
      <c r="D130" s="232" t="s">
        <v>142</v>
      </c>
      <c r="E130" s="240" t="s">
        <v>1</v>
      </c>
      <c r="F130" s="241" t="s">
        <v>89</v>
      </c>
      <c r="G130" s="239"/>
      <c r="H130" s="242">
        <v>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142</v>
      </c>
      <c r="AU130" s="248" t="s">
        <v>91</v>
      </c>
      <c r="AV130" s="13" t="s">
        <v>91</v>
      </c>
      <c r="AW130" s="13" t="s">
        <v>36</v>
      </c>
      <c r="AX130" s="13" t="s">
        <v>89</v>
      </c>
      <c r="AY130" s="248" t="s">
        <v>131</v>
      </c>
    </row>
    <row r="131" s="2" customFormat="1" ht="16.5" customHeight="1">
      <c r="A131" s="37"/>
      <c r="B131" s="38"/>
      <c r="C131" s="218" t="s">
        <v>91</v>
      </c>
      <c r="D131" s="218" t="s">
        <v>133</v>
      </c>
      <c r="E131" s="219" t="s">
        <v>313</v>
      </c>
      <c r="F131" s="220" t="s">
        <v>314</v>
      </c>
      <c r="G131" s="221" t="s">
        <v>202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46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309</v>
      </c>
      <c r="AT131" s="230" t="s">
        <v>133</v>
      </c>
      <c r="AU131" s="230" t="s">
        <v>91</v>
      </c>
      <c r="AY131" s="16" t="s">
        <v>131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89</v>
      </c>
      <c r="BK131" s="231">
        <f>ROUND(I131*H131,2)</f>
        <v>0</v>
      </c>
      <c r="BL131" s="16" t="s">
        <v>309</v>
      </c>
      <c r="BM131" s="230" t="s">
        <v>315</v>
      </c>
    </row>
    <row r="132" s="2" customFormat="1">
      <c r="A132" s="37"/>
      <c r="B132" s="38"/>
      <c r="C132" s="39"/>
      <c r="D132" s="232" t="s">
        <v>139</v>
      </c>
      <c r="E132" s="39"/>
      <c r="F132" s="233" t="s">
        <v>314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139</v>
      </c>
      <c r="AU132" s="16" t="s">
        <v>91</v>
      </c>
    </row>
    <row r="133" s="2" customFormat="1">
      <c r="A133" s="37"/>
      <c r="B133" s="38"/>
      <c r="C133" s="39"/>
      <c r="D133" s="249" t="s">
        <v>154</v>
      </c>
      <c r="E133" s="39"/>
      <c r="F133" s="250" t="s">
        <v>316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154</v>
      </c>
      <c r="AU133" s="16" t="s">
        <v>91</v>
      </c>
    </row>
    <row r="134" s="2" customFormat="1">
      <c r="A134" s="37"/>
      <c r="B134" s="38"/>
      <c r="C134" s="39"/>
      <c r="D134" s="232" t="s">
        <v>140</v>
      </c>
      <c r="E134" s="39"/>
      <c r="F134" s="237" t="s">
        <v>317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140</v>
      </c>
      <c r="AU134" s="16" t="s">
        <v>91</v>
      </c>
    </row>
    <row r="135" s="13" customFormat="1">
      <c r="A135" s="13"/>
      <c r="B135" s="238"/>
      <c r="C135" s="239"/>
      <c r="D135" s="232" t="s">
        <v>142</v>
      </c>
      <c r="E135" s="240" t="s">
        <v>1</v>
      </c>
      <c r="F135" s="241" t="s">
        <v>89</v>
      </c>
      <c r="G135" s="239"/>
      <c r="H135" s="242">
        <v>1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142</v>
      </c>
      <c r="AU135" s="248" t="s">
        <v>91</v>
      </c>
      <c r="AV135" s="13" t="s">
        <v>91</v>
      </c>
      <c r="AW135" s="13" t="s">
        <v>36</v>
      </c>
      <c r="AX135" s="13" t="s">
        <v>89</v>
      </c>
      <c r="AY135" s="248" t="s">
        <v>131</v>
      </c>
    </row>
    <row r="136" s="2" customFormat="1" ht="16.5" customHeight="1">
      <c r="A136" s="37"/>
      <c r="B136" s="38"/>
      <c r="C136" s="218" t="s">
        <v>148</v>
      </c>
      <c r="D136" s="218" t="s">
        <v>133</v>
      </c>
      <c r="E136" s="219" t="s">
        <v>318</v>
      </c>
      <c r="F136" s="220" t="s">
        <v>319</v>
      </c>
      <c r="G136" s="221" t="s">
        <v>202</v>
      </c>
      <c r="H136" s="222">
        <v>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46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309</v>
      </c>
      <c r="AT136" s="230" t="s">
        <v>133</v>
      </c>
      <c r="AU136" s="230" t="s">
        <v>91</v>
      </c>
      <c r="AY136" s="16" t="s">
        <v>131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89</v>
      </c>
      <c r="BK136" s="231">
        <f>ROUND(I136*H136,2)</f>
        <v>0</v>
      </c>
      <c r="BL136" s="16" t="s">
        <v>309</v>
      </c>
      <c r="BM136" s="230" t="s">
        <v>320</v>
      </c>
    </row>
    <row r="137" s="2" customFormat="1">
      <c r="A137" s="37"/>
      <c r="B137" s="38"/>
      <c r="C137" s="39"/>
      <c r="D137" s="232" t="s">
        <v>139</v>
      </c>
      <c r="E137" s="39"/>
      <c r="F137" s="233" t="s">
        <v>319</v>
      </c>
      <c r="G137" s="39"/>
      <c r="H137" s="39"/>
      <c r="I137" s="234"/>
      <c r="J137" s="39"/>
      <c r="K137" s="39"/>
      <c r="L137" s="43"/>
      <c r="M137" s="235"/>
      <c r="N137" s="236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139</v>
      </c>
      <c r="AU137" s="16" t="s">
        <v>91</v>
      </c>
    </row>
    <row r="138" s="2" customFormat="1">
      <c r="A138" s="37"/>
      <c r="B138" s="38"/>
      <c r="C138" s="39"/>
      <c r="D138" s="249" t="s">
        <v>154</v>
      </c>
      <c r="E138" s="39"/>
      <c r="F138" s="250" t="s">
        <v>321</v>
      </c>
      <c r="G138" s="39"/>
      <c r="H138" s="39"/>
      <c r="I138" s="234"/>
      <c r="J138" s="39"/>
      <c r="K138" s="39"/>
      <c r="L138" s="43"/>
      <c r="M138" s="235"/>
      <c r="N138" s="23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154</v>
      </c>
      <c r="AU138" s="16" t="s">
        <v>91</v>
      </c>
    </row>
    <row r="139" s="2" customFormat="1">
      <c r="A139" s="37"/>
      <c r="B139" s="38"/>
      <c r="C139" s="39"/>
      <c r="D139" s="232" t="s">
        <v>140</v>
      </c>
      <c r="E139" s="39"/>
      <c r="F139" s="237" t="s">
        <v>322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140</v>
      </c>
      <c r="AU139" s="16" t="s">
        <v>91</v>
      </c>
    </row>
    <row r="140" s="13" customFormat="1">
      <c r="A140" s="13"/>
      <c r="B140" s="238"/>
      <c r="C140" s="239"/>
      <c r="D140" s="232" t="s">
        <v>142</v>
      </c>
      <c r="E140" s="240" t="s">
        <v>1</v>
      </c>
      <c r="F140" s="241" t="s">
        <v>89</v>
      </c>
      <c r="G140" s="239"/>
      <c r="H140" s="242">
        <v>1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142</v>
      </c>
      <c r="AU140" s="248" t="s">
        <v>91</v>
      </c>
      <c r="AV140" s="13" t="s">
        <v>91</v>
      </c>
      <c r="AW140" s="13" t="s">
        <v>36</v>
      </c>
      <c r="AX140" s="13" t="s">
        <v>89</v>
      </c>
      <c r="AY140" s="248" t="s">
        <v>131</v>
      </c>
    </row>
    <row r="141" s="2" customFormat="1" ht="16.5" customHeight="1">
      <c r="A141" s="37"/>
      <c r="B141" s="38"/>
      <c r="C141" s="218" t="s">
        <v>137</v>
      </c>
      <c r="D141" s="218" t="s">
        <v>133</v>
      </c>
      <c r="E141" s="219" t="s">
        <v>323</v>
      </c>
      <c r="F141" s="220" t="s">
        <v>324</v>
      </c>
      <c r="G141" s="221" t="s">
        <v>202</v>
      </c>
      <c r="H141" s="222">
        <v>1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46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309</v>
      </c>
      <c r="AT141" s="230" t="s">
        <v>133</v>
      </c>
      <c r="AU141" s="230" t="s">
        <v>91</v>
      </c>
      <c r="AY141" s="16" t="s">
        <v>131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89</v>
      </c>
      <c r="BK141" s="231">
        <f>ROUND(I141*H141,2)</f>
        <v>0</v>
      </c>
      <c r="BL141" s="16" t="s">
        <v>309</v>
      </c>
      <c r="BM141" s="230" t="s">
        <v>325</v>
      </c>
    </row>
    <row r="142" s="2" customFormat="1">
      <c r="A142" s="37"/>
      <c r="B142" s="38"/>
      <c r="C142" s="39"/>
      <c r="D142" s="232" t="s">
        <v>139</v>
      </c>
      <c r="E142" s="39"/>
      <c r="F142" s="233" t="s">
        <v>324</v>
      </c>
      <c r="G142" s="39"/>
      <c r="H142" s="39"/>
      <c r="I142" s="234"/>
      <c r="J142" s="39"/>
      <c r="K142" s="39"/>
      <c r="L142" s="43"/>
      <c r="M142" s="235"/>
      <c r="N142" s="23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139</v>
      </c>
      <c r="AU142" s="16" t="s">
        <v>91</v>
      </c>
    </row>
    <row r="143" s="2" customFormat="1">
      <c r="A143" s="37"/>
      <c r="B143" s="38"/>
      <c r="C143" s="39"/>
      <c r="D143" s="249" t="s">
        <v>154</v>
      </c>
      <c r="E143" s="39"/>
      <c r="F143" s="250" t="s">
        <v>326</v>
      </c>
      <c r="G143" s="39"/>
      <c r="H143" s="39"/>
      <c r="I143" s="234"/>
      <c r="J143" s="39"/>
      <c r="K143" s="39"/>
      <c r="L143" s="43"/>
      <c r="M143" s="235"/>
      <c r="N143" s="23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154</v>
      </c>
      <c r="AU143" s="16" t="s">
        <v>91</v>
      </c>
    </row>
    <row r="144" s="2" customFormat="1">
      <c r="A144" s="37"/>
      <c r="B144" s="38"/>
      <c r="C144" s="39"/>
      <c r="D144" s="232" t="s">
        <v>140</v>
      </c>
      <c r="E144" s="39"/>
      <c r="F144" s="237" t="s">
        <v>327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140</v>
      </c>
      <c r="AU144" s="16" t="s">
        <v>91</v>
      </c>
    </row>
    <row r="145" s="13" customFormat="1">
      <c r="A145" s="13"/>
      <c r="B145" s="238"/>
      <c r="C145" s="239"/>
      <c r="D145" s="232" t="s">
        <v>142</v>
      </c>
      <c r="E145" s="240" t="s">
        <v>1</v>
      </c>
      <c r="F145" s="241" t="s">
        <v>89</v>
      </c>
      <c r="G145" s="239"/>
      <c r="H145" s="242">
        <v>1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142</v>
      </c>
      <c r="AU145" s="248" t="s">
        <v>91</v>
      </c>
      <c r="AV145" s="13" t="s">
        <v>91</v>
      </c>
      <c r="AW145" s="13" t="s">
        <v>36</v>
      </c>
      <c r="AX145" s="13" t="s">
        <v>89</v>
      </c>
      <c r="AY145" s="248" t="s">
        <v>131</v>
      </c>
    </row>
    <row r="146" s="2" customFormat="1" ht="16.5" customHeight="1">
      <c r="A146" s="37"/>
      <c r="B146" s="38"/>
      <c r="C146" s="218" t="s">
        <v>166</v>
      </c>
      <c r="D146" s="218" t="s">
        <v>133</v>
      </c>
      <c r="E146" s="219" t="s">
        <v>328</v>
      </c>
      <c r="F146" s="220" t="s">
        <v>329</v>
      </c>
      <c r="G146" s="221" t="s">
        <v>202</v>
      </c>
      <c r="H146" s="222">
        <v>1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46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309</v>
      </c>
      <c r="AT146" s="230" t="s">
        <v>133</v>
      </c>
      <c r="AU146" s="230" t="s">
        <v>91</v>
      </c>
      <c r="AY146" s="16" t="s">
        <v>131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89</v>
      </c>
      <c r="BK146" s="231">
        <f>ROUND(I146*H146,2)</f>
        <v>0</v>
      </c>
      <c r="BL146" s="16" t="s">
        <v>309</v>
      </c>
      <c r="BM146" s="230" t="s">
        <v>330</v>
      </c>
    </row>
    <row r="147" s="2" customFormat="1">
      <c r="A147" s="37"/>
      <c r="B147" s="38"/>
      <c r="C147" s="39"/>
      <c r="D147" s="232" t="s">
        <v>139</v>
      </c>
      <c r="E147" s="39"/>
      <c r="F147" s="233" t="s">
        <v>329</v>
      </c>
      <c r="G147" s="39"/>
      <c r="H147" s="39"/>
      <c r="I147" s="234"/>
      <c r="J147" s="39"/>
      <c r="K147" s="39"/>
      <c r="L147" s="43"/>
      <c r="M147" s="235"/>
      <c r="N147" s="236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139</v>
      </c>
      <c r="AU147" s="16" t="s">
        <v>91</v>
      </c>
    </row>
    <row r="148" s="2" customFormat="1">
      <c r="A148" s="37"/>
      <c r="B148" s="38"/>
      <c r="C148" s="39"/>
      <c r="D148" s="249" t="s">
        <v>154</v>
      </c>
      <c r="E148" s="39"/>
      <c r="F148" s="250" t="s">
        <v>331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154</v>
      </c>
      <c r="AU148" s="16" t="s">
        <v>91</v>
      </c>
    </row>
    <row r="149" s="2" customFormat="1">
      <c r="A149" s="37"/>
      <c r="B149" s="38"/>
      <c r="C149" s="39"/>
      <c r="D149" s="232" t="s">
        <v>140</v>
      </c>
      <c r="E149" s="39"/>
      <c r="F149" s="237" t="s">
        <v>332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140</v>
      </c>
      <c r="AU149" s="16" t="s">
        <v>91</v>
      </c>
    </row>
    <row r="150" s="13" customFormat="1">
      <c r="A150" s="13"/>
      <c r="B150" s="238"/>
      <c r="C150" s="239"/>
      <c r="D150" s="232" t="s">
        <v>142</v>
      </c>
      <c r="E150" s="240" t="s">
        <v>1</v>
      </c>
      <c r="F150" s="241" t="s">
        <v>89</v>
      </c>
      <c r="G150" s="239"/>
      <c r="H150" s="242">
        <v>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142</v>
      </c>
      <c r="AU150" s="248" t="s">
        <v>91</v>
      </c>
      <c r="AV150" s="13" t="s">
        <v>91</v>
      </c>
      <c r="AW150" s="13" t="s">
        <v>36</v>
      </c>
      <c r="AX150" s="13" t="s">
        <v>89</v>
      </c>
      <c r="AY150" s="248" t="s">
        <v>131</v>
      </c>
    </row>
    <row r="151" s="12" customFormat="1" ht="22.8" customHeight="1">
      <c r="A151" s="12"/>
      <c r="B151" s="202"/>
      <c r="C151" s="203"/>
      <c r="D151" s="204" t="s">
        <v>80</v>
      </c>
      <c r="E151" s="216" t="s">
        <v>333</v>
      </c>
      <c r="F151" s="216" t="s">
        <v>334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SUM(P152:P164)</f>
        <v>0</v>
      </c>
      <c r="Q151" s="210"/>
      <c r="R151" s="211">
        <f>SUM(R152:R164)</f>
        <v>0</v>
      </c>
      <c r="S151" s="210"/>
      <c r="T151" s="212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166</v>
      </c>
      <c r="AT151" s="214" t="s">
        <v>80</v>
      </c>
      <c r="AU151" s="214" t="s">
        <v>89</v>
      </c>
      <c r="AY151" s="213" t="s">
        <v>131</v>
      </c>
      <c r="BK151" s="215">
        <f>SUM(BK152:BK164)</f>
        <v>0</v>
      </c>
    </row>
    <row r="152" s="2" customFormat="1" ht="16.5" customHeight="1">
      <c r="A152" s="37"/>
      <c r="B152" s="38"/>
      <c r="C152" s="218" t="s">
        <v>173</v>
      </c>
      <c r="D152" s="218" t="s">
        <v>133</v>
      </c>
      <c r="E152" s="219" t="s">
        <v>335</v>
      </c>
      <c r="F152" s="220" t="s">
        <v>336</v>
      </c>
      <c r="G152" s="221" t="s">
        <v>202</v>
      </c>
      <c r="H152" s="222">
        <v>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46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309</v>
      </c>
      <c r="AT152" s="230" t="s">
        <v>133</v>
      </c>
      <c r="AU152" s="230" t="s">
        <v>91</v>
      </c>
      <c r="AY152" s="16" t="s">
        <v>131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89</v>
      </c>
      <c r="BK152" s="231">
        <f>ROUND(I152*H152,2)</f>
        <v>0</v>
      </c>
      <c r="BL152" s="16" t="s">
        <v>309</v>
      </c>
      <c r="BM152" s="230" t="s">
        <v>337</v>
      </c>
    </row>
    <row r="153" s="2" customFormat="1">
      <c r="A153" s="37"/>
      <c r="B153" s="38"/>
      <c r="C153" s="39"/>
      <c r="D153" s="232" t="s">
        <v>139</v>
      </c>
      <c r="E153" s="39"/>
      <c r="F153" s="233" t="s">
        <v>336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139</v>
      </c>
      <c r="AU153" s="16" t="s">
        <v>91</v>
      </c>
    </row>
    <row r="154" s="2" customFormat="1">
      <c r="A154" s="37"/>
      <c r="B154" s="38"/>
      <c r="C154" s="39"/>
      <c r="D154" s="249" t="s">
        <v>154</v>
      </c>
      <c r="E154" s="39"/>
      <c r="F154" s="250" t="s">
        <v>338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154</v>
      </c>
      <c r="AU154" s="16" t="s">
        <v>91</v>
      </c>
    </row>
    <row r="155" s="2" customFormat="1">
      <c r="A155" s="37"/>
      <c r="B155" s="38"/>
      <c r="C155" s="39"/>
      <c r="D155" s="232" t="s">
        <v>140</v>
      </c>
      <c r="E155" s="39"/>
      <c r="F155" s="237" t="s">
        <v>339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140</v>
      </c>
      <c r="AU155" s="16" t="s">
        <v>91</v>
      </c>
    </row>
    <row r="156" s="13" customFormat="1">
      <c r="A156" s="13"/>
      <c r="B156" s="238"/>
      <c r="C156" s="239"/>
      <c r="D156" s="232" t="s">
        <v>142</v>
      </c>
      <c r="E156" s="240" t="s">
        <v>1</v>
      </c>
      <c r="F156" s="241" t="s">
        <v>89</v>
      </c>
      <c r="G156" s="239"/>
      <c r="H156" s="242">
        <v>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142</v>
      </c>
      <c r="AU156" s="248" t="s">
        <v>91</v>
      </c>
      <c r="AV156" s="13" t="s">
        <v>91</v>
      </c>
      <c r="AW156" s="13" t="s">
        <v>36</v>
      </c>
      <c r="AX156" s="13" t="s">
        <v>89</v>
      </c>
      <c r="AY156" s="248" t="s">
        <v>131</v>
      </c>
    </row>
    <row r="157" s="2" customFormat="1" ht="16.5" customHeight="1">
      <c r="A157" s="37"/>
      <c r="B157" s="38"/>
      <c r="C157" s="218" t="s">
        <v>180</v>
      </c>
      <c r="D157" s="218" t="s">
        <v>133</v>
      </c>
      <c r="E157" s="219" t="s">
        <v>340</v>
      </c>
      <c r="F157" s="220" t="s">
        <v>341</v>
      </c>
      <c r="G157" s="221" t="s">
        <v>202</v>
      </c>
      <c r="H157" s="222">
        <v>1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46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309</v>
      </c>
      <c r="AT157" s="230" t="s">
        <v>133</v>
      </c>
      <c r="AU157" s="230" t="s">
        <v>91</v>
      </c>
      <c r="AY157" s="16" t="s">
        <v>131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89</v>
      </c>
      <c r="BK157" s="231">
        <f>ROUND(I157*H157,2)</f>
        <v>0</v>
      </c>
      <c r="BL157" s="16" t="s">
        <v>309</v>
      </c>
      <c r="BM157" s="230" t="s">
        <v>342</v>
      </c>
    </row>
    <row r="158" s="2" customFormat="1">
      <c r="A158" s="37"/>
      <c r="B158" s="38"/>
      <c r="C158" s="39"/>
      <c r="D158" s="232" t="s">
        <v>139</v>
      </c>
      <c r="E158" s="39"/>
      <c r="F158" s="233" t="s">
        <v>341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139</v>
      </c>
      <c r="AU158" s="16" t="s">
        <v>91</v>
      </c>
    </row>
    <row r="159" s="2" customFormat="1">
      <c r="A159" s="37"/>
      <c r="B159" s="38"/>
      <c r="C159" s="39"/>
      <c r="D159" s="232" t="s">
        <v>140</v>
      </c>
      <c r="E159" s="39"/>
      <c r="F159" s="237" t="s">
        <v>343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140</v>
      </c>
      <c r="AU159" s="16" t="s">
        <v>91</v>
      </c>
    </row>
    <row r="160" s="13" customFormat="1">
      <c r="A160" s="13"/>
      <c r="B160" s="238"/>
      <c r="C160" s="239"/>
      <c r="D160" s="232" t="s">
        <v>142</v>
      </c>
      <c r="E160" s="240" t="s">
        <v>1</v>
      </c>
      <c r="F160" s="241" t="s">
        <v>89</v>
      </c>
      <c r="G160" s="239"/>
      <c r="H160" s="242">
        <v>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142</v>
      </c>
      <c r="AU160" s="248" t="s">
        <v>91</v>
      </c>
      <c r="AV160" s="13" t="s">
        <v>91</v>
      </c>
      <c r="AW160" s="13" t="s">
        <v>36</v>
      </c>
      <c r="AX160" s="13" t="s">
        <v>89</v>
      </c>
      <c r="AY160" s="248" t="s">
        <v>131</v>
      </c>
    </row>
    <row r="161" s="2" customFormat="1" ht="24.15" customHeight="1">
      <c r="A161" s="37"/>
      <c r="B161" s="38"/>
      <c r="C161" s="218" t="s">
        <v>187</v>
      </c>
      <c r="D161" s="218" t="s">
        <v>133</v>
      </c>
      <c r="E161" s="219" t="s">
        <v>344</v>
      </c>
      <c r="F161" s="220" t="s">
        <v>345</v>
      </c>
      <c r="G161" s="221" t="s">
        <v>202</v>
      </c>
      <c r="H161" s="222">
        <v>1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46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309</v>
      </c>
      <c r="AT161" s="230" t="s">
        <v>133</v>
      </c>
      <c r="AU161" s="230" t="s">
        <v>91</v>
      </c>
      <c r="AY161" s="16" t="s">
        <v>131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89</v>
      </c>
      <c r="BK161" s="231">
        <f>ROUND(I161*H161,2)</f>
        <v>0</v>
      </c>
      <c r="BL161" s="16" t="s">
        <v>309</v>
      </c>
      <c r="BM161" s="230" t="s">
        <v>346</v>
      </c>
    </row>
    <row r="162" s="2" customFormat="1">
      <c r="A162" s="37"/>
      <c r="B162" s="38"/>
      <c r="C162" s="39"/>
      <c r="D162" s="232" t="s">
        <v>139</v>
      </c>
      <c r="E162" s="39"/>
      <c r="F162" s="233" t="s">
        <v>345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139</v>
      </c>
      <c r="AU162" s="16" t="s">
        <v>91</v>
      </c>
    </row>
    <row r="163" s="2" customFormat="1">
      <c r="A163" s="37"/>
      <c r="B163" s="38"/>
      <c r="C163" s="39"/>
      <c r="D163" s="232" t="s">
        <v>140</v>
      </c>
      <c r="E163" s="39"/>
      <c r="F163" s="237" t="s">
        <v>347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140</v>
      </c>
      <c r="AU163" s="16" t="s">
        <v>91</v>
      </c>
    </row>
    <row r="164" s="13" customFormat="1">
      <c r="A164" s="13"/>
      <c r="B164" s="238"/>
      <c r="C164" s="239"/>
      <c r="D164" s="232" t="s">
        <v>142</v>
      </c>
      <c r="E164" s="240" t="s">
        <v>1</v>
      </c>
      <c r="F164" s="241" t="s">
        <v>89</v>
      </c>
      <c r="G164" s="239"/>
      <c r="H164" s="242">
        <v>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142</v>
      </c>
      <c r="AU164" s="248" t="s">
        <v>91</v>
      </c>
      <c r="AV164" s="13" t="s">
        <v>91</v>
      </c>
      <c r="AW164" s="13" t="s">
        <v>36</v>
      </c>
      <c r="AX164" s="13" t="s">
        <v>89</v>
      </c>
      <c r="AY164" s="248" t="s">
        <v>131</v>
      </c>
    </row>
    <row r="165" s="12" customFormat="1" ht="22.8" customHeight="1">
      <c r="A165" s="12"/>
      <c r="B165" s="202"/>
      <c r="C165" s="203"/>
      <c r="D165" s="204" t="s">
        <v>80</v>
      </c>
      <c r="E165" s="216" t="s">
        <v>348</v>
      </c>
      <c r="F165" s="216" t="s">
        <v>349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SUM(P166:P186)</f>
        <v>0</v>
      </c>
      <c r="Q165" s="210"/>
      <c r="R165" s="211">
        <f>SUM(R166:R186)</f>
        <v>0</v>
      </c>
      <c r="S165" s="210"/>
      <c r="T165" s="212">
        <f>SUM(T166:T186)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166</v>
      </c>
      <c r="AT165" s="214" t="s">
        <v>80</v>
      </c>
      <c r="AU165" s="214" t="s">
        <v>89</v>
      </c>
      <c r="AY165" s="213" t="s">
        <v>131</v>
      </c>
      <c r="BK165" s="215">
        <f>SUM(BK166:BK186)</f>
        <v>0</v>
      </c>
    </row>
    <row r="166" s="2" customFormat="1" ht="21.75" customHeight="1">
      <c r="A166" s="37"/>
      <c r="B166" s="38"/>
      <c r="C166" s="218" t="s">
        <v>194</v>
      </c>
      <c r="D166" s="218" t="s">
        <v>133</v>
      </c>
      <c r="E166" s="219" t="s">
        <v>350</v>
      </c>
      <c r="F166" s="220" t="s">
        <v>351</v>
      </c>
      <c r="G166" s="221" t="s">
        <v>202</v>
      </c>
      <c r="H166" s="222">
        <v>1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46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309</v>
      </c>
      <c r="AT166" s="230" t="s">
        <v>133</v>
      </c>
      <c r="AU166" s="230" t="s">
        <v>91</v>
      </c>
      <c r="AY166" s="16" t="s">
        <v>131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89</v>
      </c>
      <c r="BK166" s="231">
        <f>ROUND(I166*H166,2)</f>
        <v>0</v>
      </c>
      <c r="BL166" s="16" t="s">
        <v>309</v>
      </c>
      <c r="BM166" s="230" t="s">
        <v>352</v>
      </c>
    </row>
    <row r="167" s="2" customFormat="1">
      <c r="A167" s="37"/>
      <c r="B167" s="38"/>
      <c r="C167" s="39"/>
      <c r="D167" s="232" t="s">
        <v>139</v>
      </c>
      <c r="E167" s="39"/>
      <c r="F167" s="233" t="s">
        <v>353</v>
      </c>
      <c r="G167" s="39"/>
      <c r="H167" s="39"/>
      <c r="I167" s="234"/>
      <c r="J167" s="39"/>
      <c r="K167" s="39"/>
      <c r="L167" s="43"/>
      <c r="M167" s="235"/>
      <c r="N167" s="23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139</v>
      </c>
      <c r="AU167" s="16" t="s">
        <v>91</v>
      </c>
    </row>
    <row r="168" s="2" customFormat="1">
      <c r="A168" s="37"/>
      <c r="B168" s="38"/>
      <c r="C168" s="39"/>
      <c r="D168" s="249" t="s">
        <v>154</v>
      </c>
      <c r="E168" s="39"/>
      <c r="F168" s="250" t="s">
        <v>354</v>
      </c>
      <c r="G168" s="39"/>
      <c r="H168" s="39"/>
      <c r="I168" s="234"/>
      <c r="J168" s="39"/>
      <c r="K168" s="39"/>
      <c r="L168" s="43"/>
      <c r="M168" s="235"/>
      <c r="N168" s="23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154</v>
      </c>
      <c r="AU168" s="16" t="s">
        <v>91</v>
      </c>
    </row>
    <row r="169" s="2" customFormat="1">
      <c r="A169" s="37"/>
      <c r="B169" s="38"/>
      <c r="C169" s="39"/>
      <c r="D169" s="232" t="s">
        <v>140</v>
      </c>
      <c r="E169" s="39"/>
      <c r="F169" s="237" t="s">
        <v>355</v>
      </c>
      <c r="G169" s="39"/>
      <c r="H169" s="39"/>
      <c r="I169" s="234"/>
      <c r="J169" s="39"/>
      <c r="K169" s="39"/>
      <c r="L169" s="43"/>
      <c r="M169" s="235"/>
      <c r="N169" s="236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140</v>
      </c>
      <c r="AU169" s="16" t="s">
        <v>91</v>
      </c>
    </row>
    <row r="170" s="13" customFormat="1">
      <c r="A170" s="13"/>
      <c r="B170" s="238"/>
      <c r="C170" s="239"/>
      <c r="D170" s="232" t="s">
        <v>142</v>
      </c>
      <c r="E170" s="240" t="s">
        <v>1</v>
      </c>
      <c r="F170" s="241" t="s">
        <v>89</v>
      </c>
      <c r="G170" s="239"/>
      <c r="H170" s="242">
        <v>1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142</v>
      </c>
      <c r="AU170" s="248" t="s">
        <v>91</v>
      </c>
      <c r="AV170" s="13" t="s">
        <v>91</v>
      </c>
      <c r="AW170" s="13" t="s">
        <v>36</v>
      </c>
      <c r="AX170" s="13" t="s">
        <v>89</v>
      </c>
      <c r="AY170" s="248" t="s">
        <v>131</v>
      </c>
    </row>
    <row r="171" s="2" customFormat="1" ht="16.5" customHeight="1">
      <c r="A171" s="37"/>
      <c r="B171" s="38"/>
      <c r="C171" s="218" t="s">
        <v>199</v>
      </c>
      <c r="D171" s="218" t="s">
        <v>133</v>
      </c>
      <c r="E171" s="219" t="s">
        <v>356</v>
      </c>
      <c r="F171" s="220" t="s">
        <v>357</v>
      </c>
      <c r="G171" s="221" t="s">
        <v>202</v>
      </c>
      <c r="H171" s="222">
        <v>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46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309</v>
      </c>
      <c r="AT171" s="230" t="s">
        <v>133</v>
      </c>
      <c r="AU171" s="230" t="s">
        <v>91</v>
      </c>
      <c r="AY171" s="16" t="s">
        <v>131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89</v>
      </c>
      <c r="BK171" s="231">
        <f>ROUND(I171*H171,2)</f>
        <v>0</v>
      </c>
      <c r="BL171" s="16" t="s">
        <v>309</v>
      </c>
      <c r="BM171" s="230" t="s">
        <v>358</v>
      </c>
    </row>
    <row r="172" s="2" customFormat="1">
      <c r="A172" s="37"/>
      <c r="B172" s="38"/>
      <c r="C172" s="39"/>
      <c r="D172" s="232" t="s">
        <v>139</v>
      </c>
      <c r="E172" s="39"/>
      <c r="F172" s="233" t="s">
        <v>357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139</v>
      </c>
      <c r="AU172" s="16" t="s">
        <v>91</v>
      </c>
    </row>
    <row r="173" s="2" customFormat="1">
      <c r="A173" s="37"/>
      <c r="B173" s="38"/>
      <c r="C173" s="39"/>
      <c r="D173" s="232" t="s">
        <v>140</v>
      </c>
      <c r="E173" s="39"/>
      <c r="F173" s="237" t="s">
        <v>359</v>
      </c>
      <c r="G173" s="39"/>
      <c r="H173" s="39"/>
      <c r="I173" s="234"/>
      <c r="J173" s="39"/>
      <c r="K173" s="39"/>
      <c r="L173" s="43"/>
      <c r="M173" s="235"/>
      <c r="N173" s="236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140</v>
      </c>
      <c r="AU173" s="16" t="s">
        <v>91</v>
      </c>
    </row>
    <row r="174" s="13" customFormat="1">
      <c r="A174" s="13"/>
      <c r="B174" s="238"/>
      <c r="C174" s="239"/>
      <c r="D174" s="232" t="s">
        <v>142</v>
      </c>
      <c r="E174" s="240" t="s">
        <v>1</v>
      </c>
      <c r="F174" s="241" t="s">
        <v>89</v>
      </c>
      <c r="G174" s="239"/>
      <c r="H174" s="242">
        <v>1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142</v>
      </c>
      <c r="AU174" s="248" t="s">
        <v>91</v>
      </c>
      <c r="AV174" s="13" t="s">
        <v>91</v>
      </c>
      <c r="AW174" s="13" t="s">
        <v>36</v>
      </c>
      <c r="AX174" s="13" t="s">
        <v>89</v>
      </c>
      <c r="AY174" s="248" t="s">
        <v>131</v>
      </c>
    </row>
    <row r="175" s="2" customFormat="1" ht="21.75" customHeight="1">
      <c r="A175" s="37"/>
      <c r="B175" s="38"/>
      <c r="C175" s="218" t="s">
        <v>205</v>
      </c>
      <c r="D175" s="218" t="s">
        <v>133</v>
      </c>
      <c r="E175" s="219" t="s">
        <v>360</v>
      </c>
      <c r="F175" s="220" t="s">
        <v>361</v>
      </c>
      <c r="G175" s="221" t="s">
        <v>202</v>
      </c>
      <c r="H175" s="222">
        <v>1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46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309</v>
      </c>
      <c r="AT175" s="230" t="s">
        <v>133</v>
      </c>
      <c r="AU175" s="230" t="s">
        <v>91</v>
      </c>
      <c r="AY175" s="16" t="s">
        <v>131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89</v>
      </c>
      <c r="BK175" s="231">
        <f>ROUND(I175*H175,2)</f>
        <v>0</v>
      </c>
      <c r="BL175" s="16" t="s">
        <v>309</v>
      </c>
      <c r="BM175" s="230" t="s">
        <v>362</v>
      </c>
    </row>
    <row r="176" s="2" customFormat="1">
      <c r="A176" s="37"/>
      <c r="B176" s="38"/>
      <c r="C176" s="39"/>
      <c r="D176" s="232" t="s">
        <v>139</v>
      </c>
      <c r="E176" s="39"/>
      <c r="F176" s="233" t="s">
        <v>361</v>
      </c>
      <c r="G176" s="39"/>
      <c r="H176" s="39"/>
      <c r="I176" s="234"/>
      <c r="J176" s="39"/>
      <c r="K176" s="39"/>
      <c r="L176" s="43"/>
      <c r="M176" s="235"/>
      <c r="N176" s="236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139</v>
      </c>
      <c r="AU176" s="16" t="s">
        <v>91</v>
      </c>
    </row>
    <row r="177" s="2" customFormat="1">
      <c r="A177" s="37"/>
      <c r="B177" s="38"/>
      <c r="C177" s="39"/>
      <c r="D177" s="232" t="s">
        <v>140</v>
      </c>
      <c r="E177" s="39"/>
      <c r="F177" s="237" t="s">
        <v>363</v>
      </c>
      <c r="G177" s="39"/>
      <c r="H177" s="39"/>
      <c r="I177" s="234"/>
      <c r="J177" s="39"/>
      <c r="K177" s="39"/>
      <c r="L177" s="43"/>
      <c r="M177" s="235"/>
      <c r="N177" s="236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140</v>
      </c>
      <c r="AU177" s="16" t="s">
        <v>91</v>
      </c>
    </row>
    <row r="178" s="13" customFormat="1">
      <c r="A178" s="13"/>
      <c r="B178" s="238"/>
      <c r="C178" s="239"/>
      <c r="D178" s="232" t="s">
        <v>142</v>
      </c>
      <c r="E178" s="240" t="s">
        <v>1</v>
      </c>
      <c r="F178" s="241" t="s">
        <v>89</v>
      </c>
      <c r="G178" s="239"/>
      <c r="H178" s="242">
        <v>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142</v>
      </c>
      <c r="AU178" s="248" t="s">
        <v>91</v>
      </c>
      <c r="AV178" s="13" t="s">
        <v>91</v>
      </c>
      <c r="AW178" s="13" t="s">
        <v>36</v>
      </c>
      <c r="AX178" s="13" t="s">
        <v>89</v>
      </c>
      <c r="AY178" s="248" t="s">
        <v>131</v>
      </c>
    </row>
    <row r="179" s="2" customFormat="1" ht="16.5" customHeight="1">
      <c r="A179" s="37"/>
      <c r="B179" s="38"/>
      <c r="C179" s="218" t="s">
        <v>8</v>
      </c>
      <c r="D179" s="218" t="s">
        <v>133</v>
      </c>
      <c r="E179" s="219" t="s">
        <v>364</v>
      </c>
      <c r="F179" s="220" t="s">
        <v>365</v>
      </c>
      <c r="G179" s="221" t="s">
        <v>202</v>
      </c>
      <c r="H179" s="222">
        <v>1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46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309</v>
      </c>
      <c r="AT179" s="230" t="s">
        <v>133</v>
      </c>
      <c r="AU179" s="230" t="s">
        <v>91</v>
      </c>
      <c r="AY179" s="16" t="s">
        <v>131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89</v>
      </c>
      <c r="BK179" s="231">
        <f>ROUND(I179*H179,2)</f>
        <v>0</v>
      </c>
      <c r="BL179" s="16" t="s">
        <v>309</v>
      </c>
      <c r="BM179" s="230" t="s">
        <v>366</v>
      </c>
    </row>
    <row r="180" s="2" customFormat="1">
      <c r="A180" s="37"/>
      <c r="B180" s="38"/>
      <c r="C180" s="39"/>
      <c r="D180" s="232" t="s">
        <v>139</v>
      </c>
      <c r="E180" s="39"/>
      <c r="F180" s="233" t="s">
        <v>365</v>
      </c>
      <c r="G180" s="39"/>
      <c r="H180" s="39"/>
      <c r="I180" s="234"/>
      <c r="J180" s="39"/>
      <c r="K180" s="39"/>
      <c r="L180" s="43"/>
      <c r="M180" s="235"/>
      <c r="N180" s="236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139</v>
      </c>
      <c r="AU180" s="16" t="s">
        <v>91</v>
      </c>
    </row>
    <row r="181" s="2" customFormat="1">
      <c r="A181" s="37"/>
      <c r="B181" s="38"/>
      <c r="C181" s="39"/>
      <c r="D181" s="232" t="s">
        <v>140</v>
      </c>
      <c r="E181" s="39"/>
      <c r="F181" s="237" t="s">
        <v>367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140</v>
      </c>
      <c r="AU181" s="16" t="s">
        <v>91</v>
      </c>
    </row>
    <row r="182" s="13" customFormat="1">
      <c r="A182" s="13"/>
      <c r="B182" s="238"/>
      <c r="C182" s="239"/>
      <c r="D182" s="232" t="s">
        <v>142</v>
      </c>
      <c r="E182" s="240" t="s">
        <v>1</v>
      </c>
      <c r="F182" s="241" t="s">
        <v>89</v>
      </c>
      <c r="G182" s="239"/>
      <c r="H182" s="242">
        <v>1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142</v>
      </c>
      <c r="AU182" s="248" t="s">
        <v>91</v>
      </c>
      <c r="AV182" s="13" t="s">
        <v>91</v>
      </c>
      <c r="AW182" s="13" t="s">
        <v>36</v>
      </c>
      <c r="AX182" s="13" t="s">
        <v>89</v>
      </c>
      <c r="AY182" s="248" t="s">
        <v>131</v>
      </c>
    </row>
    <row r="183" s="2" customFormat="1" ht="16.5" customHeight="1">
      <c r="A183" s="37"/>
      <c r="B183" s="38"/>
      <c r="C183" s="218" t="s">
        <v>259</v>
      </c>
      <c r="D183" s="218" t="s">
        <v>133</v>
      </c>
      <c r="E183" s="219" t="s">
        <v>368</v>
      </c>
      <c r="F183" s="220" t="s">
        <v>369</v>
      </c>
      <c r="G183" s="221" t="s">
        <v>202</v>
      </c>
      <c r="H183" s="222">
        <v>1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46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309</v>
      </c>
      <c r="AT183" s="230" t="s">
        <v>133</v>
      </c>
      <c r="AU183" s="230" t="s">
        <v>91</v>
      </c>
      <c r="AY183" s="16" t="s">
        <v>131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89</v>
      </c>
      <c r="BK183" s="231">
        <f>ROUND(I183*H183,2)</f>
        <v>0</v>
      </c>
      <c r="BL183" s="16" t="s">
        <v>309</v>
      </c>
      <c r="BM183" s="230" t="s">
        <v>370</v>
      </c>
    </row>
    <row r="184" s="2" customFormat="1">
      <c r="A184" s="37"/>
      <c r="B184" s="38"/>
      <c r="C184" s="39"/>
      <c r="D184" s="232" t="s">
        <v>139</v>
      </c>
      <c r="E184" s="39"/>
      <c r="F184" s="233" t="s">
        <v>369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139</v>
      </c>
      <c r="AU184" s="16" t="s">
        <v>91</v>
      </c>
    </row>
    <row r="185" s="2" customFormat="1">
      <c r="A185" s="37"/>
      <c r="B185" s="38"/>
      <c r="C185" s="39"/>
      <c r="D185" s="232" t="s">
        <v>140</v>
      </c>
      <c r="E185" s="39"/>
      <c r="F185" s="237" t="s">
        <v>371</v>
      </c>
      <c r="G185" s="39"/>
      <c r="H185" s="39"/>
      <c r="I185" s="234"/>
      <c r="J185" s="39"/>
      <c r="K185" s="39"/>
      <c r="L185" s="43"/>
      <c r="M185" s="235"/>
      <c r="N185" s="236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140</v>
      </c>
      <c r="AU185" s="16" t="s">
        <v>91</v>
      </c>
    </row>
    <row r="186" s="13" customFormat="1">
      <c r="A186" s="13"/>
      <c r="B186" s="238"/>
      <c r="C186" s="239"/>
      <c r="D186" s="232" t="s">
        <v>142</v>
      </c>
      <c r="E186" s="240" t="s">
        <v>1</v>
      </c>
      <c r="F186" s="241" t="s">
        <v>89</v>
      </c>
      <c r="G186" s="239"/>
      <c r="H186" s="242">
        <v>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142</v>
      </c>
      <c r="AU186" s="248" t="s">
        <v>91</v>
      </c>
      <c r="AV186" s="13" t="s">
        <v>91</v>
      </c>
      <c r="AW186" s="13" t="s">
        <v>36</v>
      </c>
      <c r="AX186" s="13" t="s">
        <v>89</v>
      </c>
      <c r="AY186" s="248" t="s">
        <v>131</v>
      </c>
    </row>
    <row r="187" s="12" customFormat="1" ht="22.8" customHeight="1">
      <c r="A187" s="12"/>
      <c r="B187" s="202"/>
      <c r="C187" s="203"/>
      <c r="D187" s="204" t="s">
        <v>80</v>
      </c>
      <c r="E187" s="216" t="s">
        <v>372</v>
      </c>
      <c r="F187" s="216" t="s">
        <v>373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SUM(P188:P207)</f>
        <v>0</v>
      </c>
      <c r="Q187" s="210"/>
      <c r="R187" s="211">
        <f>SUM(R188:R207)</f>
        <v>0</v>
      </c>
      <c r="S187" s="210"/>
      <c r="T187" s="212">
        <f>SUM(T188:T207)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166</v>
      </c>
      <c r="AT187" s="214" t="s">
        <v>80</v>
      </c>
      <c r="AU187" s="214" t="s">
        <v>89</v>
      </c>
      <c r="AY187" s="213" t="s">
        <v>131</v>
      </c>
      <c r="BK187" s="215">
        <f>SUM(BK188:BK207)</f>
        <v>0</v>
      </c>
    </row>
    <row r="188" s="2" customFormat="1" ht="16.5" customHeight="1">
      <c r="A188" s="37"/>
      <c r="B188" s="38"/>
      <c r="C188" s="218" t="s">
        <v>267</v>
      </c>
      <c r="D188" s="218" t="s">
        <v>133</v>
      </c>
      <c r="E188" s="219" t="s">
        <v>374</v>
      </c>
      <c r="F188" s="220" t="s">
        <v>375</v>
      </c>
      <c r="G188" s="221" t="s">
        <v>202</v>
      </c>
      <c r="H188" s="222">
        <v>1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46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309</v>
      </c>
      <c r="AT188" s="230" t="s">
        <v>133</v>
      </c>
      <c r="AU188" s="230" t="s">
        <v>91</v>
      </c>
      <c r="AY188" s="16" t="s">
        <v>131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89</v>
      </c>
      <c r="BK188" s="231">
        <f>ROUND(I188*H188,2)</f>
        <v>0</v>
      </c>
      <c r="BL188" s="16" t="s">
        <v>309</v>
      </c>
      <c r="BM188" s="230" t="s">
        <v>376</v>
      </c>
    </row>
    <row r="189" s="2" customFormat="1">
      <c r="A189" s="37"/>
      <c r="B189" s="38"/>
      <c r="C189" s="39"/>
      <c r="D189" s="232" t="s">
        <v>139</v>
      </c>
      <c r="E189" s="39"/>
      <c r="F189" s="233" t="s">
        <v>375</v>
      </c>
      <c r="G189" s="39"/>
      <c r="H189" s="39"/>
      <c r="I189" s="234"/>
      <c r="J189" s="39"/>
      <c r="K189" s="39"/>
      <c r="L189" s="43"/>
      <c r="M189" s="235"/>
      <c r="N189" s="236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139</v>
      </c>
      <c r="AU189" s="16" t="s">
        <v>91</v>
      </c>
    </row>
    <row r="190" s="2" customFormat="1">
      <c r="A190" s="37"/>
      <c r="B190" s="38"/>
      <c r="C190" s="39"/>
      <c r="D190" s="249" t="s">
        <v>154</v>
      </c>
      <c r="E190" s="39"/>
      <c r="F190" s="250" t="s">
        <v>377</v>
      </c>
      <c r="G190" s="39"/>
      <c r="H190" s="39"/>
      <c r="I190" s="234"/>
      <c r="J190" s="39"/>
      <c r="K190" s="39"/>
      <c r="L190" s="43"/>
      <c r="M190" s="235"/>
      <c r="N190" s="236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154</v>
      </c>
      <c r="AU190" s="16" t="s">
        <v>91</v>
      </c>
    </row>
    <row r="191" s="2" customFormat="1">
      <c r="A191" s="37"/>
      <c r="B191" s="38"/>
      <c r="C191" s="39"/>
      <c r="D191" s="232" t="s">
        <v>140</v>
      </c>
      <c r="E191" s="39"/>
      <c r="F191" s="237" t="s">
        <v>378</v>
      </c>
      <c r="G191" s="39"/>
      <c r="H191" s="39"/>
      <c r="I191" s="234"/>
      <c r="J191" s="39"/>
      <c r="K191" s="39"/>
      <c r="L191" s="43"/>
      <c r="M191" s="235"/>
      <c r="N191" s="236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140</v>
      </c>
      <c r="AU191" s="16" t="s">
        <v>91</v>
      </c>
    </row>
    <row r="192" s="13" customFormat="1">
      <c r="A192" s="13"/>
      <c r="B192" s="238"/>
      <c r="C192" s="239"/>
      <c r="D192" s="232" t="s">
        <v>142</v>
      </c>
      <c r="E192" s="240" t="s">
        <v>1</v>
      </c>
      <c r="F192" s="241" t="s">
        <v>89</v>
      </c>
      <c r="G192" s="239"/>
      <c r="H192" s="242">
        <v>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142</v>
      </c>
      <c r="AU192" s="248" t="s">
        <v>91</v>
      </c>
      <c r="AV192" s="13" t="s">
        <v>91</v>
      </c>
      <c r="AW192" s="13" t="s">
        <v>36</v>
      </c>
      <c r="AX192" s="13" t="s">
        <v>89</v>
      </c>
      <c r="AY192" s="248" t="s">
        <v>131</v>
      </c>
    </row>
    <row r="193" s="2" customFormat="1" ht="16.5" customHeight="1">
      <c r="A193" s="37"/>
      <c r="B193" s="38"/>
      <c r="C193" s="218" t="s">
        <v>273</v>
      </c>
      <c r="D193" s="218" t="s">
        <v>133</v>
      </c>
      <c r="E193" s="219" t="s">
        <v>379</v>
      </c>
      <c r="F193" s="220" t="s">
        <v>380</v>
      </c>
      <c r="G193" s="221" t="s">
        <v>202</v>
      </c>
      <c r="H193" s="222">
        <v>1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46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309</v>
      </c>
      <c r="AT193" s="230" t="s">
        <v>133</v>
      </c>
      <c r="AU193" s="230" t="s">
        <v>91</v>
      </c>
      <c r="AY193" s="16" t="s">
        <v>131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89</v>
      </c>
      <c r="BK193" s="231">
        <f>ROUND(I193*H193,2)</f>
        <v>0</v>
      </c>
      <c r="BL193" s="16" t="s">
        <v>309</v>
      </c>
      <c r="BM193" s="230" t="s">
        <v>381</v>
      </c>
    </row>
    <row r="194" s="2" customFormat="1">
      <c r="A194" s="37"/>
      <c r="B194" s="38"/>
      <c r="C194" s="39"/>
      <c r="D194" s="232" t="s">
        <v>139</v>
      </c>
      <c r="E194" s="39"/>
      <c r="F194" s="233" t="s">
        <v>380</v>
      </c>
      <c r="G194" s="39"/>
      <c r="H194" s="39"/>
      <c r="I194" s="234"/>
      <c r="J194" s="39"/>
      <c r="K194" s="39"/>
      <c r="L194" s="43"/>
      <c r="M194" s="235"/>
      <c r="N194" s="236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139</v>
      </c>
      <c r="AU194" s="16" t="s">
        <v>91</v>
      </c>
    </row>
    <row r="195" s="2" customFormat="1">
      <c r="A195" s="37"/>
      <c r="B195" s="38"/>
      <c r="C195" s="39"/>
      <c r="D195" s="249" t="s">
        <v>154</v>
      </c>
      <c r="E195" s="39"/>
      <c r="F195" s="250" t="s">
        <v>382</v>
      </c>
      <c r="G195" s="39"/>
      <c r="H195" s="39"/>
      <c r="I195" s="234"/>
      <c r="J195" s="39"/>
      <c r="K195" s="39"/>
      <c r="L195" s="43"/>
      <c r="M195" s="235"/>
      <c r="N195" s="236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154</v>
      </c>
      <c r="AU195" s="16" t="s">
        <v>91</v>
      </c>
    </row>
    <row r="196" s="2" customFormat="1">
      <c r="A196" s="37"/>
      <c r="B196" s="38"/>
      <c r="C196" s="39"/>
      <c r="D196" s="232" t="s">
        <v>140</v>
      </c>
      <c r="E196" s="39"/>
      <c r="F196" s="237" t="s">
        <v>383</v>
      </c>
      <c r="G196" s="39"/>
      <c r="H196" s="39"/>
      <c r="I196" s="234"/>
      <c r="J196" s="39"/>
      <c r="K196" s="39"/>
      <c r="L196" s="43"/>
      <c r="M196" s="235"/>
      <c r="N196" s="236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140</v>
      </c>
      <c r="AU196" s="16" t="s">
        <v>91</v>
      </c>
    </row>
    <row r="197" s="13" customFormat="1">
      <c r="A197" s="13"/>
      <c r="B197" s="238"/>
      <c r="C197" s="239"/>
      <c r="D197" s="232" t="s">
        <v>142</v>
      </c>
      <c r="E197" s="240" t="s">
        <v>1</v>
      </c>
      <c r="F197" s="241" t="s">
        <v>89</v>
      </c>
      <c r="G197" s="239"/>
      <c r="H197" s="242">
        <v>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142</v>
      </c>
      <c r="AU197" s="248" t="s">
        <v>91</v>
      </c>
      <c r="AV197" s="13" t="s">
        <v>91</v>
      </c>
      <c r="AW197" s="13" t="s">
        <v>36</v>
      </c>
      <c r="AX197" s="13" t="s">
        <v>89</v>
      </c>
      <c r="AY197" s="248" t="s">
        <v>131</v>
      </c>
    </row>
    <row r="198" s="2" customFormat="1" ht="21.75" customHeight="1">
      <c r="A198" s="37"/>
      <c r="B198" s="38"/>
      <c r="C198" s="218" t="s">
        <v>280</v>
      </c>
      <c r="D198" s="218" t="s">
        <v>133</v>
      </c>
      <c r="E198" s="219" t="s">
        <v>384</v>
      </c>
      <c r="F198" s="220" t="s">
        <v>385</v>
      </c>
      <c r="G198" s="221" t="s">
        <v>202</v>
      </c>
      <c r="H198" s="222">
        <v>1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46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309</v>
      </c>
      <c r="AT198" s="230" t="s">
        <v>133</v>
      </c>
      <c r="AU198" s="230" t="s">
        <v>91</v>
      </c>
      <c r="AY198" s="16" t="s">
        <v>131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89</v>
      </c>
      <c r="BK198" s="231">
        <f>ROUND(I198*H198,2)</f>
        <v>0</v>
      </c>
      <c r="BL198" s="16" t="s">
        <v>309</v>
      </c>
      <c r="BM198" s="230" t="s">
        <v>386</v>
      </c>
    </row>
    <row r="199" s="2" customFormat="1">
      <c r="A199" s="37"/>
      <c r="B199" s="38"/>
      <c r="C199" s="39"/>
      <c r="D199" s="232" t="s">
        <v>139</v>
      </c>
      <c r="E199" s="39"/>
      <c r="F199" s="233" t="s">
        <v>385</v>
      </c>
      <c r="G199" s="39"/>
      <c r="H199" s="39"/>
      <c r="I199" s="234"/>
      <c r="J199" s="39"/>
      <c r="K199" s="39"/>
      <c r="L199" s="43"/>
      <c r="M199" s="235"/>
      <c r="N199" s="236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139</v>
      </c>
      <c r="AU199" s="16" t="s">
        <v>91</v>
      </c>
    </row>
    <row r="200" s="13" customFormat="1">
      <c r="A200" s="13"/>
      <c r="B200" s="238"/>
      <c r="C200" s="239"/>
      <c r="D200" s="232" t="s">
        <v>142</v>
      </c>
      <c r="E200" s="240" t="s">
        <v>1</v>
      </c>
      <c r="F200" s="241" t="s">
        <v>89</v>
      </c>
      <c r="G200" s="239"/>
      <c r="H200" s="242">
        <v>1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142</v>
      </c>
      <c r="AU200" s="248" t="s">
        <v>91</v>
      </c>
      <c r="AV200" s="13" t="s">
        <v>91</v>
      </c>
      <c r="AW200" s="13" t="s">
        <v>36</v>
      </c>
      <c r="AX200" s="13" t="s">
        <v>89</v>
      </c>
      <c r="AY200" s="248" t="s">
        <v>131</v>
      </c>
    </row>
    <row r="201" s="2" customFormat="1" ht="21.75" customHeight="1">
      <c r="A201" s="37"/>
      <c r="B201" s="38"/>
      <c r="C201" s="218" t="s">
        <v>293</v>
      </c>
      <c r="D201" s="218" t="s">
        <v>133</v>
      </c>
      <c r="E201" s="219" t="s">
        <v>387</v>
      </c>
      <c r="F201" s="220" t="s">
        <v>388</v>
      </c>
      <c r="G201" s="221" t="s">
        <v>202</v>
      </c>
      <c r="H201" s="222">
        <v>1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46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309</v>
      </c>
      <c r="AT201" s="230" t="s">
        <v>133</v>
      </c>
      <c r="AU201" s="230" t="s">
        <v>91</v>
      </c>
      <c r="AY201" s="16" t="s">
        <v>131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89</v>
      </c>
      <c r="BK201" s="231">
        <f>ROUND(I201*H201,2)</f>
        <v>0</v>
      </c>
      <c r="BL201" s="16" t="s">
        <v>309</v>
      </c>
      <c r="BM201" s="230" t="s">
        <v>389</v>
      </c>
    </row>
    <row r="202" s="2" customFormat="1">
      <c r="A202" s="37"/>
      <c r="B202" s="38"/>
      <c r="C202" s="39"/>
      <c r="D202" s="232" t="s">
        <v>139</v>
      </c>
      <c r="E202" s="39"/>
      <c r="F202" s="233" t="s">
        <v>388</v>
      </c>
      <c r="G202" s="39"/>
      <c r="H202" s="39"/>
      <c r="I202" s="234"/>
      <c r="J202" s="39"/>
      <c r="K202" s="39"/>
      <c r="L202" s="43"/>
      <c r="M202" s="235"/>
      <c r="N202" s="236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139</v>
      </c>
      <c r="AU202" s="16" t="s">
        <v>91</v>
      </c>
    </row>
    <row r="203" s="13" customFormat="1">
      <c r="A203" s="13"/>
      <c r="B203" s="238"/>
      <c r="C203" s="239"/>
      <c r="D203" s="232" t="s">
        <v>142</v>
      </c>
      <c r="E203" s="240" t="s">
        <v>1</v>
      </c>
      <c r="F203" s="241" t="s">
        <v>89</v>
      </c>
      <c r="G203" s="239"/>
      <c r="H203" s="242">
        <v>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142</v>
      </c>
      <c r="AU203" s="248" t="s">
        <v>91</v>
      </c>
      <c r="AV203" s="13" t="s">
        <v>91</v>
      </c>
      <c r="AW203" s="13" t="s">
        <v>36</v>
      </c>
      <c r="AX203" s="13" t="s">
        <v>89</v>
      </c>
      <c r="AY203" s="248" t="s">
        <v>131</v>
      </c>
    </row>
    <row r="204" s="2" customFormat="1" ht="37.8" customHeight="1">
      <c r="A204" s="37"/>
      <c r="B204" s="38"/>
      <c r="C204" s="218" t="s">
        <v>390</v>
      </c>
      <c r="D204" s="218" t="s">
        <v>133</v>
      </c>
      <c r="E204" s="219" t="s">
        <v>391</v>
      </c>
      <c r="F204" s="220" t="s">
        <v>392</v>
      </c>
      <c r="G204" s="221" t="s">
        <v>202</v>
      </c>
      <c r="H204" s="222">
        <v>1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46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309</v>
      </c>
      <c r="AT204" s="230" t="s">
        <v>133</v>
      </c>
      <c r="AU204" s="230" t="s">
        <v>91</v>
      </c>
      <c r="AY204" s="16" t="s">
        <v>131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89</v>
      </c>
      <c r="BK204" s="231">
        <f>ROUND(I204*H204,2)</f>
        <v>0</v>
      </c>
      <c r="BL204" s="16" t="s">
        <v>309</v>
      </c>
      <c r="BM204" s="230" t="s">
        <v>393</v>
      </c>
    </row>
    <row r="205" s="2" customFormat="1">
      <c r="A205" s="37"/>
      <c r="B205" s="38"/>
      <c r="C205" s="39"/>
      <c r="D205" s="232" t="s">
        <v>139</v>
      </c>
      <c r="E205" s="39"/>
      <c r="F205" s="233" t="s">
        <v>392</v>
      </c>
      <c r="G205" s="39"/>
      <c r="H205" s="39"/>
      <c r="I205" s="234"/>
      <c r="J205" s="39"/>
      <c r="K205" s="39"/>
      <c r="L205" s="43"/>
      <c r="M205" s="235"/>
      <c r="N205" s="236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139</v>
      </c>
      <c r="AU205" s="16" t="s">
        <v>91</v>
      </c>
    </row>
    <row r="206" s="2" customFormat="1">
      <c r="A206" s="37"/>
      <c r="B206" s="38"/>
      <c r="C206" s="39"/>
      <c r="D206" s="232" t="s">
        <v>140</v>
      </c>
      <c r="E206" s="39"/>
      <c r="F206" s="237" t="s">
        <v>394</v>
      </c>
      <c r="G206" s="39"/>
      <c r="H206" s="39"/>
      <c r="I206" s="234"/>
      <c r="J206" s="39"/>
      <c r="K206" s="39"/>
      <c r="L206" s="43"/>
      <c r="M206" s="235"/>
      <c r="N206" s="236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140</v>
      </c>
      <c r="AU206" s="16" t="s">
        <v>91</v>
      </c>
    </row>
    <row r="207" s="13" customFormat="1">
      <c r="A207" s="13"/>
      <c r="B207" s="238"/>
      <c r="C207" s="239"/>
      <c r="D207" s="232" t="s">
        <v>142</v>
      </c>
      <c r="E207" s="240" t="s">
        <v>1</v>
      </c>
      <c r="F207" s="241" t="s">
        <v>89</v>
      </c>
      <c r="G207" s="239"/>
      <c r="H207" s="242">
        <v>1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142</v>
      </c>
      <c r="AU207" s="248" t="s">
        <v>91</v>
      </c>
      <c r="AV207" s="13" t="s">
        <v>91</v>
      </c>
      <c r="AW207" s="13" t="s">
        <v>36</v>
      </c>
      <c r="AX207" s="13" t="s">
        <v>89</v>
      </c>
      <c r="AY207" s="248" t="s">
        <v>131</v>
      </c>
    </row>
    <row r="208" s="12" customFormat="1" ht="22.8" customHeight="1">
      <c r="A208" s="12"/>
      <c r="B208" s="202"/>
      <c r="C208" s="203"/>
      <c r="D208" s="204" t="s">
        <v>80</v>
      </c>
      <c r="E208" s="216" t="s">
        <v>395</v>
      </c>
      <c r="F208" s="216" t="s">
        <v>396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SUM(P209:P212)</f>
        <v>0</v>
      </c>
      <c r="Q208" s="210"/>
      <c r="R208" s="211">
        <f>SUM(R209:R212)</f>
        <v>0</v>
      </c>
      <c r="S208" s="210"/>
      <c r="T208" s="212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166</v>
      </c>
      <c r="AT208" s="214" t="s">
        <v>80</v>
      </c>
      <c r="AU208" s="214" t="s">
        <v>89</v>
      </c>
      <c r="AY208" s="213" t="s">
        <v>131</v>
      </c>
      <c r="BK208" s="215">
        <f>SUM(BK209:BK212)</f>
        <v>0</v>
      </c>
    </row>
    <row r="209" s="2" customFormat="1" ht="24.15" customHeight="1">
      <c r="A209" s="37"/>
      <c r="B209" s="38"/>
      <c r="C209" s="218" t="s">
        <v>397</v>
      </c>
      <c r="D209" s="218" t="s">
        <v>133</v>
      </c>
      <c r="E209" s="219" t="s">
        <v>398</v>
      </c>
      <c r="F209" s="220" t="s">
        <v>399</v>
      </c>
      <c r="G209" s="221" t="s">
        <v>202</v>
      </c>
      <c r="H209" s="222">
        <v>1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46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309</v>
      </c>
      <c r="AT209" s="230" t="s">
        <v>133</v>
      </c>
      <c r="AU209" s="230" t="s">
        <v>91</v>
      </c>
      <c r="AY209" s="16" t="s">
        <v>131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89</v>
      </c>
      <c r="BK209" s="231">
        <f>ROUND(I209*H209,2)</f>
        <v>0</v>
      </c>
      <c r="BL209" s="16" t="s">
        <v>309</v>
      </c>
      <c r="BM209" s="230" t="s">
        <v>400</v>
      </c>
    </row>
    <row r="210" s="2" customFormat="1">
      <c r="A210" s="37"/>
      <c r="B210" s="38"/>
      <c r="C210" s="39"/>
      <c r="D210" s="232" t="s">
        <v>139</v>
      </c>
      <c r="E210" s="39"/>
      <c r="F210" s="233" t="s">
        <v>399</v>
      </c>
      <c r="G210" s="39"/>
      <c r="H210" s="39"/>
      <c r="I210" s="234"/>
      <c r="J210" s="39"/>
      <c r="K210" s="39"/>
      <c r="L210" s="43"/>
      <c r="M210" s="235"/>
      <c r="N210" s="236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139</v>
      </c>
      <c r="AU210" s="16" t="s">
        <v>91</v>
      </c>
    </row>
    <row r="211" s="2" customFormat="1">
      <c r="A211" s="37"/>
      <c r="B211" s="38"/>
      <c r="C211" s="39"/>
      <c r="D211" s="249" t="s">
        <v>154</v>
      </c>
      <c r="E211" s="39"/>
      <c r="F211" s="250" t="s">
        <v>401</v>
      </c>
      <c r="G211" s="39"/>
      <c r="H211" s="39"/>
      <c r="I211" s="234"/>
      <c r="J211" s="39"/>
      <c r="K211" s="39"/>
      <c r="L211" s="43"/>
      <c r="M211" s="235"/>
      <c r="N211" s="236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154</v>
      </c>
      <c r="AU211" s="16" t="s">
        <v>91</v>
      </c>
    </row>
    <row r="212" s="13" customFormat="1">
      <c r="A212" s="13"/>
      <c r="B212" s="238"/>
      <c r="C212" s="239"/>
      <c r="D212" s="232" t="s">
        <v>142</v>
      </c>
      <c r="E212" s="240" t="s">
        <v>1</v>
      </c>
      <c r="F212" s="241" t="s">
        <v>89</v>
      </c>
      <c r="G212" s="239"/>
      <c r="H212" s="242">
        <v>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142</v>
      </c>
      <c r="AU212" s="248" t="s">
        <v>91</v>
      </c>
      <c r="AV212" s="13" t="s">
        <v>91</v>
      </c>
      <c r="AW212" s="13" t="s">
        <v>36</v>
      </c>
      <c r="AX212" s="13" t="s">
        <v>89</v>
      </c>
      <c r="AY212" s="248" t="s">
        <v>131</v>
      </c>
    </row>
    <row r="213" s="12" customFormat="1" ht="22.8" customHeight="1">
      <c r="A213" s="12"/>
      <c r="B213" s="202"/>
      <c r="C213" s="203"/>
      <c r="D213" s="204" t="s">
        <v>80</v>
      </c>
      <c r="E213" s="216" t="s">
        <v>402</v>
      </c>
      <c r="F213" s="216" t="s">
        <v>403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SUM(P214:P221)</f>
        <v>0</v>
      </c>
      <c r="Q213" s="210"/>
      <c r="R213" s="211">
        <f>SUM(R214:R221)</f>
        <v>0</v>
      </c>
      <c r="S213" s="210"/>
      <c r="T213" s="212">
        <f>SUM(T214:T221)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166</v>
      </c>
      <c r="AT213" s="214" t="s">
        <v>80</v>
      </c>
      <c r="AU213" s="214" t="s">
        <v>89</v>
      </c>
      <c r="AY213" s="213" t="s">
        <v>131</v>
      </c>
      <c r="BK213" s="215">
        <f>SUM(BK214:BK221)</f>
        <v>0</v>
      </c>
    </row>
    <row r="214" s="2" customFormat="1" ht="21.75" customHeight="1">
      <c r="A214" s="37"/>
      <c r="B214" s="38"/>
      <c r="C214" s="218" t="s">
        <v>404</v>
      </c>
      <c r="D214" s="218" t="s">
        <v>133</v>
      </c>
      <c r="E214" s="219" t="s">
        <v>405</v>
      </c>
      <c r="F214" s="220" t="s">
        <v>406</v>
      </c>
      <c r="G214" s="221" t="s">
        <v>202</v>
      </c>
      <c r="H214" s="222">
        <v>1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46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309</v>
      </c>
      <c r="AT214" s="230" t="s">
        <v>133</v>
      </c>
      <c r="AU214" s="230" t="s">
        <v>91</v>
      </c>
      <c r="AY214" s="16" t="s">
        <v>131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89</v>
      </c>
      <c r="BK214" s="231">
        <f>ROUND(I214*H214,2)</f>
        <v>0</v>
      </c>
      <c r="BL214" s="16" t="s">
        <v>309</v>
      </c>
      <c r="BM214" s="230" t="s">
        <v>407</v>
      </c>
    </row>
    <row r="215" s="2" customFormat="1">
      <c r="A215" s="37"/>
      <c r="B215" s="38"/>
      <c r="C215" s="39"/>
      <c r="D215" s="232" t="s">
        <v>139</v>
      </c>
      <c r="E215" s="39"/>
      <c r="F215" s="233" t="s">
        <v>406</v>
      </c>
      <c r="G215" s="39"/>
      <c r="H215" s="39"/>
      <c r="I215" s="234"/>
      <c r="J215" s="39"/>
      <c r="K215" s="39"/>
      <c r="L215" s="43"/>
      <c r="M215" s="235"/>
      <c r="N215" s="236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139</v>
      </c>
      <c r="AU215" s="16" t="s">
        <v>91</v>
      </c>
    </row>
    <row r="216" s="2" customFormat="1">
      <c r="A216" s="37"/>
      <c r="B216" s="38"/>
      <c r="C216" s="39"/>
      <c r="D216" s="232" t="s">
        <v>140</v>
      </c>
      <c r="E216" s="39"/>
      <c r="F216" s="237" t="s">
        <v>408</v>
      </c>
      <c r="G216" s="39"/>
      <c r="H216" s="39"/>
      <c r="I216" s="234"/>
      <c r="J216" s="39"/>
      <c r="K216" s="39"/>
      <c r="L216" s="43"/>
      <c r="M216" s="235"/>
      <c r="N216" s="236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140</v>
      </c>
      <c r="AU216" s="16" t="s">
        <v>91</v>
      </c>
    </row>
    <row r="217" s="13" customFormat="1">
      <c r="A217" s="13"/>
      <c r="B217" s="238"/>
      <c r="C217" s="239"/>
      <c r="D217" s="232" t="s">
        <v>142</v>
      </c>
      <c r="E217" s="240" t="s">
        <v>1</v>
      </c>
      <c r="F217" s="241" t="s">
        <v>89</v>
      </c>
      <c r="G217" s="239"/>
      <c r="H217" s="242">
        <v>1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142</v>
      </c>
      <c r="AU217" s="248" t="s">
        <v>91</v>
      </c>
      <c r="AV217" s="13" t="s">
        <v>91</v>
      </c>
      <c r="AW217" s="13" t="s">
        <v>36</v>
      </c>
      <c r="AX217" s="13" t="s">
        <v>89</v>
      </c>
      <c r="AY217" s="248" t="s">
        <v>131</v>
      </c>
    </row>
    <row r="218" s="2" customFormat="1" ht="16.5" customHeight="1">
      <c r="A218" s="37"/>
      <c r="B218" s="38"/>
      <c r="C218" s="218" t="s">
        <v>7</v>
      </c>
      <c r="D218" s="218" t="s">
        <v>133</v>
      </c>
      <c r="E218" s="219" t="s">
        <v>409</v>
      </c>
      <c r="F218" s="220" t="s">
        <v>410</v>
      </c>
      <c r="G218" s="221" t="s">
        <v>202</v>
      </c>
      <c r="H218" s="222">
        <v>1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46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309</v>
      </c>
      <c r="AT218" s="230" t="s">
        <v>133</v>
      </c>
      <c r="AU218" s="230" t="s">
        <v>91</v>
      </c>
      <c r="AY218" s="16" t="s">
        <v>131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89</v>
      </c>
      <c r="BK218" s="231">
        <f>ROUND(I218*H218,2)</f>
        <v>0</v>
      </c>
      <c r="BL218" s="16" t="s">
        <v>309</v>
      </c>
      <c r="BM218" s="230" t="s">
        <v>411</v>
      </c>
    </row>
    <row r="219" s="2" customFormat="1">
      <c r="A219" s="37"/>
      <c r="B219" s="38"/>
      <c r="C219" s="39"/>
      <c r="D219" s="232" t="s">
        <v>139</v>
      </c>
      <c r="E219" s="39"/>
      <c r="F219" s="233" t="s">
        <v>410</v>
      </c>
      <c r="G219" s="39"/>
      <c r="H219" s="39"/>
      <c r="I219" s="234"/>
      <c r="J219" s="39"/>
      <c r="K219" s="39"/>
      <c r="L219" s="43"/>
      <c r="M219" s="235"/>
      <c r="N219" s="236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139</v>
      </c>
      <c r="AU219" s="16" t="s">
        <v>91</v>
      </c>
    </row>
    <row r="220" s="2" customFormat="1">
      <c r="A220" s="37"/>
      <c r="B220" s="38"/>
      <c r="C220" s="39"/>
      <c r="D220" s="232" t="s">
        <v>140</v>
      </c>
      <c r="E220" s="39"/>
      <c r="F220" s="237" t="s">
        <v>412</v>
      </c>
      <c r="G220" s="39"/>
      <c r="H220" s="39"/>
      <c r="I220" s="234"/>
      <c r="J220" s="39"/>
      <c r="K220" s="39"/>
      <c r="L220" s="43"/>
      <c r="M220" s="235"/>
      <c r="N220" s="236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140</v>
      </c>
      <c r="AU220" s="16" t="s">
        <v>91</v>
      </c>
    </row>
    <row r="221" s="13" customFormat="1">
      <c r="A221" s="13"/>
      <c r="B221" s="238"/>
      <c r="C221" s="239"/>
      <c r="D221" s="232" t="s">
        <v>142</v>
      </c>
      <c r="E221" s="240" t="s">
        <v>1</v>
      </c>
      <c r="F221" s="241" t="s">
        <v>89</v>
      </c>
      <c r="G221" s="239"/>
      <c r="H221" s="242">
        <v>1</v>
      </c>
      <c r="I221" s="243"/>
      <c r="J221" s="239"/>
      <c r="K221" s="239"/>
      <c r="L221" s="244"/>
      <c r="M221" s="262"/>
      <c r="N221" s="263"/>
      <c r="O221" s="263"/>
      <c r="P221" s="263"/>
      <c r="Q221" s="263"/>
      <c r="R221" s="263"/>
      <c r="S221" s="263"/>
      <c r="T221" s="26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142</v>
      </c>
      <c r="AU221" s="248" t="s">
        <v>91</v>
      </c>
      <c r="AV221" s="13" t="s">
        <v>91</v>
      </c>
      <c r="AW221" s="13" t="s">
        <v>36</v>
      </c>
      <c r="AX221" s="13" t="s">
        <v>89</v>
      </c>
      <c r="AY221" s="248" t="s">
        <v>131</v>
      </c>
    </row>
    <row r="222" s="2" customFormat="1" ht="6.96" customHeight="1">
      <c r="A222" s="37"/>
      <c r="B222" s="65"/>
      <c r="C222" s="66"/>
      <c r="D222" s="66"/>
      <c r="E222" s="66"/>
      <c r="F222" s="66"/>
      <c r="G222" s="66"/>
      <c r="H222" s="66"/>
      <c r="I222" s="66"/>
      <c r="J222" s="66"/>
      <c r="K222" s="66"/>
      <c r="L222" s="43"/>
      <c r="M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</row>
  </sheetData>
  <sheetProtection sheet="1" autoFilter="0" formatColumns="0" formatRows="0" objects="1" scenarios="1" spinCount="100000" saltValue="qB77hrVpVpRhDUkqW05Z6GmMGry/tUfve6MGyxTMYILpmArdNXZX9MPWHu1h0bYI5urxnzbBlMeGdrMW4kXcQg==" hashValue="XP/pPfb6BICK6vNL676KXKFgKTjPXE4fkbOxNTGAULwpvro7dt5mwdcNahiqgLLHDb1C1nyLA4wPFTRgs/7d1A==" algorithmName="SHA-512" password="CC35"/>
  <autoFilter ref="C122:K22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1_01/012203000"/>
    <hyperlink ref="F133" r:id="rId2" display="https://podminky.urs.cz/item/CS_URS_2021_01/012303000"/>
    <hyperlink ref="F138" r:id="rId3" display="https://podminky.urs.cz/item/CS_URS_2021_01/013254000"/>
    <hyperlink ref="F143" r:id="rId4" display="https://podminky.urs.cz/item/CS_URS_2021_01/013274000"/>
    <hyperlink ref="F148" r:id="rId5" display="https://podminky.urs.cz/item/CS_URS_2021_01/013284000"/>
    <hyperlink ref="F154" r:id="rId6" display="https://podminky.urs.cz/item/CS_URS_2021_01/021103000"/>
    <hyperlink ref="F168" r:id="rId7" display="https://podminky.urs.cz/item/CS_URS_2021_01/030001000"/>
    <hyperlink ref="F190" r:id="rId8" display="https://podminky.urs.cz/item/CS_URS_2021_01/041002000"/>
    <hyperlink ref="F195" r:id="rId9" display="https://podminky.urs.cz/item/CS_URS_2021_01/042503000"/>
    <hyperlink ref="F211" r:id="rId10" display="https://podminky.urs.cz/item/CS_URS_2021_01/07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EKOMONITOR\tomas.mladek</dc:creator>
  <cp:lastModifiedBy>EKOMONITOR\tomas.mladek</cp:lastModifiedBy>
  <dcterms:created xsi:type="dcterms:W3CDTF">2024-09-09T06:00:41Z</dcterms:created>
  <dcterms:modified xsi:type="dcterms:W3CDTF">2024-09-09T06:00:45Z</dcterms:modified>
</cp:coreProperties>
</file>