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Ziva\ZIVA PROJEKT\0-DRIVE\Projekty\Povodi Labe\Černá Desná\06_PROJEKT\02_DSP\05_odeslano\Černá Desná 2024-03-08\"/>
    </mc:Choice>
  </mc:AlternateContent>
  <xr:revisionPtr revIDLastSave="0" documentId="13_ncr:1_{F8FE4787-D1CE-46A5-BB8E-751B97C28E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K10" i="1"/>
  <c r="J10" i="1"/>
  <c r="M9" i="1"/>
  <c r="H9" i="1"/>
  <c r="E9" i="1"/>
  <c r="G8" i="1"/>
  <c r="E8" i="1"/>
  <c r="M7" i="1"/>
  <c r="H7" i="1"/>
  <c r="M6" i="1"/>
  <c r="H6" i="1"/>
  <c r="G4" i="1"/>
  <c r="M5" i="1"/>
  <c r="H5" i="1"/>
  <c r="M3" i="1"/>
  <c r="E3" i="1"/>
  <c r="H3" i="1" s="1"/>
  <c r="J9" i="1"/>
  <c r="N9" i="1" l="1"/>
  <c r="J8" i="1"/>
  <c r="K8" i="1"/>
  <c r="K4" i="1"/>
  <c r="J3" i="1" l="1"/>
  <c r="N3" i="1" s="1"/>
  <c r="J7" i="1"/>
  <c r="N7" i="1" s="1"/>
  <c r="J4" i="1"/>
  <c r="N4" i="1" s="1"/>
  <c r="J6" i="1"/>
  <c r="N6" i="1" s="1"/>
  <c r="N8" i="1"/>
  <c r="J5" i="1"/>
  <c r="N5" i="1" s="1"/>
  <c r="M11" i="1"/>
  <c r="N11" i="1" l="1"/>
</calcChain>
</file>

<file path=xl/sharedStrings.xml><?xml version="1.0" encoding="utf-8"?>
<sst xmlns="http://schemas.openxmlformats.org/spreadsheetml/2006/main" count="38" uniqueCount="30">
  <si>
    <t>číslo výztuže</t>
  </si>
  <si>
    <t>popis</t>
  </si>
  <si>
    <t>počet</t>
  </si>
  <si>
    <t>jednotková hmotnost</t>
  </si>
  <si>
    <t>m</t>
  </si>
  <si>
    <t>-</t>
  </si>
  <si>
    <t>mm</t>
  </si>
  <si>
    <t>kg/m</t>
  </si>
  <si>
    <t>kg</t>
  </si>
  <si>
    <t>CELKEM</t>
  </si>
  <si>
    <t>jednotka</t>
  </si>
  <si>
    <t>typ</t>
  </si>
  <si>
    <t>základní rozměr jednoho kusu</t>
  </si>
  <si>
    <t>druhý rozměr</t>
  </si>
  <si>
    <t>Hmotnost kari</t>
  </si>
  <si>
    <t>Hmotnost pruty</t>
  </si>
  <si>
    <t>výztuž základu</t>
  </si>
  <si>
    <t>celková délka</t>
  </si>
  <si>
    <t>přídavek na přesahy</t>
  </si>
  <si>
    <t>%</t>
  </si>
  <si>
    <t>plocha celkem (kari)</t>
  </si>
  <si>
    <t>m2</t>
  </si>
  <si>
    <t>horní čílko předpatky</t>
  </si>
  <si>
    <t>svislá část předpatky</t>
  </si>
  <si>
    <t>horní čílko zdi</t>
  </si>
  <si>
    <t>10/100/100</t>
  </si>
  <si>
    <t>průměr, typ</t>
  </si>
  <si>
    <t>svislá výztuž dříku zdi</t>
  </si>
  <si>
    <t>startovací výztuž dříku</t>
  </si>
  <si>
    <t>vodorovná výztuž čílka předpatky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</si>
</sst>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9" fontId="0" fillId="0" borderId="4" xfId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" fontId="0" fillId="0" borderId="14" xfId="0" applyNumberFormat="1" applyBorder="1" applyAlignment="1">
      <alignment horizontal="center" vertical="center" wrapText="1"/>
    </xf>
    <xf numFmtId="1" fontId="0" fillId="0" borderId="13" xfId="0" applyNumberFormat="1" applyBorder="1" applyAlignment="1">
      <alignment horizontal="center" vertical="center" wrapText="1"/>
    </xf>
    <xf numFmtId="1" fontId="0" fillId="0" borderId="15" xfId="0" applyNumberForma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 wrapText="1"/>
    </xf>
    <xf numFmtId="1" fontId="0" fillId="0" borderId="16" xfId="0" applyNumberFormat="1" applyBorder="1" applyAlignment="1">
      <alignment horizontal="center" vertical="center" wrapText="1"/>
    </xf>
    <xf numFmtId="1" fontId="0" fillId="0" borderId="17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11"/>
  <sheetViews>
    <sheetView showGridLines="0" tabSelected="1" zoomScaleNormal="100" workbookViewId="0">
      <pane ySplit="2" topLeftCell="A3" activePane="bottomLeft" state="frozen"/>
      <selection pane="bottomLeft" activeCell="C11" sqref="C11"/>
    </sheetView>
  </sheetViews>
  <sheetFormatPr defaultRowHeight="15" x14ac:dyDescent="0.25"/>
  <cols>
    <col min="1" max="1" width="2.5703125" customWidth="1"/>
    <col min="2" max="2" width="9.140625" style="1"/>
    <col min="3" max="3" width="30.85546875" style="1" bestFit="1" customWidth="1"/>
    <col min="4" max="4" width="10.28515625" style="1" hidden="1" customWidth="1"/>
    <col min="5" max="5" width="8.140625" style="1" customWidth="1"/>
    <col min="6" max="6" width="8.140625" style="1" hidden="1" customWidth="1"/>
    <col min="7" max="8" width="7.5703125" style="1" customWidth="1"/>
    <col min="9" max="9" width="13" style="1" customWidth="1"/>
    <col min="10" max="10" width="8.42578125" style="4" customWidth="1"/>
    <col min="11" max="11" width="11.140625" style="1" customWidth="1"/>
    <col min="12" max="12" width="9.140625" style="1" customWidth="1"/>
    <col min="13" max="13" width="10.42578125" style="1" customWidth="1"/>
    <col min="14" max="14" width="10.42578125" style="5" customWidth="1"/>
    <col min="18" max="24" width="11.85546875" customWidth="1"/>
  </cols>
  <sheetData>
    <row r="1" spans="2:22" ht="60.75" thickBot="1" x14ac:dyDescent="0.3">
      <c r="B1" s="8" t="s">
        <v>0</v>
      </c>
      <c r="C1" s="9" t="s">
        <v>1</v>
      </c>
      <c r="D1" s="9" t="s">
        <v>11</v>
      </c>
      <c r="E1" s="9" t="s">
        <v>12</v>
      </c>
      <c r="F1" s="9" t="s">
        <v>13</v>
      </c>
      <c r="G1" s="9" t="s">
        <v>2</v>
      </c>
      <c r="H1" s="9" t="s">
        <v>20</v>
      </c>
      <c r="I1" s="9" t="s">
        <v>26</v>
      </c>
      <c r="J1" s="10" t="s">
        <v>17</v>
      </c>
      <c r="K1" s="9" t="s">
        <v>3</v>
      </c>
      <c r="L1" s="11" t="s">
        <v>18</v>
      </c>
      <c r="M1" s="9" t="s">
        <v>14</v>
      </c>
      <c r="N1" s="12" t="s">
        <v>15</v>
      </c>
    </row>
    <row r="2" spans="2:22" x14ac:dyDescent="0.25">
      <c r="B2" s="7" t="s">
        <v>10</v>
      </c>
      <c r="C2" s="6"/>
      <c r="D2" s="6"/>
      <c r="E2" s="6" t="s">
        <v>4</v>
      </c>
      <c r="F2" s="6" t="s">
        <v>4</v>
      </c>
      <c r="G2" s="6" t="s">
        <v>5</v>
      </c>
      <c r="H2" s="6" t="s">
        <v>21</v>
      </c>
      <c r="I2" s="6" t="s">
        <v>6</v>
      </c>
      <c r="J2" s="2" t="s">
        <v>4</v>
      </c>
      <c r="K2" s="6" t="s">
        <v>7</v>
      </c>
      <c r="L2" s="6" t="s">
        <v>19</v>
      </c>
      <c r="M2" s="6" t="s">
        <v>8</v>
      </c>
      <c r="N2" s="3" t="s">
        <v>8</v>
      </c>
    </row>
    <row r="3" spans="2:22" ht="15" customHeight="1" x14ac:dyDescent="0.25">
      <c r="B3" s="24">
        <v>1</v>
      </c>
      <c r="C3" s="33" t="s">
        <v>16</v>
      </c>
      <c r="D3" s="19"/>
      <c r="E3" s="19">
        <f>1.2*2+0.6*2+0.3</f>
        <v>3.8999999999999995</v>
      </c>
      <c r="F3" s="19"/>
      <c r="G3" s="19"/>
      <c r="H3" s="19">
        <f>E3*(17+5.8)</f>
        <v>88.919999999999987</v>
      </c>
      <c r="I3" s="32" t="s">
        <v>25</v>
      </c>
      <c r="J3" s="20">
        <f>E3*G3</f>
        <v>0</v>
      </c>
      <c r="K3" s="22">
        <v>12.3</v>
      </c>
      <c r="L3" s="23">
        <v>0.25</v>
      </c>
      <c r="M3" s="21">
        <f>H3*K3*(1+L3)</f>
        <v>1367.145</v>
      </c>
      <c r="N3" s="25">
        <f>K3*J3*(1+L3)</f>
        <v>0</v>
      </c>
      <c r="U3">
        <v>0</v>
      </c>
      <c r="V3">
        <v>0</v>
      </c>
    </row>
    <row r="4" spans="2:22" ht="15" customHeight="1" x14ac:dyDescent="0.25">
      <c r="B4" s="26">
        <v>2</v>
      </c>
      <c r="C4" s="33" t="s">
        <v>22</v>
      </c>
      <c r="D4" s="19"/>
      <c r="E4" s="19">
        <v>0.8</v>
      </c>
      <c r="F4" s="19"/>
      <c r="G4" s="19">
        <f>(19.2+16.1+6.1)/0.1</f>
        <v>413.99999999999994</v>
      </c>
      <c r="H4" s="19"/>
      <c r="I4" s="19">
        <v>10</v>
      </c>
      <c r="J4" s="20">
        <f>E4*G4</f>
        <v>331.2</v>
      </c>
      <c r="K4" s="19">
        <f t="shared" ref="K3:K10" si="0">INDEX($V$3:$V$10,COUNTIF($U$3:$U$10,"&lt;="&amp;I4))</f>
        <v>0.62</v>
      </c>
      <c r="L4" s="21"/>
      <c r="M4" s="21"/>
      <c r="N4" s="25">
        <f>K4*J4</f>
        <v>205.34399999999999</v>
      </c>
      <c r="U4">
        <v>8</v>
      </c>
      <c r="V4">
        <v>0.4</v>
      </c>
    </row>
    <row r="5" spans="2:22" ht="15" customHeight="1" x14ac:dyDescent="0.25">
      <c r="B5" s="24">
        <v>3</v>
      </c>
      <c r="C5" s="33" t="s">
        <v>23</v>
      </c>
      <c r="D5" s="19"/>
      <c r="E5" s="19">
        <v>4.2300000000000004</v>
      </c>
      <c r="F5" s="19"/>
      <c r="G5" s="19"/>
      <c r="H5" s="19">
        <f>25+20</f>
        <v>45</v>
      </c>
      <c r="I5" s="32" t="s">
        <v>25</v>
      </c>
      <c r="J5" s="20">
        <f t="shared" ref="J5:J10" si="1">E5*G5</f>
        <v>0</v>
      </c>
      <c r="K5" s="19">
        <v>12.3</v>
      </c>
      <c r="L5" s="23">
        <v>0.25</v>
      </c>
      <c r="M5" s="21">
        <f>H5*K5*(1+L5)</f>
        <v>691.875</v>
      </c>
      <c r="N5" s="25">
        <f t="shared" ref="N5:N10" si="2">K5*J5</f>
        <v>0</v>
      </c>
      <c r="U5">
        <v>10</v>
      </c>
      <c r="V5">
        <v>0.62</v>
      </c>
    </row>
    <row r="6" spans="2:22" ht="15" customHeight="1" x14ac:dyDescent="0.25">
      <c r="B6" s="26">
        <v>4</v>
      </c>
      <c r="C6" s="33" t="s">
        <v>24</v>
      </c>
      <c r="D6" s="19"/>
      <c r="E6" s="19">
        <v>1.5</v>
      </c>
      <c r="F6" s="19"/>
      <c r="G6" s="19"/>
      <c r="H6" s="19">
        <f>1.5*(4.3+4.7)</f>
        <v>13.5</v>
      </c>
      <c r="I6" s="32" t="s">
        <v>25</v>
      </c>
      <c r="J6" s="20">
        <f t="shared" si="1"/>
        <v>0</v>
      </c>
      <c r="K6" s="19">
        <v>12.3</v>
      </c>
      <c r="L6" s="23">
        <v>0.2</v>
      </c>
      <c r="M6" s="21">
        <f>H6*K6*(1+L6)</f>
        <v>199.26000000000002</v>
      </c>
      <c r="N6" s="25">
        <f t="shared" si="2"/>
        <v>0</v>
      </c>
      <c r="U6">
        <v>12</v>
      </c>
      <c r="V6">
        <v>0.89</v>
      </c>
    </row>
    <row r="7" spans="2:22" ht="15" customHeight="1" x14ac:dyDescent="0.25">
      <c r="B7" s="24">
        <v>5</v>
      </c>
      <c r="C7" s="33" t="s">
        <v>27</v>
      </c>
      <c r="D7" s="19"/>
      <c r="E7" s="19">
        <v>2.2000000000000002</v>
      </c>
      <c r="F7" s="19"/>
      <c r="G7" s="19"/>
      <c r="H7" s="19">
        <f>(2*2.2)*(4.3+4.7)</f>
        <v>39.6</v>
      </c>
      <c r="I7" s="32" t="s">
        <v>25</v>
      </c>
      <c r="J7" s="20">
        <f t="shared" si="1"/>
        <v>0</v>
      </c>
      <c r="K7" s="19">
        <v>12.3</v>
      </c>
      <c r="L7" s="23">
        <v>0.2</v>
      </c>
      <c r="M7" s="21">
        <f>H7*K7*(1+L7)</f>
        <v>584.49599999999998</v>
      </c>
      <c r="N7" s="25">
        <f t="shared" si="2"/>
        <v>0</v>
      </c>
      <c r="U7">
        <v>14</v>
      </c>
      <c r="V7">
        <v>1.21</v>
      </c>
    </row>
    <row r="8" spans="2:22" ht="15" customHeight="1" x14ac:dyDescent="0.25">
      <c r="B8" s="26">
        <v>6</v>
      </c>
      <c r="C8" s="33" t="s">
        <v>28</v>
      </c>
      <c r="D8" s="19"/>
      <c r="E8" s="19">
        <f>2.12+0.78+1.1</f>
        <v>4</v>
      </c>
      <c r="F8" s="19"/>
      <c r="G8" s="19">
        <f>(4.3+4.7)/0.1</f>
        <v>90</v>
      </c>
      <c r="H8" s="19"/>
      <c r="I8" s="19">
        <v>10</v>
      </c>
      <c r="J8" s="20">
        <f t="shared" si="1"/>
        <v>360</v>
      </c>
      <c r="K8" s="19">
        <f t="shared" si="0"/>
        <v>0.62</v>
      </c>
      <c r="L8" s="21"/>
      <c r="M8" s="21"/>
      <c r="N8" s="25">
        <f t="shared" si="2"/>
        <v>223.2</v>
      </c>
      <c r="U8">
        <v>16</v>
      </c>
      <c r="V8">
        <v>1.58</v>
      </c>
    </row>
    <row r="9" spans="2:22" ht="15" customHeight="1" x14ac:dyDescent="0.25">
      <c r="B9" s="24">
        <v>7</v>
      </c>
      <c r="C9" s="33" t="s">
        <v>16</v>
      </c>
      <c r="D9" s="19"/>
      <c r="E9" s="19">
        <f>1.28*2+0.5*2+0.3</f>
        <v>3.86</v>
      </c>
      <c r="F9" s="19"/>
      <c r="G9" s="19"/>
      <c r="H9" s="19">
        <f>E9*9</f>
        <v>34.74</v>
      </c>
      <c r="I9" s="32" t="s">
        <v>25</v>
      </c>
      <c r="J9" s="20">
        <f t="shared" ref="J9:J10" si="3">E9*G9</f>
        <v>0</v>
      </c>
      <c r="K9" s="19">
        <v>12.3</v>
      </c>
      <c r="L9" s="23">
        <v>0.2</v>
      </c>
      <c r="M9" s="21">
        <f>H9*K9*(1+L9)</f>
        <v>512.76239999999996</v>
      </c>
      <c r="N9" s="25">
        <f t="shared" ref="N9:N10" si="4">K9*J9</f>
        <v>0</v>
      </c>
    </row>
    <row r="10" spans="2:22" ht="15" customHeight="1" thickBot="1" x14ac:dyDescent="0.3">
      <c r="B10" s="27">
        <v>8</v>
      </c>
      <c r="C10" s="34" t="s">
        <v>29</v>
      </c>
      <c r="D10" s="28"/>
      <c r="E10" s="28">
        <v>6</v>
      </c>
      <c r="F10" s="28"/>
      <c r="G10" s="28">
        <v>25</v>
      </c>
      <c r="H10" s="28"/>
      <c r="I10" s="28">
        <v>10</v>
      </c>
      <c r="J10" s="29">
        <f t="shared" si="3"/>
        <v>150</v>
      </c>
      <c r="K10" s="28">
        <f t="shared" ref="K10" si="5">INDEX($V$3:$V$10,COUNTIF($U$3:$U$10,"&lt;="&amp;I10))</f>
        <v>0.62</v>
      </c>
      <c r="L10" s="30"/>
      <c r="M10" s="30"/>
      <c r="N10" s="31">
        <f t="shared" si="4"/>
        <v>93</v>
      </c>
      <c r="U10">
        <v>18</v>
      </c>
      <c r="V10">
        <v>20</v>
      </c>
    </row>
    <row r="11" spans="2:22" ht="15.75" thickBot="1" x14ac:dyDescent="0.3">
      <c r="B11" s="13" t="s">
        <v>9</v>
      </c>
      <c r="C11" s="14"/>
      <c r="D11" s="14"/>
      <c r="E11" s="14"/>
      <c r="F11" s="14"/>
      <c r="G11" s="14"/>
      <c r="H11" s="14"/>
      <c r="I11" s="14"/>
      <c r="J11" s="15"/>
      <c r="K11" s="14"/>
      <c r="L11" s="16"/>
      <c r="M11" s="17">
        <f>SUM(M3:M10)</f>
        <v>3355.5384000000004</v>
      </c>
      <c r="N11" s="18">
        <f>SUM(N3:N10)</f>
        <v>521.54399999999998</v>
      </c>
    </row>
  </sheetData>
  <phoneticPr fontId="2" type="noConversion"/>
  <pageMargins left="0.7" right="0.7" top="0.78740157499999996" bottom="0.78740157499999996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frantisek.vackar</dc:creator>
  <cp:lastModifiedBy>F V</cp:lastModifiedBy>
  <cp:lastPrinted>2020-06-09T08:12:14Z</cp:lastPrinted>
  <dcterms:created xsi:type="dcterms:W3CDTF">2019-12-19T08:53:31Z</dcterms:created>
  <dcterms:modified xsi:type="dcterms:W3CDTF">2024-03-07T23:42:41Z</dcterms:modified>
</cp:coreProperties>
</file>