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SpacekO\2024\Rusava - Holešov\_VÝSTUPY\"/>
    </mc:Choice>
  </mc:AlternateContent>
  <bookViews>
    <workbookView xWindow="0" yWindow="0" windowWidth="0" windowHeight="0"/>
  </bookViews>
  <sheets>
    <sheet name="Rekapitulace stavby" sheetId="1" r:id="rId1"/>
    <sheet name="105-3374-24-0 - Tok Rusava" sheetId="2" r:id="rId2"/>
    <sheet name="105-3374-24-1 - Objekt1" sheetId="3" r:id="rId3"/>
    <sheet name="105-3374-24-2 - Objekt2" sheetId="4" r:id="rId4"/>
    <sheet name="105-3374-24-3 - Objekt3" sheetId="5" r:id="rId5"/>
    <sheet name="105-3374-24-4 - Objekt4" sheetId="6" r:id="rId6"/>
    <sheet name="105-3374-24-5 - Objekt5" sheetId="7" r:id="rId7"/>
    <sheet name="105-3374-24-6 - Objekt6" sheetId="8" r:id="rId8"/>
    <sheet name="105-3374-24-VRN - Vedlejš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'105-3374-24-0 - Tok Rusava'!$C$88:$L$369</definedName>
    <definedName name="_xlnm.Print_Area" localSheetId="1">'105-3374-24-0 - Tok Rusava'!$C$4:$K$41,'105-3374-24-0 - Tok Rusava'!$C$47:$K$70,'105-3374-24-0 - Tok Rusava'!$C$76:$L$369</definedName>
    <definedName name="_xlnm.Print_Titles" localSheetId="1">'105-3374-24-0 - Tok Rusava'!$88:$88</definedName>
    <definedName name="_xlnm._FilterDatabase" localSheetId="2" hidden="1">'105-3374-24-1 - Objekt1'!$C$85:$L$125</definedName>
    <definedName name="_xlnm.Print_Area" localSheetId="2">'105-3374-24-1 - Objekt1'!$C$4:$K$41,'105-3374-24-1 - Objekt1'!$C$47:$K$67,'105-3374-24-1 - Objekt1'!$C$73:$L$125</definedName>
    <definedName name="_xlnm.Print_Titles" localSheetId="2">'105-3374-24-1 - Objekt1'!$85:$85</definedName>
    <definedName name="_xlnm._FilterDatabase" localSheetId="3" hidden="1">'105-3374-24-2 - Objekt2'!$C$88:$L$166</definedName>
    <definedName name="_xlnm.Print_Area" localSheetId="3">'105-3374-24-2 - Objekt2'!$C$4:$K$41,'105-3374-24-2 - Objekt2'!$C$47:$K$70,'105-3374-24-2 - Objekt2'!$C$76:$L$166</definedName>
    <definedName name="_xlnm.Print_Titles" localSheetId="3">'105-3374-24-2 - Objekt2'!$88:$88</definedName>
    <definedName name="_xlnm._FilterDatabase" localSheetId="4" hidden="1">'105-3374-24-3 - Objekt3'!$C$87:$L$153</definedName>
    <definedName name="_xlnm.Print_Area" localSheetId="4">'105-3374-24-3 - Objekt3'!$C$4:$K$41,'105-3374-24-3 - Objekt3'!$C$47:$K$69,'105-3374-24-3 - Objekt3'!$C$75:$L$153</definedName>
    <definedName name="_xlnm.Print_Titles" localSheetId="4">'105-3374-24-3 - Objekt3'!$87:$87</definedName>
    <definedName name="_xlnm._FilterDatabase" localSheetId="5" hidden="1">'105-3374-24-4 - Objekt4'!$C$88:$L$184</definedName>
    <definedName name="_xlnm.Print_Area" localSheetId="5">'105-3374-24-4 - Objekt4'!$C$4:$K$41,'105-3374-24-4 - Objekt4'!$C$47:$K$70,'105-3374-24-4 - Objekt4'!$C$76:$L$184</definedName>
    <definedName name="_xlnm.Print_Titles" localSheetId="5">'105-3374-24-4 - Objekt4'!$88:$88</definedName>
    <definedName name="_xlnm._FilterDatabase" localSheetId="6" hidden="1">'105-3374-24-5 - Objekt5'!$C$88:$L$187</definedName>
    <definedName name="_xlnm.Print_Area" localSheetId="6">'105-3374-24-5 - Objekt5'!$C$4:$K$41,'105-3374-24-5 - Objekt5'!$C$47:$K$70,'105-3374-24-5 - Objekt5'!$C$76:$L$187</definedName>
    <definedName name="_xlnm.Print_Titles" localSheetId="6">'105-3374-24-5 - Objekt5'!$88:$88</definedName>
    <definedName name="_xlnm._FilterDatabase" localSheetId="7" hidden="1">'105-3374-24-6 - Objekt6'!$C$88:$L$187</definedName>
    <definedName name="_xlnm.Print_Area" localSheetId="7">'105-3374-24-6 - Objekt6'!$C$4:$K$41,'105-3374-24-6 - Objekt6'!$C$47:$K$70,'105-3374-24-6 - Objekt6'!$C$76:$L$187</definedName>
    <definedName name="_xlnm.Print_Titles" localSheetId="7">'105-3374-24-6 - Objekt6'!$88:$88</definedName>
    <definedName name="_xlnm._FilterDatabase" localSheetId="8" hidden="1">'105-3374-24-VRN - Vedlejš...'!$C$88:$L$141</definedName>
    <definedName name="_xlnm.Print_Area" localSheetId="8">'105-3374-24-VRN - Vedlejš...'!$C$4:$K$41,'105-3374-24-VRN - Vedlejš...'!$C$47:$K$70,'105-3374-24-VRN - Vedlejš...'!$C$76:$L$141</definedName>
    <definedName name="_xlnm.Print_Titles" localSheetId="8">'105-3374-24-VRN - Vedlejš...'!$88:$88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K39"/>
  <c r="K38"/>
  <c i="1" r="BA62"/>
  <c i="9" r="K37"/>
  <c i="1" r="AZ62"/>
  <c i="9" r="BI139"/>
  <c r="BH139"/>
  <c r="BG139"/>
  <c r="BF139"/>
  <c r="X139"/>
  <c r="X138"/>
  <c r="V139"/>
  <c r="V138"/>
  <c r="T139"/>
  <c r="T138"/>
  <c r="P139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2"/>
  <c r="BH122"/>
  <c r="BG122"/>
  <c r="BF122"/>
  <c r="X122"/>
  <c r="X121"/>
  <c r="V122"/>
  <c r="V121"/>
  <c r="T122"/>
  <c r="T121"/>
  <c r="P122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3"/>
  <c r="BH113"/>
  <c r="BG113"/>
  <c r="BF113"/>
  <c r="X113"/>
  <c r="V113"/>
  <c r="T113"/>
  <c r="P113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4"/>
  <c r="BH104"/>
  <c r="BG104"/>
  <c r="BF104"/>
  <c r="X104"/>
  <c r="V104"/>
  <c r="T104"/>
  <c r="P104"/>
  <c r="BI102"/>
  <c r="BH102"/>
  <c r="BG102"/>
  <c r="BF102"/>
  <c r="X102"/>
  <c r="V102"/>
  <c r="T102"/>
  <c r="P102"/>
  <c r="BI98"/>
  <c r="BH98"/>
  <c r="BG98"/>
  <c r="BF98"/>
  <c r="X98"/>
  <c r="X97"/>
  <c r="V98"/>
  <c r="V97"/>
  <c r="T98"/>
  <c r="T97"/>
  <c r="P98"/>
  <c r="BI93"/>
  <c r="BH93"/>
  <c r="BG93"/>
  <c r="BF93"/>
  <c r="X93"/>
  <c r="X92"/>
  <c r="X91"/>
  <c r="V93"/>
  <c r="V92"/>
  <c r="V91"/>
  <c r="T93"/>
  <c r="T92"/>
  <c r="T91"/>
  <c r="P93"/>
  <c r="J86"/>
  <c r="J85"/>
  <c r="F85"/>
  <c r="F83"/>
  <c r="E81"/>
  <c r="J57"/>
  <c r="J56"/>
  <c r="F56"/>
  <c r="F54"/>
  <c r="E52"/>
  <c r="J18"/>
  <c r="E18"/>
  <c r="F57"/>
  <c r="J17"/>
  <c r="J12"/>
  <c r="J54"/>
  <c r="E7"/>
  <c r="E79"/>
  <c i="8" r="K39"/>
  <c r="K38"/>
  <c i="1" r="BA61"/>
  <c i="8" r="K37"/>
  <c i="1" r="AZ61"/>
  <c i="8" r="BI185"/>
  <c r="BH185"/>
  <c r="BG185"/>
  <c r="BF185"/>
  <c r="X185"/>
  <c r="X184"/>
  <c r="V185"/>
  <c r="V184"/>
  <c r="T185"/>
  <c r="T184"/>
  <c r="P185"/>
  <c r="BI179"/>
  <c r="BH179"/>
  <c r="BG179"/>
  <c r="BF179"/>
  <c r="X179"/>
  <c r="X178"/>
  <c r="V179"/>
  <c r="V178"/>
  <c r="T179"/>
  <c r="T178"/>
  <c r="P179"/>
  <c r="BI172"/>
  <c r="BH172"/>
  <c r="BG172"/>
  <c r="BF172"/>
  <c r="X172"/>
  <c r="V172"/>
  <c r="T172"/>
  <c r="P172"/>
  <c r="BI165"/>
  <c r="BH165"/>
  <c r="BG165"/>
  <c r="BF165"/>
  <c r="X165"/>
  <c r="V165"/>
  <c r="T165"/>
  <c r="P165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2"/>
  <c r="BH152"/>
  <c r="BG152"/>
  <c r="BF152"/>
  <c r="X152"/>
  <c r="V152"/>
  <c r="T152"/>
  <c r="P152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2"/>
  <c r="BH132"/>
  <c r="BG132"/>
  <c r="BF132"/>
  <c r="X132"/>
  <c r="V132"/>
  <c r="T132"/>
  <c r="P132"/>
  <c r="BI127"/>
  <c r="BH127"/>
  <c r="BG127"/>
  <c r="BF127"/>
  <c r="X127"/>
  <c r="V127"/>
  <c r="T127"/>
  <c r="P127"/>
  <c r="BI124"/>
  <c r="BH124"/>
  <c r="BG124"/>
  <c r="BF124"/>
  <c r="X124"/>
  <c r="V124"/>
  <c r="T124"/>
  <c r="P124"/>
  <c r="BI120"/>
  <c r="BH120"/>
  <c r="BG120"/>
  <c r="BF120"/>
  <c r="X120"/>
  <c r="V120"/>
  <c r="T120"/>
  <c r="P120"/>
  <c r="BI116"/>
  <c r="BH116"/>
  <c r="BG116"/>
  <c r="BF116"/>
  <c r="X116"/>
  <c r="V116"/>
  <c r="T116"/>
  <c r="P116"/>
  <c r="BI112"/>
  <c r="BH112"/>
  <c r="BG112"/>
  <c r="BF112"/>
  <c r="X112"/>
  <c r="V112"/>
  <c r="T112"/>
  <c r="P112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0"/>
  <c r="BH100"/>
  <c r="BG100"/>
  <c r="BF100"/>
  <c r="X100"/>
  <c r="V100"/>
  <c r="T100"/>
  <c r="P100"/>
  <c r="BI96"/>
  <c r="BH96"/>
  <c r="BG96"/>
  <c r="BF96"/>
  <c r="X96"/>
  <c r="V96"/>
  <c r="T96"/>
  <c r="P96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86"/>
  <c r="J17"/>
  <c r="J12"/>
  <c r="J83"/>
  <c r="E7"/>
  <c r="E50"/>
  <c i="7" r="K39"/>
  <c r="K38"/>
  <c i="1" r="BA60"/>
  <c i="7" r="K37"/>
  <c i="1" r="AZ60"/>
  <c i="7" r="BI185"/>
  <c r="BH185"/>
  <c r="BG185"/>
  <c r="BF185"/>
  <c r="X185"/>
  <c r="X184"/>
  <c r="V185"/>
  <c r="V184"/>
  <c r="T185"/>
  <c r="T184"/>
  <c r="P185"/>
  <c r="BI179"/>
  <c r="BH179"/>
  <c r="BG179"/>
  <c r="BF179"/>
  <c r="X179"/>
  <c r="X178"/>
  <c r="V179"/>
  <c r="V178"/>
  <c r="T179"/>
  <c r="T178"/>
  <c r="P179"/>
  <c r="BI172"/>
  <c r="BH172"/>
  <c r="BG172"/>
  <c r="BF172"/>
  <c r="X172"/>
  <c r="X164"/>
  <c r="V172"/>
  <c r="T172"/>
  <c r="P172"/>
  <c r="BI165"/>
  <c r="BH165"/>
  <c r="BG165"/>
  <c r="BF165"/>
  <c r="X165"/>
  <c r="V165"/>
  <c r="T165"/>
  <c r="P165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2"/>
  <c r="BH152"/>
  <c r="BG152"/>
  <c r="BF152"/>
  <c r="X152"/>
  <c r="V152"/>
  <c r="T152"/>
  <c r="P152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2"/>
  <c r="BH132"/>
  <c r="BG132"/>
  <c r="BF132"/>
  <c r="X132"/>
  <c r="V132"/>
  <c r="T132"/>
  <c r="P132"/>
  <c r="BI127"/>
  <c r="BH127"/>
  <c r="BG127"/>
  <c r="BF127"/>
  <c r="X127"/>
  <c r="V127"/>
  <c r="T127"/>
  <c r="P127"/>
  <c r="BI124"/>
  <c r="BH124"/>
  <c r="BG124"/>
  <c r="BF124"/>
  <c r="X124"/>
  <c r="V124"/>
  <c r="T124"/>
  <c r="P124"/>
  <c r="BI118"/>
  <c r="BH118"/>
  <c r="BG118"/>
  <c r="BF118"/>
  <c r="X118"/>
  <c r="V118"/>
  <c r="T118"/>
  <c r="P118"/>
  <c r="BI112"/>
  <c r="BH112"/>
  <c r="BG112"/>
  <c r="BF112"/>
  <c r="X112"/>
  <c r="V112"/>
  <c r="T112"/>
  <c r="P112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0"/>
  <c r="BH100"/>
  <c r="BG100"/>
  <c r="BF100"/>
  <c r="X100"/>
  <c r="V100"/>
  <c r="T100"/>
  <c r="P100"/>
  <c r="BI96"/>
  <c r="BH96"/>
  <c r="BG96"/>
  <c r="BF96"/>
  <c r="X96"/>
  <c r="V96"/>
  <c r="T96"/>
  <c r="P96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86"/>
  <c r="J17"/>
  <c r="J12"/>
  <c r="J83"/>
  <c r="E7"/>
  <c r="E50"/>
  <c i="6" r="K39"/>
  <c r="K38"/>
  <c i="1" r="BA59"/>
  <c i="6" r="K37"/>
  <c i="1" r="AZ59"/>
  <c i="6" r="BI182"/>
  <c r="BH182"/>
  <c r="BG182"/>
  <c r="BF182"/>
  <c r="X182"/>
  <c r="X181"/>
  <c r="V182"/>
  <c r="V181"/>
  <c r="T182"/>
  <c r="T181"/>
  <c r="P182"/>
  <c r="BI176"/>
  <c r="BH176"/>
  <c r="BG176"/>
  <c r="BF176"/>
  <c r="X176"/>
  <c r="X175"/>
  <c r="V176"/>
  <c r="V175"/>
  <c r="T176"/>
  <c r="T175"/>
  <c r="P176"/>
  <c r="BI169"/>
  <c r="BH169"/>
  <c r="BG169"/>
  <c r="BF169"/>
  <c r="X169"/>
  <c r="V169"/>
  <c r="T169"/>
  <c r="P169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4"/>
  <c r="BH154"/>
  <c r="BG154"/>
  <c r="BF154"/>
  <c r="X154"/>
  <c r="V154"/>
  <c r="T154"/>
  <c r="P154"/>
  <c r="BI149"/>
  <c r="BH149"/>
  <c r="BG149"/>
  <c r="BF149"/>
  <c r="X149"/>
  <c r="V149"/>
  <c r="T149"/>
  <c r="P149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7"/>
  <c r="BH137"/>
  <c r="BG137"/>
  <c r="BF137"/>
  <c r="X137"/>
  <c r="V137"/>
  <c r="T137"/>
  <c r="P137"/>
  <c r="BI132"/>
  <c r="BH132"/>
  <c r="BG132"/>
  <c r="BF132"/>
  <c r="X132"/>
  <c r="V132"/>
  <c r="T132"/>
  <c r="P132"/>
  <c r="BI127"/>
  <c r="BH127"/>
  <c r="BG127"/>
  <c r="BF127"/>
  <c r="X127"/>
  <c r="V127"/>
  <c r="T127"/>
  <c r="P127"/>
  <c r="BI124"/>
  <c r="BH124"/>
  <c r="BG124"/>
  <c r="BF124"/>
  <c r="X124"/>
  <c r="V124"/>
  <c r="T124"/>
  <c r="P124"/>
  <c r="BI120"/>
  <c r="BH120"/>
  <c r="BG120"/>
  <c r="BF120"/>
  <c r="X120"/>
  <c r="V120"/>
  <c r="T120"/>
  <c r="P120"/>
  <c r="BI116"/>
  <c r="BH116"/>
  <c r="BG116"/>
  <c r="BF116"/>
  <c r="X116"/>
  <c r="V116"/>
  <c r="T116"/>
  <c r="P116"/>
  <c r="BI112"/>
  <c r="BH112"/>
  <c r="BG112"/>
  <c r="BF112"/>
  <c r="X112"/>
  <c r="V112"/>
  <c r="T112"/>
  <c r="P112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0"/>
  <c r="BH100"/>
  <c r="BG100"/>
  <c r="BF100"/>
  <c r="X100"/>
  <c r="V100"/>
  <c r="T100"/>
  <c r="P100"/>
  <c r="BI96"/>
  <c r="BH96"/>
  <c r="BG96"/>
  <c r="BF96"/>
  <c r="X96"/>
  <c r="V96"/>
  <c r="T96"/>
  <c r="P96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86"/>
  <c r="J17"/>
  <c r="J12"/>
  <c r="J54"/>
  <c r="E7"/>
  <c r="E50"/>
  <c i="5" r="K39"/>
  <c r="K38"/>
  <c i="1" r="BA58"/>
  <c i="5" r="K37"/>
  <c i="1" r="AZ58"/>
  <c i="5" r="BI151"/>
  <c r="BH151"/>
  <c r="BG151"/>
  <c r="BF151"/>
  <c r="X151"/>
  <c r="X150"/>
  <c r="V151"/>
  <c r="V150"/>
  <c r="T151"/>
  <c r="T150"/>
  <c r="P151"/>
  <c r="BI146"/>
  <c r="BH146"/>
  <c r="BG146"/>
  <c r="BF146"/>
  <c r="X146"/>
  <c r="V146"/>
  <c r="T146"/>
  <c r="P146"/>
  <c r="BI141"/>
  <c r="BH141"/>
  <c r="BG141"/>
  <c r="BF141"/>
  <c r="X141"/>
  <c r="V141"/>
  <c r="T141"/>
  <c r="P141"/>
  <c r="BI136"/>
  <c r="BH136"/>
  <c r="BG136"/>
  <c r="BF136"/>
  <c r="X136"/>
  <c r="V136"/>
  <c r="T136"/>
  <c r="P136"/>
  <c r="BI132"/>
  <c r="BH132"/>
  <c r="BG132"/>
  <c r="BF132"/>
  <c r="X132"/>
  <c r="V132"/>
  <c r="T132"/>
  <c r="P132"/>
  <c r="BI128"/>
  <c r="BH128"/>
  <c r="BG128"/>
  <c r="BF128"/>
  <c r="X128"/>
  <c r="V128"/>
  <c r="T128"/>
  <c r="P128"/>
  <c r="BI123"/>
  <c r="BH123"/>
  <c r="BG123"/>
  <c r="BF123"/>
  <c r="X123"/>
  <c r="V123"/>
  <c r="T123"/>
  <c r="P123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1"/>
  <c r="BH111"/>
  <c r="BG111"/>
  <c r="BF111"/>
  <c r="X111"/>
  <c r="V111"/>
  <c r="T111"/>
  <c r="P111"/>
  <c r="BI107"/>
  <c r="BH107"/>
  <c r="BG107"/>
  <c r="BF107"/>
  <c r="X107"/>
  <c r="V107"/>
  <c r="T107"/>
  <c r="P107"/>
  <c r="BI103"/>
  <c r="BH103"/>
  <c r="BG103"/>
  <c r="BF103"/>
  <c r="X103"/>
  <c r="V103"/>
  <c r="T103"/>
  <c r="P103"/>
  <c r="BI100"/>
  <c r="BH100"/>
  <c r="BG100"/>
  <c r="BF100"/>
  <c r="X100"/>
  <c r="V100"/>
  <c r="T100"/>
  <c r="P100"/>
  <c r="BI95"/>
  <c r="BH95"/>
  <c r="BG95"/>
  <c r="BF95"/>
  <c r="X95"/>
  <c r="V95"/>
  <c r="T95"/>
  <c r="P95"/>
  <c r="BI91"/>
  <c r="BH91"/>
  <c r="BG91"/>
  <c r="BF91"/>
  <c r="X91"/>
  <c r="V91"/>
  <c r="T91"/>
  <c r="P91"/>
  <c r="J85"/>
  <c r="J84"/>
  <c r="F84"/>
  <c r="F82"/>
  <c r="E80"/>
  <c r="J57"/>
  <c r="J56"/>
  <c r="F56"/>
  <c r="F54"/>
  <c r="E52"/>
  <c r="J18"/>
  <c r="E18"/>
  <c r="F85"/>
  <c r="J17"/>
  <c r="J12"/>
  <c r="J82"/>
  <c r="E7"/>
  <c r="E78"/>
  <c i="4" r="K39"/>
  <c r="K38"/>
  <c i="1" r="BA57"/>
  <c i="4" r="K37"/>
  <c i="1" r="AZ57"/>
  <c i="4" r="BI164"/>
  <c r="BH164"/>
  <c r="BG164"/>
  <c r="BF164"/>
  <c r="X164"/>
  <c r="X163"/>
  <c r="V164"/>
  <c r="V163"/>
  <c r="T164"/>
  <c r="T163"/>
  <c r="P164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2"/>
  <c r="BH152"/>
  <c r="BG152"/>
  <c r="BF152"/>
  <c r="X152"/>
  <c r="V152"/>
  <c r="T152"/>
  <c r="P152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8"/>
  <c r="BH138"/>
  <c r="BG138"/>
  <c r="BF138"/>
  <c r="X138"/>
  <c r="V138"/>
  <c r="T138"/>
  <c r="P138"/>
  <c r="BI134"/>
  <c r="BH134"/>
  <c r="BG134"/>
  <c r="BF134"/>
  <c r="X134"/>
  <c r="V134"/>
  <c r="T134"/>
  <c r="P134"/>
  <c r="BI130"/>
  <c r="BH130"/>
  <c r="BG130"/>
  <c r="BF130"/>
  <c r="X130"/>
  <c r="V130"/>
  <c r="T130"/>
  <c r="P130"/>
  <c r="BI125"/>
  <c r="BH125"/>
  <c r="BG125"/>
  <c r="BF125"/>
  <c r="X125"/>
  <c r="V125"/>
  <c r="T125"/>
  <c r="P125"/>
  <c r="BI120"/>
  <c r="BH120"/>
  <c r="BG120"/>
  <c r="BF120"/>
  <c r="X120"/>
  <c r="V120"/>
  <c r="T120"/>
  <c r="P120"/>
  <c r="BI116"/>
  <c r="BH116"/>
  <c r="BG116"/>
  <c r="BF116"/>
  <c r="X116"/>
  <c r="V116"/>
  <c r="T116"/>
  <c r="P116"/>
  <c r="BI112"/>
  <c r="BH112"/>
  <c r="BG112"/>
  <c r="BF112"/>
  <c r="X112"/>
  <c r="V112"/>
  <c r="T112"/>
  <c r="P112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0"/>
  <c r="BH100"/>
  <c r="BG100"/>
  <c r="BF100"/>
  <c r="X100"/>
  <c r="V100"/>
  <c r="T100"/>
  <c r="P100"/>
  <c r="BI96"/>
  <c r="BH96"/>
  <c r="BG96"/>
  <c r="BF96"/>
  <c r="X96"/>
  <c r="V96"/>
  <c r="T96"/>
  <c r="P96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86"/>
  <c r="J17"/>
  <c r="J12"/>
  <c r="J83"/>
  <c r="E7"/>
  <c r="E79"/>
  <c i="3" r="K39"/>
  <c r="K38"/>
  <c i="1" r="BA56"/>
  <c i="3" r="K37"/>
  <c i="1" r="AZ56"/>
  <c i="3" r="BI123"/>
  <c r="BH123"/>
  <c r="BG123"/>
  <c r="BF123"/>
  <c r="X123"/>
  <c r="X122"/>
  <c r="V123"/>
  <c r="V122"/>
  <c r="T123"/>
  <c r="T122"/>
  <c r="P123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0"/>
  <c r="BH110"/>
  <c r="BG110"/>
  <c r="BF110"/>
  <c r="X110"/>
  <c r="V110"/>
  <c r="T110"/>
  <c r="P110"/>
  <c r="BI105"/>
  <c r="BH105"/>
  <c r="BG105"/>
  <c r="BF105"/>
  <c r="X105"/>
  <c r="V105"/>
  <c r="T105"/>
  <c r="P105"/>
  <c r="BI101"/>
  <c r="BH101"/>
  <c r="BG101"/>
  <c r="BF101"/>
  <c r="X101"/>
  <c r="V101"/>
  <c r="T101"/>
  <c r="P101"/>
  <c r="BI98"/>
  <c r="BH98"/>
  <c r="BG98"/>
  <c r="BF98"/>
  <c r="X98"/>
  <c r="V98"/>
  <c r="T98"/>
  <c r="P98"/>
  <c r="BI93"/>
  <c r="BH93"/>
  <c r="BG93"/>
  <c r="BF93"/>
  <c r="X93"/>
  <c r="V93"/>
  <c r="T93"/>
  <c r="P93"/>
  <c r="BI89"/>
  <c r="BH89"/>
  <c r="BG89"/>
  <c r="BF89"/>
  <c r="X89"/>
  <c r="V89"/>
  <c r="T89"/>
  <c r="P89"/>
  <c r="J83"/>
  <c r="J82"/>
  <c r="F82"/>
  <c r="F80"/>
  <c r="E78"/>
  <c r="J57"/>
  <c r="J56"/>
  <c r="F56"/>
  <c r="F54"/>
  <c r="E52"/>
  <c r="J18"/>
  <c r="E18"/>
  <c r="F57"/>
  <c r="J17"/>
  <c r="J12"/>
  <c r="J80"/>
  <c r="E7"/>
  <c r="E76"/>
  <c i="2" r="K39"/>
  <c r="K38"/>
  <c i="1" r="BA55"/>
  <c i="2" r="K37"/>
  <c i="1" r="AZ55"/>
  <c i="2" r="BI367"/>
  <c r="BH367"/>
  <c r="BG367"/>
  <c r="BF367"/>
  <c r="X367"/>
  <c r="X366"/>
  <c r="V367"/>
  <c r="V366"/>
  <c r="T367"/>
  <c r="T366"/>
  <c r="P367"/>
  <c r="BI363"/>
  <c r="BH363"/>
  <c r="BG363"/>
  <c r="BF363"/>
  <c r="X363"/>
  <c r="V363"/>
  <c r="T363"/>
  <c r="P363"/>
  <c r="BI359"/>
  <c r="BH359"/>
  <c r="BG359"/>
  <c r="BF359"/>
  <c r="X359"/>
  <c r="V359"/>
  <c r="T359"/>
  <c r="P359"/>
  <c r="BI355"/>
  <c r="BH355"/>
  <c r="BG355"/>
  <c r="BF355"/>
  <c r="X355"/>
  <c r="V355"/>
  <c r="T355"/>
  <c r="P355"/>
  <c r="BI344"/>
  <c r="BH344"/>
  <c r="BG344"/>
  <c r="BF344"/>
  <c r="X344"/>
  <c r="V344"/>
  <c r="T344"/>
  <c r="P344"/>
  <c r="BI336"/>
  <c r="BH336"/>
  <c r="BG336"/>
  <c r="BF336"/>
  <c r="X336"/>
  <c r="V336"/>
  <c r="T336"/>
  <c r="P336"/>
  <c r="BI329"/>
  <c r="BH329"/>
  <c r="BG329"/>
  <c r="BF329"/>
  <c r="X329"/>
  <c r="V329"/>
  <c r="T329"/>
  <c r="P329"/>
  <c r="BI324"/>
  <c r="BH324"/>
  <c r="BG324"/>
  <c r="BF324"/>
  <c r="X324"/>
  <c r="X323"/>
  <c r="V324"/>
  <c r="V323"/>
  <c r="T324"/>
  <c r="T323"/>
  <c r="P324"/>
  <c r="BI320"/>
  <c r="BH320"/>
  <c r="BG320"/>
  <c r="BF320"/>
  <c r="X320"/>
  <c r="V320"/>
  <c r="T320"/>
  <c r="P320"/>
  <c r="BI317"/>
  <c r="BH317"/>
  <c r="BG317"/>
  <c r="BF317"/>
  <c r="X317"/>
  <c r="V317"/>
  <c r="T317"/>
  <c r="P317"/>
  <c r="BI314"/>
  <c r="BH314"/>
  <c r="BG314"/>
  <c r="BF314"/>
  <c r="X314"/>
  <c r="V314"/>
  <c r="T314"/>
  <c r="P314"/>
  <c r="BI308"/>
  <c r="BH308"/>
  <c r="BG308"/>
  <c r="BF308"/>
  <c r="X308"/>
  <c r="V308"/>
  <c r="T308"/>
  <c r="P308"/>
  <c r="BI304"/>
  <c r="BH304"/>
  <c r="BG304"/>
  <c r="BF304"/>
  <c r="X304"/>
  <c r="V304"/>
  <c r="T304"/>
  <c r="P304"/>
  <c r="BI300"/>
  <c r="BH300"/>
  <c r="BG300"/>
  <c r="BF300"/>
  <c r="X300"/>
  <c r="V300"/>
  <c r="T300"/>
  <c r="P300"/>
  <c r="BI297"/>
  <c r="BH297"/>
  <c r="BG297"/>
  <c r="BF297"/>
  <c r="X297"/>
  <c r="V297"/>
  <c r="T297"/>
  <c r="P297"/>
  <c r="BI294"/>
  <c r="BH294"/>
  <c r="BG294"/>
  <c r="BF294"/>
  <c r="X294"/>
  <c r="V294"/>
  <c r="T294"/>
  <c r="P294"/>
  <c r="BI291"/>
  <c r="BH291"/>
  <c r="BG291"/>
  <c r="BF291"/>
  <c r="X291"/>
  <c r="V291"/>
  <c r="T291"/>
  <c r="P291"/>
  <c r="BI288"/>
  <c r="BH288"/>
  <c r="BG288"/>
  <c r="BF288"/>
  <c r="X288"/>
  <c r="V288"/>
  <c r="T288"/>
  <c r="P288"/>
  <c r="BI285"/>
  <c r="BH285"/>
  <c r="BG285"/>
  <c r="BF285"/>
  <c r="X285"/>
  <c r="V285"/>
  <c r="T285"/>
  <c r="P285"/>
  <c r="BI282"/>
  <c r="BH282"/>
  <c r="BG282"/>
  <c r="BF282"/>
  <c r="X282"/>
  <c r="V282"/>
  <c r="T282"/>
  <c r="P282"/>
  <c r="BI278"/>
  <c r="BH278"/>
  <c r="BG278"/>
  <c r="BF278"/>
  <c r="X278"/>
  <c r="V278"/>
  <c r="T278"/>
  <c r="P278"/>
  <c r="BI274"/>
  <c r="BH274"/>
  <c r="BG274"/>
  <c r="BF274"/>
  <c r="X274"/>
  <c r="V274"/>
  <c r="T274"/>
  <c r="P274"/>
  <c r="BI270"/>
  <c r="BH270"/>
  <c r="BG270"/>
  <c r="BF270"/>
  <c r="X270"/>
  <c r="V270"/>
  <c r="T270"/>
  <c r="P270"/>
  <c r="BI266"/>
  <c r="BH266"/>
  <c r="BG266"/>
  <c r="BF266"/>
  <c r="X266"/>
  <c r="V266"/>
  <c r="T266"/>
  <c r="P266"/>
  <c r="BI262"/>
  <c r="BH262"/>
  <c r="BG262"/>
  <c r="BF262"/>
  <c r="X262"/>
  <c r="V262"/>
  <c r="T262"/>
  <c r="P262"/>
  <c r="BI258"/>
  <c r="BH258"/>
  <c r="BG258"/>
  <c r="BF258"/>
  <c r="X258"/>
  <c r="V258"/>
  <c r="T258"/>
  <c r="P258"/>
  <c r="BI254"/>
  <c r="BH254"/>
  <c r="BG254"/>
  <c r="BF254"/>
  <c r="X254"/>
  <c r="V254"/>
  <c r="T254"/>
  <c r="P254"/>
  <c r="BI250"/>
  <c r="BH250"/>
  <c r="BG250"/>
  <c r="BF250"/>
  <c r="X250"/>
  <c r="V250"/>
  <c r="T250"/>
  <c r="P250"/>
  <c r="BI246"/>
  <c r="BH246"/>
  <c r="BG246"/>
  <c r="BF246"/>
  <c r="X246"/>
  <c r="V246"/>
  <c r="T246"/>
  <c r="P246"/>
  <c r="BI241"/>
  <c r="BH241"/>
  <c r="BG241"/>
  <c r="BF241"/>
  <c r="X241"/>
  <c r="V241"/>
  <c r="T241"/>
  <c r="P241"/>
  <c r="BI237"/>
  <c r="BH237"/>
  <c r="BG237"/>
  <c r="BF237"/>
  <c r="X237"/>
  <c r="V237"/>
  <c r="T237"/>
  <c r="P237"/>
  <c r="BI233"/>
  <c r="BH233"/>
  <c r="BG233"/>
  <c r="BF233"/>
  <c r="X233"/>
  <c r="V233"/>
  <c r="T233"/>
  <c r="P233"/>
  <c r="BI229"/>
  <c r="BH229"/>
  <c r="BG229"/>
  <c r="BF229"/>
  <c r="X229"/>
  <c r="V229"/>
  <c r="T229"/>
  <c r="P229"/>
  <c r="BI224"/>
  <c r="BH224"/>
  <c r="BG224"/>
  <c r="BF224"/>
  <c r="X224"/>
  <c r="V224"/>
  <c r="T224"/>
  <c r="P224"/>
  <c r="BI219"/>
  <c r="BH219"/>
  <c r="BG219"/>
  <c r="BF219"/>
  <c r="X219"/>
  <c r="V219"/>
  <c r="T219"/>
  <c r="P219"/>
  <c r="BI214"/>
  <c r="BH214"/>
  <c r="BG214"/>
  <c r="BF214"/>
  <c r="X214"/>
  <c r="V214"/>
  <c r="T214"/>
  <c r="P214"/>
  <c r="BI209"/>
  <c r="BH209"/>
  <c r="BG209"/>
  <c r="BF209"/>
  <c r="X209"/>
  <c r="V209"/>
  <c r="T209"/>
  <c r="P209"/>
  <c r="BI206"/>
  <c r="BH206"/>
  <c r="BG206"/>
  <c r="BF206"/>
  <c r="X206"/>
  <c r="V206"/>
  <c r="T206"/>
  <c r="P206"/>
  <c r="BI203"/>
  <c r="BH203"/>
  <c r="BG203"/>
  <c r="BF203"/>
  <c r="X203"/>
  <c r="V203"/>
  <c r="T203"/>
  <c r="P203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2"/>
  <c r="BH172"/>
  <c r="BG172"/>
  <c r="BF172"/>
  <c r="X172"/>
  <c r="V172"/>
  <c r="T172"/>
  <c r="P172"/>
  <c r="BI168"/>
  <c r="BH168"/>
  <c r="BG168"/>
  <c r="BF168"/>
  <c r="X168"/>
  <c r="V168"/>
  <c r="T168"/>
  <c r="P168"/>
  <c r="BI163"/>
  <c r="BH163"/>
  <c r="BG163"/>
  <c r="BF163"/>
  <c r="X163"/>
  <c r="V163"/>
  <c r="T163"/>
  <c r="P163"/>
  <c r="BI159"/>
  <c r="BH159"/>
  <c r="BG159"/>
  <c r="BF159"/>
  <c r="X159"/>
  <c r="V159"/>
  <c r="T159"/>
  <c r="P159"/>
  <c r="BI155"/>
  <c r="BH155"/>
  <c r="BG155"/>
  <c r="BF155"/>
  <c r="X155"/>
  <c r="V155"/>
  <c r="T155"/>
  <c r="P155"/>
  <c r="BI151"/>
  <c r="BH151"/>
  <c r="BG151"/>
  <c r="BF151"/>
  <c r="X151"/>
  <c r="V151"/>
  <c r="T151"/>
  <c r="P151"/>
  <c r="BI146"/>
  <c r="BH146"/>
  <c r="BG146"/>
  <c r="BF146"/>
  <c r="X146"/>
  <c r="V146"/>
  <c r="T146"/>
  <c r="P146"/>
  <c r="BI141"/>
  <c r="BH141"/>
  <c r="BG141"/>
  <c r="BF141"/>
  <c r="X141"/>
  <c r="V141"/>
  <c r="T141"/>
  <c r="P141"/>
  <c r="BI136"/>
  <c r="BH136"/>
  <c r="BG136"/>
  <c r="BF136"/>
  <c r="X136"/>
  <c r="V136"/>
  <c r="T136"/>
  <c r="P136"/>
  <c r="BI133"/>
  <c r="BH133"/>
  <c r="BG133"/>
  <c r="BF133"/>
  <c r="X133"/>
  <c r="V133"/>
  <c r="T133"/>
  <c r="P133"/>
  <c r="BI129"/>
  <c r="BH129"/>
  <c r="BG129"/>
  <c r="BF129"/>
  <c r="X129"/>
  <c r="V129"/>
  <c r="T129"/>
  <c r="P129"/>
  <c r="BI125"/>
  <c r="BH125"/>
  <c r="BG125"/>
  <c r="BF125"/>
  <c r="X125"/>
  <c r="V125"/>
  <c r="T125"/>
  <c r="P125"/>
  <c r="BI121"/>
  <c r="BH121"/>
  <c r="BG121"/>
  <c r="BF121"/>
  <c r="X121"/>
  <c r="V121"/>
  <c r="T121"/>
  <c r="P121"/>
  <c r="BI117"/>
  <c r="BH117"/>
  <c r="BG117"/>
  <c r="BF117"/>
  <c r="X117"/>
  <c r="V117"/>
  <c r="T117"/>
  <c r="P117"/>
  <c r="BI113"/>
  <c r="BH113"/>
  <c r="BG113"/>
  <c r="BF113"/>
  <c r="X113"/>
  <c r="V113"/>
  <c r="T113"/>
  <c r="P113"/>
  <c r="BI109"/>
  <c r="BH109"/>
  <c r="BG109"/>
  <c r="BF109"/>
  <c r="X109"/>
  <c r="V109"/>
  <c r="T109"/>
  <c r="P109"/>
  <c r="BI105"/>
  <c r="BH105"/>
  <c r="BG105"/>
  <c r="BF105"/>
  <c r="X105"/>
  <c r="V105"/>
  <c r="T105"/>
  <c r="P105"/>
  <c r="BI102"/>
  <c r="BH102"/>
  <c r="BG102"/>
  <c r="BF102"/>
  <c r="X102"/>
  <c r="V102"/>
  <c r="T102"/>
  <c r="P102"/>
  <c r="BI98"/>
  <c r="BH98"/>
  <c r="BG98"/>
  <c r="BF98"/>
  <c r="X98"/>
  <c r="V98"/>
  <c r="T98"/>
  <c r="P98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86"/>
  <c r="J17"/>
  <c r="J12"/>
  <c r="J83"/>
  <c r="E7"/>
  <c r="E79"/>
  <c i="1" r="L50"/>
  <c r="AM50"/>
  <c r="AM49"/>
  <c r="L49"/>
  <c r="AM47"/>
  <c r="L47"/>
  <c r="L45"/>
  <c r="L44"/>
  <c i="2" r="R304"/>
  <c r="Q179"/>
  <c i="1" r="AU54"/>
  <c i="2" r="R214"/>
  <c r="R102"/>
  <c r="Q266"/>
  <c r="R168"/>
  <c r="BK146"/>
  <c r="K266"/>
  <c r="BE266"/>
  <c r="K219"/>
  <c r="BE219"/>
  <c r="BK155"/>
  <c r="BK188"/>
  <c i="3" r="R98"/>
  <c r="R118"/>
  <c r="K105"/>
  <c r="BE105"/>
  <c i="4" r="R156"/>
  <c r="Q100"/>
  <c r="R100"/>
  <c r="K156"/>
  <c r="BE156"/>
  <c i="5" r="Q146"/>
  <c r="R111"/>
  <c r="BK128"/>
  <c i="6" r="Q169"/>
  <c r="R154"/>
  <c r="BK182"/>
  <c r="K124"/>
  <c r="BE124"/>
  <c i="7" r="Q179"/>
  <c r="R148"/>
  <c r="R124"/>
  <c r="BK96"/>
  <c r="BK132"/>
  <c i="8" r="Q124"/>
  <c r="Q127"/>
  <c r="BK137"/>
  <c r="K124"/>
  <c r="BE124"/>
  <c i="9" r="R122"/>
  <c r="Q93"/>
  <c r="K115"/>
  <c r="BE115"/>
  <c i="2" r="R282"/>
  <c r="R197"/>
  <c r="Q109"/>
  <c r="Q258"/>
  <c r="R125"/>
  <c r="Q274"/>
  <c r="R159"/>
  <c r="R329"/>
  <c r="R203"/>
  <c r="K288"/>
  <c r="BE288"/>
  <c r="BK320"/>
  <c r="K151"/>
  <c r="BE151"/>
  <c r="BK141"/>
  <c i="3" r="Q89"/>
  <c r="K118"/>
  <c r="BE118"/>
  <c i="4" r="R108"/>
  <c r="R125"/>
  <c r="K105"/>
  <c r="BE105"/>
  <c r="K108"/>
  <c r="BE108"/>
  <c i="5" r="R115"/>
  <c r="BK141"/>
  <c i="6" r="Q132"/>
  <c r="R157"/>
  <c r="Q149"/>
  <c r="BK162"/>
  <c i="7" r="R185"/>
  <c r="R140"/>
  <c r="R118"/>
  <c r="BK144"/>
  <c r="K108"/>
  <c r="BE108"/>
  <c i="8" r="Q160"/>
  <c r="R172"/>
  <c r="BK152"/>
  <c i="9" r="Q135"/>
  <c r="Q118"/>
  <c r="BK135"/>
  <c r="BK126"/>
  <c i="2" r="Q241"/>
  <c r="R121"/>
  <c r="R344"/>
  <c r="Q155"/>
  <c r="Q314"/>
  <c r="Q214"/>
  <c r="R155"/>
  <c r="K224"/>
  <c r="BE224"/>
  <c r="BK329"/>
  <c r="BK246"/>
  <c r="BK125"/>
  <c r="K237"/>
  <c r="BE237"/>
  <c r="BK129"/>
  <c i="3" r="Q114"/>
  <c r="BK110"/>
  <c i="4" r="Q120"/>
  <c r="Q116"/>
  <c r="BK164"/>
  <c i="5" r="R141"/>
  <c r="Q107"/>
  <c i="6" r="BK145"/>
  <c r="R149"/>
  <c r="Q154"/>
  <c r="BK127"/>
  <c i="7" r="R152"/>
  <c r="Q112"/>
  <c i="8" r="R124"/>
  <c r="R179"/>
  <c r="K100"/>
  <c r="BE100"/>
  <c r="K96"/>
  <c r="BE96"/>
  <c i="9" r="Q110"/>
  <c r="BK132"/>
  <c i="2" r="R266"/>
  <c r="Q163"/>
  <c r="R288"/>
  <c r="R224"/>
  <c r="Q363"/>
  <c r="Q270"/>
  <c r="Q176"/>
  <c r="R294"/>
  <c r="Q194"/>
  <c r="BK324"/>
  <c r="BK304"/>
  <c r="BK297"/>
  <c r="K308"/>
  <c r="BE308"/>
  <c i="3" r="Q118"/>
  <c r="Q110"/>
  <c r="BK93"/>
  <c i="4" r="Q138"/>
  <c r="Q130"/>
  <c r="BK138"/>
  <c i="5" r="R128"/>
  <c r="Q95"/>
  <c r="BK111"/>
  <c i="6" r="R162"/>
  <c r="Q162"/>
  <c r="BK96"/>
  <c r="BK132"/>
  <c i="7" r="R165"/>
  <c r="R96"/>
  <c r="Q96"/>
  <c r="K127"/>
  <c r="BE127"/>
  <c r="K124"/>
  <c r="BE124"/>
  <c i="8" r="Q172"/>
  <c r="R165"/>
  <c r="Q96"/>
  <c r="BK132"/>
  <c i="9" r="R110"/>
  <c r="BK139"/>
  <c i="2" r="Q288"/>
  <c r="R194"/>
  <c r="Q117"/>
  <c r="R176"/>
  <c r="Q129"/>
  <c r="K274"/>
  <c r="Q182"/>
  <c r="R320"/>
  <c r="Q206"/>
  <c r="K317"/>
  <c r="BE317"/>
  <c r="K314"/>
  <c r="BE314"/>
  <c r="K136"/>
  <c r="BE136"/>
  <c r="K191"/>
  <c r="BE191"/>
  <c r="K291"/>
  <c r="BE291"/>
  <c r="BK133"/>
  <c i="3" r="R93"/>
  <c r="R114"/>
  <c r="BK98"/>
  <c i="4" r="Q160"/>
  <c r="Q108"/>
  <c r="BK116"/>
  <c i="5" r="Q128"/>
  <c r="R95"/>
  <c r="BK118"/>
  <c i="6" r="Q182"/>
  <c r="Q100"/>
  <c r="Q124"/>
  <c r="K154"/>
  <c r="BE154"/>
  <c i="7" r="R157"/>
  <c r="Q118"/>
  <c r="R137"/>
  <c r="BK172"/>
  <c r="K105"/>
  <c r="BE105"/>
  <c i="8" r="Q148"/>
  <c r="Q92"/>
  <c r="R100"/>
  <c r="R148"/>
  <c r="BK160"/>
  <c i="9" r="Q132"/>
  <c r="R102"/>
  <c r="K104"/>
  <c r="BE104"/>
  <c i="2" r="Q336"/>
  <c r="Q209"/>
  <c r="Q125"/>
  <c r="R285"/>
  <c r="Q168"/>
  <c r="Q317"/>
  <c r="Q219"/>
  <c r="Q121"/>
  <c r="R300"/>
  <c r="Q185"/>
  <c r="K241"/>
  <c r="BE241"/>
  <c r="BK294"/>
  <c r="K105"/>
  <c r="BE105"/>
  <c r="BK109"/>
  <c i="3" r="Q93"/>
  <c i="4" r="Q134"/>
  <c r="R152"/>
  <c r="R120"/>
  <c r="K120"/>
  <c r="BE120"/>
  <c i="5" r="Q132"/>
  <c r="R100"/>
  <c r="BK103"/>
  <c i="6" r="Q92"/>
  <c r="R100"/>
  <c r="Q116"/>
  <c r="BK100"/>
  <c i="7" r="Q157"/>
  <c r="Q100"/>
  <c r="R100"/>
  <c r="BK118"/>
  <c i="8" r="R132"/>
  <c r="Q185"/>
  <c r="R127"/>
  <c r="Q105"/>
  <c r="BK148"/>
  <c i="9" r="Q129"/>
  <c r="R118"/>
  <c r="BK110"/>
  <c i="2" r="R308"/>
  <c r="R219"/>
  <c r="Q304"/>
  <c r="Q224"/>
  <c r="Q92"/>
  <c r="Q291"/>
  <c r="Q197"/>
  <c r="K262"/>
  <c r="BE262"/>
  <c r="BK344"/>
  <c r="K300"/>
  <c r="BE300"/>
  <c r="BK163"/>
  <c r="BK278"/>
  <c r="K214"/>
  <c r="BE214"/>
  <c r="K121"/>
  <c r="BE121"/>
  <c i="3" r="Q98"/>
  <c i="4" r="R164"/>
  <c r="Q152"/>
  <c r="R160"/>
  <c r="K96"/>
  <c r="BE96"/>
  <c i="5" r="R123"/>
  <c r="Q100"/>
  <c r="BK91"/>
  <c i="6" r="Q96"/>
  <c r="Q105"/>
  <c r="Q137"/>
  <c r="BK105"/>
  <c i="7" r="Q105"/>
  <c r="Q152"/>
  <c i="8" r="Q179"/>
  <c r="Q140"/>
  <c r="BK172"/>
  <c i="9" r="R139"/>
  <c r="Q107"/>
  <c r="Q98"/>
  <c i="2" r="Q294"/>
  <c r="R188"/>
  <c r="R98"/>
  <c r="Q282"/>
  <c r="R151"/>
  <c r="Q308"/>
  <c r="R200"/>
  <c r="Q359"/>
  <c r="R270"/>
  <c r="R172"/>
  <c r="BK367"/>
  <c r="K168"/>
  <c r="BE168"/>
  <c r="BK203"/>
  <c r="BK176"/>
  <c i="3" r="R105"/>
  <c i="4" r="Q143"/>
  <c r="Q156"/>
  <c r="K134"/>
  <c r="BE134"/>
  <c i="5" r="Q151"/>
  <c r="Q103"/>
  <c r="BK132"/>
  <c i="6" r="Q108"/>
  <c r="R105"/>
  <c r="R96"/>
  <c r="BK92"/>
  <c i="7" r="Q148"/>
  <c r="Q108"/>
  <c r="BK165"/>
  <c i="8" r="R160"/>
  <c r="Q144"/>
  <c r="Q157"/>
  <c r="K165"/>
  <c r="BE165"/>
  <c r="BK108"/>
  <c i="9" r="R115"/>
  <c r="Q102"/>
  <c r="BK129"/>
  <c i="2" r="R355"/>
  <c r="Q237"/>
  <c r="Q151"/>
  <c r="Q233"/>
  <c r="R146"/>
  <c r="Q320"/>
  <c r="Q250"/>
  <c r="Q344"/>
  <c r="R233"/>
  <c r="R109"/>
  <c r="BK363"/>
  <c r="BK185"/>
  <c i="3" r="R89"/>
  <c i="4" r="R105"/>
  <c r="R147"/>
  <c r="K100"/>
  <c r="BE100"/>
  <c i="5" r="Q136"/>
  <c r="R103"/>
  <c r="BK115"/>
  <c i="6" r="R112"/>
  <c r="Q112"/>
  <c r="Q141"/>
  <c r="K145"/>
  <c r="BE145"/>
  <c i="7" r="Q165"/>
  <c r="Q127"/>
  <c r="R105"/>
  <c r="BK160"/>
  <c r="BK92"/>
  <c i="8" r="R96"/>
  <c r="Q137"/>
  <c r="Q100"/>
  <c i="9" r="Q139"/>
  <c r="Q115"/>
  <c r="BK98"/>
  <c i="2" r="R367"/>
  <c r="R250"/>
  <c r="R182"/>
  <c r="R314"/>
  <c r="Q203"/>
  <c r="R363"/>
  <c r="Q254"/>
  <c r="Q146"/>
  <c r="Q262"/>
  <c r="BK359"/>
  <c r="BK92"/>
  <c r="BK200"/>
  <c r="BK182"/>
  <c r="BK159"/>
  <c i="3" r="R110"/>
  <c r="BK101"/>
  <c i="4" r="R116"/>
  <c r="R92"/>
  <c r="BK130"/>
  <c i="5" r="R136"/>
  <c r="R107"/>
  <c r="BK95"/>
  <c i="6" r="R116"/>
  <c r="R120"/>
  <c r="Q127"/>
  <c r="K137"/>
  <c r="BE137"/>
  <c i="7" r="R172"/>
  <c r="R108"/>
  <c r="R112"/>
  <c r="K112"/>
  <c r="BE112"/>
  <c i="8" r="R144"/>
  <c r="R116"/>
  <c r="R157"/>
  <c r="R120"/>
  <c r="BK185"/>
  <c r="BK127"/>
  <c i="9" r="R98"/>
  <c r="K107"/>
  <c r="BE107"/>
  <c i="2" r="Q105"/>
  <c r="R278"/>
  <c r="Q141"/>
  <c r="Q285"/>
  <c r="R191"/>
  <c r="Q355"/>
  <c r="R262"/>
  <c r="R179"/>
  <c r="BK355"/>
  <c r="K102"/>
  <c r="BE102"/>
  <c r="BK336"/>
  <c r="K197"/>
  <c r="BE197"/>
  <c i="3" r="R101"/>
  <c r="Q105"/>
  <c i="4" r="R138"/>
  <c r="Q147"/>
  <c r="BK143"/>
  <c r="K92"/>
  <c r="BE92"/>
  <c i="5" r="Q115"/>
  <c r="BK136"/>
  <c i="6" r="Q120"/>
  <c r="R132"/>
  <c r="R92"/>
  <c r="K120"/>
  <c r="BE120"/>
  <c i="7" r="Q172"/>
  <c r="Q137"/>
  <c i="8" r="Q112"/>
  <c r="R112"/>
  <c r="K140"/>
  <c r="BE140"/>
  <c i="9" r="Q126"/>
  <c r="R126"/>
  <c i="2" r="R336"/>
  <c r="R241"/>
  <c r="R136"/>
  <c r="R317"/>
  <c r="Q246"/>
  <c r="R133"/>
  <c r="R291"/>
  <c r="R141"/>
  <c r="Q324"/>
  <c r="R209"/>
  <c r="R129"/>
  <c r="BK113"/>
  <c r="K206"/>
  <c r="BE206"/>
  <c r="BK254"/>
  <c r="BK194"/>
  <c i="3" r="R123"/>
  <c r="K123"/>
  <c r="BE123"/>
  <c i="4" r="Q125"/>
  <c r="R134"/>
  <c r="Q105"/>
  <c r="BK125"/>
  <c i="5" r="R118"/>
  <c r="BK146"/>
  <c i="6" r="R182"/>
  <c r="R141"/>
  <c r="R145"/>
  <c r="K149"/>
  <c r="BE149"/>
  <c i="7" r="R179"/>
  <c r="Q124"/>
  <c r="R132"/>
  <c r="BK100"/>
  <c r="BK157"/>
  <c i="8" r="R137"/>
  <c r="Q132"/>
  <c r="Q116"/>
  <c r="K105"/>
  <c r="BE105"/>
  <c i="9" r="R129"/>
  <c r="Q113"/>
  <c r="BK113"/>
  <c i="2" r="R274"/>
  <c r="Q200"/>
  <c r="Q102"/>
  <c r="R206"/>
  <c r="Q98"/>
  <c r="Q300"/>
  <c r="Q136"/>
  <c r="R297"/>
  <c r="Q191"/>
  <c r="BK233"/>
  <c r="K282"/>
  <c r="BE282"/>
  <c r="BK274"/>
  <c i="4" r="R130"/>
  <c r="R143"/>
  <c r="BK152"/>
  <c i="5" r="R151"/>
  <c r="Q118"/>
  <c r="Q91"/>
  <c i="6" r="R127"/>
  <c r="R137"/>
  <c r="Q157"/>
  <c r="BK141"/>
  <c r="K108"/>
  <c r="BE108"/>
  <c i="7" r="R144"/>
  <c r="R92"/>
  <c r="Q92"/>
  <c r="BK137"/>
  <c r="K148"/>
  <c r="BE148"/>
  <c i="8" r="R140"/>
  <c r="Q165"/>
  <c r="R108"/>
  <c r="K179"/>
  <c r="BE179"/>
  <c r="K92"/>
  <c r="BE92"/>
  <c i="9" r="Q104"/>
  <c r="R104"/>
  <c r="BK118"/>
  <c i="2" r="Q297"/>
  <c r="R246"/>
  <c r="Q159"/>
  <c r="R92"/>
  <c r="R229"/>
  <c r="R105"/>
  <c r="R185"/>
  <c r="R359"/>
  <c r="Q278"/>
  <c r="R163"/>
  <c r="BK209"/>
  <c r="K258"/>
  <c r="BE258"/>
  <c r="K229"/>
  <c r="BE229"/>
  <c r="BK285"/>
  <c i="3" r="Q101"/>
  <c i="4" r="Q164"/>
  <c r="Q92"/>
  <c r="BK160"/>
  <c i="5" r="R146"/>
  <c r="Q123"/>
  <c r="R91"/>
  <c r="BK107"/>
  <c i="6" r="Q145"/>
  <c r="R169"/>
  <c r="K176"/>
  <c r="BE176"/>
  <c r="K116"/>
  <c r="BE116"/>
  <c i="7" r="R160"/>
  <c r="Q140"/>
  <c r="Q144"/>
  <c r="BK185"/>
  <c r="BK140"/>
  <c i="8" r="Q108"/>
  <c r="R92"/>
  <c r="BK144"/>
  <c r="K120"/>
  <c r="BE120"/>
  <c i="9" r="R113"/>
  <c r="R93"/>
  <c r="K102"/>
  <c r="BE102"/>
  <c i="2" r="R324"/>
  <c r="Q172"/>
  <c r="Q367"/>
  <c r="R258"/>
  <c r="Q133"/>
  <c r="K179"/>
  <c r="BE179"/>
  <c i="3" r="Q123"/>
  <c r="K114"/>
  <c r="BE114"/>
  <c i="4" r="Q112"/>
  <c r="R112"/>
  <c r="K112"/>
  <c r="BE112"/>
  <c i="5" r="R132"/>
  <c r="BK151"/>
  <c r="BK100"/>
  <c i="6" r="Q176"/>
  <c r="R176"/>
  <c r="K169"/>
  <c r="BE169"/>
  <c r="BK157"/>
  <c i="7" r="Q185"/>
  <c r="R127"/>
  <c i="8" r="Q152"/>
  <c r="R152"/>
  <c r="K157"/>
  <c r="BE157"/>
  <c r="K112"/>
  <c r="BE112"/>
  <c i="9" r="R132"/>
  <c r="R107"/>
  <c i="2" r="Q329"/>
  <c r="Q229"/>
  <c r="Q113"/>
  <c r="Q188"/>
  <c r="R117"/>
  <c r="R237"/>
  <c r="R113"/>
  <c r="R254"/>
  <c r="BK250"/>
  <c r="BK270"/>
  <c r="K117"/>
  <c r="BE117"/>
  <c r="K172"/>
  <c r="BE172"/>
  <c r="K98"/>
  <c r="BE98"/>
  <c i="3" r="BK89"/>
  <c i="4" r="Q96"/>
  <c r="R96"/>
  <c r="K147"/>
  <c r="BE147"/>
  <c i="5" r="Q141"/>
  <c r="Q111"/>
  <c r="BK123"/>
  <c i="6" r="K132"/>
  <c r="R108"/>
  <c r="R124"/>
  <c r="BK112"/>
  <c i="7" r="Q160"/>
  <c r="Q132"/>
  <c r="BK179"/>
  <c r="BK152"/>
  <c i="8" r="Q120"/>
  <c r="R105"/>
  <c r="R185"/>
  <c r="K116"/>
  <c r="BE116"/>
  <c i="9" r="R135"/>
  <c r="Q122"/>
  <c r="BK122"/>
  <c r="K93"/>
  <c r="BE93"/>
  <c i="2" l="1" r="X303"/>
  <c i="7" r="T164"/>
  <c i="8" r="X164"/>
  <c r="V164"/>
  <c i="2" r="T303"/>
  <c i="7" r="V164"/>
  <c i="8" r="T164"/>
  <c i="2" r="V303"/>
  <c r="T91"/>
  <c r="V91"/>
  <c r="T313"/>
  <c r="X313"/>
  <c r="X328"/>
  <c r="V354"/>
  <c i="3" r="BK88"/>
  <c r="K88"/>
  <c r="K63"/>
  <c r="Q88"/>
  <c r="V97"/>
  <c r="R97"/>
  <c r="J64"/>
  <c r="V104"/>
  <c i="4" r="X91"/>
  <c r="T104"/>
  <c r="R104"/>
  <c r="J64"/>
  <c r="X111"/>
  <c r="T124"/>
  <c r="R124"/>
  <c r="J66"/>
  <c r="X142"/>
  <c r="Q151"/>
  <c r="I68"/>
  <c i="5" r="T90"/>
  <c r="BK99"/>
  <c r="K99"/>
  <c r="K64"/>
  <c r="Q99"/>
  <c r="I64"/>
  <c r="V106"/>
  <c r="BK122"/>
  <c r="K122"/>
  <c r="K66"/>
  <c r="Q122"/>
  <c r="I66"/>
  <c r="V140"/>
  <c i="6" r="T91"/>
  <c r="R91"/>
  <c r="X104"/>
  <c r="T111"/>
  <c r="X131"/>
  <c r="T161"/>
  <c r="Q161"/>
  <c r="I67"/>
  <c i="7" r="T91"/>
  <c r="R91"/>
  <c r="X104"/>
  <c r="R104"/>
  <c r="J64"/>
  <c r="X111"/>
  <c r="T131"/>
  <c r="R131"/>
  <c r="J66"/>
  <c i="8" r="T91"/>
  <c r="Q91"/>
  <c r="I63"/>
  <c r="V104"/>
  <c r="V111"/>
  <c r="Q131"/>
  <c r="I66"/>
  <c i="2" r="X91"/>
  <c r="Q313"/>
  <c r="I65"/>
  <c r="T328"/>
  <c r="R328"/>
  <c r="J67"/>
  <c r="R354"/>
  <c r="J68"/>
  <c i="3" r="X88"/>
  <c r="T97"/>
  <c r="Q104"/>
  <c r="I65"/>
  <c i="4" r="T91"/>
  <c r="Q91"/>
  <c r="X104"/>
  <c r="T111"/>
  <c r="R111"/>
  <c r="J65"/>
  <c r="X124"/>
  <c r="V142"/>
  <c r="R142"/>
  <c r="J67"/>
  <c r="V151"/>
  <c i="5" r="X90"/>
  <c r="T99"/>
  <c r="R99"/>
  <c r="J64"/>
  <c r="X106"/>
  <c r="T122"/>
  <c r="R122"/>
  <c r="J66"/>
  <c r="X140"/>
  <c i="6" r="BK91"/>
  <c r="K91"/>
  <c r="K63"/>
  <c r="Q91"/>
  <c r="I63"/>
  <c r="V104"/>
  <c r="Q111"/>
  <c r="I65"/>
  <c r="V131"/>
  <c r="R161"/>
  <c r="J67"/>
  <c i="7" r="BK91"/>
  <c r="K91"/>
  <c r="K63"/>
  <c r="Q91"/>
  <c r="V104"/>
  <c r="T111"/>
  <c r="R111"/>
  <c r="J65"/>
  <c r="X131"/>
  <c i="8" r="V91"/>
  <c r="X104"/>
  <c r="R111"/>
  <c r="J65"/>
  <c r="X131"/>
  <c i="2" r="R91"/>
  <c r="V313"/>
  <c r="BK328"/>
  <c r="K328"/>
  <c r="K67"/>
  <c r="Q328"/>
  <c r="I67"/>
  <c r="T354"/>
  <c r="Q354"/>
  <c r="I68"/>
  <c i="3" r="V88"/>
  <c r="V87"/>
  <c r="V86"/>
  <c r="BK97"/>
  <c r="K97"/>
  <c r="K64"/>
  <c r="T104"/>
  <c r="R104"/>
  <c r="J65"/>
  <c i="4" r="R91"/>
  <c r="V104"/>
  <c r="Q111"/>
  <c r="I65"/>
  <c r="Q124"/>
  <c r="I66"/>
  <c r="T142"/>
  <c r="T151"/>
  <c r="R151"/>
  <c r="J68"/>
  <c i="5" r="V90"/>
  <c r="R90"/>
  <c r="J63"/>
  <c r="X99"/>
  <c r="T106"/>
  <c r="Q106"/>
  <c r="I65"/>
  <c r="V122"/>
  <c r="BK140"/>
  <c r="K140"/>
  <c r="K67"/>
  <c r="Q140"/>
  <c r="I67"/>
  <c i="6" r="V91"/>
  <c r="Q104"/>
  <c r="I64"/>
  <c r="V111"/>
  <c r="R111"/>
  <c r="J65"/>
  <c r="Q131"/>
  <c r="I66"/>
  <c r="V161"/>
  <c i="7" r="V91"/>
  <c r="Q111"/>
  <c r="I65"/>
  <c r="V131"/>
  <c i="8" r="X91"/>
  <c r="T104"/>
  <c r="R104"/>
  <c r="J64"/>
  <c r="X111"/>
  <c r="T131"/>
  <c r="R131"/>
  <c r="J66"/>
  <c i="2" r="Q91"/>
  <c r="R313"/>
  <c r="J65"/>
  <c r="V328"/>
  <c r="BK354"/>
  <c r="K354"/>
  <c r="K68"/>
  <c r="X354"/>
  <c i="3" r="T88"/>
  <c r="T87"/>
  <c r="T86"/>
  <c i="1" r="AW56"/>
  <c i="3" r="R88"/>
  <c r="X97"/>
  <c r="Q97"/>
  <c r="I64"/>
  <c r="X104"/>
  <c i="4" r="V91"/>
  <c r="Q104"/>
  <c r="I64"/>
  <c r="V111"/>
  <c r="V124"/>
  <c r="Q142"/>
  <c r="I67"/>
  <c r="X151"/>
  <c i="5" r="BK90"/>
  <c r="K90"/>
  <c r="K63"/>
  <c r="Q90"/>
  <c r="V99"/>
  <c r="BK106"/>
  <c r="K106"/>
  <c r="K65"/>
  <c r="R106"/>
  <c r="J65"/>
  <c r="X122"/>
  <c r="T140"/>
  <c r="R140"/>
  <c r="J67"/>
  <c i="6" r="X91"/>
  <c r="T104"/>
  <c r="R104"/>
  <c r="J64"/>
  <c r="X111"/>
  <c r="T131"/>
  <c r="R131"/>
  <c r="J66"/>
  <c r="X161"/>
  <c i="7" r="X91"/>
  <c r="X90"/>
  <c r="X89"/>
  <c r="T104"/>
  <c r="Q104"/>
  <c r="I64"/>
  <c r="V111"/>
  <c r="Q131"/>
  <c r="I66"/>
  <c i="8" r="R91"/>
  <c r="Q104"/>
  <c r="I64"/>
  <c r="T111"/>
  <c r="Q111"/>
  <c r="I65"/>
  <c r="V131"/>
  <c i="9" r="T101"/>
  <c r="V101"/>
  <c r="X101"/>
  <c r="Q101"/>
  <c r="I66"/>
  <c r="R101"/>
  <c r="J66"/>
  <c r="BK125"/>
  <c r="K125"/>
  <c r="K68"/>
  <c r="T125"/>
  <c r="V125"/>
  <c r="X125"/>
  <c r="Q125"/>
  <c r="I68"/>
  <c r="R125"/>
  <c r="J68"/>
  <c i="2" r="R323"/>
  <c r="J66"/>
  <c r="BK366"/>
  <c r="K366"/>
  <c r="K69"/>
  <c r="Q366"/>
  <c r="I69"/>
  <c i="3" r="Q122"/>
  <c r="I66"/>
  <c i="5" r="BK150"/>
  <c r="K150"/>
  <c r="K68"/>
  <c r="Q150"/>
  <c r="I68"/>
  <c i="6" r="BK181"/>
  <c r="K181"/>
  <c r="K69"/>
  <c r="Q181"/>
  <c r="I69"/>
  <c i="7" r="BK184"/>
  <c r="K184"/>
  <c r="K69"/>
  <c i="2" r="R303"/>
  <c r="J64"/>
  <c i="4" r="BK163"/>
  <c r="K163"/>
  <c r="K69"/>
  <c i="5" r="R150"/>
  <c r="J68"/>
  <c i="6" r="Q175"/>
  <c r="I68"/>
  <c i="7" r="BK164"/>
  <c r="K164"/>
  <c r="K67"/>
  <c r="R164"/>
  <c r="J67"/>
  <c r="Q184"/>
  <c r="I69"/>
  <c i="8" r="R164"/>
  <c r="J67"/>
  <c r="Q178"/>
  <c r="I68"/>
  <c r="R184"/>
  <c r="J69"/>
  <c i="2" r="Q303"/>
  <c r="I64"/>
  <c r="BK323"/>
  <c r="K323"/>
  <c r="K66"/>
  <c i="4" r="Q163"/>
  <c r="I69"/>
  <c i="6" r="R181"/>
  <c r="J69"/>
  <c i="7" r="Q164"/>
  <c r="I67"/>
  <c r="BK178"/>
  <c r="K178"/>
  <c r="K68"/>
  <c r="Q178"/>
  <c r="I68"/>
  <c i="8" r="Q164"/>
  <c r="I67"/>
  <c r="BK184"/>
  <c r="K184"/>
  <c r="K69"/>
  <c r="Q184"/>
  <c r="I69"/>
  <c i="2" r="Q323"/>
  <c r="I66"/>
  <c r="R366"/>
  <c r="J69"/>
  <c i="3" r="R122"/>
  <c r="J66"/>
  <c i="4" r="R163"/>
  <c r="J69"/>
  <c i="6" r="R175"/>
  <c r="J68"/>
  <c i="7" r="R178"/>
  <c r="J68"/>
  <c r="R184"/>
  <c r="J69"/>
  <c i="8" r="R178"/>
  <c r="J68"/>
  <c i="9" r="Q92"/>
  <c r="R92"/>
  <c r="BK97"/>
  <c r="K97"/>
  <c r="K65"/>
  <c r="Q97"/>
  <c r="I65"/>
  <c r="R97"/>
  <c r="J65"/>
  <c r="BK121"/>
  <c r="K121"/>
  <c r="K67"/>
  <c r="Q121"/>
  <c r="I67"/>
  <c r="R121"/>
  <c r="J67"/>
  <c r="BK138"/>
  <c r="K138"/>
  <c r="K69"/>
  <c r="Q138"/>
  <c r="I69"/>
  <c r="R138"/>
  <c r="J69"/>
  <c r="F86"/>
  <c r="E50"/>
  <c r="J83"/>
  <c i="8" r="J54"/>
  <c r="E79"/>
  <c r="F57"/>
  <c i="7" r="J54"/>
  <c r="F57"/>
  <c r="E79"/>
  <c i="6" r="F57"/>
  <c r="E79"/>
  <c r="J83"/>
  <c r="BE132"/>
  <c i="5" r="E50"/>
  <c r="J54"/>
  <c r="F57"/>
  <c i="4" r="J54"/>
  <c r="E50"/>
  <c r="F57"/>
  <c i="3" r="F83"/>
  <c r="E50"/>
  <c r="J54"/>
  <c i="2" r="J54"/>
  <c r="F57"/>
  <c r="E50"/>
  <c r="BE274"/>
  <c r="K278"/>
  <c r="BE278"/>
  <c r="K320"/>
  <c r="BE320"/>
  <c r="BK172"/>
  <c r="K324"/>
  <c r="BE324"/>
  <c r="K163"/>
  <c r="BE163"/>
  <c i="3" r="BK118"/>
  <c i="4" r="K164"/>
  <c r="BE164"/>
  <c r="BK108"/>
  <c r="BK92"/>
  <c i="5" r="K132"/>
  <c r="BE132"/>
  <c r="K136"/>
  <c r="BE136"/>
  <c i="6" r="F38"/>
  <c i="1" r="BE59"/>
  <c i="8" r="K132"/>
  <c r="BE132"/>
  <c r="F39"/>
  <c i="1" r="BF61"/>
  <c i="2" r="K200"/>
  <c r="BE200"/>
  <c r="BK105"/>
  <c i="3" r="F36"/>
  <c i="1" r="BC56"/>
  <c i="4" r="BK100"/>
  <c r="K130"/>
  <c r="BE130"/>
  <c i="5" r="F39"/>
  <c i="1" r="BF58"/>
  <c i="6" r="BK116"/>
  <c r="BK149"/>
  <c r="K96"/>
  <c r="BE96"/>
  <c i="7" r="K100"/>
  <c r="BE100"/>
  <c r="K160"/>
  <c r="BE160"/>
  <c i="8" r="K172"/>
  <c r="BE172"/>
  <c i="9" r="F36"/>
  <c i="1" r="BC62"/>
  <c i="2" r="K336"/>
  <c r="BE336"/>
  <c r="K141"/>
  <c r="BE141"/>
  <c r="F37"/>
  <c i="1" r="BD55"/>
  <c i="7" r="K165"/>
  <c r="BE165"/>
  <c i="8" r="BK157"/>
  <c r="BK100"/>
  <c r="BK179"/>
  <c r="BK178"/>
  <c r="K178"/>
  <c r="K68"/>
  <c i="9" r="K98"/>
  <c r="BE98"/>
  <c r="K36"/>
  <c i="1" r="AY62"/>
  <c i="2" r="BK179"/>
  <c r="BK258"/>
  <c r="K297"/>
  <c r="BE297"/>
  <c i="3" r="BK114"/>
  <c r="K98"/>
  <c r="BE98"/>
  <c r="F38"/>
  <c i="1" r="BE56"/>
  <c i="4" r="K160"/>
  <c r="BE160"/>
  <c i="5" r="K141"/>
  <c r="BE141"/>
  <c r="K95"/>
  <c r="BE95"/>
  <c r="K146"/>
  <c r="BE146"/>
  <c i="6" r="BK124"/>
  <c r="BK176"/>
  <c r="BK175"/>
  <c r="K175"/>
  <c r="K68"/>
  <c i="7" r="K96"/>
  <c r="BE96"/>
  <c r="K157"/>
  <c r="BE157"/>
  <c i="8" r="K108"/>
  <c r="BE108"/>
  <c r="F38"/>
  <c i="1" r="BE61"/>
  <c i="2" r="K329"/>
  <c r="BE329"/>
  <c r="K182"/>
  <c r="BE182"/>
  <c r="K113"/>
  <c r="BE113"/>
  <c r="K176"/>
  <c r="BE176"/>
  <c r="K203"/>
  <c r="BE203"/>
  <c r="K246"/>
  <c r="BE246"/>
  <c r="BK262"/>
  <c r="BK317"/>
  <c r="BK98"/>
  <c r="BK151"/>
  <c r="K194"/>
  <c r="BE194"/>
  <c r="K270"/>
  <c r="BE270"/>
  <c r="K146"/>
  <c r="BE146"/>
  <c r="BK168"/>
  <c r="K355"/>
  <c r="BE355"/>
  <c i="3" r="F37"/>
  <c i="1" r="BD56"/>
  <c i="5" r="K123"/>
  <c r="BE123"/>
  <c i="6" r="F37"/>
  <c i="1" r="BD59"/>
  <c i="8" r="BK165"/>
  <c r="K148"/>
  <c r="BE148"/>
  <c i="9" r="BK102"/>
  <c r="BK107"/>
  <c r="F37"/>
  <c i="1" r="BD62"/>
  <c i="2" r="BK191"/>
  <c r="K109"/>
  <c r="BE109"/>
  <c r="BK288"/>
  <c r="K155"/>
  <c r="BE155"/>
  <c i="3" r="F39"/>
  <c i="1" r="BF56"/>
  <c i="4" r="K152"/>
  <c r="BE152"/>
  <c r="BK156"/>
  <c r="BK151"/>
  <c r="K151"/>
  <c r="K68"/>
  <c i="6" r="BK137"/>
  <c r="K182"/>
  <c r="BE182"/>
  <c r="K36"/>
  <c i="1" r="AY59"/>
  <c i="7" r="BK148"/>
  <c r="BK131"/>
  <c r="K131"/>
  <c r="K66"/>
  <c i="8" r="F37"/>
  <c i="1" r="BD61"/>
  <c i="2" r="K285"/>
  <c r="BE285"/>
  <c r="K233"/>
  <c r="BE233"/>
  <c i="4" r="F36"/>
  <c i="1" r="BC57"/>
  <c i="4" r="K125"/>
  <c r="BE125"/>
  <c i="5" r="K103"/>
  <c r="BE103"/>
  <c r="K151"/>
  <c r="BE151"/>
  <c r="K111"/>
  <c r="BE111"/>
  <c i="6" r="K157"/>
  <c r="BE157"/>
  <c r="K92"/>
  <c r="BE92"/>
  <c r="K105"/>
  <c r="BE105"/>
  <c r="K112"/>
  <c r="BE112"/>
  <c r="BK169"/>
  <c r="BK161"/>
  <c r="K161"/>
  <c r="K67"/>
  <c r="BK108"/>
  <c r="BK104"/>
  <c r="K104"/>
  <c r="K64"/>
  <c r="F39"/>
  <c i="1" r="BF59"/>
  <c i="8" r="BK116"/>
  <c r="F36"/>
  <c i="1" r="BC61"/>
  <c i="2" r="F38"/>
  <c i="1" r="BE55"/>
  <c i="6" r="BK154"/>
  <c i="7" r="K140"/>
  <c r="BE140"/>
  <c r="K185"/>
  <c r="BE185"/>
  <c i="8" r="BK140"/>
  <c r="BK105"/>
  <c r="BK104"/>
  <c r="K104"/>
  <c r="K64"/>
  <c r="K160"/>
  <c r="BE160"/>
  <c i="9" r="F38"/>
  <c i="1" r="BE62"/>
  <c i="2" r="BK219"/>
  <c r="BK102"/>
  <c r="BK300"/>
  <c r="BK214"/>
  <c i="3" r="K89"/>
  <c r="BE89"/>
  <c r="BK105"/>
  <c i="4" r="BK120"/>
  <c r="BK112"/>
  <c r="BK147"/>
  <c r="BK142"/>
  <c r="K142"/>
  <c r="K67"/>
  <c i="5" r="F36"/>
  <c i="1" r="BC58"/>
  <c i="7" r="K36"/>
  <c i="1" r="AY60"/>
  <c i="9" r="K113"/>
  <c r="BE113"/>
  <c r="K126"/>
  <c r="BE126"/>
  <c r="K139"/>
  <c r="BE139"/>
  <c i="2" r="BK229"/>
  <c r="BK308"/>
  <c r="BK303"/>
  <c r="K303"/>
  <c r="K64"/>
  <c r="BK266"/>
  <c r="K36"/>
  <c i="1" r="AY55"/>
  <c i="7" r="BK124"/>
  <c r="K144"/>
  <c r="BE144"/>
  <c i="8" r="BK120"/>
  <c i="9" r="F39"/>
  <c i="1" r="BF62"/>
  <c i="2" r="F39"/>
  <c i="1" r="BF55"/>
  <c i="7" r="K179"/>
  <c r="BE179"/>
  <c i="8" r="BK92"/>
  <c r="K137"/>
  <c r="BE137"/>
  <c r="BK96"/>
  <c r="K185"/>
  <c r="BE185"/>
  <c i="9" r="K135"/>
  <c r="BE135"/>
  <c r="BK115"/>
  <c i="2" r="K294"/>
  <c r="BE294"/>
  <c r="K125"/>
  <c r="BE125"/>
  <c r="BK291"/>
  <c r="BK314"/>
  <c r="K367"/>
  <c r="BE367"/>
  <c i="3" r="K110"/>
  <c r="BE110"/>
  <c i="4" r="K116"/>
  <c r="BE116"/>
  <c r="BK134"/>
  <c r="BK124"/>
  <c r="K124"/>
  <c r="K66"/>
  <c r="K143"/>
  <c r="BE143"/>
  <c r="BK96"/>
  <c r="K138"/>
  <c r="BE138"/>
  <c i="5" r="K128"/>
  <c r="BE128"/>
  <c r="K91"/>
  <c r="BE91"/>
  <c r="K107"/>
  <c r="BE107"/>
  <c r="K100"/>
  <c r="BE100"/>
  <c r="K118"/>
  <c r="BE118"/>
  <c i="6" r="K100"/>
  <c r="BE100"/>
  <c r="K162"/>
  <c r="BE162"/>
  <c i="7" r="K152"/>
  <c r="BE152"/>
  <c r="F37"/>
  <c i="1" r="BD60"/>
  <c i="2" r="K159"/>
  <c r="BE159"/>
  <c r="K92"/>
  <c r="BE92"/>
  <c r="K133"/>
  <c r="BE133"/>
  <c r="K188"/>
  <c r="BE188"/>
  <c r="K209"/>
  <c r="BE209"/>
  <c r="K304"/>
  <c r="BE304"/>
  <c r="K359"/>
  <c r="BE359"/>
  <c r="BK121"/>
  <c r="K185"/>
  <c r="BE185"/>
  <c r="BK237"/>
  <c r="BK241"/>
  <c r="BK224"/>
  <c i="3" r="K101"/>
  <c r="BE101"/>
  <c r="BK123"/>
  <c r="BK122"/>
  <c r="K122"/>
  <c r="K66"/>
  <c i="4" r="F37"/>
  <c i="1" r="BD57"/>
  <c i="7" r="BK105"/>
  <c r="K137"/>
  <c r="BE137"/>
  <c r="BK108"/>
  <c r="K92"/>
  <c r="BE92"/>
  <c r="BK127"/>
  <c r="BK112"/>
  <c r="F38"/>
  <c i="1" r="BE60"/>
  <c i="2" r="K250"/>
  <c r="BE250"/>
  <c r="K363"/>
  <c r="BE363"/>
  <c r="K129"/>
  <c r="BE129"/>
  <c r="K254"/>
  <c r="BE254"/>
  <c r="BK197"/>
  <c r="BK136"/>
  <c i="3" r="K93"/>
  <c r="BE93"/>
  <c i="4" r="F38"/>
  <c i="1" r="BE57"/>
  <c i="5" r="F37"/>
  <c i="1" r="BD58"/>
  <c i="6" r="BK120"/>
  <c r="K127"/>
  <c r="BE127"/>
  <c i="7" r="F36"/>
  <c i="1" r="BC60"/>
  <c i="8" r="K36"/>
  <c i="1" r="AY61"/>
  <c i="2" r="F36"/>
  <c i="1" r="BC55"/>
  <c i="4" r="K36"/>
  <c i="1" r="AY57"/>
  <c i="4" r="BK105"/>
  <c i="5" r="K36"/>
  <c i="1" r="AY58"/>
  <c i="5" r="F38"/>
  <c i="1" r="BE58"/>
  <c i="6" r="K141"/>
  <c r="BE141"/>
  <c i="7" r="F39"/>
  <c i="1" r="BF60"/>
  <c i="8" r="K152"/>
  <c r="BE152"/>
  <c r="K144"/>
  <c r="BE144"/>
  <c i="9" r="K118"/>
  <c r="BE118"/>
  <c r="BK93"/>
  <c r="BK92"/>
  <c r="K92"/>
  <c r="K64"/>
  <c r="K132"/>
  <c r="BE132"/>
  <c i="2" r="K344"/>
  <c r="BE344"/>
  <c r="BK206"/>
  <c r="BK282"/>
  <c r="BK117"/>
  <c i="3" r="K36"/>
  <c i="1" r="AY56"/>
  <c i="4" r="F39"/>
  <c i="1" r="BF57"/>
  <c i="5" r="K115"/>
  <c r="BE115"/>
  <c i="6" r="F36"/>
  <c i="1" r="BC59"/>
  <c i="7" r="K118"/>
  <c r="BE118"/>
  <c r="K172"/>
  <c r="BE172"/>
  <c r="K132"/>
  <c r="BE132"/>
  <c i="8" r="BK124"/>
  <c r="K127"/>
  <c r="BE127"/>
  <c r="BK112"/>
  <c i="9" r="BK104"/>
  <c r="K122"/>
  <c r="BE122"/>
  <c r="K110"/>
  <c r="BE110"/>
  <c r="K129"/>
  <c r="BE129"/>
  <c l="1" r="V90"/>
  <c r="V89"/>
  <c r="X90"/>
  <c r="X89"/>
  <c r="T90"/>
  <c r="T89"/>
  <c i="1" r="AW62"/>
  <c i="9" r="R91"/>
  <c r="R90"/>
  <c r="R89"/>
  <c r="J61"/>
  <c r="K31"/>
  <c i="1" r="AT62"/>
  <c i="6" r="X90"/>
  <c r="X89"/>
  <c i="4" r="R90"/>
  <c r="R89"/>
  <c r="J61"/>
  <c r="K31"/>
  <c i="1" r="AT57"/>
  <c i="4" r="T90"/>
  <c r="T89"/>
  <c i="1" r="AW57"/>
  <c i="3" r="X87"/>
  <c r="X86"/>
  <c i="8" r="T90"/>
  <c r="T89"/>
  <c i="1" r="AW61"/>
  <c i="6" r="T90"/>
  <c r="T89"/>
  <c i="1" r="AW59"/>
  <c i="5" r="T89"/>
  <c r="T88"/>
  <c i="1" r="AW58"/>
  <c i="4" r="X90"/>
  <c r="X89"/>
  <c i="8" r="R90"/>
  <c r="R89"/>
  <c r="J61"/>
  <c r="K31"/>
  <c i="1" r="AT61"/>
  <c i="4" r="V90"/>
  <c r="V89"/>
  <c i="3" r="R87"/>
  <c r="R86"/>
  <c r="J61"/>
  <c r="K31"/>
  <c i="1" r="AT56"/>
  <c i="7" r="V90"/>
  <c r="V89"/>
  <c i="8" r="V90"/>
  <c r="V89"/>
  <c i="7" r="Q90"/>
  <c r="Q89"/>
  <c r="I61"/>
  <c r="K30"/>
  <c i="1" r="AS60"/>
  <c i="2" r="X90"/>
  <c r="X89"/>
  <c i="3" r="Q87"/>
  <c r="Q86"/>
  <c r="I61"/>
  <c r="K30"/>
  <c i="1" r="AS56"/>
  <c i="9" r="Q91"/>
  <c r="Q90"/>
  <c r="Q89"/>
  <c r="I61"/>
  <c r="K30"/>
  <c i="1" r="AS62"/>
  <c i="5" r="Q89"/>
  <c r="I62"/>
  <c i="8" r="X90"/>
  <c r="X89"/>
  <c i="6" r="V90"/>
  <c r="V89"/>
  <c i="5" r="V89"/>
  <c r="V88"/>
  <c i="2" r="R90"/>
  <c r="R89"/>
  <c r="J61"/>
  <c r="K31"/>
  <c i="1" r="AT55"/>
  <c i="4" r="Q90"/>
  <c r="I62"/>
  <c i="7" r="T90"/>
  <c r="T89"/>
  <c i="1" r="AW60"/>
  <c i="6" r="R90"/>
  <c r="J62"/>
  <c i="2" r="V90"/>
  <c r="V89"/>
  <c r="Q90"/>
  <c r="Q89"/>
  <c r="I61"/>
  <c r="K30"/>
  <c i="1" r="AS55"/>
  <c i="5" r="X89"/>
  <c r="X88"/>
  <c i="7" r="R90"/>
  <c r="R89"/>
  <c r="J61"/>
  <c r="K31"/>
  <c i="1" r="AT60"/>
  <c i="2" r="T90"/>
  <c r="T89"/>
  <c i="1" r="AW55"/>
  <c i="8" r="BK164"/>
  <c r="K164"/>
  <c r="K67"/>
  <c i="2" r="J63"/>
  <c i="3" r="J63"/>
  <c i="4" r="J63"/>
  <c i="9" r="J64"/>
  <c i="2" r="I63"/>
  <c i="5" r="I63"/>
  <c r="R89"/>
  <c r="R88"/>
  <c r="J61"/>
  <c r="K31"/>
  <c i="1" r="AT58"/>
  <c i="6" r="J63"/>
  <c i="7" r="I63"/>
  <c i="8" r="Q90"/>
  <c r="I62"/>
  <c i="3" r="I63"/>
  <c i="5" r="BK89"/>
  <c r="K89"/>
  <c r="K62"/>
  <c i="6" r="Q90"/>
  <c r="Q89"/>
  <c r="I61"/>
  <c r="K30"/>
  <c i="1" r="AS59"/>
  <c i="8" r="J63"/>
  <c i="9" r="I64"/>
  <c r="BK91"/>
  <c r="K91"/>
  <c r="K63"/>
  <c i="4" r="I63"/>
  <c i="7" r="J63"/>
  <c i="6" r="BK131"/>
  <c r="K131"/>
  <c r="K66"/>
  <c i="8" r="BK131"/>
  <c r="K131"/>
  <c r="K66"/>
  <c i="3" r="BK104"/>
  <c r="K104"/>
  <c r="K65"/>
  <c i="6" r="BK111"/>
  <c r="K111"/>
  <c r="K65"/>
  <c i="8" r="BK111"/>
  <c r="K111"/>
  <c r="K65"/>
  <c i="2" r="BK91"/>
  <c r="BK90"/>
  <c r="K90"/>
  <c r="K62"/>
  <c i="4" r="BK91"/>
  <c r="K91"/>
  <c r="K63"/>
  <c i="7" r="BK104"/>
  <c r="K104"/>
  <c r="K64"/>
  <c r="BK111"/>
  <c r="K111"/>
  <c r="K65"/>
  <c i="2" r="BK313"/>
  <c r="K313"/>
  <c r="K65"/>
  <c i="4" r="BK104"/>
  <c r="K104"/>
  <c r="K64"/>
  <c i="8" r="BK91"/>
  <c r="K91"/>
  <c r="K63"/>
  <c i="9" r="BK101"/>
  <c r="K101"/>
  <c r="K66"/>
  <c i="4" r="BK111"/>
  <c r="K111"/>
  <c r="K65"/>
  <c i="1" r="BE54"/>
  <c r="W32"/>
  <c i="6" r="K35"/>
  <c i="1" r="AX59"/>
  <c r="AV59"/>
  <c i="3" r="K35"/>
  <c i="1" r="AX56"/>
  <c r="AV56"/>
  <c i="5" r="K35"/>
  <c i="1" r="AX58"/>
  <c r="AV58"/>
  <c r="BF54"/>
  <c r="W33"/>
  <c r="BD54"/>
  <c r="AZ54"/>
  <c i="9" r="F35"/>
  <c i="1" r="BB62"/>
  <c i="4" r="K35"/>
  <c i="1" r="AX57"/>
  <c r="AV57"/>
  <c i="8" r="F35"/>
  <c i="1" r="BB61"/>
  <c i="2" r="K35"/>
  <c i="1" r="AX55"/>
  <c r="AV55"/>
  <c i="2" r="F35"/>
  <c i="1" r="BB55"/>
  <c i="3" r="F35"/>
  <c i="1" r="BB56"/>
  <c i="6" r="F35"/>
  <c i="1" r="BB59"/>
  <c i="7" r="K35"/>
  <c i="1" r="AX60"/>
  <c r="AV60"/>
  <c i="7" r="F35"/>
  <c i="1" r="BB60"/>
  <c i="5" r="F35"/>
  <c i="1" r="BB58"/>
  <c r="BC54"/>
  <c r="W30"/>
  <c i="4" r="F35"/>
  <c i="1" r="BB57"/>
  <c i="8" r="K35"/>
  <c i="1" r="AX61"/>
  <c r="AV61"/>
  <c i="9" r="K35"/>
  <c i="1" r="AX62"/>
  <c r="AV62"/>
  <c i="7" l="1" r="BK90"/>
  <c r="K90"/>
  <c r="K62"/>
  <c i="3" r="BK87"/>
  <c r="K87"/>
  <c r="K62"/>
  <c i="6" r="BK90"/>
  <c r="K90"/>
  <c r="K62"/>
  <c i="2" r="I62"/>
  <c i="4" r="BK90"/>
  <c r="K90"/>
  <c r="K62"/>
  <c i="5" r="J62"/>
  <c i="8" r="Q89"/>
  <c r="I61"/>
  <c r="K30"/>
  <c i="1" r="AS61"/>
  <c i="7" r="J62"/>
  <c i="8" r="BK90"/>
  <c r="K90"/>
  <c r="K62"/>
  <c i="9" r="J63"/>
  <c i="3" r="J62"/>
  <c i="4" r="J62"/>
  <c r="Q89"/>
  <c r="I61"/>
  <c r="K30"/>
  <c i="1" r="AS57"/>
  <c i="5" r="Q88"/>
  <c r="I61"/>
  <c r="K30"/>
  <c i="1" r="AS58"/>
  <c i="6" r="I62"/>
  <c r="R89"/>
  <c r="J61"/>
  <c r="K31"/>
  <c i="1" r="AT59"/>
  <c i="7" r="I62"/>
  <c i="2" r="K91"/>
  <c r="K63"/>
  <c i="8" r="J62"/>
  <c i="9" r="I62"/>
  <c r="I63"/>
  <c r="BK90"/>
  <c r="K90"/>
  <c r="K62"/>
  <c i="2" r="J62"/>
  <c i="3" r="I62"/>
  <c i="2" r="BK89"/>
  <c r="K89"/>
  <c r="K61"/>
  <c i="5" r="BK88"/>
  <c r="K88"/>
  <c r="K61"/>
  <c i="9" r="J62"/>
  <c i="1" r="AT54"/>
  <c r="BB54"/>
  <c r="W29"/>
  <c r="AY54"/>
  <c r="AK30"/>
  <c r="BA54"/>
  <c r="W31"/>
  <c r="AW54"/>
  <c i="3" l="1" r="BK86"/>
  <c r="K86"/>
  <c i="6" r="BK89"/>
  <c r="K89"/>
  <c i="7" r="BK89"/>
  <c r="K89"/>
  <c r="K61"/>
  <c i="9" r="BK89"/>
  <c r="K89"/>
  <c r="K61"/>
  <c i="8" r="BK89"/>
  <c r="K89"/>
  <c i="4" r="BK89"/>
  <c r="K89"/>
  <c r="K61"/>
  <c i="5" r="K32"/>
  <c i="1" r="AG58"/>
  <c i="6" r="K32"/>
  <c i="1" r="AG59"/>
  <c r="AX54"/>
  <c r="AK29"/>
  <c i="8" r="K32"/>
  <c i="1" r="AG61"/>
  <c r="AS54"/>
  <c i="2" r="K32"/>
  <c i="1" r="AG55"/>
  <c r="AN55"/>
  <c i="3" r="K32"/>
  <c i="1" r="AG56"/>
  <c i="2" l="1" r="K41"/>
  <c i="3" r="K41"/>
  <c i="6" r="K41"/>
  <c i="8" r="K41"/>
  <c r="K61"/>
  <c i="3" r="K61"/>
  <c i="6" r="K61"/>
  <c i="5" r="K41"/>
  <c i="1" r="AN59"/>
  <c r="AN56"/>
  <c r="AN58"/>
  <c r="AN61"/>
  <c i="7" r="K32"/>
  <c i="1" r="AG60"/>
  <c i="9" r="K32"/>
  <c i="1" r="AG62"/>
  <c r="AV54"/>
  <c i="4" r="K32"/>
  <c i="1" r="AG57"/>
  <c i="7" l="1" r="K41"/>
  <c i="4" r="K41"/>
  <c i="9" r="K41"/>
  <c i="1" r="AN57"/>
  <c r="AN60"/>
  <c r="AN62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<sst xmlns="http://schemas.openxmlformats.org/spreadsheetml/2006/main">
  <si>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</si>
  <si>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</si>
  <si>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</si>
  <si>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</si>
  <si>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</si>
  <si>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</si>
  <si>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{f0e304d5-aa60-42e0-a8f1-365bf9c73423}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</si>
  <si>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</si>
  <si>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</si>
  <si>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</si>
  <si>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</si>
  <si>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</si>
  <si>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</si>
  <si>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</si>
  <si>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</si>
  <si>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105-3374-24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</si>
  <si>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</si>
  <si>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</si>
  <si>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Rusava, Holešov km 15,220 - 16,270, oprava opevnění a stupňů, odstranění nánosu</t>
  </si>
  <si>
    <t>KSO:</t>
  </si>
  <si>
    <t/>
  </si>
  <si>
    <t>CC-CZ:</t>
  </si>
  <si>
    <t>Místo:</t>
  </si>
  <si>
    <t>Holešov</t>
  </si>
  <si>
    <t>Datum:</t>
  </si>
  <si>
    <t>24. 4. 2024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</si>
  <si>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</si>
  <si>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</si>
  <si>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</si>
  <si>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</si>
  <si>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</si>
  <si>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</si>
  <si>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</si>
  <si>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</si>
  <si>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Ing. Ondřej Špaček</t>
  </si>
  <si>
    <t>Zpracovatel:</t>
  </si>
  <si>
    <t>41601483</t>
  </si>
  <si>
    <t>AGROPROJEKT PSO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</si>
  <si>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</si>
  <si>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</si>
  <si>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</si>
  <si>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</si>
  <si>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</si>
  <si>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</si>
  <si>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</si>
  <si>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</si>
  <si>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</si>
  <si>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</si>
  <si>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</si>
  <si>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</si>
  <si>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</si>
  <si>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</si>
  <si>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</si>
  <si>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</si>
  <si>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</si>
  <si>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</si>
  <si>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</si>
  <si>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</si>
  <si>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</si>
  <si>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</si>
  <si>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</si>
  <si>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</si>
  <si>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</si>
  <si>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</si>
  <si>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</si>
  <si>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</si>
  <si>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</si>
  <si>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</si>
  <si>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</si>
  <si>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</si>
  <si>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</si>
  <si>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</si>
  <si>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</si>
  <si>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</si>
  <si>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</si>
  <si>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</si>
  <si>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</si>
  <si>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</si>
  <si>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</si>
  <si>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</si>
  <si>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</si>
  <si>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105-3374-24-0</t>
  </si>
  <si>
    <t>Tok Rusava</t>
  </si>
  <si>
    <t>STA</t>
  </si>
  <si>
    <t>1</t>
  </si>
  <si>
    <t>{074ec372-fdb1-4354-84b3-55b722985fd8}</t>
  </si>
  <si>
    <t>2</t>
  </si>
  <si>
    <t>105-3374-24-1</t>
  </si>
  <si>
    <t>Objekt1</t>
  </si>
  <si>
    <t>{a3833e1a-e50b-44e4-8b37-7be259e037ee}</t>
  </si>
  <si>
    <t>105-3374-24-2</t>
  </si>
  <si>
    <t>Objekt2</t>
  </si>
  <si>
    <t>{bf7e39c5-158b-46f8-93fe-5dc05bd6dbcf}</t>
  </si>
  <si>
    <t>105-3374-24-3</t>
  </si>
  <si>
    <t>Objekt3</t>
  </si>
  <si>
    <t>{6f044c75-ae84-4290-9287-3d4fb59c93c0}</t>
  </si>
  <si>
    <t>105-3374-24-4</t>
  </si>
  <si>
    <t>Objekt4</t>
  </si>
  <si>
    <t>{04d1da3d-15de-4f42-9fb2-da59b9baee33}</t>
  </si>
  <si>
    <t>105-3374-24-5</t>
  </si>
  <si>
    <t>Objekt5</t>
  </si>
  <si>
    <t>{8a47e60e-8878-4f20-9ba1-0a14f31d83d7}</t>
  </si>
  <si>
    <t>105-3374-24-6</t>
  </si>
  <si>
    <t>Objekt6</t>
  </si>
  <si>
    <t>{1b23fcad-8be7-4549-b2ef-58ba19ee092b}</t>
  </si>
  <si>
    <t>105-3374-24-VRN</t>
  </si>
  <si>
    <t>Vedlejší rozpočtové náklady</t>
  </si>
  <si>
    <t>VON</t>
  </si>
  <si>
    <t>{f6c83c22-1c16-47ee-867b-b28e22a115ea}</t>
  </si>
  <si>
    <t>KRYCÍ LIST SOUPISU PRACÍ</t>
  </si>
  <si>
    <t>Objekt:</t>
  </si>
  <si>
    <t>105-3374-24-0 - Tok Rusava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</si>
  <si>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</si>
  <si>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</si>
  <si>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</si>
  <si>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</si>
  <si>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</si>
  <si>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</si>
  <si>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</si>
  <si>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</si>
  <si>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</si>
  <si>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</si>
  <si>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</si>
  <si>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</si>
  <si>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</si>
  <si>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</si>
  <si>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</si>
  <si>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</si>
  <si>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</si>
  <si>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</si>
  <si>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</si>
  <si>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</si>
  <si>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</si>
  <si>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</si>
  <si>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</si>
  <si>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</si>
  <si>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</si>
  <si>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</si>
  <si>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</si>
  <si>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</si>
  <si>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</si>
  <si>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</si>
  <si>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</si>
  <si>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</si>
  <si>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</si>
  <si>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</si>
  <si>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</si>
  <si>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</si>
  <si>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</si>
  <si>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</si>
  <si>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111103203</t>
  </si>
  <si>
    <t>Kosení ve vegetačním období travního porostu hustého</t>
  </si>
  <si>
    <t>ha</t>
  </si>
  <si>
    <t>CS ÚRS 2024 02</t>
  </si>
  <si>
    <t>4</t>
  </si>
  <si>
    <t>1296424810</t>
  </si>
  <si>
    <t>PP</t>
  </si>
  <si>
    <t>Kosení travin a vodních rostlin ve vegetačním období travního porostu hustého</t>
  </si>
  <si>
    <t>Online PSC</t>
  </si>
  <si>
    <t>https://podminky.urs.cz/item/CS_URS_2024_02/111103203</t>
  </si>
  <si>
    <t>VV</t>
  </si>
  <si>
    <t>"LB - 2 m rovina + 8 m svah" (2+8)*1050/10000</t>
  </si>
  <si>
    <t>"PB - 2 m rovina + 4-10 m svah" (2*1050+10*550+5*500)/10000</t>
  </si>
  <si>
    <t>Součet</t>
  </si>
  <si>
    <t>111103213</t>
  </si>
  <si>
    <t>Kosení ve vegetačním období divokého porostu hustého</t>
  </si>
  <si>
    <t>-1638797292</t>
  </si>
  <si>
    <t>Kosení travin a vodních rostlin ve vegetačním období divokého porostu hustého</t>
  </si>
  <si>
    <t>https://podminky.urs.cz/item/CS_URS_2024_02/111103213</t>
  </si>
  <si>
    <t>"Odstranění porostu rostoucího ze sedimentu" 1050*5/10000</t>
  </si>
  <si>
    <t>3</t>
  </si>
  <si>
    <t>111251202</t>
  </si>
  <si>
    <t>Odstranění křovin a stromů průměru kmene do 100 mm i s kořeny sklonu terénu přes 1:5 z celkové plochy přes 100 do 500 m2 strojně</t>
  </si>
  <si>
    <t>m2</t>
  </si>
  <si>
    <t>-2095287909</t>
  </si>
  <si>
    <t>Odstranění křovin a stromů s odstraněním kořenů strojně průměru kmene do 100 mm v rovině nebo ve svahu sklonu terénu přes 1:5, při celkové ploše přes 100 do 500 m2</t>
  </si>
  <si>
    <t>https://podminky.urs.cz/item/CS_URS_2024_02/111251202</t>
  </si>
  <si>
    <t>112101101</t>
  </si>
  <si>
    <t>Odstranění stromů listnatých průměru kmene přes 100 do 300 mm</t>
  </si>
  <si>
    <t>kus</t>
  </si>
  <si>
    <t>1688275544</t>
  </si>
  <si>
    <t>Odstranění stromů s odřezáním kmene a s odvětvením listnatých, průměru kmene přes 100 do 300 mm</t>
  </si>
  <si>
    <t>https://podminky.urs.cz/item/CS_URS_2024_02/112101101</t>
  </si>
  <si>
    <t>P</t>
  </si>
  <si>
    <t>Poznámka k položce:_x000d_
Včetně pokrácení kmene na části o délce 4 m.</t>
  </si>
  <si>
    <t>5</t>
  </si>
  <si>
    <t>112101102</t>
  </si>
  <si>
    <t>Odstranění stromů listnatých průměru kmene přes 300 do 500 mm</t>
  </si>
  <si>
    <t>-1235274939</t>
  </si>
  <si>
    <t>Odstranění stromů s odřezáním kmene a s odvětvením listnatých, průměru kmene přes 300 do 500 mm</t>
  </si>
  <si>
    <t>https://podminky.urs.cz/item/CS_URS_2024_02/112101102</t>
  </si>
  <si>
    <t>6</t>
  </si>
  <si>
    <t>112101103</t>
  </si>
  <si>
    <t>Odstranění stromů listnatých průměru kmene přes 500 do 700 mm</t>
  </si>
  <si>
    <t>-1625134812</t>
  </si>
  <si>
    <t>Odstranění stromů s odřezáním kmene a s odvětvením listnatých, průměru kmene přes 500 do 700 mm</t>
  </si>
  <si>
    <t>https://podminky.urs.cz/item/CS_URS_2024_02/112101103</t>
  </si>
  <si>
    <t>7</t>
  </si>
  <si>
    <t>112101104</t>
  </si>
  <si>
    <t>Odstranění stromů listnatých průměru kmene přes 700 do 900 mm</t>
  </si>
  <si>
    <t>-638746145</t>
  </si>
  <si>
    <t>Odstranění stromů s odřezáním kmene a s odvětvením listnatých, průměru kmene přes 700 do 900 mm</t>
  </si>
  <si>
    <t>https://podminky.urs.cz/item/CS_URS_2024_02/112101104</t>
  </si>
  <si>
    <t>8</t>
  </si>
  <si>
    <t>112155115</t>
  </si>
  <si>
    <t>Štěpkování stromků a větví v zapojeném porostu průměru kmene do 300 mm s naložením</t>
  </si>
  <si>
    <t>-871325129</t>
  </si>
  <si>
    <t>Štěpkování s naložením na dopravní prostředek a odvozem do 20 km stromků a větví v zapojeném porostu, průměru kmene do 300 mm</t>
  </si>
  <si>
    <t>https://podminky.urs.cz/item/CS_URS_2024_02/112155115</t>
  </si>
  <si>
    <t>Poznámka k položce:_x000d_
Větve budou selektovány na palivové dříví nebo na štěpku, na základě minimálního požadovaného průměru pro palivo ze strany stavebníka.</t>
  </si>
  <si>
    <t>9</t>
  </si>
  <si>
    <t>112155121</t>
  </si>
  <si>
    <t>Štěpkování stromků a větví v zapojeném porostu průměru kmene přes 300 do 500 mm s naložením</t>
  </si>
  <si>
    <t>-2013651609</t>
  </si>
  <si>
    <t>Štěpkování s naložením na dopravní prostředek a odvozem do 20 km stromků a větví v zapojeném porostu, průměru kmene přes 300 do 500 mm</t>
  </si>
  <si>
    <t>https://podminky.urs.cz/item/CS_URS_2024_02/112155121</t>
  </si>
  <si>
    <t>10</t>
  </si>
  <si>
    <t>112155125</t>
  </si>
  <si>
    <t>Štěpkování stromků a větví v zapojeném porostu průměru kmene přes 500 do 700 mm s naložením</t>
  </si>
  <si>
    <t>-2051673084</t>
  </si>
  <si>
    <t>Štěpkování s naložením na dopravní prostředek a odvozem do 20 km stromků a větví v zapojeném porostu, průměru kmene přes 500 do 700 mm</t>
  </si>
  <si>
    <t>https://podminky.urs.cz/item/CS_URS_2024_02/112155125</t>
  </si>
  <si>
    <t>11</t>
  </si>
  <si>
    <t>112155311</t>
  </si>
  <si>
    <t>Štěpkování keřového porostu středně hustého s naložením</t>
  </si>
  <si>
    <t>-1539292435</t>
  </si>
  <si>
    <t>Štěpkování s naložením na dopravní prostředek a odvozem do 20 km keřového porostu středně hustého</t>
  </si>
  <si>
    <t>https://podminky.urs.cz/item/CS_URS_2024_02/112155311</t>
  </si>
  <si>
    <t>112251101</t>
  </si>
  <si>
    <t>Odstranění pařezů průměru přes 100 do 300 mm</t>
  </si>
  <si>
    <t>1638690594</t>
  </si>
  <si>
    <t>Odstranění pařezů strojně s jejich vykopáním nebo vytrháním průměru přes 100 do 300 mm</t>
  </si>
  <si>
    <t>https://podminky.urs.cz/item/CS_URS_2024_02/112251101</t>
  </si>
  <si>
    <t>Poznámka k položce:_x000d_
Počet pařezů záměrně neodpovídá počtům odstraňovaných stromů o stejném průměru. Řada stromů má pařezy větší (zejména vícekmeny, kterým byly v minulosti odstraněny výmladky). Dále byly k odstranění připočteny pařezy ponechané po dřívějším kácení.</t>
  </si>
  <si>
    <t>62+20</t>
  </si>
  <si>
    <t>13</t>
  </si>
  <si>
    <t>112251102</t>
  </si>
  <si>
    <t>Odstranění pařezů průměru přes 300 do 500 mm</t>
  </si>
  <si>
    <t>1060471603</t>
  </si>
  <si>
    <t>Odstranění pařezů strojně s jejich vykopáním nebo vytrháním průměru přes 300 do 500 mm</t>
  </si>
  <si>
    <t>https://podminky.urs.cz/item/CS_URS_2024_02/112251102</t>
  </si>
  <si>
    <t>14+10</t>
  </si>
  <si>
    <t>14</t>
  </si>
  <si>
    <t>112251103</t>
  </si>
  <si>
    <t>Odstranění pařezů průměru přes 500 do 700 mm</t>
  </si>
  <si>
    <t>1317711101</t>
  </si>
  <si>
    <t>Odstranění pařezů strojně s jejich vykopáním nebo vytrháním průměru přes 500 do 700 mm</t>
  </si>
  <si>
    <t>https://podminky.urs.cz/item/CS_URS_2024_02/112251103</t>
  </si>
  <si>
    <t>22+10</t>
  </si>
  <si>
    <t>15</t>
  </si>
  <si>
    <t>112251104</t>
  </si>
  <si>
    <t>Odstranění pařezů průměru přes 700 do 900 mm</t>
  </si>
  <si>
    <t>1794527881</t>
  </si>
  <si>
    <t>Odstranění pařezů strojně s jejich vykopáním nebo vytrháním průměru přes 700 do 900 mm</t>
  </si>
  <si>
    <t>https://podminky.urs.cz/item/CS_URS_2024_02/112251104</t>
  </si>
  <si>
    <t>Poznámka k položce:_x000d_
Počet pařezů záměrně neodpovídá počtům odstraňovaných stromů o stejném průměru. Řada stromů má pařezy větší (zejména vícekmeny, kterým byly v minulosti odstraněny výmladky).</t>
  </si>
  <si>
    <t>16</t>
  </si>
  <si>
    <t>112251105</t>
  </si>
  <si>
    <t>Odstranění pařezů průměru přes 900 do 1100 mm</t>
  </si>
  <si>
    <t>1892182751</t>
  </si>
  <si>
    <t>Odstranění pařezů strojně s jejich vykopáním nebo vytrháním průměru přes 900 do 1100 mm</t>
  </si>
  <si>
    <t>https://podminky.urs.cz/item/CS_URS_2024_02/112251105</t>
  </si>
  <si>
    <t>17</t>
  </si>
  <si>
    <t>112251107</t>
  </si>
  <si>
    <t>Odstranění pařezů průměru přes 1100 do 1300 mm</t>
  </si>
  <si>
    <t>-67086075</t>
  </si>
  <si>
    <t>Odstranění pařezů strojně s jejich vykopáním nebo vytrháním průměru přes 1100 do 1300 mm</t>
  </si>
  <si>
    <t>https://podminky.urs.cz/item/CS_URS_2024_02/112251107</t>
  </si>
  <si>
    <t>18</t>
  </si>
  <si>
    <t>114203103</t>
  </si>
  <si>
    <t>Rozebrání dlažeb z lomového kamene nebo betonových tvárnic do cementové malty</t>
  </si>
  <si>
    <t>m3</t>
  </si>
  <si>
    <t>-2026557643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</si>
  <si>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</si>
  <si>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https://podminky.urs.cz/item/CS_URS_2024_02/114203103</t>
  </si>
  <si>
    <t>Poznámka k položce:_x000d_
Rozebrání opevnění v místě kácených stromů vyrůstajících přímo z dlažby, pro potřeby odstranění pařezu a řádné zhutnění jámy po pařezu. Bez naložení na dopravní prostředek, bude zpětně využito k dodláždění.</t>
  </si>
  <si>
    <t>(82+24+32+12+2+4)+2*0,3</t>
  </si>
  <si>
    <t>19</t>
  </si>
  <si>
    <t>129153101</t>
  </si>
  <si>
    <t>Čištění otevřených koryt vodotečí šíře dna do 5 m hl do 2,5 m v hornině třídy těžitelnosti I skupiny 1 a 2 strojně</t>
  </si>
  <si>
    <t>-2128081562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</si>
  <si>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</si>
  <si>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https://podminky.urs.cz/item/CS_URS_2024_02/129153101</t>
  </si>
  <si>
    <t>Poznámka k položce:_x000d_
Včetně modelace kynety.</t>
  </si>
  <si>
    <t>20</t>
  </si>
  <si>
    <t>132151891</t>
  </si>
  <si>
    <t>Příplatek za hloubení rýh pod vodou š do 2000 mm pro LTM v hornině třídy těžitelnosti I skupiny 1 a 2</t>
  </si>
  <si>
    <t>1483658057</t>
  </si>
  <si>
    <t>Hloubení rýh šířky přes 800 do 2 000 mm pro lesnicko-technické meliorace strojně zapažených i nezapažených, s urovnáním dna do předepsaného profilu a spádu Příplatek k cenám za hloubení rýh v tekoucí vodě při lesnicko-technických melioracích (LTM) v hornině třídy těžitelnosti I skupiny 1 a 2</t>
  </si>
  <si>
    <t>https://podminky.urs.cz/item/CS_URS_2024_02/132151891</t>
  </si>
  <si>
    <t>"Modelace kynety" 1200*1,5*0,2</t>
  </si>
  <si>
    <t>162201404</t>
  </si>
  <si>
    <t>Vodorovné přemístění větví stromů listnatých do 1 km D kmene přes 700 do 900 mm</t>
  </si>
  <si>
    <t>-2139317157</t>
  </si>
  <si>
    <t>Vodorovné přemístění větví, kmenů nebo pařezů s naložením, složením a dopravou do 1000 m větví stromů listnatých, průměru kmene přes 700 do 900 mm</t>
  </si>
  <si>
    <t>https://podminky.urs.cz/item/CS_URS_2024_02/162201404</t>
  </si>
  <si>
    <t>22</t>
  </si>
  <si>
    <t>162201411</t>
  </si>
  <si>
    <t>Vodorovné přemístění kmenů stromů listnatých do 1 km D kmene přes 100 do 300 mm</t>
  </si>
  <si>
    <t>-1924590001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</si>
  <si>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</si>
  <si>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</si>
  <si>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23</t>
  </si>
  <si>
    <t>162201412</t>
  </si>
  <si>
    <t>Vodorovné přemístění kmenů stromů listnatých do 1 km D kmene přes 300 do 500 mm</t>
  </si>
  <si>
    <t>785742241</t>
  </si>
  <si>
    <t>Vodorovné přemístění větví, kmenů nebo pařezů s naložením, složením a dopravou do 1000 m kmenů stromů listnatých, průměru přes 300 do 500 mm</t>
  </si>
  <si>
    <t>https://podminky.urs.cz/item/CS_URS_2024_02/162201412</t>
  </si>
  <si>
    <t>24</t>
  </si>
  <si>
    <t>162201413</t>
  </si>
  <si>
    <t>Vodorovné přemístění kmenů stromů listnatých do 1 km D kmene přes 500 do 700 mm</t>
  </si>
  <si>
    <t>-711511643</t>
  </si>
  <si>
    <t>Vodorovné přemístění větví, kmenů nebo pařezů s naložením, složením a dopravou do 1000 m kmenů stromů listnatých, průměru přes 500 do 700 mm</t>
  </si>
  <si>
    <t>https://podminky.urs.cz/item/CS_URS_2024_02/162201413</t>
  </si>
  <si>
    <t>25</t>
  </si>
  <si>
    <t>162201414</t>
  </si>
  <si>
    <t>Vodorovné přemístění kmenů stromů listnatých do 1 km D kmene přes 700 do 900 mm</t>
  </si>
  <si>
    <t>-1413005972</t>
  </si>
  <si>
    <t>Vodorovné přemístění větví, kmenů nebo pařezů s naložením, složením a dopravou do 1000 m kmenů stromů listnatých, průměru přes 700 do 900 mm</t>
  </si>
  <si>
    <t>https://podminky.urs.cz/item/CS_URS_2024_02/162201414</t>
  </si>
  <si>
    <t>26</t>
  </si>
  <si>
    <t>162201421</t>
  </si>
  <si>
    <t>Vodorovné přemístění pařezů do 1 km D přes 100 do 300 mm</t>
  </si>
  <si>
    <t>1773125845</t>
  </si>
  <si>
    <t>Vodorovné přemístění větví, kmenů nebo pařezů s naložením, složením a dopravou do 1000 m pařezů kmenů, průměru přes 100 do 300 mm</t>
  </si>
  <si>
    <t>https://podminky.urs.cz/item/CS_URS_2024_02/162201421</t>
  </si>
  <si>
    <t>27</t>
  </si>
  <si>
    <t>162201422</t>
  </si>
  <si>
    <t>Vodorovné přemístění pařezů do 1 km D přes 300 do 500 mm</t>
  </si>
  <si>
    <t>1891488453</t>
  </si>
  <si>
    <t>Vodorovné přemístění větví, kmenů nebo pařezů s naložením, složením a dopravou do 1000 m pařezů kmenů, průměru přes 300 do 500 mm</t>
  </si>
  <si>
    <t>https://podminky.urs.cz/item/CS_URS_2024_02/162201422</t>
  </si>
  <si>
    <t>28</t>
  </si>
  <si>
    <t>162201423</t>
  </si>
  <si>
    <t>Vodorovné přemístění pařezů do 1 km D přes 500 do 700 mm</t>
  </si>
  <si>
    <t>-938711118</t>
  </si>
  <si>
    <t>Vodorovné přemístění větví, kmenů nebo pařezů s naložením, složením a dopravou do 1000 m pařezů kmenů, průměru přes 500 do 700 mm</t>
  </si>
  <si>
    <t>https://podminky.urs.cz/item/CS_URS_2024_02/162201423</t>
  </si>
  <si>
    <t>29</t>
  </si>
  <si>
    <t>162201424</t>
  </si>
  <si>
    <t>Vodorovné přemístění pařezů do 1 km D přes 700 do 900 mm</t>
  </si>
  <si>
    <t>-1269068833</t>
  </si>
  <si>
    <t>Vodorovné přemístění větví, kmenů nebo pařezů s naložením, složením a dopravou do 1000 m pařezů kmenů, průměru přes 700 do 900 mm</t>
  </si>
  <si>
    <t>https://podminky.urs.cz/item/CS_URS_2024_02/162201424</t>
  </si>
  <si>
    <t>30</t>
  </si>
  <si>
    <t>162201520</t>
  </si>
  <si>
    <t>Vodorovné přemístění pařezů do 1 km D přes 900 do 1100 mm</t>
  </si>
  <si>
    <t>831879664</t>
  </si>
  <si>
    <t>Vodorovné přemístění větví, kmenů nebo pařezů s naložením, složením a dopravou do 1000 m pařezů kmenů, průměru přes 900 do 1100 mm</t>
  </si>
  <si>
    <t>https://podminky.urs.cz/item/CS_URS_2024_02/162201520</t>
  </si>
  <si>
    <t>31</t>
  </si>
  <si>
    <t>162201521</t>
  </si>
  <si>
    <t>Vodorovné přemístění pařezů do 1 km D přes 1100 do 1300 mm</t>
  </si>
  <si>
    <t>1216039752</t>
  </si>
  <si>
    <t>Vodorovné přemístění větví, kmenů nebo pařezů s naložením, složením a dopravou do 1000 m pařezů kmenů, průměru přes 1100 do 1300 mm</t>
  </si>
  <si>
    <t>https://podminky.urs.cz/item/CS_URS_2024_02/162201521</t>
  </si>
  <si>
    <t>32</t>
  </si>
  <si>
    <t>162301971</t>
  </si>
  <si>
    <t>Příplatek k vodorovnému přemístění pařezů D přes 100 do 300 mm ZKD 1 km</t>
  </si>
  <si>
    <t>259479780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</si>
  <si>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</si>
  <si>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https://podminky.urs.cz/item/CS_URS_2024_02/162301971</t>
  </si>
  <si>
    <t>Poznámka k položce:_x000d_
Uvažován závoz na skládku Bystřice, dojezdová vzdálenost 15 km.</t>
  </si>
  <si>
    <t>82*14</t>
  </si>
  <si>
    <t>33</t>
  </si>
  <si>
    <t>162301972</t>
  </si>
  <si>
    <t>Příplatek k vodorovnému přemístění pařezů D přes 300 do 500 mm ZKD 1 km</t>
  </si>
  <si>
    <t>1922855015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</si>
  <si>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</si>
  <si>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https://podminky.urs.cz/item/CS_URS_2024_02/162301972</t>
  </si>
  <si>
    <t>24*14</t>
  </si>
  <si>
    <t>34</t>
  </si>
  <si>
    <t>162301973</t>
  </si>
  <si>
    <t>Příplatek k vodorovnému přemístění pařezů D přes 500 do 700 mm ZKD 1 km</t>
  </si>
  <si>
    <t>1674560521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</si>
  <si>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</si>
  <si>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https://podminky.urs.cz/item/CS_URS_2024_02/162301973</t>
  </si>
  <si>
    <t>32*14</t>
  </si>
  <si>
    <t>35</t>
  </si>
  <si>
    <t>162301974</t>
  </si>
  <si>
    <t>Příplatek k vodorovnému přemístění pařezů D přes 700 do 900 mm ZKD 1 km</t>
  </si>
  <si>
    <t>-1289723999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</si>
  <si>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</si>
  <si>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https://podminky.urs.cz/item/CS_URS_2024_02/162301974</t>
  </si>
  <si>
    <t>12*14</t>
  </si>
  <si>
    <t>36</t>
  </si>
  <si>
    <t>162301975</t>
  </si>
  <si>
    <t>Příplatek k vodorovnému přemístění pařezů D přes 900 do 1100 mm ZKD 1 km</t>
  </si>
  <si>
    <t>789231779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</si>
  <si>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</si>
  <si>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https://podminky.urs.cz/item/CS_URS_2024_02/162301975</t>
  </si>
  <si>
    <t>2*14</t>
  </si>
  <si>
    <t>37</t>
  </si>
  <si>
    <t>162301976</t>
  </si>
  <si>
    <t>Příplatek k vodorovnému přemístění pařezů D přes 1100 do 1300 mm ZKD 1 km</t>
  </si>
  <si>
    <t>1513181311</t>
  </si>
  <si>
    <t>Vodorovné přemístění větví, kmenů nebo pařezů s naložením, složením a dopravou Příplatek k cenám za každých dalších i započatých 1000 m přes 1000 m pařezů kmenů, průměru přes 1100 do 1300 mm</t>
  </si>
  <si>
    <t>https://podminky.urs.cz/item/CS_URS_2024_02/162301976</t>
  </si>
  <si>
    <t>4*14</t>
  </si>
  <si>
    <t>38</t>
  </si>
  <si>
    <t>162351103</t>
  </si>
  <si>
    <t>Vodorovné přemístění přes 50 do 500 m výkopku/sypaniny z horniny třídy těžitelnosti I skupiny 1 až 3</t>
  </si>
  <si>
    <t>-951239298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</si>
  <si>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</si>
  <si>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</si>
  <si>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Poznámka k položce:_x000d_
Přemístění sedimentu určeného k dosypání vymletých úseků dna koryta.</t>
  </si>
  <si>
    <t>39</t>
  </si>
  <si>
    <t>162651111</t>
  </si>
  <si>
    <t>Vodorovné přemístění přes 3 000 do 4000 m výkopku/sypaniny z horniny třídy těžitelnosti I skupiny 1 až 3</t>
  </si>
  <si>
    <t>-1999214005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</si>
  <si>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</si>
  <si>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https://podminky.urs.cz/item/CS_URS_2024_02/162651111</t>
  </si>
  <si>
    <t>Poznámka k položce:_x000d_
Odvoz přebytečného sedimentu na skládku zemin Pískovna - Žopy.</t>
  </si>
  <si>
    <t>3150-750</t>
  </si>
  <si>
    <t>40</t>
  </si>
  <si>
    <t>171151111</t>
  </si>
  <si>
    <t>Uložení sypaniny z hornin nesoudržných sypkých do násypů zhutněných strojně</t>
  </si>
  <si>
    <t>1700436970</t>
  </si>
  <si>
    <t>Uložení sypanin do násypů strojně s rozprostřením sypaniny ve vrstvách a s hrubým urovnáním zhutněných z hornin nesoudržných sypkých</t>
  </si>
  <si>
    <t>https://podminky.urs.cz/item/CS_URS_2024_02/171151111</t>
  </si>
  <si>
    <t>Poznámka k položce:_x000d_
Dorovnávací zásyp koryta, zrnitý materiál z odtěženého sedimentu.</t>
  </si>
  <si>
    <t>41</t>
  </si>
  <si>
    <t>171201231</t>
  </si>
  <si>
    <t>Poplatek za uložení zeminy a kamení na recyklační skládce (skládkovné) kód odpadu 17 05 04</t>
  </si>
  <si>
    <t>t</t>
  </si>
  <si>
    <t>-1063056199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</si>
  <si>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</si>
  <si>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</si>
  <si>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(3150-750)*1.8</t>
  </si>
  <si>
    <t>42</t>
  </si>
  <si>
    <t>174251201</t>
  </si>
  <si>
    <t>Zásyp jam po pařezech D pařezů do 300 mm strojně</t>
  </si>
  <si>
    <t>-738181187</t>
  </si>
  <si>
    <t>Zásyp jam po pařezech strojně výkopkem z horniny získané při dobývání pařezů s hrubým urovnáním povrchu zasypávky průměru pařezu přes 100 do 300 mm</t>
  </si>
  <si>
    <t>https://podminky.urs.cz/item/CS_URS_2024_02/174251201</t>
  </si>
  <si>
    <t>Poznámka k položce:_x000d_
V případě chybějící zeminy bude k zásypu použit přebytečný sediment štěrkového charakteru. Položka včetně řádného zhutnění.</t>
  </si>
  <si>
    <t>43</t>
  </si>
  <si>
    <t>174251202</t>
  </si>
  <si>
    <t>Zásyp jam po pařezech D pařezů přes 300 do 500 mm strojně</t>
  </si>
  <si>
    <t>1224155306</t>
  </si>
  <si>
    <t>Zásyp jam po pařezech strojně výkopkem z horniny získané při dobývání pařezů s hrubým urovnáním povrchu zasypávky průměru pařezu přes 300 do 500 mm</t>
  </si>
  <si>
    <t>https://podminky.urs.cz/item/CS_URS_2024_02/174251202</t>
  </si>
  <si>
    <t>44</t>
  </si>
  <si>
    <t>174251203</t>
  </si>
  <si>
    <t>Zásyp jam po pařezech D pařezů přes 500 do 700 mm strojně</t>
  </si>
  <si>
    <t>1598261483</t>
  </si>
  <si>
    <t>Zásyp jam po pařezech strojně výkopkem z horniny získané při dobývání pařezů s hrubým urovnáním povrchu zasypávky průměru pařezu přes 500 do 700 mm</t>
  </si>
  <si>
    <t>https://podminky.urs.cz/item/CS_URS_2024_02/174251203</t>
  </si>
  <si>
    <t>45</t>
  </si>
  <si>
    <t>174251204</t>
  </si>
  <si>
    <t>Zásyp jam po pařezech D pařezů přes 700 do 900 mm strojně</t>
  </si>
  <si>
    <t>341330321</t>
  </si>
  <si>
    <t>Zásyp jam po pařezech strojně výkopkem z horniny získané při dobývání pařezů s hrubým urovnáním povrchu zasypávky průměru pařezu přes 700 do 900 mm</t>
  </si>
  <si>
    <t>https://podminky.urs.cz/item/CS_URS_2024_02/174251204</t>
  </si>
  <si>
    <t>46</t>
  </si>
  <si>
    <t>174251205</t>
  </si>
  <si>
    <t>Zásyp jam po pařezech D pařezů přes 900 do 1100 mm strojně</t>
  </si>
  <si>
    <t>1447425551</t>
  </si>
  <si>
    <t>Zásyp jam po pařezech strojně výkopkem z horniny získané při dobývání pařezů s hrubým urovnáním povrchu zasypávky průměru pařezu přes 900 do 1100 mm</t>
  </si>
  <si>
    <t>https://podminky.urs.cz/item/CS_URS_2024_02/174251205</t>
  </si>
  <si>
    <t>47</t>
  </si>
  <si>
    <t>174251206</t>
  </si>
  <si>
    <t>Zásyp jam po pařezech D pařezů přes 1100 do 1300 mm strojně</t>
  </si>
  <si>
    <t>-194106333</t>
  </si>
  <si>
    <t>Zásyp jam po pařezech strojně výkopkem z horniny získané při dobývání pařezů s hrubým urovnáním povrchu zasypávky průměru pařezu přes 1100 do 1300 mm</t>
  </si>
  <si>
    <t>https://podminky.urs.cz/item/CS_URS_2024_02/174251206</t>
  </si>
  <si>
    <t>48</t>
  </si>
  <si>
    <t>181951112</t>
  </si>
  <si>
    <t>Úprava pláně v hornině třídy těžitelnosti I skupiny 1 až 3 se zhutněním strojně</t>
  </si>
  <si>
    <t>-1354125953</t>
  </si>
  <si>
    <t>Úprava pláně vyrovnáním výškových rozdílů strojně v hornině třídy těžitelnosti I, skupiny 1 až 3 se zhutněním</t>
  </si>
  <si>
    <t>https://podminky.urs.cz/item/CS_URS_2024_02/181951112</t>
  </si>
  <si>
    <t>"Úprava dna koryta"1070*9</t>
  </si>
  <si>
    <t>49</t>
  </si>
  <si>
    <t>184818232</t>
  </si>
  <si>
    <t>Ochrana kmene průměru přes 300 do 500 mm bedněním výšky do 2 m</t>
  </si>
  <si>
    <t>30319194</t>
  </si>
  <si>
    <t>Ochrana kmene bedněním před poškozením stavebním provozem zřízení včetně odstranění výšky bednění do 2 m průměru kmene přes 300 do 500 mm</t>
  </si>
  <si>
    <t>https://podminky.urs.cz/item/CS_URS_2024_02/184818232</t>
  </si>
  <si>
    <t>50</t>
  </si>
  <si>
    <t>184818233</t>
  </si>
  <si>
    <t>Ochrana kmene průměru přes 500 do 700 mm bedněním výšky do 2 m</t>
  </si>
  <si>
    <t>92293885</t>
  </si>
  <si>
    <t>Ochrana kmene bedněním před poškozením stavebním provozem zřízení včetně odstranění výšky bednění do 2 m průměru kmene přes 500 do 700 mm</t>
  </si>
  <si>
    <t>https://podminky.urs.cz/item/CS_URS_2024_02/184818233</t>
  </si>
  <si>
    <t>51</t>
  </si>
  <si>
    <t>184818234</t>
  </si>
  <si>
    <t>Ochrana kmene průměru přes 700 do 900 mm bedněním výšky do 2 m</t>
  </si>
  <si>
    <t>-630350159</t>
  </si>
  <si>
    <t>Ochrana kmene bedněním před poškozením stavebním provozem zřízení včetně odstranění výšky bednění do 2 m průměru kmene přes 700 do 900 mm</t>
  </si>
  <si>
    <t>https://podminky.urs.cz/item/CS_URS_2024_02/184818234</t>
  </si>
  <si>
    <t>52</t>
  </si>
  <si>
    <t>185803105</t>
  </si>
  <si>
    <t>Shrabání pokoseného travního porostu s odvozem do 20 km</t>
  </si>
  <si>
    <t>-499397920</t>
  </si>
  <si>
    <t>Shrabání pokoseného porostu a organických naplavenin s odvozem do 20 km travního porostu</t>
  </si>
  <si>
    <t>https://podminky.urs.cz/item/CS_URS_2024_02/185803105</t>
  </si>
  <si>
    <t>53</t>
  </si>
  <si>
    <t>185803107</t>
  </si>
  <si>
    <t>Shrabání pokoseného vodního rostlinstva z břehu i z vody s odvozem do 20 km</t>
  </si>
  <si>
    <t>-1014048988</t>
  </si>
  <si>
    <t>Shrabání pokoseného porostu a organických naplavenin s odvozem do 20 km vodního rostlinstva z břehu i z vody</t>
  </si>
  <si>
    <t>https://podminky.urs.cz/item/CS_URS_2024_02/185803107</t>
  </si>
  <si>
    <t>54</t>
  </si>
  <si>
    <t>R1</t>
  </si>
  <si>
    <t>Příplatek za zohlednění složitých podmínek při kácení dřevin a odstraňování pařezů</t>
  </si>
  <si>
    <t>stavba</t>
  </si>
  <si>
    <t>512796225</t>
  </si>
  <si>
    <t>Poznámka k položce:_x000d_
Započítání kácení na svahu o sklonu 1:2. Zohlednění výskytu kamenné dlažby na svazích (kluzký povrch). Odstraňování pařezů z dlažby.</t>
  </si>
  <si>
    <t>55</t>
  </si>
  <si>
    <t>R2</t>
  </si>
  <si>
    <t>Poplatek za uložení na skládce (skládkovné) znečištěného biologicky rozložitelného odpadu 20 02 01 (pařezy)</t>
  </si>
  <si>
    <t>1278848290</t>
  </si>
  <si>
    <t>(82*15+24*30+32*50+12*100+2*150+4*200)/1000</t>
  </si>
  <si>
    <t>Zakládání</t>
  </si>
  <si>
    <t>56</t>
  </si>
  <si>
    <t>462451114</t>
  </si>
  <si>
    <t>Prolití kamenného záhozu maltou MC 25</t>
  </si>
  <si>
    <t>1935220032</t>
  </si>
  <si>
    <t>Prolití konstrukce z kamene kamenného záhozu cementovou maltou MC-25</t>
  </si>
  <si>
    <t>https://podminky.urs.cz/item/CS_URS_2024_02/462451114</t>
  </si>
  <si>
    <t>"Prolití stabilizace PB zídky"0.3*0.4*272*0.4</t>
  </si>
  <si>
    <t>57</t>
  </si>
  <si>
    <t>462511270</t>
  </si>
  <si>
    <t>Zához z lomového kamene bez proštěrkování z terénu hmotnost do 200 kg</t>
  </si>
  <si>
    <t>-227105721</t>
  </si>
  <si>
    <t>Zához z lomového kamene neupraveného záhozového bez proštěrkování z terénu, hmotnosti jednotlivých kamenů do 200 kg</t>
  </si>
  <si>
    <t>https://podminky.urs.cz/item/CS_URS_2024_02/462511270</t>
  </si>
  <si>
    <t>Poznámka k položce:_x000d_
Minimální hmotnost kamene 100 kg.</t>
  </si>
  <si>
    <t>"Stabilizace PB zídky"0.3*0.4*272</t>
  </si>
  <si>
    <t>Svislé a kompletní konstrukce</t>
  </si>
  <si>
    <t>58</t>
  </si>
  <si>
    <t>321321116</t>
  </si>
  <si>
    <t>Konstrukce vodních staveb ze ŽB mrazuvzdorného tř. C 30/37</t>
  </si>
  <si>
    <t>1322340364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</si>
  <si>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</si>
  <si>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</si>
  <si>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>59</t>
  </si>
  <si>
    <t>321351010</t>
  </si>
  <si>
    <t>Bednění konstrukcí vodních staveb rovinné - zřízení</t>
  </si>
  <si>
    <t>-1960051528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</si>
  <si>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</si>
  <si>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</si>
  <si>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60</t>
  </si>
  <si>
    <t>321352010</t>
  </si>
  <si>
    <t>Bednění konstrukcí vodních staveb rovinné - odstranění</t>
  </si>
  <si>
    <t>-1193968713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</si>
  <si>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</si>
  <si>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</si>
  <si>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Vodorovné konstrukce</t>
  </si>
  <si>
    <t>61</t>
  </si>
  <si>
    <t>464511123</t>
  </si>
  <si>
    <t>Pohoz z kamene záhozového hmotnosti přes 200 do 500 kg z terénu</t>
  </si>
  <si>
    <t>-1226156150</t>
  </si>
  <si>
    <t>Pohoz dna nebo svahů jakékoliv tloušťky z kamene záhozového z terénu, hmotnosti jednotlivých kamenů přes 200 do 500 kg</t>
  </si>
  <si>
    <t>https://podminky.urs.cz/item/CS_URS_2024_02/464511123</t>
  </si>
  <si>
    <t>Poznámka k položce:_x000d_
Kameny do dna koryta pro zajištění krytí pstruha.</t>
  </si>
  <si>
    <t>Úpravy povrchů, podlahy a osazování výplní</t>
  </si>
  <si>
    <t>62</t>
  </si>
  <si>
    <t>465513228</t>
  </si>
  <si>
    <t>Dlažba z lomového kamene na cementovou maltu s vyspárováním tl 250 mm pro hydromeliorace</t>
  </si>
  <si>
    <t>1344579539</t>
  </si>
  <si>
    <t>Dlažba z lomového kamene lomařsky upraveného vodorovná nebo ve sklonu na cementovou maltu ze 400 kg cementu na m3 malty, s vyspárováním cementovou maltou, tl. 250 mm</t>
  </si>
  <si>
    <t>https://podminky.urs.cz/item/CS_URS_2024_02/465513228</t>
  </si>
  <si>
    <t>Poznámka k položce:_x000d_
Oprava porušených míst a zpětné dodláždění v místech odstraňování stromů.</t>
  </si>
  <si>
    <t>"LB opevnění - doplnění"0.2*1,4*1070</t>
  </si>
  <si>
    <t>"PB opevnění - doplnění"0.2*3*272+0.1*2*(1070-272)</t>
  </si>
  <si>
    <t>63</t>
  </si>
  <si>
    <t>628635512</t>
  </si>
  <si>
    <t>Vyplnění spár zdiva z lomového kamene maltou cementovou na hl do 70 mm s vyspárováním</t>
  </si>
  <si>
    <t>744786989</t>
  </si>
  <si>
    <t>Vyplnění spár dosavadních konstrukcí zdiva cementovou maltou s vyčištěním spár hloubky do 70 mm, zdiva z lomového kamene s vyspárováním</t>
  </si>
  <si>
    <t>https://podminky.urs.cz/item/CS_URS_2024_02/628635512</t>
  </si>
  <si>
    <t>"LB opevnění - doplnění vyspárování"1.4*1070</t>
  </si>
  <si>
    <t>"PB opevnění - doplnění vyspárování" 3*272+0.2*2*(1070-272)</t>
  </si>
  <si>
    <t>"LB výusti - doplnění vyspárování"(4+3+12)</t>
  </si>
  <si>
    <t>"PB výust - doplnění vyspárování" 15</t>
  </si>
  <si>
    <t>64</t>
  </si>
  <si>
    <t>629995101</t>
  </si>
  <si>
    <t>Očištění vnějších ploch tlakovou vodou</t>
  </si>
  <si>
    <t>365712787</t>
  </si>
  <si>
    <t>Očištění vnějších ploch tlakovou vodou omytím tlakovou vodou</t>
  </si>
  <si>
    <t>https://podminky.urs.cz/item/CS_URS_2024_02/629995101</t>
  </si>
  <si>
    <t>"LB opevnění dlažbou"1,4*1070</t>
  </si>
  <si>
    <t>"PB opevnění dlažbou"3*272+2*(1070-272)</t>
  </si>
  <si>
    <t>"LB výusti"4+3+12</t>
  </si>
  <si>
    <t>"PB výust"15</t>
  </si>
  <si>
    <t>"LB schodiště" (7,5+6,5)*1,6</t>
  </si>
  <si>
    <t>"PB schodiště" 4*1,6</t>
  </si>
  <si>
    <t>997</t>
  </si>
  <si>
    <t>Přesun sutě</t>
  </si>
  <si>
    <t>65</t>
  </si>
  <si>
    <t>997006512</t>
  </si>
  <si>
    <t>Vodorovné doprava suti s naložením a složením na skládku přes 100 m do 1 km</t>
  </si>
  <si>
    <t>86969409</t>
  </si>
  <si>
    <t>Vodorovná doprava suti na skládku s naložením na dopravní prostředek a složením přes 100 m do 1 km</t>
  </si>
  <si>
    <t>https://podminky.urs.cz/item/CS_URS_2024_02/997006512</t>
  </si>
  <si>
    <t xml:space="preserve">Poznámka k položce:_x000d_
Suť vzniklá při čištění dlažeb a opravy příčných objektů v korytě +  veškeré nalezené odpady v korytě toku.</t>
  </si>
  <si>
    <t>66</t>
  </si>
  <si>
    <t>997006519</t>
  </si>
  <si>
    <t>Příplatek k vodorovnému přemístění suti na skládku ZKD 1 km přes 1 km</t>
  </si>
  <si>
    <t>-1419850911</t>
  </si>
  <si>
    <t>Vodorovná doprava suti na skládku Příplatek k ceně -6512 za každý další i započatý 1 km</t>
  </si>
  <si>
    <t>https://podminky.urs.cz/item/CS_URS_2024_02/997006519</t>
  </si>
  <si>
    <t>"do 10 km" 9*5</t>
  </si>
  <si>
    <t>67</t>
  </si>
  <si>
    <t>997013631</t>
  </si>
  <si>
    <t>Poplatek za uložení na skládce (skládkovné) stavebního odpadu směsného kód odpadu 17 09 04</t>
  </si>
  <si>
    <t>-1130117543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</si>
  <si>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</si>
  <si>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</si>
  <si>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998</t>
  </si>
  <si>
    <t>Přesun hmot</t>
  </si>
  <si>
    <t>68</t>
  </si>
  <si>
    <t>998332011</t>
  </si>
  <si>
    <t>Přesun hmot pro úpravy vodních toků a kanály</t>
  </si>
  <si>
    <t>65562226</t>
  </si>
  <si>
    <t>Přesun hmot pro úpravy vodních toků a kanály, hráze rybníků apod. dopravní vzdálenost do 500 m</t>
  </si>
  <si>
    <t>https://podminky.urs.cz/item/CS_URS_2024_02/998332011</t>
  </si>
  <si>
    <t>105-3374-24-1 - Objekt1</t>
  </si>
  <si>
    <t>167151101</t>
  </si>
  <si>
    <t>Nakládání výkopku z hornin třídy těžitelnosti I skupiny 1 až 3 do 100 m3</t>
  </si>
  <si>
    <t>923156748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</si>
  <si>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</si>
  <si>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</si>
  <si>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"Odstranění jímky"2*12+7</t>
  </si>
  <si>
    <t>171251101</t>
  </si>
  <si>
    <t>Uložení sypaniny do násypů nezhutněných strojně</t>
  </si>
  <si>
    <t>-1290096032</t>
  </si>
  <si>
    <t>Uložení sypanin do násypů strojně s rozprostřením sypaniny ve vrstvách a s hrubým urovnáním nezhutněných jakékoliv třídy těžitelnosti</t>
  </si>
  <si>
    <t>https://podminky.urs.cz/item/CS_URS_2024_02/171251101</t>
  </si>
  <si>
    <t>"Jímka"2*12+7</t>
  </si>
  <si>
    <t>115101203</t>
  </si>
  <si>
    <t>Čerpání vody na dopravní výšku do 10 m průměrný přítok přes 1 000 do 2 000 l/min</t>
  </si>
  <si>
    <t>hod</t>
  </si>
  <si>
    <t>167866851</t>
  </si>
  <si>
    <t>Čerpání vody na dopravní výšku do 10 m s uvažovaným průměrným přítokem přes 1 000 do 2 000 l/min</t>
  </si>
  <si>
    <t>https://podminky.urs.cz/item/CS_URS_2024_02/115101203</t>
  </si>
  <si>
    <t>115101303</t>
  </si>
  <si>
    <t>Pohotovost čerpací soupravy pro dopravní výšku do 10 m přítok přes 1 000 do 2 000 l/min</t>
  </si>
  <si>
    <t>den</t>
  </si>
  <si>
    <t>-2026481848</t>
  </si>
  <si>
    <t>Pohotovost záložní čerpací soupravy pro dopravní výšku do 10 m s uvažovaným průměrným přítokem přes 1 000 do 2 000 l/min</t>
  </si>
  <si>
    <t>https://podminky.urs.cz/item/CS_URS_2024_02/115101303</t>
  </si>
  <si>
    <t>461991111</t>
  </si>
  <si>
    <t>Zřízení ochranného opevnění dna a svahů melioračních kanálů z geotextilie, fólie nebo síťoviny</t>
  </si>
  <si>
    <t>750032706</t>
  </si>
  <si>
    <t>Zřízení ochranného opevnění dna a svahů melioračních kanálů z geotextilií, fólie nebo síťoviny</t>
  </si>
  <si>
    <t>https://podminky.urs.cz/item/CS_URS_2024_02/461991111</t>
  </si>
  <si>
    <t>Poznámka k položce:_x000d_
Těsnění jímky. Plocha folie je napočítána pouze pro dva objekty (podle dvou největších - objekt 5 a 6). Po rozebrání jímky bude folie použita na jímce dalšího objektu. Práce na více než dvou objektech zároveň se nepředpokládají. Je uvažováno s šíří role 2 m.</t>
  </si>
  <si>
    <t>(12+7)*2</t>
  </si>
  <si>
    <t>-512136422</t>
  </si>
  <si>
    <t>"Prolití stabilizace prahu"0.3*9*2*1.2</t>
  </si>
  <si>
    <t>462511370</t>
  </si>
  <si>
    <t>Zához z lomového kamene bez proštěrkování z terénu hmotnost přes 200 do 500 kg</t>
  </si>
  <si>
    <t>-990211421</t>
  </si>
  <si>
    <t>Zához z lomového kamene neupraveného záhozového bez proštěrkování z terénu, hmotnosti jednotlivých kamenů přes 200 do 500 kg</t>
  </si>
  <si>
    <t>https://podminky.urs.cz/item/CS_URS_2024_02/462511370</t>
  </si>
  <si>
    <t>"Stabilizace prahu" 9*2*1,2</t>
  </si>
  <si>
    <t>462519003</t>
  </si>
  <si>
    <t>Příplatek za urovnání ploch záhozu z lomového kamene hmotnost přes 200 do 500 kg</t>
  </si>
  <si>
    <t>-1434409438</t>
  </si>
  <si>
    <t>Zához z lomového kamene neupraveného záhozového Příplatek k cenám za urovnání viditelných ploch záhozu z kamene, hmotnosti jednotlivých kamenů přes 200 do 500 kg</t>
  </si>
  <si>
    <t>https://podminky.urs.cz/item/CS_URS_2024_02/462519003</t>
  </si>
  <si>
    <t>"Stabilizace prahu" 9*2</t>
  </si>
  <si>
    <t>998323011</t>
  </si>
  <si>
    <t>Přesun hmot pro jezy a stupně</t>
  </si>
  <si>
    <t>-1982267509</t>
  </si>
  <si>
    <t>Přesun hmot pro jezy a stupně dopravní vzdálenost do 500 m</t>
  </si>
  <si>
    <t>https://podminky.urs.cz/item/CS_URS_2024_02/998323011</t>
  </si>
  <si>
    <t>105-3374-24-2 - Objekt2</t>
  </si>
  <si>
    <t>129951123</t>
  </si>
  <si>
    <t>Bourání zdiva z ŽB nebo předpjatého betonu v odkopávkách nebo prokopávkách strojně</t>
  </si>
  <si>
    <t>-1313621339</t>
  </si>
  <si>
    <t>Bourání konstrukcí v odkopávkách a prokopávkách strojně s přemístěním suti na hromady na vzdálenost do 20 m nebo s naložením na dopravní prostředek z betonu železového nebo předpjatého</t>
  </si>
  <si>
    <t>https://podminky.urs.cz/item/CS_URS_2024_02/129951123</t>
  </si>
  <si>
    <t>"Částečné vybourání podemleté LB stabilizační patky" 3*0,8*0,5</t>
  </si>
  <si>
    <t>476433631</t>
  </si>
  <si>
    <t>"Odstranění jímky"2*12+14</t>
  </si>
  <si>
    <t>-2121937382</t>
  </si>
  <si>
    <t>"Jímka"2*12+14</t>
  </si>
  <si>
    <t>1769964706</t>
  </si>
  <si>
    <t>-1350851384</t>
  </si>
  <si>
    <t>-1100154238</t>
  </si>
  <si>
    <t>"Dobetonávka LB stabilizační patky" 3*1*0,8</t>
  </si>
  <si>
    <t>249649472</t>
  </si>
  <si>
    <t>3*0,8</t>
  </si>
  <si>
    <t>30547562</t>
  </si>
  <si>
    <t>234202871</t>
  </si>
  <si>
    <t>(12+14)*2</t>
  </si>
  <si>
    <t>462451114.2</t>
  </si>
  <si>
    <t>1014203621</t>
  </si>
  <si>
    <t>https://podminky.urs.cz/item/CS_URS_2024_02/462451114.2</t>
  </si>
  <si>
    <t>-511231547</t>
  </si>
  <si>
    <t>"Stabilizace prahu"9*2*1.2</t>
  </si>
  <si>
    <t>-801894794</t>
  </si>
  <si>
    <t>"Stabilizace prahu" 2*9</t>
  </si>
  <si>
    <t>-1035658531</t>
  </si>
  <si>
    <t>"Těleso stupně" 1*9+22*0.8</t>
  </si>
  <si>
    <t>-1260832453</t>
  </si>
  <si>
    <t>"Těleso stupně"1*9+22*0.8</t>
  </si>
  <si>
    <t>-544509849</t>
  </si>
  <si>
    <t>Poznámka k položce:_x000d_
Suť vzniklá při čištění dlažeb a opravy příčných objektů v korytě.</t>
  </si>
  <si>
    <t>739187546</t>
  </si>
  <si>
    <t>"do 10 km" 9*3,</t>
  </si>
  <si>
    <t>-1609534470</t>
  </si>
  <si>
    <t>-386749554</t>
  </si>
  <si>
    <t>105-3374-24-3 - Objekt3</t>
  </si>
  <si>
    <t xml:space="preserve">    9 - Ostatní konstrukce a práce, bourání</t>
  </si>
  <si>
    <t>1495452749</t>
  </si>
  <si>
    <t>"Odstranění jímky"2*12+16</t>
  </si>
  <si>
    <t>-180627460</t>
  </si>
  <si>
    <t>"Jímka" 2*12+16</t>
  </si>
  <si>
    <t>676213247</t>
  </si>
  <si>
    <t>-890306758</t>
  </si>
  <si>
    <t>-1832894865</t>
  </si>
  <si>
    <t>"Trhlina v prahu" 0,8*0,4*0,4</t>
  </si>
  <si>
    <t>-651000422</t>
  </si>
  <si>
    <t>2*0,5</t>
  </si>
  <si>
    <t>1511325239</t>
  </si>
  <si>
    <t>321368211</t>
  </si>
  <si>
    <t>Výztuž železobetonových konstrukcí vodních staveb ze svařovaných sítí</t>
  </si>
  <si>
    <t>-1505626047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</si>
  <si>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</si>
  <si>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</si>
  <si>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0,3*0,6*12,34/1000</t>
  </si>
  <si>
    <t>2006818927</t>
  </si>
  <si>
    <t>(12+16)*2</t>
  </si>
  <si>
    <t>2014445214</t>
  </si>
  <si>
    <t>0,3*9*(2+8)*1,2</t>
  </si>
  <si>
    <t>1065166651</t>
  </si>
  <si>
    <t>9*(2+8)*1,2</t>
  </si>
  <si>
    <t>1246612315</t>
  </si>
  <si>
    <t>9*(2+8)</t>
  </si>
  <si>
    <t>Ostatní konstrukce a práce, bourání</t>
  </si>
  <si>
    <t>953965123</t>
  </si>
  <si>
    <t>Kotevní šroub pro chemické kotvy M 12 dl 260 mm</t>
  </si>
  <si>
    <t>680619443</t>
  </si>
  <si>
    <t>Kotva chemická s vyvrtáním otvoru kotevní šrouby pro chemické kotvy, velikost M 12, délka 260 mm</t>
  </si>
  <si>
    <t>https://podminky.urs.cz/item/CS_URS_2024_02/953965123</t>
  </si>
  <si>
    <t>Poznámka k položce:_x000d_
Místo kotevního šroubu bude použita betonářská výztuž prům. 10 mm, tvarovaná dle výkresu D.11.</t>
  </si>
  <si>
    <t>"Kotvení výztuže dobetonávky trhliny závěrného prahu" 4</t>
  </si>
  <si>
    <t>985112113</t>
  </si>
  <si>
    <t>Odsekání degradovaného betonu stěn tl přes 30 do 50 mm</t>
  </si>
  <si>
    <t>1606546307</t>
  </si>
  <si>
    <t>Odsekání degradovaného betonu stěn, tloušťky přes 30 do 50 mm</t>
  </si>
  <si>
    <t>https://podminky.urs.cz/item/CS_URS_2024_02/985112113</t>
  </si>
  <si>
    <t>"Očištění trhliny před betonáží" 0.8*0.4+2*0,8*0,4</t>
  </si>
  <si>
    <t>498972814</t>
  </si>
  <si>
    <t>105-3374-24-4 - Objekt4</t>
  </si>
  <si>
    <t>129951121</t>
  </si>
  <si>
    <t>Bourání zdiva z betonu prostého neprokládaného v odkopávkách nebo prokopávkách strojně</t>
  </si>
  <si>
    <t>202380649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</si>
  <si>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</si>
  <si>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https://podminky.urs.cz/item/CS_URS_2024_02/129951121</t>
  </si>
  <si>
    <t>"Částečné odbourání horního líce závěrného prahu" 9*0,8*0,15</t>
  </si>
  <si>
    <t>-794373386</t>
  </si>
  <si>
    <t>"Odstranění jímky"2*12+15</t>
  </si>
  <si>
    <t>1996548035</t>
  </si>
  <si>
    <t>"jímka" 2*12+15</t>
  </si>
  <si>
    <t>-1896037404</t>
  </si>
  <si>
    <t>660381209</t>
  </si>
  <si>
    <t>321212225</t>
  </si>
  <si>
    <t>Oprava zdiva vodních staveb do 3 m3 z lomového kamene rubového včetně jeho dodání</t>
  </si>
  <si>
    <t>-2078326087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</si>
  <si>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rubového</t>
  </si>
  <si>
    <t>https://podminky.urs.cz/item/CS_URS_2024_02/321212225</t>
  </si>
  <si>
    <t>"Stupeň - doplnění chybějícího kvádru" 0,2*0,3*0,2</t>
  </si>
  <si>
    <t>-1325440690</t>
  </si>
  <si>
    <t>"Dobetonávka závěrného prahu" 9*0,8*0,15</t>
  </si>
  <si>
    <t>1423372429</t>
  </si>
  <si>
    <t>9*0,5*2</t>
  </si>
  <si>
    <t>143196349</t>
  </si>
  <si>
    <t>1674708291</t>
  </si>
  <si>
    <t>"Výztuž dobetonávky závěrného prahu KARI 8/100x8/100" 0,0079*9*0,8</t>
  </si>
  <si>
    <t>1740089613</t>
  </si>
  <si>
    <t>(12+15)*2</t>
  </si>
  <si>
    <t>-2062319890</t>
  </si>
  <si>
    <t>"Prolití stabilizace za závěrným prahem" 0,3*9*2*1,2</t>
  </si>
  <si>
    <t>311644297</t>
  </si>
  <si>
    <t>"Stabilizace za závěrným prahem" 9*2*1,2</t>
  </si>
  <si>
    <t>1832355507</t>
  </si>
  <si>
    <t>"Stabilizace za závěrným prahem" 9*2</t>
  </si>
  <si>
    <t>463212111</t>
  </si>
  <si>
    <t>Rovnanina z lomového kamene upraveného s vyklínováním spár úlomky kamene</t>
  </si>
  <si>
    <t>-1042392257</t>
  </si>
  <si>
    <t>Rovnanina z lomového kamene upraveného, tříděného jakékoliv tloušťky rovnaniny s vyklínováním spár a dutin úlomky kamene</t>
  </si>
  <si>
    <t>https://podminky.urs.cz/item/CS_URS_2024_02/463212111</t>
  </si>
  <si>
    <t>Poznámka k položce:_x000d_
Bez vyklínování spár a dutin. Kámen nad 250 kg.</t>
  </si>
  <si>
    <t>"Doplnění rovnaniny ve vývaru" 10</t>
  </si>
  <si>
    <t>463212191</t>
  </si>
  <si>
    <t>Příplatek za vypracováni líce rovnaniny</t>
  </si>
  <si>
    <t>-704684883</t>
  </si>
  <si>
    <t>Rovnanina z lomového kamene upraveného, tříděného Příplatek k cenám za vypracování líce</t>
  </si>
  <si>
    <t>https://podminky.urs.cz/item/CS_URS_2024_02/463212191</t>
  </si>
  <si>
    <t>463451114</t>
  </si>
  <si>
    <t>Prolití kamenné rovnaniny maltou MC 25</t>
  </si>
  <si>
    <t>-913725882</t>
  </si>
  <si>
    <t>Prolití konstrukce z kamene rovnaniny cementovou maltou MC-25</t>
  </si>
  <si>
    <t>https://podminky.urs.cz/item/CS_URS_2024_02/463451114</t>
  </si>
  <si>
    <t>"Prolití doplněné části vývaru" 10*0,1</t>
  </si>
  <si>
    <t>-736756238</t>
  </si>
  <si>
    <t>Poznámka k položce:_x000d_
Uvažováno přespárování 80% pohledových ploch.</t>
  </si>
  <si>
    <t>"Těleso stupně vč. zavazovacích křídel - horní líce" (9+2,5+2,5)*0,8*0,8</t>
  </si>
  <si>
    <t>"Těleso stupně - svislá povodní stěna" 10*1,1*0,8</t>
  </si>
  <si>
    <t>624498331</t>
  </si>
  <si>
    <t>"Těleso stupně vč. zavazovacích křídel - horní líce" (9+2,5+2,5)*0,8</t>
  </si>
  <si>
    <t>"Těleso stupně - svislá povodní stěna" 10*1,1</t>
  </si>
  <si>
    <t>57493644</t>
  </si>
  <si>
    <t>"Kotvení výztuže dobetonávky závěrného prahu" 8/0,4*2</t>
  </si>
  <si>
    <t>1860156129</t>
  </si>
  <si>
    <t>105-3374-24-5 - Objekt5</t>
  </si>
  <si>
    <t>752029906</t>
  </si>
  <si>
    <t>812765775</t>
  </si>
  <si>
    <t>"Odstranění jímky"2*12+18</t>
  </si>
  <si>
    <t>-4365613</t>
  </si>
  <si>
    <t>"jímka" 2*12+18</t>
  </si>
  <si>
    <t>1444290133</t>
  </si>
  <si>
    <t>226684410</t>
  </si>
  <si>
    <t>-7703625</t>
  </si>
  <si>
    <t>"Dobetonávka LB a PB stabilizačních patek" 2*10*0,5*1,0</t>
  </si>
  <si>
    <t>-1753253452</t>
  </si>
  <si>
    <t>"Dobetonávka LB a PB stabilizačních patek" 2*10*1,0</t>
  </si>
  <si>
    <t>"Dobetonávka závěrného prahu" 9*0,5*2</t>
  </si>
  <si>
    <t>-1355773957</t>
  </si>
  <si>
    <t>-831422968</t>
  </si>
  <si>
    <t>1372255435</t>
  </si>
  <si>
    <t>Poznámka k položce:_x000d_
Těsnění jímky. Plocha folie je napočítána pouze pro dva objekty (podle dvou největších - objekty 5 a 6). Po rozebrání jímky bude folie použita na jímce dalšího objektu. Práce na více než dvou objektech zároveň se nepředpokládají. Je uvažováno s aplikací folie v roli o šíři 2 m.</t>
  </si>
  <si>
    <t>(12+18)*2</t>
  </si>
  <si>
    <t>M</t>
  </si>
  <si>
    <t>28322104</t>
  </si>
  <si>
    <t>fólie hydroizolační pro izolaci jezírek a vodních nádrží mPVC tl 1,0mm</t>
  </si>
  <si>
    <t>794734308</t>
  </si>
  <si>
    <t>60*1,05 'Přepočtené koeficientem množství</t>
  </si>
  <si>
    <t>-1111337058</t>
  </si>
  <si>
    <t>868385988</t>
  </si>
  <si>
    <t>1967760031</t>
  </si>
  <si>
    <t>1419096586</t>
  </si>
  <si>
    <t>"Doplnění rovnaniny ve vývaru" 15</t>
  </si>
  <si>
    <t>-1900709602</t>
  </si>
  <si>
    <t>-1702889420</t>
  </si>
  <si>
    <t>"Prolití doplněné části vývaru" 15*0,1</t>
  </si>
  <si>
    <t>-1098146595</t>
  </si>
  <si>
    <t>"Těleso stupně vč. zavazovacích křídel - horní líce" (9+5+5)*0,8*0,8</t>
  </si>
  <si>
    <t>"Těleso stupně - svislá povodní stěna" 10*0,85*0,8</t>
  </si>
  <si>
    <t>-1668373898</t>
  </si>
  <si>
    <t>"Těleso stupně vč. zavazovacích křídel - horní líce" (9+5+5)*0,8</t>
  </si>
  <si>
    <t>"Těleso stupně - svislá povodní stěna" 10*0,85</t>
  </si>
  <si>
    <t>-98732183</t>
  </si>
  <si>
    <t>-586450264</t>
  </si>
  <si>
    <t>105-3374-24-6 - Objekt6</t>
  </si>
  <si>
    <t>27075710</t>
  </si>
  <si>
    <t>290337937</t>
  </si>
  <si>
    <t>"Odstranění jímky"2*12+17</t>
  </si>
  <si>
    <t>1873669177</t>
  </si>
  <si>
    <t>"jímka" 2*12+17</t>
  </si>
  <si>
    <t>-955669497</t>
  </si>
  <si>
    <t>-750404901</t>
  </si>
  <si>
    <t>1130855797</t>
  </si>
  <si>
    <t>"Stupeň - doplnění chybějícího kvádru" 2*0,2*0,3*0,2</t>
  </si>
  <si>
    <t>-1940539395</t>
  </si>
  <si>
    <t>793935114</t>
  </si>
  <si>
    <t>1758093782</t>
  </si>
  <si>
    <t>-820668682</t>
  </si>
  <si>
    <t>-365952983</t>
  </si>
  <si>
    <t>(12+17)*2</t>
  </si>
  <si>
    <t>31992473</t>
  </si>
  <si>
    <t>58*1,05 'Přepočtené koeficientem množství</t>
  </si>
  <si>
    <t>-1456414846</t>
  </si>
  <si>
    <t>1217193309</t>
  </si>
  <si>
    <t>-52171900</t>
  </si>
  <si>
    <t>-73874190</t>
  </si>
  <si>
    <t>409716703</t>
  </si>
  <si>
    <t>-1202475873</t>
  </si>
  <si>
    <t>-1333174860</t>
  </si>
  <si>
    <t>-1006164817</t>
  </si>
  <si>
    <t>1907703196</t>
  </si>
  <si>
    <t>2131491287</t>
  </si>
  <si>
    <t>105-3374-24-VRN - Vedlejší rozpočtové náklady</t>
  </si>
  <si>
    <t>VRN - Vedlejší rozpočtové náklady</t>
  </si>
  <si>
    <t xml:space="preserve">    HSV - Práce a dodávky HSV</t>
  </si>
  <si>
    <t xml:space="preserve">      5 - Komunikace pozemní</t>
  </si>
  <si>
    <t xml:space="preserve">      9 - Ostatní konstrukce a práce, bourání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</si>
  <si>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</si>
  <si>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</si>
  <si>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</si>
  <si>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</si>
  <si>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</si>
  <si>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Komunikace pozemní</t>
  </si>
  <si>
    <t>572241112</t>
  </si>
  <si>
    <t>Vyspravení výtluků asfaltovým betonem ACO (AB) tl přes 40 do 60 mm při vyspravované ploše do 10% na 1 km</t>
  </si>
  <si>
    <t>-536032670</t>
  </si>
  <si>
    <t>Vyspravení výtluků materiálem na bázi asfaltu s řezáním, vysekáním, očištěním, zaplněním směsí a zhutněním asfaltovým betonem ACO (AB) při vyspravované ploše na 1 km komunikace do 10 % tl. přes 40 do 60 mm</t>
  </si>
  <si>
    <t>https://podminky.urs.cz/item/CS_URS_2024_02/572241112</t>
  </si>
  <si>
    <t>Poznámka k položce:_x000d_
Oprava závad vzniklých během stavby. Za koordinace s vlastníkem komunikací.</t>
  </si>
  <si>
    <t>938909331</t>
  </si>
  <si>
    <t>Čištění vozovek metením ručně podkladu nebo krytu betonového nebo živičného</t>
  </si>
  <si>
    <t>849835070</t>
  </si>
  <si>
    <t>Čištění vozovek metením bláta, prachu nebo hlinitého nánosu s odklizením na hromady na vzdálenost do 20 m nebo naložením na dopravní prostředek ručně povrchu podkladu nebo krytu betonového nebo živičného</t>
  </si>
  <si>
    <t>https://podminky.urs.cz/item/CS_URS_2024_02/938909331</t>
  </si>
  <si>
    <t>VRN1</t>
  </si>
  <si>
    <t>Průzkumné, geodetické a projektové práce</t>
  </si>
  <si>
    <t>011303000</t>
  </si>
  <si>
    <t>Archeologická činnost bez rozlišení</t>
  </si>
  <si>
    <t>1024</t>
  </si>
  <si>
    <t>-1830703103</t>
  </si>
  <si>
    <t>012103000</t>
  </si>
  <si>
    <t>Geodetické práce před výstavbou</t>
  </si>
  <si>
    <t>-1723710650</t>
  </si>
  <si>
    <t>Poznámka k položce:_x000d_
Vytyčení stavby.</t>
  </si>
  <si>
    <t>012164000</t>
  </si>
  <si>
    <t>Vytyčení a zaměření inženýrských sítí</t>
  </si>
  <si>
    <t>-11465666</t>
  </si>
  <si>
    <t>Poznámka k položce:_x000d_
Včetně zajištěný požadované ochrany.</t>
  </si>
  <si>
    <t>012303000</t>
  </si>
  <si>
    <t>Geodetické práce po výstavbě</t>
  </si>
  <si>
    <t>-1438634665</t>
  </si>
  <si>
    <t>Poznámka k položce:_x000d_
Zaměření skutečného provedení.</t>
  </si>
  <si>
    <t>013254000</t>
  </si>
  <si>
    <t>Dokumentace skutečného provedení stavby</t>
  </si>
  <si>
    <t>-1616812460</t>
  </si>
  <si>
    <t>013274000</t>
  </si>
  <si>
    <t>Pasportizace objektu před započetím prací</t>
  </si>
  <si>
    <t>443082446</t>
  </si>
  <si>
    <t>Poznámka k položce:_x000d_
Pasportizace přístupových komunikací ve vlastnictví města Holešov.</t>
  </si>
  <si>
    <t>013294000</t>
  </si>
  <si>
    <t>Ostatní dokumentace stavby</t>
  </si>
  <si>
    <t>-1759458994</t>
  </si>
  <si>
    <t>Poznámka k položce:_x000d_
Dopracování havarijního a povodňového plánu včetně odsouhlasení. Návrh je součástí PD.</t>
  </si>
  <si>
    <t>VRN2</t>
  </si>
  <si>
    <t>Příprava staveniště</t>
  </si>
  <si>
    <t>024003005</t>
  </si>
  <si>
    <t>Stěhování zvířat</t>
  </si>
  <si>
    <t>1982095057</t>
  </si>
  <si>
    <t>Poznámka k položce:_x000d_
Slovení ryb v toku + stěhování dalších případných živočichů určených ekodozorem.</t>
  </si>
  <si>
    <t>VRN3</t>
  </si>
  <si>
    <t>Zařízení staveniště</t>
  </si>
  <si>
    <t>030001000</t>
  </si>
  <si>
    <t>1579633283</t>
  </si>
  <si>
    <t>Poznámka k položce:_x000d_
Zřízení, provoz, odstranění.</t>
  </si>
  <si>
    <t>032403000</t>
  </si>
  <si>
    <t>Provizorní komunikace</t>
  </si>
  <si>
    <t>1492967207</t>
  </si>
  <si>
    <t>Poznámka k položce:_x000d_
V případě potřeby zřízení a odstranění sjízdných ramp do koryta toku.</t>
  </si>
  <si>
    <t>034303000</t>
  </si>
  <si>
    <t>Dopravní značení na staveništi</t>
  </si>
  <si>
    <t>-342284828</t>
  </si>
  <si>
    <t>Poznámka k položce:_x000d_
Včetně projednání na příslušném správním orgánu.</t>
  </si>
  <si>
    <t>039203000</t>
  </si>
  <si>
    <t>Úprava terénu po zrušení zařízení staveniště</t>
  </si>
  <si>
    <t>-803068764</t>
  </si>
  <si>
    <t>Poznámka k položce:_x000d_
Uvedení všech ploch dotčených stavbou do původního stavu.</t>
  </si>
  <si>
    <t>VRN4</t>
  </si>
  <si>
    <t>Inženýrská činnost</t>
  </si>
  <si>
    <t>041903000</t>
  </si>
  <si>
    <t>Dozor jiné osoby</t>
  </si>
  <si>
    <t>-1150349729</t>
  </si>
  <si>
    <t>Poznámka k položce:_x000d_
Ekologický dozor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</si>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</sst>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03203" TargetMode="External" /><Relationship Id="rId2" Type="http://schemas.openxmlformats.org/officeDocument/2006/relationships/hyperlink" Target="https://podminky.urs.cz/item/CS_URS_2024_02/111103213" TargetMode="External" /><Relationship Id="rId3" Type="http://schemas.openxmlformats.org/officeDocument/2006/relationships/hyperlink" Target="https://podminky.urs.cz/item/CS_URS_2024_02/111251202" TargetMode="External" /><Relationship Id="rId4" Type="http://schemas.openxmlformats.org/officeDocument/2006/relationships/hyperlink" Target="https://podminky.urs.cz/item/CS_URS_2024_02/112101101" TargetMode="External" /><Relationship Id="rId5" Type="http://schemas.openxmlformats.org/officeDocument/2006/relationships/hyperlink" Target="https://podminky.urs.cz/item/CS_URS_2024_02/112101102" TargetMode="External" /><Relationship Id="rId6" Type="http://schemas.openxmlformats.org/officeDocument/2006/relationships/hyperlink" Target="https://podminky.urs.cz/item/CS_URS_2024_02/112101103" TargetMode="External" /><Relationship Id="rId7" Type="http://schemas.openxmlformats.org/officeDocument/2006/relationships/hyperlink" Target="https://podminky.urs.cz/item/CS_URS_2024_02/112101104" TargetMode="External" /><Relationship Id="rId8" Type="http://schemas.openxmlformats.org/officeDocument/2006/relationships/hyperlink" Target="https://podminky.urs.cz/item/CS_URS_2024_02/112155115" TargetMode="External" /><Relationship Id="rId9" Type="http://schemas.openxmlformats.org/officeDocument/2006/relationships/hyperlink" Target="https://podminky.urs.cz/item/CS_URS_2024_02/112155121" TargetMode="External" /><Relationship Id="rId10" Type="http://schemas.openxmlformats.org/officeDocument/2006/relationships/hyperlink" Target="https://podminky.urs.cz/item/CS_URS_2024_02/112155125" TargetMode="External" /><Relationship Id="rId11" Type="http://schemas.openxmlformats.org/officeDocument/2006/relationships/hyperlink" Target="https://podminky.urs.cz/item/CS_URS_2024_02/112155311" TargetMode="External" /><Relationship Id="rId12" Type="http://schemas.openxmlformats.org/officeDocument/2006/relationships/hyperlink" Target="https://podminky.urs.cz/item/CS_URS_2024_02/112251101" TargetMode="External" /><Relationship Id="rId13" Type="http://schemas.openxmlformats.org/officeDocument/2006/relationships/hyperlink" Target="https://podminky.urs.cz/item/CS_URS_2024_02/112251102" TargetMode="External" /><Relationship Id="rId14" Type="http://schemas.openxmlformats.org/officeDocument/2006/relationships/hyperlink" Target="https://podminky.urs.cz/item/CS_URS_2024_02/112251103" TargetMode="External" /><Relationship Id="rId15" Type="http://schemas.openxmlformats.org/officeDocument/2006/relationships/hyperlink" Target="https://podminky.urs.cz/item/CS_URS_2024_02/112251104" TargetMode="External" /><Relationship Id="rId16" Type="http://schemas.openxmlformats.org/officeDocument/2006/relationships/hyperlink" Target="https://podminky.urs.cz/item/CS_URS_2024_02/112251105" TargetMode="External" /><Relationship Id="rId17" Type="http://schemas.openxmlformats.org/officeDocument/2006/relationships/hyperlink" Target="https://podminky.urs.cz/item/CS_URS_2024_02/112251107" TargetMode="External" /><Relationship Id="rId18" Type="http://schemas.openxmlformats.org/officeDocument/2006/relationships/hyperlink" Target="https://podminky.urs.cz/item/CS_URS_2024_02/114203103" TargetMode="External" /><Relationship Id="rId19" Type="http://schemas.openxmlformats.org/officeDocument/2006/relationships/hyperlink" Target="https://podminky.urs.cz/item/CS_URS_2024_02/129153101" TargetMode="External" /><Relationship Id="rId20" Type="http://schemas.openxmlformats.org/officeDocument/2006/relationships/hyperlink" Target="https://podminky.urs.cz/item/CS_URS_2024_02/132151891" TargetMode="External" /><Relationship Id="rId21" Type="http://schemas.openxmlformats.org/officeDocument/2006/relationships/hyperlink" Target="https://podminky.urs.cz/item/CS_URS_2024_02/162201404" TargetMode="External" /><Relationship Id="rId22" Type="http://schemas.openxmlformats.org/officeDocument/2006/relationships/hyperlink" Target="https://podminky.urs.cz/item/CS_URS_2024_02/162201411" TargetMode="External" /><Relationship Id="rId23" Type="http://schemas.openxmlformats.org/officeDocument/2006/relationships/hyperlink" Target="https://podminky.urs.cz/item/CS_URS_2024_02/162201412" TargetMode="External" /><Relationship Id="rId24" Type="http://schemas.openxmlformats.org/officeDocument/2006/relationships/hyperlink" Target="https://podminky.urs.cz/item/CS_URS_2024_02/162201413" TargetMode="External" /><Relationship Id="rId25" Type="http://schemas.openxmlformats.org/officeDocument/2006/relationships/hyperlink" Target="https://podminky.urs.cz/item/CS_URS_2024_02/162201414" TargetMode="External" /><Relationship Id="rId26" Type="http://schemas.openxmlformats.org/officeDocument/2006/relationships/hyperlink" Target="https://podminky.urs.cz/item/CS_URS_2024_02/162201421" TargetMode="External" /><Relationship Id="rId27" Type="http://schemas.openxmlformats.org/officeDocument/2006/relationships/hyperlink" Target="https://podminky.urs.cz/item/CS_URS_2024_02/162201422" TargetMode="External" /><Relationship Id="rId28" Type="http://schemas.openxmlformats.org/officeDocument/2006/relationships/hyperlink" Target="https://podminky.urs.cz/item/CS_URS_2024_02/162201423" TargetMode="External" /><Relationship Id="rId29" Type="http://schemas.openxmlformats.org/officeDocument/2006/relationships/hyperlink" Target="https://podminky.urs.cz/item/CS_URS_2024_02/162201424" TargetMode="External" /><Relationship Id="rId30" Type="http://schemas.openxmlformats.org/officeDocument/2006/relationships/hyperlink" Target="https://podminky.urs.cz/item/CS_URS_2024_02/162201520" TargetMode="External" /><Relationship Id="rId31" Type="http://schemas.openxmlformats.org/officeDocument/2006/relationships/hyperlink" Target="https://podminky.urs.cz/item/CS_URS_2024_02/162201521" TargetMode="External" /><Relationship Id="rId32" Type="http://schemas.openxmlformats.org/officeDocument/2006/relationships/hyperlink" Target="https://podminky.urs.cz/item/CS_URS_2024_02/162301971" TargetMode="External" /><Relationship Id="rId33" Type="http://schemas.openxmlformats.org/officeDocument/2006/relationships/hyperlink" Target="https://podminky.urs.cz/item/CS_URS_2024_02/162301972" TargetMode="External" /><Relationship Id="rId34" Type="http://schemas.openxmlformats.org/officeDocument/2006/relationships/hyperlink" Target="https://podminky.urs.cz/item/CS_URS_2024_02/162301973" TargetMode="External" /><Relationship Id="rId35" Type="http://schemas.openxmlformats.org/officeDocument/2006/relationships/hyperlink" Target="https://podminky.urs.cz/item/CS_URS_2024_02/162301974" TargetMode="External" /><Relationship Id="rId36" Type="http://schemas.openxmlformats.org/officeDocument/2006/relationships/hyperlink" Target="https://podminky.urs.cz/item/CS_URS_2024_02/162301975" TargetMode="External" /><Relationship Id="rId37" Type="http://schemas.openxmlformats.org/officeDocument/2006/relationships/hyperlink" Target="https://podminky.urs.cz/item/CS_URS_2024_02/162301976" TargetMode="External" /><Relationship Id="rId38" Type="http://schemas.openxmlformats.org/officeDocument/2006/relationships/hyperlink" Target="https://podminky.urs.cz/item/CS_URS_2024_02/162351103" TargetMode="External" /><Relationship Id="rId39" Type="http://schemas.openxmlformats.org/officeDocument/2006/relationships/hyperlink" Target="https://podminky.urs.cz/item/CS_URS_2024_02/162651111" TargetMode="External" /><Relationship Id="rId40" Type="http://schemas.openxmlformats.org/officeDocument/2006/relationships/hyperlink" Target="https://podminky.urs.cz/item/CS_URS_2024_02/171151111" TargetMode="External" /><Relationship Id="rId41" Type="http://schemas.openxmlformats.org/officeDocument/2006/relationships/hyperlink" Target="https://podminky.urs.cz/item/CS_URS_2024_02/171201231" TargetMode="External" /><Relationship Id="rId42" Type="http://schemas.openxmlformats.org/officeDocument/2006/relationships/hyperlink" Target="https://podminky.urs.cz/item/CS_URS_2024_02/174251201" TargetMode="External" /><Relationship Id="rId43" Type="http://schemas.openxmlformats.org/officeDocument/2006/relationships/hyperlink" Target="https://podminky.urs.cz/item/CS_URS_2024_02/174251202" TargetMode="External" /><Relationship Id="rId44" Type="http://schemas.openxmlformats.org/officeDocument/2006/relationships/hyperlink" Target="https://podminky.urs.cz/item/CS_URS_2024_02/174251203" TargetMode="External" /><Relationship Id="rId45" Type="http://schemas.openxmlformats.org/officeDocument/2006/relationships/hyperlink" Target="https://podminky.urs.cz/item/CS_URS_2024_02/174251204" TargetMode="External" /><Relationship Id="rId46" Type="http://schemas.openxmlformats.org/officeDocument/2006/relationships/hyperlink" Target="https://podminky.urs.cz/item/CS_URS_2024_02/174251205" TargetMode="External" /><Relationship Id="rId47" Type="http://schemas.openxmlformats.org/officeDocument/2006/relationships/hyperlink" Target="https://podminky.urs.cz/item/CS_URS_2024_02/174251206" TargetMode="External" /><Relationship Id="rId48" Type="http://schemas.openxmlformats.org/officeDocument/2006/relationships/hyperlink" Target="https://podminky.urs.cz/item/CS_URS_2024_02/181951112" TargetMode="External" /><Relationship Id="rId49" Type="http://schemas.openxmlformats.org/officeDocument/2006/relationships/hyperlink" Target="https://podminky.urs.cz/item/CS_URS_2024_02/184818232" TargetMode="External" /><Relationship Id="rId50" Type="http://schemas.openxmlformats.org/officeDocument/2006/relationships/hyperlink" Target="https://podminky.urs.cz/item/CS_URS_2024_02/184818233" TargetMode="External" /><Relationship Id="rId51" Type="http://schemas.openxmlformats.org/officeDocument/2006/relationships/hyperlink" Target="https://podminky.urs.cz/item/CS_URS_2024_02/184818234" TargetMode="External" /><Relationship Id="rId52" Type="http://schemas.openxmlformats.org/officeDocument/2006/relationships/hyperlink" Target="https://podminky.urs.cz/item/CS_URS_2024_02/185803105" TargetMode="External" /><Relationship Id="rId53" Type="http://schemas.openxmlformats.org/officeDocument/2006/relationships/hyperlink" Target="https://podminky.urs.cz/item/CS_URS_2024_02/185803107" TargetMode="External" /><Relationship Id="rId54" Type="http://schemas.openxmlformats.org/officeDocument/2006/relationships/hyperlink" Target="https://podminky.urs.cz/item/CS_URS_2024_02/462451114" TargetMode="External" /><Relationship Id="rId55" Type="http://schemas.openxmlformats.org/officeDocument/2006/relationships/hyperlink" Target="https://podminky.urs.cz/item/CS_URS_2024_02/462511270" TargetMode="External" /><Relationship Id="rId56" Type="http://schemas.openxmlformats.org/officeDocument/2006/relationships/hyperlink" Target="https://podminky.urs.cz/item/CS_URS_2024_02/321321116" TargetMode="External" /><Relationship Id="rId57" Type="http://schemas.openxmlformats.org/officeDocument/2006/relationships/hyperlink" Target="https://podminky.urs.cz/item/CS_URS_2024_02/321351010" TargetMode="External" /><Relationship Id="rId58" Type="http://schemas.openxmlformats.org/officeDocument/2006/relationships/hyperlink" Target="https://podminky.urs.cz/item/CS_URS_2024_02/321352010" TargetMode="External" /><Relationship Id="rId59" Type="http://schemas.openxmlformats.org/officeDocument/2006/relationships/hyperlink" Target="https://podminky.urs.cz/item/CS_URS_2024_02/464511123" TargetMode="External" /><Relationship Id="rId60" Type="http://schemas.openxmlformats.org/officeDocument/2006/relationships/hyperlink" Target="https://podminky.urs.cz/item/CS_URS_2024_02/465513228" TargetMode="External" /><Relationship Id="rId61" Type="http://schemas.openxmlformats.org/officeDocument/2006/relationships/hyperlink" Target="https://podminky.urs.cz/item/CS_URS_2024_02/628635512" TargetMode="External" /><Relationship Id="rId62" Type="http://schemas.openxmlformats.org/officeDocument/2006/relationships/hyperlink" Target="https://podminky.urs.cz/item/CS_URS_2024_02/629995101" TargetMode="External" /><Relationship Id="rId63" Type="http://schemas.openxmlformats.org/officeDocument/2006/relationships/hyperlink" Target="https://podminky.urs.cz/item/CS_URS_2024_02/997006512" TargetMode="External" /><Relationship Id="rId64" Type="http://schemas.openxmlformats.org/officeDocument/2006/relationships/hyperlink" Target="https://podminky.urs.cz/item/CS_URS_2024_02/997006519" TargetMode="External" /><Relationship Id="rId65" Type="http://schemas.openxmlformats.org/officeDocument/2006/relationships/hyperlink" Target="https://podminky.urs.cz/item/CS_URS_2024_02/997013631" TargetMode="External" /><Relationship Id="rId66" Type="http://schemas.openxmlformats.org/officeDocument/2006/relationships/hyperlink" Target="https://podminky.urs.cz/item/CS_URS_2024_02/998332011" TargetMode="External" /><Relationship Id="rId6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67151101" TargetMode="External" /><Relationship Id="rId2" Type="http://schemas.openxmlformats.org/officeDocument/2006/relationships/hyperlink" Target="https://podminky.urs.cz/item/CS_URS_2024_02/171251101" TargetMode="External" /><Relationship Id="rId3" Type="http://schemas.openxmlformats.org/officeDocument/2006/relationships/hyperlink" Target="https://podminky.urs.cz/item/CS_URS_2024_02/115101203" TargetMode="External" /><Relationship Id="rId4" Type="http://schemas.openxmlformats.org/officeDocument/2006/relationships/hyperlink" Target="https://podminky.urs.cz/item/CS_URS_2024_02/115101303" TargetMode="External" /><Relationship Id="rId5" Type="http://schemas.openxmlformats.org/officeDocument/2006/relationships/hyperlink" Target="https://podminky.urs.cz/item/CS_URS_2024_02/461991111" TargetMode="External" /><Relationship Id="rId6" Type="http://schemas.openxmlformats.org/officeDocument/2006/relationships/hyperlink" Target="https://podminky.urs.cz/item/CS_URS_2024_02/462451114" TargetMode="External" /><Relationship Id="rId7" Type="http://schemas.openxmlformats.org/officeDocument/2006/relationships/hyperlink" Target="https://podminky.urs.cz/item/CS_URS_2024_02/462511370" TargetMode="External" /><Relationship Id="rId8" Type="http://schemas.openxmlformats.org/officeDocument/2006/relationships/hyperlink" Target="https://podminky.urs.cz/item/CS_URS_2024_02/462519003" TargetMode="External" /><Relationship Id="rId9" Type="http://schemas.openxmlformats.org/officeDocument/2006/relationships/hyperlink" Target="https://podminky.urs.cz/item/CS_URS_2024_02/99832301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9951123" TargetMode="External" /><Relationship Id="rId2" Type="http://schemas.openxmlformats.org/officeDocument/2006/relationships/hyperlink" Target="https://podminky.urs.cz/item/CS_URS_2024_02/167151101" TargetMode="External" /><Relationship Id="rId3" Type="http://schemas.openxmlformats.org/officeDocument/2006/relationships/hyperlink" Target="https://podminky.urs.cz/item/CS_URS_2024_02/171251101" TargetMode="External" /><Relationship Id="rId4" Type="http://schemas.openxmlformats.org/officeDocument/2006/relationships/hyperlink" Target="https://podminky.urs.cz/item/CS_URS_2024_02/115101203" TargetMode="External" /><Relationship Id="rId5" Type="http://schemas.openxmlformats.org/officeDocument/2006/relationships/hyperlink" Target="https://podminky.urs.cz/item/CS_URS_2024_02/115101303" TargetMode="External" /><Relationship Id="rId6" Type="http://schemas.openxmlformats.org/officeDocument/2006/relationships/hyperlink" Target="https://podminky.urs.cz/item/CS_URS_2024_02/321321116" TargetMode="External" /><Relationship Id="rId7" Type="http://schemas.openxmlformats.org/officeDocument/2006/relationships/hyperlink" Target="https://podminky.urs.cz/item/CS_URS_2024_02/321351010" TargetMode="External" /><Relationship Id="rId8" Type="http://schemas.openxmlformats.org/officeDocument/2006/relationships/hyperlink" Target="https://podminky.urs.cz/item/CS_URS_2024_02/321352010" TargetMode="External" /><Relationship Id="rId9" Type="http://schemas.openxmlformats.org/officeDocument/2006/relationships/hyperlink" Target="https://podminky.urs.cz/item/CS_URS_2024_02/461991111" TargetMode="External" /><Relationship Id="rId10" Type="http://schemas.openxmlformats.org/officeDocument/2006/relationships/hyperlink" Target="https://podminky.urs.cz/item/CS_URS_2024_02/462451114.2" TargetMode="External" /><Relationship Id="rId11" Type="http://schemas.openxmlformats.org/officeDocument/2006/relationships/hyperlink" Target="https://podminky.urs.cz/item/CS_URS_2024_02/462511370" TargetMode="External" /><Relationship Id="rId12" Type="http://schemas.openxmlformats.org/officeDocument/2006/relationships/hyperlink" Target="https://podminky.urs.cz/item/CS_URS_2024_02/462519003" TargetMode="External" /><Relationship Id="rId13" Type="http://schemas.openxmlformats.org/officeDocument/2006/relationships/hyperlink" Target="https://podminky.urs.cz/item/CS_URS_2024_02/628635512" TargetMode="External" /><Relationship Id="rId14" Type="http://schemas.openxmlformats.org/officeDocument/2006/relationships/hyperlink" Target="https://podminky.urs.cz/item/CS_URS_2024_02/629995101" TargetMode="External" /><Relationship Id="rId15" Type="http://schemas.openxmlformats.org/officeDocument/2006/relationships/hyperlink" Target="https://podminky.urs.cz/item/CS_URS_2024_02/997006512" TargetMode="External" /><Relationship Id="rId16" Type="http://schemas.openxmlformats.org/officeDocument/2006/relationships/hyperlink" Target="https://podminky.urs.cz/item/CS_URS_2024_02/997006519" TargetMode="External" /><Relationship Id="rId17" Type="http://schemas.openxmlformats.org/officeDocument/2006/relationships/hyperlink" Target="https://podminky.urs.cz/item/CS_URS_2024_02/997013631" TargetMode="External" /><Relationship Id="rId18" Type="http://schemas.openxmlformats.org/officeDocument/2006/relationships/hyperlink" Target="https://podminky.urs.cz/item/CS_URS_2024_02/998323011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67151101" TargetMode="External" /><Relationship Id="rId2" Type="http://schemas.openxmlformats.org/officeDocument/2006/relationships/hyperlink" Target="https://podminky.urs.cz/item/CS_URS_2024_02/171251101" TargetMode="External" /><Relationship Id="rId3" Type="http://schemas.openxmlformats.org/officeDocument/2006/relationships/hyperlink" Target="https://podminky.urs.cz/item/CS_URS_2024_02/115101203" TargetMode="External" /><Relationship Id="rId4" Type="http://schemas.openxmlformats.org/officeDocument/2006/relationships/hyperlink" Target="https://podminky.urs.cz/item/CS_URS_2024_02/115101303" TargetMode="External" /><Relationship Id="rId5" Type="http://schemas.openxmlformats.org/officeDocument/2006/relationships/hyperlink" Target="https://podminky.urs.cz/item/CS_URS_2024_02/321321116" TargetMode="External" /><Relationship Id="rId6" Type="http://schemas.openxmlformats.org/officeDocument/2006/relationships/hyperlink" Target="https://podminky.urs.cz/item/CS_URS_2024_02/321351010" TargetMode="External" /><Relationship Id="rId7" Type="http://schemas.openxmlformats.org/officeDocument/2006/relationships/hyperlink" Target="https://podminky.urs.cz/item/CS_URS_2024_02/321352010" TargetMode="External" /><Relationship Id="rId8" Type="http://schemas.openxmlformats.org/officeDocument/2006/relationships/hyperlink" Target="https://podminky.urs.cz/item/CS_URS_2024_02/321368211" TargetMode="External" /><Relationship Id="rId9" Type="http://schemas.openxmlformats.org/officeDocument/2006/relationships/hyperlink" Target="https://podminky.urs.cz/item/CS_URS_2024_02/461991111" TargetMode="External" /><Relationship Id="rId10" Type="http://schemas.openxmlformats.org/officeDocument/2006/relationships/hyperlink" Target="https://podminky.urs.cz/item/CS_URS_2024_02/462451114.2" TargetMode="External" /><Relationship Id="rId11" Type="http://schemas.openxmlformats.org/officeDocument/2006/relationships/hyperlink" Target="https://podminky.urs.cz/item/CS_URS_2024_02/462511370" TargetMode="External" /><Relationship Id="rId12" Type="http://schemas.openxmlformats.org/officeDocument/2006/relationships/hyperlink" Target="https://podminky.urs.cz/item/CS_URS_2024_02/462519003" TargetMode="External" /><Relationship Id="rId13" Type="http://schemas.openxmlformats.org/officeDocument/2006/relationships/hyperlink" Target="https://podminky.urs.cz/item/CS_URS_2024_02/953965123" TargetMode="External" /><Relationship Id="rId14" Type="http://schemas.openxmlformats.org/officeDocument/2006/relationships/hyperlink" Target="https://podminky.urs.cz/item/CS_URS_2024_02/985112113" TargetMode="External" /><Relationship Id="rId15" Type="http://schemas.openxmlformats.org/officeDocument/2006/relationships/hyperlink" Target="https://podminky.urs.cz/item/CS_URS_2024_02/99832301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9951121" TargetMode="External" /><Relationship Id="rId2" Type="http://schemas.openxmlformats.org/officeDocument/2006/relationships/hyperlink" Target="https://podminky.urs.cz/item/CS_URS_2024_02/167151101" TargetMode="External" /><Relationship Id="rId3" Type="http://schemas.openxmlformats.org/officeDocument/2006/relationships/hyperlink" Target="https://podminky.urs.cz/item/CS_URS_2024_02/171251101" TargetMode="External" /><Relationship Id="rId4" Type="http://schemas.openxmlformats.org/officeDocument/2006/relationships/hyperlink" Target="https://podminky.urs.cz/item/CS_URS_2024_02/115101203" TargetMode="External" /><Relationship Id="rId5" Type="http://schemas.openxmlformats.org/officeDocument/2006/relationships/hyperlink" Target="https://podminky.urs.cz/item/CS_URS_2024_02/115101303" TargetMode="External" /><Relationship Id="rId6" Type="http://schemas.openxmlformats.org/officeDocument/2006/relationships/hyperlink" Target="https://podminky.urs.cz/item/CS_URS_2024_02/321212225" TargetMode="External" /><Relationship Id="rId7" Type="http://schemas.openxmlformats.org/officeDocument/2006/relationships/hyperlink" Target="https://podminky.urs.cz/item/CS_URS_2024_02/321321116" TargetMode="External" /><Relationship Id="rId8" Type="http://schemas.openxmlformats.org/officeDocument/2006/relationships/hyperlink" Target="https://podminky.urs.cz/item/CS_URS_2024_02/321351010" TargetMode="External" /><Relationship Id="rId9" Type="http://schemas.openxmlformats.org/officeDocument/2006/relationships/hyperlink" Target="https://podminky.urs.cz/item/CS_URS_2024_02/321352010" TargetMode="External" /><Relationship Id="rId10" Type="http://schemas.openxmlformats.org/officeDocument/2006/relationships/hyperlink" Target="https://podminky.urs.cz/item/CS_URS_2024_02/321368211" TargetMode="External" /><Relationship Id="rId11" Type="http://schemas.openxmlformats.org/officeDocument/2006/relationships/hyperlink" Target="https://podminky.urs.cz/item/CS_URS_2024_02/461991111" TargetMode="External" /><Relationship Id="rId12" Type="http://schemas.openxmlformats.org/officeDocument/2006/relationships/hyperlink" Target="https://podminky.urs.cz/item/CS_URS_2024_02/462451114.2" TargetMode="External" /><Relationship Id="rId13" Type="http://schemas.openxmlformats.org/officeDocument/2006/relationships/hyperlink" Target="https://podminky.urs.cz/item/CS_URS_2024_02/462511370" TargetMode="External" /><Relationship Id="rId14" Type="http://schemas.openxmlformats.org/officeDocument/2006/relationships/hyperlink" Target="https://podminky.urs.cz/item/CS_URS_2024_02/462519003" TargetMode="External" /><Relationship Id="rId15" Type="http://schemas.openxmlformats.org/officeDocument/2006/relationships/hyperlink" Target="https://podminky.urs.cz/item/CS_URS_2024_02/463212111" TargetMode="External" /><Relationship Id="rId16" Type="http://schemas.openxmlformats.org/officeDocument/2006/relationships/hyperlink" Target="https://podminky.urs.cz/item/CS_URS_2024_02/463212191" TargetMode="External" /><Relationship Id="rId17" Type="http://schemas.openxmlformats.org/officeDocument/2006/relationships/hyperlink" Target="https://podminky.urs.cz/item/CS_URS_2024_02/463451114" TargetMode="External" /><Relationship Id="rId18" Type="http://schemas.openxmlformats.org/officeDocument/2006/relationships/hyperlink" Target="https://podminky.urs.cz/item/CS_URS_2024_02/628635512" TargetMode="External" /><Relationship Id="rId19" Type="http://schemas.openxmlformats.org/officeDocument/2006/relationships/hyperlink" Target="https://podminky.urs.cz/item/CS_URS_2024_02/629995101" TargetMode="External" /><Relationship Id="rId20" Type="http://schemas.openxmlformats.org/officeDocument/2006/relationships/hyperlink" Target="https://podminky.urs.cz/item/CS_URS_2024_02/953965123" TargetMode="External" /><Relationship Id="rId21" Type="http://schemas.openxmlformats.org/officeDocument/2006/relationships/hyperlink" Target="https://podminky.urs.cz/item/CS_URS_2024_02/998323011" TargetMode="External" /><Relationship Id="rId2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9951121" TargetMode="External" /><Relationship Id="rId2" Type="http://schemas.openxmlformats.org/officeDocument/2006/relationships/hyperlink" Target="https://podminky.urs.cz/item/CS_URS_2024_02/167151101" TargetMode="External" /><Relationship Id="rId3" Type="http://schemas.openxmlformats.org/officeDocument/2006/relationships/hyperlink" Target="https://podminky.urs.cz/item/CS_URS_2024_02/171251101" TargetMode="External" /><Relationship Id="rId4" Type="http://schemas.openxmlformats.org/officeDocument/2006/relationships/hyperlink" Target="https://podminky.urs.cz/item/CS_URS_2024_02/115101203" TargetMode="External" /><Relationship Id="rId5" Type="http://schemas.openxmlformats.org/officeDocument/2006/relationships/hyperlink" Target="https://podminky.urs.cz/item/CS_URS_2024_02/115101303" TargetMode="External" /><Relationship Id="rId6" Type="http://schemas.openxmlformats.org/officeDocument/2006/relationships/hyperlink" Target="https://podminky.urs.cz/item/CS_URS_2024_02/321321116" TargetMode="External" /><Relationship Id="rId7" Type="http://schemas.openxmlformats.org/officeDocument/2006/relationships/hyperlink" Target="https://podminky.urs.cz/item/CS_URS_2024_02/321351010" TargetMode="External" /><Relationship Id="rId8" Type="http://schemas.openxmlformats.org/officeDocument/2006/relationships/hyperlink" Target="https://podminky.urs.cz/item/CS_URS_2024_02/321352010" TargetMode="External" /><Relationship Id="rId9" Type="http://schemas.openxmlformats.org/officeDocument/2006/relationships/hyperlink" Target="https://podminky.urs.cz/item/CS_URS_2024_02/321368211" TargetMode="External" /><Relationship Id="rId10" Type="http://schemas.openxmlformats.org/officeDocument/2006/relationships/hyperlink" Target="https://podminky.urs.cz/item/CS_URS_2024_02/461991111" TargetMode="External" /><Relationship Id="rId11" Type="http://schemas.openxmlformats.org/officeDocument/2006/relationships/hyperlink" Target="https://podminky.urs.cz/item/CS_URS_2024_02/462451114.2" TargetMode="External" /><Relationship Id="rId12" Type="http://schemas.openxmlformats.org/officeDocument/2006/relationships/hyperlink" Target="https://podminky.urs.cz/item/CS_URS_2024_02/462511370" TargetMode="External" /><Relationship Id="rId13" Type="http://schemas.openxmlformats.org/officeDocument/2006/relationships/hyperlink" Target="https://podminky.urs.cz/item/CS_URS_2024_02/462519003" TargetMode="External" /><Relationship Id="rId14" Type="http://schemas.openxmlformats.org/officeDocument/2006/relationships/hyperlink" Target="https://podminky.urs.cz/item/CS_URS_2024_02/463212111" TargetMode="External" /><Relationship Id="rId15" Type="http://schemas.openxmlformats.org/officeDocument/2006/relationships/hyperlink" Target="https://podminky.urs.cz/item/CS_URS_2024_02/463212191" TargetMode="External" /><Relationship Id="rId16" Type="http://schemas.openxmlformats.org/officeDocument/2006/relationships/hyperlink" Target="https://podminky.urs.cz/item/CS_URS_2024_02/463451114" TargetMode="External" /><Relationship Id="rId17" Type="http://schemas.openxmlformats.org/officeDocument/2006/relationships/hyperlink" Target="https://podminky.urs.cz/item/CS_URS_2024_02/628635512" TargetMode="External" /><Relationship Id="rId18" Type="http://schemas.openxmlformats.org/officeDocument/2006/relationships/hyperlink" Target="https://podminky.urs.cz/item/CS_URS_2024_02/629995101" TargetMode="External" /><Relationship Id="rId19" Type="http://schemas.openxmlformats.org/officeDocument/2006/relationships/hyperlink" Target="https://podminky.urs.cz/item/CS_URS_2024_02/953965123" TargetMode="External" /><Relationship Id="rId20" Type="http://schemas.openxmlformats.org/officeDocument/2006/relationships/hyperlink" Target="https://podminky.urs.cz/item/CS_URS_2024_02/998323011" TargetMode="External" /><Relationship Id="rId2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9951121" TargetMode="External" /><Relationship Id="rId2" Type="http://schemas.openxmlformats.org/officeDocument/2006/relationships/hyperlink" Target="https://podminky.urs.cz/item/CS_URS_2024_02/167151101" TargetMode="External" /><Relationship Id="rId3" Type="http://schemas.openxmlformats.org/officeDocument/2006/relationships/hyperlink" Target="https://podminky.urs.cz/item/CS_URS_2024_02/171251101" TargetMode="External" /><Relationship Id="rId4" Type="http://schemas.openxmlformats.org/officeDocument/2006/relationships/hyperlink" Target="https://podminky.urs.cz/item/CS_URS_2024_02/115101203" TargetMode="External" /><Relationship Id="rId5" Type="http://schemas.openxmlformats.org/officeDocument/2006/relationships/hyperlink" Target="https://podminky.urs.cz/item/CS_URS_2024_02/115101303" TargetMode="External" /><Relationship Id="rId6" Type="http://schemas.openxmlformats.org/officeDocument/2006/relationships/hyperlink" Target="https://podminky.urs.cz/item/CS_URS_2024_02/321212225" TargetMode="External" /><Relationship Id="rId7" Type="http://schemas.openxmlformats.org/officeDocument/2006/relationships/hyperlink" Target="https://podminky.urs.cz/item/CS_URS_2024_02/321321116" TargetMode="External" /><Relationship Id="rId8" Type="http://schemas.openxmlformats.org/officeDocument/2006/relationships/hyperlink" Target="https://podminky.urs.cz/item/CS_URS_2024_02/321351010" TargetMode="External" /><Relationship Id="rId9" Type="http://schemas.openxmlformats.org/officeDocument/2006/relationships/hyperlink" Target="https://podminky.urs.cz/item/CS_URS_2024_02/321352010" TargetMode="External" /><Relationship Id="rId10" Type="http://schemas.openxmlformats.org/officeDocument/2006/relationships/hyperlink" Target="https://podminky.urs.cz/item/CS_URS_2024_02/321368211" TargetMode="External" /><Relationship Id="rId11" Type="http://schemas.openxmlformats.org/officeDocument/2006/relationships/hyperlink" Target="https://podminky.urs.cz/item/CS_URS_2024_02/461991111" TargetMode="External" /><Relationship Id="rId12" Type="http://schemas.openxmlformats.org/officeDocument/2006/relationships/hyperlink" Target="https://podminky.urs.cz/item/CS_URS_2024_02/462451114.2" TargetMode="External" /><Relationship Id="rId13" Type="http://schemas.openxmlformats.org/officeDocument/2006/relationships/hyperlink" Target="https://podminky.urs.cz/item/CS_URS_2024_02/462511370" TargetMode="External" /><Relationship Id="rId14" Type="http://schemas.openxmlformats.org/officeDocument/2006/relationships/hyperlink" Target="https://podminky.urs.cz/item/CS_URS_2024_02/462519003" TargetMode="External" /><Relationship Id="rId15" Type="http://schemas.openxmlformats.org/officeDocument/2006/relationships/hyperlink" Target="https://podminky.urs.cz/item/CS_URS_2024_02/463212111" TargetMode="External" /><Relationship Id="rId16" Type="http://schemas.openxmlformats.org/officeDocument/2006/relationships/hyperlink" Target="https://podminky.urs.cz/item/CS_URS_2024_02/463212191" TargetMode="External" /><Relationship Id="rId17" Type="http://schemas.openxmlformats.org/officeDocument/2006/relationships/hyperlink" Target="https://podminky.urs.cz/item/CS_URS_2024_02/463451114" TargetMode="External" /><Relationship Id="rId18" Type="http://schemas.openxmlformats.org/officeDocument/2006/relationships/hyperlink" Target="https://podminky.urs.cz/item/CS_URS_2024_02/628635512" TargetMode="External" /><Relationship Id="rId19" Type="http://schemas.openxmlformats.org/officeDocument/2006/relationships/hyperlink" Target="https://podminky.urs.cz/item/CS_URS_2024_02/629995101" TargetMode="External" /><Relationship Id="rId20" Type="http://schemas.openxmlformats.org/officeDocument/2006/relationships/hyperlink" Target="https://podminky.urs.cz/item/CS_URS_2024_02/953965123" TargetMode="External" /><Relationship Id="rId21" Type="http://schemas.openxmlformats.org/officeDocument/2006/relationships/hyperlink" Target="https://podminky.urs.cz/item/CS_URS_2024_02/998323011" TargetMode="External" /><Relationship Id="rId2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572241112" TargetMode="External" /><Relationship Id="rId2" Type="http://schemas.openxmlformats.org/officeDocument/2006/relationships/hyperlink" Target="https://podminky.urs.cz/item/CS_URS_2024_02/938909331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36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105-3374-24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Rusava, Holešov km 15,220 - 16,270, oprava opevnění a stupňů, odstranění nánosu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Holešov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24. 4. 2024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Ondřej Špaček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AGROPROJEKT PSO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4" t="s">
        <v>71</v>
      </c>
      <c r="BE52" s="94" t="s">
        <v>72</v>
      </c>
      <c r="BF52" s="95" t="s">
        <v>73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ROUND(SUM(AS55:AS62),2)</f>
        <v>0</v>
      </c>
      <c r="AT54" s="107">
        <f>ROUND(SUM(AT55:AT62),2)</f>
        <v>0</v>
      </c>
      <c r="AU54" s="108">
        <f>ROUND(SUM(AU55:AU62),2)</f>
        <v>0</v>
      </c>
      <c r="AV54" s="108">
        <f>ROUND(SUM(AX54:AY54),2)</f>
        <v>0</v>
      </c>
      <c r="AW54" s="109">
        <f>ROUND(SUM(AW55:AW62),5)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ROUND(SUM(BB55:BB62),2)</f>
        <v>0</v>
      </c>
      <c r="BC54" s="108">
        <f>ROUND(SUM(BC55:BC62),2)</f>
        <v>0</v>
      </c>
      <c r="BD54" s="108">
        <f>ROUND(SUM(BD55:BD62),2)</f>
        <v>0</v>
      </c>
      <c r="BE54" s="108">
        <f>ROUND(SUM(BE55:BE62),2)</f>
        <v>0</v>
      </c>
      <c r="BF54" s="110">
        <f>ROUND(SUM(BF55:BF62),2)</f>
        <v>0</v>
      </c>
      <c r="BG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6</v>
      </c>
      <c r="BX54" s="111" t="s">
        <v>79</v>
      </c>
      <c r="CL54" s="111" t="s">
        <v>20</v>
      </c>
    </row>
    <row r="55" s="7" customFormat="1" ht="37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'105-3374-24-0 - Tok Rusava'!K32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83</v>
      </c>
      <c r="AR55" s="120"/>
      <c r="AS55" s="121">
        <f>'105-3374-24-0 - Tok Rusava'!K30</f>
        <v>0</v>
      </c>
      <c r="AT55" s="122">
        <f>'105-3374-24-0 - Tok Rusava'!K31</f>
        <v>0</v>
      </c>
      <c r="AU55" s="122">
        <v>0</v>
      </c>
      <c r="AV55" s="122">
        <f>ROUND(SUM(AX55:AY55),2)</f>
        <v>0</v>
      </c>
      <c r="AW55" s="123">
        <f>'105-3374-24-0 - Tok Rusava'!T89</f>
        <v>0</v>
      </c>
      <c r="AX55" s="122">
        <f>'105-3374-24-0 - Tok Rusava'!K35</f>
        <v>0</v>
      </c>
      <c r="AY55" s="122">
        <f>'105-3374-24-0 - Tok Rusava'!K36</f>
        <v>0</v>
      </c>
      <c r="AZ55" s="122">
        <f>'105-3374-24-0 - Tok Rusava'!K37</f>
        <v>0</v>
      </c>
      <c r="BA55" s="122">
        <f>'105-3374-24-0 - Tok Rusava'!K38</f>
        <v>0</v>
      </c>
      <c r="BB55" s="122">
        <f>'105-3374-24-0 - Tok Rusava'!F35</f>
        <v>0</v>
      </c>
      <c r="BC55" s="122">
        <f>'105-3374-24-0 - Tok Rusava'!F36</f>
        <v>0</v>
      </c>
      <c r="BD55" s="122">
        <f>'105-3374-24-0 - Tok Rusava'!F37</f>
        <v>0</v>
      </c>
      <c r="BE55" s="122">
        <f>'105-3374-24-0 - Tok Rusava'!F38</f>
        <v>0</v>
      </c>
      <c r="BF55" s="124">
        <f>'105-3374-24-0 - Tok Rusava'!F39</f>
        <v>0</v>
      </c>
      <c r="BG55" s="7"/>
      <c r="BT55" s="125" t="s">
        <v>84</v>
      </c>
      <c r="BV55" s="125" t="s">
        <v>78</v>
      </c>
      <c r="BW55" s="125" t="s">
        <v>85</v>
      </c>
      <c r="BX55" s="125" t="s">
        <v>6</v>
      </c>
      <c r="CL55" s="125" t="s">
        <v>20</v>
      </c>
      <c r="CM55" s="125" t="s">
        <v>86</v>
      </c>
    </row>
    <row r="56" s="7" customFormat="1" ht="37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'105-3374-24-1 - Objekt1'!K32</f>
        <v>0</v>
      </c>
      <c r="AH56" s="117"/>
      <c r="AI56" s="117"/>
      <c r="AJ56" s="117"/>
      <c r="AK56" s="117"/>
      <c r="AL56" s="117"/>
      <c r="AM56" s="117"/>
      <c r="AN56" s="118">
        <f>SUM(AG56,AV56)</f>
        <v>0</v>
      </c>
      <c r="AO56" s="117"/>
      <c r="AP56" s="117"/>
      <c r="AQ56" s="119" t="s">
        <v>83</v>
      </c>
      <c r="AR56" s="120"/>
      <c r="AS56" s="121">
        <f>'105-3374-24-1 - Objekt1'!K30</f>
        <v>0</v>
      </c>
      <c r="AT56" s="122">
        <f>'105-3374-24-1 - Objekt1'!K31</f>
        <v>0</v>
      </c>
      <c r="AU56" s="122">
        <v>0</v>
      </c>
      <c r="AV56" s="122">
        <f>ROUND(SUM(AX56:AY56),2)</f>
        <v>0</v>
      </c>
      <c r="AW56" s="123">
        <f>'105-3374-24-1 - Objekt1'!T86</f>
        <v>0</v>
      </c>
      <c r="AX56" s="122">
        <f>'105-3374-24-1 - Objekt1'!K35</f>
        <v>0</v>
      </c>
      <c r="AY56" s="122">
        <f>'105-3374-24-1 - Objekt1'!K36</f>
        <v>0</v>
      </c>
      <c r="AZ56" s="122">
        <f>'105-3374-24-1 - Objekt1'!K37</f>
        <v>0</v>
      </c>
      <c r="BA56" s="122">
        <f>'105-3374-24-1 - Objekt1'!K38</f>
        <v>0</v>
      </c>
      <c r="BB56" s="122">
        <f>'105-3374-24-1 - Objekt1'!F35</f>
        <v>0</v>
      </c>
      <c r="BC56" s="122">
        <f>'105-3374-24-1 - Objekt1'!F36</f>
        <v>0</v>
      </c>
      <c r="BD56" s="122">
        <f>'105-3374-24-1 - Objekt1'!F37</f>
        <v>0</v>
      </c>
      <c r="BE56" s="122">
        <f>'105-3374-24-1 - Objekt1'!F38</f>
        <v>0</v>
      </c>
      <c r="BF56" s="124">
        <f>'105-3374-24-1 - Objekt1'!F39</f>
        <v>0</v>
      </c>
      <c r="BG56" s="7"/>
      <c r="BT56" s="125" t="s">
        <v>84</v>
      </c>
      <c r="BV56" s="125" t="s">
        <v>78</v>
      </c>
      <c r="BW56" s="125" t="s">
        <v>89</v>
      </c>
      <c r="BX56" s="125" t="s">
        <v>6</v>
      </c>
      <c r="CL56" s="125" t="s">
        <v>20</v>
      </c>
      <c r="CM56" s="125" t="s">
        <v>86</v>
      </c>
    </row>
    <row r="57" s="7" customFormat="1" ht="37.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'105-3374-24-2 - Objekt2'!K32</f>
        <v>0</v>
      </c>
      <c r="AH57" s="117"/>
      <c r="AI57" s="117"/>
      <c r="AJ57" s="117"/>
      <c r="AK57" s="117"/>
      <c r="AL57" s="117"/>
      <c r="AM57" s="117"/>
      <c r="AN57" s="118">
        <f>SUM(AG57,AV57)</f>
        <v>0</v>
      </c>
      <c r="AO57" s="117"/>
      <c r="AP57" s="117"/>
      <c r="AQ57" s="119" t="s">
        <v>83</v>
      </c>
      <c r="AR57" s="120"/>
      <c r="AS57" s="121">
        <f>'105-3374-24-2 - Objekt2'!K30</f>
        <v>0</v>
      </c>
      <c r="AT57" s="122">
        <f>'105-3374-24-2 - Objekt2'!K31</f>
        <v>0</v>
      </c>
      <c r="AU57" s="122">
        <v>0</v>
      </c>
      <c r="AV57" s="122">
        <f>ROUND(SUM(AX57:AY57),2)</f>
        <v>0</v>
      </c>
      <c r="AW57" s="123">
        <f>'105-3374-24-2 - Objekt2'!T89</f>
        <v>0</v>
      </c>
      <c r="AX57" s="122">
        <f>'105-3374-24-2 - Objekt2'!K35</f>
        <v>0</v>
      </c>
      <c r="AY57" s="122">
        <f>'105-3374-24-2 - Objekt2'!K36</f>
        <v>0</v>
      </c>
      <c r="AZ57" s="122">
        <f>'105-3374-24-2 - Objekt2'!K37</f>
        <v>0</v>
      </c>
      <c r="BA57" s="122">
        <f>'105-3374-24-2 - Objekt2'!K38</f>
        <v>0</v>
      </c>
      <c r="BB57" s="122">
        <f>'105-3374-24-2 - Objekt2'!F35</f>
        <v>0</v>
      </c>
      <c r="BC57" s="122">
        <f>'105-3374-24-2 - Objekt2'!F36</f>
        <v>0</v>
      </c>
      <c r="BD57" s="122">
        <f>'105-3374-24-2 - Objekt2'!F37</f>
        <v>0</v>
      </c>
      <c r="BE57" s="122">
        <f>'105-3374-24-2 - Objekt2'!F38</f>
        <v>0</v>
      </c>
      <c r="BF57" s="124">
        <f>'105-3374-24-2 - Objekt2'!F39</f>
        <v>0</v>
      </c>
      <c r="BG57" s="7"/>
      <c r="BT57" s="125" t="s">
        <v>84</v>
      </c>
      <c r="BV57" s="125" t="s">
        <v>78</v>
      </c>
      <c r="BW57" s="125" t="s">
        <v>92</v>
      </c>
      <c r="BX57" s="125" t="s">
        <v>6</v>
      </c>
      <c r="CL57" s="125" t="s">
        <v>20</v>
      </c>
      <c r="CM57" s="125" t="s">
        <v>86</v>
      </c>
    </row>
    <row r="58" s="7" customFormat="1" ht="37.5" customHeight="1">
      <c r="A58" s="113" t="s">
        <v>80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'105-3374-24-3 - Objekt3'!K32</f>
        <v>0</v>
      </c>
      <c r="AH58" s="117"/>
      <c r="AI58" s="117"/>
      <c r="AJ58" s="117"/>
      <c r="AK58" s="117"/>
      <c r="AL58" s="117"/>
      <c r="AM58" s="117"/>
      <c r="AN58" s="118">
        <f>SUM(AG58,AV58)</f>
        <v>0</v>
      </c>
      <c r="AO58" s="117"/>
      <c r="AP58" s="117"/>
      <c r="AQ58" s="119" t="s">
        <v>83</v>
      </c>
      <c r="AR58" s="120"/>
      <c r="AS58" s="121">
        <f>'105-3374-24-3 - Objekt3'!K30</f>
        <v>0</v>
      </c>
      <c r="AT58" s="122">
        <f>'105-3374-24-3 - Objekt3'!K31</f>
        <v>0</v>
      </c>
      <c r="AU58" s="122">
        <v>0</v>
      </c>
      <c r="AV58" s="122">
        <f>ROUND(SUM(AX58:AY58),2)</f>
        <v>0</v>
      </c>
      <c r="AW58" s="123">
        <f>'105-3374-24-3 - Objekt3'!T88</f>
        <v>0</v>
      </c>
      <c r="AX58" s="122">
        <f>'105-3374-24-3 - Objekt3'!K35</f>
        <v>0</v>
      </c>
      <c r="AY58" s="122">
        <f>'105-3374-24-3 - Objekt3'!K36</f>
        <v>0</v>
      </c>
      <c r="AZ58" s="122">
        <f>'105-3374-24-3 - Objekt3'!K37</f>
        <v>0</v>
      </c>
      <c r="BA58" s="122">
        <f>'105-3374-24-3 - Objekt3'!K38</f>
        <v>0</v>
      </c>
      <c r="BB58" s="122">
        <f>'105-3374-24-3 - Objekt3'!F35</f>
        <v>0</v>
      </c>
      <c r="BC58" s="122">
        <f>'105-3374-24-3 - Objekt3'!F36</f>
        <v>0</v>
      </c>
      <c r="BD58" s="122">
        <f>'105-3374-24-3 - Objekt3'!F37</f>
        <v>0</v>
      </c>
      <c r="BE58" s="122">
        <f>'105-3374-24-3 - Objekt3'!F38</f>
        <v>0</v>
      </c>
      <c r="BF58" s="124">
        <f>'105-3374-24-3 - Objekt3'!F39</f>
        <v>0</v>
      </c>
      <c r="BG58" s="7"/>
      <c r="BT58" s="125" t="s">
        <v>84</v>
      </c>
      <c r="BV58" s="125" t="s">
        <v>78</v>
      </c>
      <c r="BW58" s="125" t="s">
        <v>95</v>
      </c>
      <c r="BX58" s="125" t="s">
        <v>6</v>
      </c>
      <c r="CL58" s="125" t="s">
        <v>20</v>
      </c>
      <c r="CM58" s="125" t="s">
        <v>86</v>
      </c>
    </row>
    <row r="59" s="7" customFormat="1" ht="37.5" customHeight="1">
      <c r="A59" s="113" t="s">
        <v>80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'105-3374-24-4 - Objekt4'!K32</f>
        <v>0</v>
      </c>
      <c r="AH59" s="117"/>
      <c r="AI59" s="117"/>
      <c r="AJ59" s="117"/>
      <c r="AK59" s="117"/>
      <c r="AL59" s="117"/>
      <c r="AM59" s="117"/>
      <c r="AN59" s="118">
        <f>SUM(AG59,AV59)</f>
        <v>0</v>
      </c>
      <c r="AO59" s="117"/>
      <c r="AP59" s="117"/>
      <c r="AQ59" s="119" t="s">
        <v>83</v>
      </c>
      <c r="AR59" s="120"/>
      <c r="AS59" s="121">
        <f>'105-3374-24-4 - Objekt4'!K30</f>
        <v>0</v>
      </c>
      <c r="AT59" s="122">
        <f>'105-3374-24-4 - Objekt4'!K31</f>
        <v>0</v>
      </c>
      <c r="AU59" s="122">
        <v>0</v>
      </c>
      <c r="AV59" s="122">
        <f>ROUND(SUM(AX59:AY59),2)</f>
        <v>0</v>
      </c>
      <c r="AW59" s="123">
        <f>'105-3374-24-4 - Objekt4'!T89</f>
        <v>0</v>
      </c>
      <c r="AX59" s="122">
        <f>'105-3374-24-4 - Objekt4'!K35</f>
        <v>0</v>
      </c>
      <c r="AY59" s="122">
        <f>'105-3374-24-4 - Objekt4'!K36</f>
        <v>0</v>
      </c>
      <c r="AZ59" s="122">
        <f>'105-3374-24-4 - Objekt4'!K37</f>
        <v>0</v>
      </c>
      <c r="BA59" s="122">
        <f>'105-3374-24-4 - Objekt4'!K38</f>
        <v>0</v>
      </c>
      <c r="BB59" s="122">
        <f>'105-3374-24-4 - Objekt4'!F35</f>
        <v>0</v>
      </c>
      <c r="BC59" s="122">
        <f>'105-3374-24-4 - Objekt4'!F36</f>
        <v>0</v>
      </c>
      <c r="BD59" s="122">
        <f>'105-3374-24-4 - Objekt4'!F37</f>
        <v>0</v>
      </c>
      <c r="BE59" s="122">
        <f>'105-3374-24-4 - Objekt4'!F38</f>
        <v>0</v>
      </c>
      <c r="BF59" s="124">
        <f>'105-3374-24-4 - Objekt4'!F39</f>
        <v>0</v>
      </c>
      <c r="BG59" s="7"/>
      <c r="BT59" s="125" t="s">
        <v>84</v>
      </c>
      <c r="BV59" s="125" t="s">
        <v>78</v>
      </c>
      <c r="BW59" s="125" t="s">
        <v>98</v>
      </c>
      <c r="BX59" s="125" t="s">
        <v>6</v>
      </c>
      <c r="CL59" s="125" t="s">
        <v>20</v>
      </c>
      <c r="CM59" s="125" t="s">
        <v>86</v>
      </c>
    </row>
    <row r="60" s="7" customFormat="1" ht="37.5" customHeight="1">
      <c r="A60" s="113" t="s">
        <v>80</v>
      </c>
      <c r="B60" s="114"/>
      <c r="C60" s="115"/>
      <c r="D60" s="116" t="s">
        <v>99</v>
      </c>
      <c r="E60" s="116"/>
      <c r="F60" s="116"/>
      <c r="G60" s="116"/>
      <c r="H60" s="116"/>
      <c r="I60" s="117"/>
      <c r="J60" s="116" t="s">
        <v>100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'105-3374-24-5 - Objekt5'!K32</f>
        <v>0</v>
      </c>
      <c r="AH60" s="117"/>
      <c r="AI60" s="117"/>
      <c r="AJ60" s="117"/>
      <c r="AK60" s="117"/>
      <c r="AL60" s="117"/>
      <c r="AM60" s="117"/>
      <c r="AN60" s="118">
        <f>SUM(AG60,AV60)</f>
        <v>0</v>
      </c>
      <c r="AO60" s="117"/>
      <c r="AP60" s="117"/>
      <c r="AQ60" s="119" t="s">
        <v>83</v>
      </c>
      <c r="AR60" s="120"/>
      <c r="AS60" s="121">
        <f>'105-3374-24-5 - Objekt5'!K30</f>
        <v>0</v>
      </c>
      <c r="AT60" s="122">
        <f>'105-3374-24-5 - Objekt5'!K31</f>
        <v>0</v>
      </c>
      <c r="AU60" s="122">
        <v>0</v>
      </c>
      <c r="AV60" s="122">
        <f>ROUND(SUM(AX60:AY60),2)</f>
        <v>0</v>
      </c>
      <c r="AW60" s="123">
        <f>'105-3374-24-5 - Objekt5'!T89</f>
        <v>0</v>
      </c>
      <c r="AX60" s="122">
        <f>'105-3374-24-5 - Objekt5'!K35</f>
        <v>0</v>
      </c>
      <c r="AY60" s="122">
        <f>'105-3374-24-5 - Objekt5'!K36</f>
        <v>0</v>
      </c>
      <c r="AZ60" s="122">
        <f>'105-3374-24-5 - Objekt5'!K37</f>
        <v>0</v>
      </c>
      <c r="BA60" s="122">
        <f>'105-3374-24-5 - Objekt5'!K38</f>
        <v>0</v>
      </c>
      <c r="BB60" s="122">
        <f>'105-3374-24-5 - Objekt5'!F35</f>
        <v>0</v>
      </c>
      <c r="BC60" s="122">
        <f>'105-3374-24-5 - Objekt5'!F36</f>
        <v>0</v>
      </c>
      <c r="BD60" s="122">
        <f>'105-3374-24-5 - Objekt5'!F37</f>
        <v>0</v>
      </c>
      <c r="BE60" s="122">
        <f>'105-3374-24-5 - Objekt5'!F38</f>
        <v>0</v>
      </c>
      <c r="BF60" s="124">
        <f>'105-3374-24-5 - Objekt5'!F39</f>
        <v>0</v>
      </c>
      <c r="BG60" s="7"/>
      <c r="BT60" s="125" t="s">
        <v>84</v>
      </c>
      <c r="BV60" s="125" t="s">
        <v>78</v>
      </c>
      <c r="BW60" s="125" t="s">
        <v>101</v>
      </c>
      <c r="BX60" s="125" t="s">
        <v>6</v>
      </c>
      <c r="CL60" s="125" t="s">
        <v>20</v>
      </c>
      <c r="CM60" s="125" t="s">
        <v>86</v>
      </c>
    </row>
    <row r="61" s="7" customFormat="1" ht="37.5" customHeight="1">
      <c r="A61" s="113" t="s">
        <v>80</v>
      </c>
      <c r="B61" s="114"/>
      <c r="C61" s="115"/>
      <c r="D61" s="116" t="s">
        <v>102</v>
      </c>
      <c r="E61" s="116"/>
      <c r="F61" s="116"/>
      <c r="G61" s="116"/>
      <c r="H61" s="116"/>
      <c r="I61" s="117"/>
      <c r="J61" s="116" t="s">
        <v>103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'105-3374-24-6 - Objekt6'!K32</f>
        <v>0</v>
      </c>
      <c r="AH61" s="117"/>
      <c r="AI61" s="117"/>
      <c r="AJ61" s="117"/>
      <c r="AK61" s="117"/>
      <c r="AL61" s="117"/>
      <c r="AM61" s="117"/>
      <c r="AN61" s="118">
        <f>SUM(AG61,AV61)</f>
        <v>0</v>
      </c>
      <c r="AO61" s="117"/>
      <c r="AP61" s="117"/>
      <c r="AQ61" s="119" t="s">
        <v>83</v>
      </c>
      <c r="AR61" s="120"/>
      <c r="AS61" s="121">
        <f>'105-3374-24-6 - Objekt6'!K30</f>
        <v>0</v>
      </c>
      <c r="AT61" s="122">
        <f>'105-3374-24-6 - Objekt6'!K31</f>
        <v>0</v>
      </c>
      <c r="AU61" s="122">
        <v>0</v>
      </c>
      <c r="AV61" s="122">
        <f>ROUND(SUM(AX61:AY61),2)</f>
        <v>0</v>
      </c>
      <c r="AW61" s="123">
        <f>'105-3374-24-6 - Objekt6'!T89</f>
        <v>0</v>
      </c>
      <c r="AX61" s="122">
        <f>'105-3374-24-6 - Objekt6'!K35</f>
        <v>0</v>
      </c>
      <c r="AY61" s="122">
        <f>'105-3374-24-6 - Objekt6'!K36</f>
        <v>0</v>
      </c>
      <c r="AZ61" s="122">
        <f>'105-3374-24-6 - Objekt6'!K37</f>
        <v>0</v>
      </c>
      <c r="BA61" s="122">
        <f>'105-3374-24-6 - Objekt6'!K38</f>
        <v>0</v>
      </c>
      <c r="BB61" s="122">
        <f>'105-3374-24-6 - Objekt6'!F35</f>
        <v>0</v>
      </c>
      <c r="BC61" s="122">
        <f>'105-3374-24-6 - Objekt6'!F36</f>
        <v>0</v>
      </c>
      <c r="BD61" s="122">
        <f>'105-3374-24-6 - Objekt6'!F37</f>
        <v>0</v>
      </c>
      <c r="BE61" s="122">
        <f>'105-3374-24-6 - Objekt6'!F38</f>
        <v>0</v>
      </c>
      <c r="BF61" s="124">
        <f>'105-3374-24-6 - Objekt6'!F39</f>
        <v>0</v>
      </c>
      <c r="BG61" s="7"/>
      <c r="BT61" s="125" t="s">
        <v>84</v>
      </c>
      <c r="BV61" s="125" t="s">
        <v>78</v>
      </c>
      <c r="BW61" s="125" t="s">
        <v>104</v>
      </c>
      <c r="BX61" s="125" t="s">
        <v>6</v>
      </c>
      <c r="CL61" s="125" t="s">
        <v>20</v>
      </c>
      <c r="CM61" s="125" t="s">
        <v>86</v>
      </c>
    </row>
    <row r="62" s="7" customFormat="1" ht="37.5" customHeight="1">
      <c r="A62" s="113" t="s">
        <v>80</v>
      </c>
      <c r="B62" s="114"/>
      <c r="C62" s="115"/>
      <c r="D62" s="116" t="s">
        <v>105</v>
      </c>
      <c r="E62" s="116"/>
      <c r="F62" s="116"/>
      <c r="G62" s="116"/>
      <c r="H62" s="116"/>
      <c r="I62" s="117"/>
      <c r="J62" s="116" t="s">
        <v>106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'105-3374-24-VRN - Vedlejš...'!K32</f>
        <v>0</v>
      </c>
      <c r="AH62" s="117"/>
      <c r="AI62" s="117"/>
      <c r="AJ62" s="117"/>
      <c r="AK62" s="117"/>
      <c r="AL62" s="117"/>
      <c r="AM62" s="117"/>
      <c r="AN62" s="118">
        <f>SUM(AG62,AV62)</f>
        <v>0</v>
      </c>
      <c r="AO62" s="117"/>
      <c r="AP62" s="117"/>
      <c r="AQ62" s="119" t="s">
        <v>107</v>
      </c>
      <c r="AR62" s="120"/>
      <c r="AS62" s="126">
        <f>'105-3374-24-VRN - Vedlejš...'!K30</f>
        <v>0</v>
      </c>
      <c r="AT62" s="127">
        <f>'105-3374-24-VRN - Vedlejš...'!K31</f>
        <v>0</v>
      </c>
      <c r="AU62" s="127">
        <v>0</v>
      </c>
      <c r="AV62" s="127">
        <f>ROUND(SUM(AX62:AY62),2)</f>
        <v>0</v>
      </c>
      <c r="AW62" s="128">
        <f>'105-3374-24-VRN - Vedlejš...'!T89</f>
        <v>0</v>
      </c>
      <c r="AX62" s="127">
        <f>'105-3374-24-VRN - Vedlejš...'!K35</f>
        <v>0</v>
      </c>
      <c r="AY62" s="127">
        <f>'105-3374-24-VRN - Vedlejš...'!K36</f>
        <v>0</v>
      </c>
      <c r="AZ62" s="127">
        <f>'105-3374-24-VRN - Vedlejš...'!K37</f>
        <v>0</v>
      </c>
      <c r="BA62" s="127">
        <f>'105-3374-24-VRN - Vedlejš...'!K38</f>
        <v>0</v>
      </c>
      <c r="BB62" s="127">
        <f>'105-3374-24-VRN - Vedlejš...'!F35</f>
        <v>0</v>
      </c>
      <c r="BC62" s="127">
        <f>'105-3374-24-VRN - Vedlejš...'!F36</f>
        <v>0</v>
      </c>
      <c r="BD62" s="127">
        <f>'105-3374-24-VRN - Vedlejš...'!F37</f>
        <v>0</v>
      </c>
      <c r="BE62" s="127">
        <f>'105-3374-24-VRN - Vedlejš...'!F38</f>
        <v>0</v>
      </c>
      <c r="BF62" s="129">
        <f>'105-3374-24-VRN - Vedlejš...'!F39</f>
        <v>0</v>
      </c>
      <c r="BG62" s="7"/>
      <c r="BT62" s="125" t="s">
        <v>84</v>
      </c>
      <c r="BV62" s="125" t="s">
        <v>78</v>
      </c>
      <c r="BW62" s="125" t="s">
        <v>108</v>
      </c>
      <c r="BX62" s="125" t="s">
        <v>6</v>
      </c>
      <c r="CL62" s="125" t="s">
        <v>20</v>
      </c>
      <c r="CM62" s="125" t="s">
        <v>86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</row>
  </sheetData>
  <sheetProtection sheet="1" formatColumns="0" formatRows="0" objects="1" scenarios="1" spinCount="100000" saltValue="Zplb0EfzaPjSoN5EVhcRcAKWBvtu2f98N2UiBhPScdHMp8+9p+fI6Z5tXpSyoKej6wklUoBbcSG37fHKslnTiQ==" hashValue="DavO3rpKzahFE5OwAt8dU57G61X+sYHameHN1mjjIxWzS/6/0XvEZ5XIkQ3F1ADNCSzqlIL2zL3jt/4cezg6jw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105-3374-24-0 - Tok Rusava'!C2" display="/"/>
    <hyperlink ref="A56" location="'105-3374-24-1 - Objekt1'!C2" display="/"/>
    <hyperlink ref="A57" location="'105-3374-24-2 - Objekt2'!C2" display="/"/>
    <hyperlink ref="A58" location="'105-3374-24-3 - Objekt3'!C2" display="/"/>
    <hyperlink ref="A59" location="'105-3374-24-4 - Objekt4'!C2" display="/"/>
    <hyperlink ref="A60" location="'105-3374-24-5 - Objekt5'!C2" display="/"/>
    <hyperlink ref="A61" location="'105-3374-24-6 - Objekt6'!C2" display="/"/>
    <hyperlink ref="A62" location="'105-3374-24-VRN -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958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959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960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961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962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963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964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965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966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967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968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83</v>
      </c>
      <c r="F18" s="277" t="s">
        <v>969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970</v>
      </c>
      <c r="F19" s="277" t="s">
        <v>971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972</v>
      </c>
      <c r="F20" s="277" t="s">
        <v>973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107</v>
      </c>
      <c r="F21" s="277" t="s">
        <v>974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975</v>
      </c>
      <c r="F22" s="277" t="s">
        <v>976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977</v>
      </c>
      <c r="F23" s="277" t="s">
        <v>978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979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980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981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982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983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984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985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986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987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129</v>
      </c>
      <c r="F36" s="277"/>
      <c r="G36" s="277" t="s">
        <v>988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989</v>
      </c>
      <c r="F37" s="277"/>
      <c r="G37" s="277" t="s">
        <v>990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55</v>
      </c>
      <c r="F38" s="277"/>
      <c r="G38" s="277" t="s">
        <v>991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56</v>
      </c>
      <c r="F39" s="277"/>
      <c r="G39" s="277" t="s">
        <v>992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130</v>
      </c>
      <c r="F40" s="277"/>
      <c r="G40" s="277" t="s">
        <v>993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131</v>
      </c>
      <c r="F41" s="277"/>
      <c r="G41" s="277" t="s">
        <v>994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995</v>
      </c>
      <c r="F42" s="277"/>
      <c r="G42" s="277" t="s">
        <v>996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997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998</v>
      </c>
      <c r="F44" s="277"/>
      <c r="G44" s="277" t="s">
        <v>999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134</v>
      </c>
      <c r="F45" s="277"/>
      <c r="G45" s="277" t="s">
        <v>1000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1001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1002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1003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1004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1005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1006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1007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1008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1009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1010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1011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1012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1013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1014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1015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1016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1017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1018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1019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1020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1021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1022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1023</v>
      </c>
      <c r="D76" s="295"/>
      <c r="E76" s="295"/>
      <c r="F76" s="295" t="s">
        <v>1024</v>
      </c>
      <c r="G76" s="296"/>
      <c r="H76" s="295" t="s">
        <v>56</v>
      </c>
      <c r="I76" s="295" t="s">
        <v>59</v>
      </c>
      <c r="J76" s="295" t="s">
        <v>1025</v>
      </c>
      <c r="K76" s="294"/>
    </row>
    <row r="77" s="1" customFormat="1" ht="17.25" customHeight="1">
      <c r="B77" s="292"/>
      <c r="C77" s="297" t="s">
        <v>1026</v>
      </c>
      <c r="D77" s="297"/>
      <c r="E77" s="297"/>
      <c r="F77" s="298" t="s">
        <v>1027</v>
      </c>
      <c r="G77" s="299"/>
      <c r="H77" s="297"/>
      <c r="I77" s="297"/>
      <c r="J77" s="297" t="s">
        <v>1028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55</v>
      </c>
      <c r="D79" s="302"/>
      <c r="E79" s="302"/>
      <c r="F79" s="303" t="s">
        <v>1029</v>
      </c>
      <c r="G79" s="304"/>
      <c r="H79" s="280" t="s">
        <v>1030</v>
      </c>
      <c r="I79" s="280" t="s">
        <v>1031</v>
      </c>
      <c r="J79" s="280">
        <v>20</v>
      </c>
      <c r="K79" s="294"/>
    </row>
    <row r="80" s="1" customFormat="1" ht="15" customHeight="1">
      <c r="B80" s="292"/>
      <c r="C80" s="280" t="s">
        <v>1032</v>
      </c>
      <c r="D80" s="280"/>
      <c r="E80" s="280"/>
      <c r="F80" s="303" t="s">
        <v>1029</v>
      </c>
      <c r="G80" s="304"/>
      <c r="H80" s="280" t="s">
        <v>1033</v>
      </c>
      <c r="I80" s="280" t="s">
        <v>1031</v>
      </c>
      <c r="J80" s="280">
        <v>120</v>
      </c>
      <c r="K80" s="294"/>
    </row>
    <row r="81" s="1" customFormat="1" ht="15" customHeight="1">
      <c r="B81" s="305"/>
      <c r="C81" s="280" t="s">
        <v>1034</v>
      </c>
      <c r="D81" s="280"/>
      <c r="E81" s="280"/>
      <c r="F81" s="303" t="s">
        <v>1035</v>
      </c>
      <c r="G81" s="304"/>
      <c r="H81" s="280" t="s">
        <v>1036</v>
      </c>
      <c r="I81" s="280" t="s">
        <v>1031</v>
      </c>
      <c r="J81" s="280">
        <v>50</v>
      </c>
      <c r="K81" s="294"/>
    </row>
    <row r="82" s="1" customFormat="1" ht="15" customHeight="1">
      <c r="B82" s="305"/>
      <c r="C82" s="280" t="s">
        <v>1037</v>
      </c>
      <c r="D82" s="280"/>
      <c r="E82" s="280"/>
      <c r="F82" s="303" t="s">
        <v>1029</v>
      </c>
      <c r="G82" s="304"/>
      <c r="H82" s="280" t="s">
        <v>1038</v>
      </c>
      <c r="I82" s="280" t="s">
        <v>1039</v>
      </c>
      <c r="J82" s="280"/>
      <c r="K82" s="294"/>
    </row>
    <row r="83" s="1" customFormat="1" ht="15" customHeight="1">
      <c r="B83" s="305"/>
      <c r="C83" s="306" t="s">
        <v>1040</v>
      </c>
      <c r="D83" s="306"/>
      <c r="E83" s="306"/>
      <c r="F83" s="307" t="s">
        <v>1035</v>
      </c>
      <c r="G83" s="306"/>
      <c r="H83" s="306" t="s">
        <v>1041</v>
      </c>
      <c r="I83" s="306" t="s">
        <v>1031</v>
      </c>
      <c r="J83" s="306">
        <v>15</v>
      </c>
      <c r="K83" s="294"/>
    </row>
    <row r="84" s="1" customFormat="1" ht="15" customHeight="1">
      <c r="B84" s="305"/>
      <c r="C84" s="306" t="s">
        <v>1042</v>
      </c>
      <c r="D84" s="306"/>
      <c r="E84" s="306"/>
      <c r="F84" s="307" t="s">
        <v>1035</v>
      </c>
      <c r="G84" s="306"/>
      <c r="H84" s="306" t="s">
        <v>1043</v>
      </c>
      <c r="I84" s="306" t="s">
        <v>1031</v>
      </c>
      <c r="J84" s="306">
        <v>15</v>
      </c>
      <c r="K84" s="294"/>
    </row>
    <row r="85" s="1" customFormat="1" ht="15" customHeight="1">
      <c r="B85" s="305"/>
      <c r="C85" s="306" t="s">
        <v>1044</v>
      </c>
      <c r="D85" s="306"/>
      <c r="E85" s="306"/>
      <c r="F85" s="307" t="s">
        <v>1035</v>
      </c>
      <c r="G85" s="306"/>
      <c r="H85" s="306" t="s">
        <v>1045</v>
      </c>
      <c r="I85" s="306" t="s">
        <v>1031</v>
      </c>
      <c r="J85" s="306">
        <v>20</v>
      </c>
      <c r="K85" s="294"/>
    </row>
    <row r="86" s="1" customFormat="1" ht="15" customHeight="1">
      <c r="B86" s="305"/>
      <c r="C86" s="306" t="s">
        <v>1046</v>
      </c>
      <c r="D86" s="306"/>
      <c r="E86" s="306"/>
      <c r="F86" s="307" t="s">
        <v>1035</v>
      </c>
      <c r="G86" s="306"/>
      <c r="H86" s="306" t="s">
        <v>1047</v>
      </c>
      <c r="I86" s="306" t="s">
        <v>1031</v>
      </c>
      <c r="J86" s="306">
        <v>20</v>
      </c>
      <c r="K86" s="294"/>
    </row>
    <row r="87" s="1" customFormat="1" ht="15" customHeight="1">
      <c r="B87" s="305"/>
      <c r="C87" s="280" t="s">
        <v>1048</v>
      </c>
      <c r="D87" s="280"/>
      <c r="E87" s="280"/>
      <c r="F87" s="303" t="s">
        <v>1035</v>
      </c>
      <c r="G87" s="304"/>
      <c r="H87" s="280" t="s">
        <v>1049</v>
      </c>
      <c r="I87" s="280" t="s">
        <v>1031</v>
      </c>
      <c r="J87" s="280">
        <v>50</v>
      </c>
      <c r="K87" s="294"/>
    </row>
    <row r="88" s="1" customFormat="1" ht="15" customHeight="1">
      <c r="B88" s="305"/>
      <c r="C88" s="280" t="s">
        <v>1050</v>
      </c>
      <c r="D88" s="280"/>
      <c r="E88" s="280"/>
      <c r="F88" s="303" t="s">
        <v>1035</v>
      </c>
      <c r="G88" s="304"/>
      <c r="H88" s="280" t="s">
        <v>1051</v>
      </c>
      <c r="I88" s="280" t="s">
        <v>1031</v>
      </c>
      <c r="J88" s="280">
        <v>20</v>
      </c>
      <c r="K88" s="294"/>
    </row>
    <row r="89" s="1" customFormat="1" ht="15" customHeight="1">
      <c r="B89" s="305"/>
      <c r="C89" s="280" t="s">
        <v>1052</v>
      </c>
      <c r="D89" s="280"/>
      <c r="E89" s="280"/>
      <c r="F89" s="303" t="s">
        <v>1035</v>
      </c>
      <c r="G89" s="304"/>
      <c r="H89" s="280" t="s">
        <v>1053</v>
      </c>
      <c r="I89" s="280" t="s">
        <v>1031</v>
      </c>
      <c r="J89" s="280">
        <v>20</v>
      </c>
      <c r="K89" s="294"/>
    </row>
    <row r="90" s="1" customFormat="1" ht="15" customHeight="1">
      <c r="B90" s="305"/>
      <c r="C90" s="280" t="s">
        <v>1054</v>
      </c>
      <c r="D90" s="280"/>
      <c r="E90" s="280"/>
      <c r="F90" s="303" t="s">
        <v>1035</v>
      </c>
      <c r="G90" s="304"/>
      <c r="H90" s="280" t="s">
        <v>1055</v>
      </c>
      <c r="I90" s="280" t="s">
        <v>1031</v>
      </c>
      <c r="J90" s="280">
        <v>50</v>
      </c>
      <c r="K90" s="294"/>
    </row>
    <row r="91" s="1" customFormat="1" ht="15" customHeight="1">
      <c r="B91" s="305"/>
      <c r="C91" s="280" t="s">
        <v>1056</v>
      </c>
      <c r="D91" s="280"/>
      <c r="E91" s="280"/>
      <c r="F91" s="303" t="s">
        <v>1035</v>
      </c>
      <c r="G91" s="304"/>
      <c r="H91" s="280" t="s">
        <v>1056</v>
      </c>
      <c r="I91" s="280" t="s">
        <v>1031</v>
      </c>
      <c r="J91" s="280">
        <v>50</v>
      </c>
      <c r="K91" s="294"/>
    </row>
    <row r="92" s="1" customFormat="1" ht="15" customHeight="1">
      <c r="B92" s="305"/>
      <c r="C92" s="280" t="s">
        <v>1057</v>
      </c>
      <c r="D92" s="280"/>
      <c r="E92" s="280"/>
      <c r="F92" s="303" t="s">
        <v>1035</v>
      </c>
      <c r="G92" s="304"/>
      <c r="H92" s="280" t="s">
        <v>1058</v>
      </c>
      <c r="I92" s="280" t="s">
        <v>1031</v>
      </c>
      <c r="J92" s="280">
        <v>255</v>
      </c>
      <c r="K92" s="294"/>
    </row>
    <row r="93" s="1" customFormat="1" ht="15" customHeight="1">
      <c r="B93" s="305"/>
      <c r="C93" s="280" t="s">
        <v>1059</v>
      </c>
      <c r="D93" s="280"/>
      <c r="E93" s="280"/>
      <c r="F93" s="303" t="s">
        <v>1029</v>
      </c>
      <c r="G93" s="304"/>
      <c r="H93" s="280" t="s">
        <v>1060</v>
      </c>
      <c r="I93" s="280" t="s">
        <v>1061</v>
      </c>
      <c r="J93" s="280"/>
      <c r="K93" s="294"/>
    </row>
    <row r="94" s="1" customFormat="1" ht="15" customHeight="1">
      <c r="B94" s="305"/>
      <c r="C94" s="280" t="s">
        <v>1062</v>
      </c>
      <c r="D94" s="280"/>
      <c r="E94" s="280"/>
      <c r="F94" s="303" t="s">
        <v>1029</v>
      </c>
      <c r="G94" s="304"/>
      <c r="H94" s="280" t="s">
        <v>1063</v>
      </c>
      <c r="I94" s="280" t="s">
        <v>1064</v>
      </c>
      <c r="J94" s="280"/>
      <c r="K94" s="294"/>
    </row>
    <row r="95" s="1" customFormat="1" ht="15" customHeight="1">
      <c r="B95" s="305"/>
      <c r="C95" s="280" t="s">
        <v>1065</v>
      </c>
      <c r="D95" s="280"/>
      <c r="E95" s="280"/>
      <c r="F95" s="303" t="s">
        <v>1029</v>
      </c>
      <c r="G95" s="304"/>
      <c r="H95" s="280" t="s">
        <v>1065</v>
      </c>
      <c r="I95" s="280" t="s">
        <v>1064</v>
      </c>
      <c r="J95" s="280"/>
      <c r="K95" s="294"/>
    </row>
    <row r="96" s="1" customFormat="1" ht="15" customHeight="1">
      <c r="B96" s="305"/>
      <c r="C96" s="280" t="s">
        <v>40</v>
      </c>
      <c r="D96" s="280"/>
      <c r="E96" s="280"/>
      <c r="F96" s="303" t="s">
        <v>1029</v>
      </c>
      <c r="G96" s="304"/>
      <c r="H96" s="280" t="s">
        <v>1066</v>
      </c>
      <c r="I96" s="280" t="s">
        <v>1064</v>
      </c>
      <c r="J96" s="280"/>
      <c r="K96" s="294"/>
    </row>
    <row r="97" s="1" customFormat="1" ht="15" customHeight="1">
      <c r="B97" s="305"/>
      <c r="C97" s="280" t="s">
        <v>50</v>
      </c>
      <c r="D97" s="280"/>
      <c r="E97" s="280"/>
      <c r="F97" s="303" t="s">
        <v>1029</v>
      </c>
      <c r="G97" s="304"/>
      <c r="H97" s="280" t="s">
        <v>1067</v>
      </c>
      <c r="I97" s="280" t="s">
        <v>1064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1068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1023</v>
      </c>
      <c r="D103" s="295"/>
      <c r="E103" s="295"/>
      <c r="F103" s="295" t="s">
        <v>1024</v>
      </c>
      <c r="G103" s="296"/>
      <c r="H103" s="295" t="s">
        <v>56</v>
      </c>
      <c r="I103" s="295" t="s">
        <v>59</v>
      </c>
      <c r="J103" s="295" t="s">
        <v>1025</v>
      </c>
      <c r="K103" s="294"/>
    </row>
    <row r="104" s="1" customFormat="1" ht="17.25" customHeight="1">
      <c r="B104" s="292"/>
      <c r="C104" s="297" t="s">
        <v>1026</v>
      </c>
      <c r="D104" s="297"/>
      <c r="E104" s="297"/>
      <c r="F104" s="298" t="s">
        <v>1027</v>
      </c>
      <c r="G104" s="299"/>
      <c r="H104" s="297"/>
      <c r="I104" s="297"/>
      <c r="J104" s="297" t="s">
        <v>1028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55</v>
      </c>
      <c r="D106" s="302"/>
      <c r="E106" s="302"/>
      <c r="F106" s="303" t="s">
        <v>1029</v>
      </c>
      <c r="G106" s="280"/>
      <c r="H106" s="280" t="s">
        <v>1069</v>
      </c>
      <c r="I106" s="280" t="s">
        <v>1031</v>
      </c>
      <c r="J106" s="280">
        <v>20</v>
      </c>
      <c r="K106" s="294"/>
    </row>
    <row r="107" s="1" customFormat="1" ht="15" customHeight="1">
      <c r="B107" s="292"/>
      <c r="C107" s="280" t="s">
        <v>1032</v>
      </c>
      <c r="D107" s="280"/>
      <c r="E107" s="280"/>
      <c r="F107" s="303" t="s">
        <v>1029</v>
      </c>
      <c r="G107" s="280"/>
      <c r="H107" s="280" t="s">
        <v>1069</v>
      </c>
      <c r="I107" s="280" t="s">
        <v>1031</v>
      </c>
      <c r="J107" s="280">
        <v>120</v>
      </c>
      <c r="K107" s="294"/>
    </row>
    <row r="108" s="1" customFormat="1" ht="15" customHeight="1">
      <c r="B108" s="305"/>
      <c r="C108" s="280" t="s">
        <v>1034</v>
      </c>
      <c r="D108" s="280"/>
      <c r="E108" s="280"/>
      <c r="F108" s="303" t="s">
        <v>1035</v>
      </c>
      <c r="G108" s="280"/>
      <c r="H108" s="280" t="s">
        <v>1069</v>
      </c>
      <c r="I108" s="280" t="s">
        <v>1031</v>
      </c>
      <c r="J108" s="280">
        <v>50</v>
      </c>
      <c r="K108" s="294"/>
    </row>
    <row r="109" s="1" customFormat="1" ht="15" customHeight="1">
      <c r="B109" s="305"/>
      <c r="C109" s="280" t="s">
        <v>1037</v>
      </c>
      <c r="D109" s="280"/>
      <c r="E109" s="280"/>
      <c r="F109" s="303" t="s">
        <v>1029</v>
      </c>
      <c r="G109" s="280"/>
      <c r="H109" s="280" t="s">
        <v>1069</v>
      </c>
      <c r="I109" s="280" t="s">
        <v>1039</v>
      </c>
      <c r="J109" s="280"/>
      <c r="K109" s="294"/>
    </row>
    <row r="110" s="1" customFormat="1" ht="15" customHeight="1">
      <c r="B110" s="305"/>
      <c r="C110" s="280" t="s">
        <v>1048</v>
      </c>
      <c r="D110" s="280"/>
      <c r="E110" s="280"/>
      <c r="F110" s="303" t="s">
        <v>1035</v>
      </c>
      <c r="G110" s="280"/>
      <c r="H110" s="280" t="s">
        <v>1069</v>
      </c>
      <c r="I110" s="280" t="s">
        <v>1031</v>
      </c>
      <c r="J110" s="280">
        <v>50</v>
      </c>
      <c r="K110" s="294"/>
    </row>
    <row r="111" s="1" customFormat="1" ht="15" customHeight="1">
      <c r="B111" s="305"/>
      <c r="C111" s="280" t="s">
        <v>1056</v>
      </c>
      <c r="D111" s="280"/>
      <c r="E111" s="280"/>
      <c r="F111" s="303" t="s">
        <v>1035</v>
      </c>
      <c r="G111" s="280"/>
      <c r="H111" s="280" t="s">
        <v>1069</v>
      </c>
      <c r="I111" s="280" t="s">
        <v>1031</v>
      </c>
      <c r="J111" s="280">
        <v>50</v>
      </c>
      <c r="K111" s="294"/>
    </row>
    <row r="112" s="1" customFormat="1" ht="15" customHeight="1">
      <c r="B112" s="305"/>
      <c r="C112" s="280" t="s">
        <v>1054</v>
      </c>
      <c r="D112" s="280"/>
      <c r="E112" s="280"/>
      <c r="F112" s="303" t="s">
        <v>1035</v>
      </c>
      <c r="G112" s="280"/>
      <c r="H112" s="280" t="s">
        <v>1069</v>
      </c>
      <c r="I112" s="280" t="s">
        <v>1031</v>
      </c>
      <c r="J112" s="280">
        <v>50</v>
      </c>
      <c r="K112" s="294"/>
    </row>
    <row r="113" s="1" customFormat="1" ht="15" customHeight="1">
      <c r="B113" s="305"/>
      <c r="C113" s="280" t="s">
        <v>55</v>
      </c>
      <c r="D113" s="280"/>
      <c r="E113" s="280"/>
      <c r="F113" s="303" t="s">
        <v>1029</v>
      </c>
      <c r="G113" s="280"/>
      <c r="H113" s="280" t="s">
        <v>1070</v>
      </c>
      <c r="I113" s="280" t="s">
        <v>1031</v>
      </c>
      <c r="J113" s="280">
        <v>20</v>
      </c>
      <c r="K113" s="294"/>
    </row>
    <row r="114" s="1" customFormat="1" ht="15" customHeight="1">
      <c r="B114" s="305"/>
      <c r="C114" s="280" t="s">
        <v>1071</v>
      </c>
      <c r="D114" s="280"/>
      <c r="E114" s="280"/>
      <c r="F114" s="303" t="s">
        <v>1029</v>
      </c>
      <c r="G114" s="280"/>
      <c r="H114" s="280" t="s">
        <v>1072</v>
      </c>
      <c r="I114" s="280" t="s">
        <v>1031</v>
      </c>
      <c r="J114" s="280">
        <v>120</v>
      </c>
      <c r="K114" s="294"/>
    </row>
    <row r="115" s="1" customFormat="1" ht="15" customHeight="1">
      <c r="B115" s="305"/>
      <c r="C115" s="280" t="s">
        <v>40</v>
      </c>
      <c r="D115" s="280"/>
      <c r="E115" s="280"/>
      <c r="F115" s="303" t="s">
        <v>1029</v>
      </c>
      <c r="G115" s="280"/>
      <c r="H115" s="280" t="s">
        <v>1073</v>
      </c>
      <c r="I115" s="280" t="s">
        <v>1064</v>
      </c>
      <c r="J115" s="280"/>
      <c r="K115" s="294"/>
    </row>
    <row r="116" s="1" customFormat="1" ht="15" customHeight="1">
      <c r="B116" s="305"/>
      <c r="C116" s="280" t="s">
        <v>50</v>
      </c>
      <c r="D116" s="280"/>
      <c r="E116" s="280"/>
      <c r="F116" s="303" t="s">
        <v>1029</v>
      </c>
      <c r="G116" s="280"/>
      <c r="H116" s="280" t="s">
        <v>1074</v>
      </c>
      <c r="I116" s="280" t="s">
        <v>1064</v>
      </c>
      <c r="J116" s="280"/>
      <c r="K116" s="294"/>
    </row>
    <row r="117" s="1" customFormat="1" ht="15" customHeight="1">
      <c r="B117" s="305"/>
      <c r="C117" s="280" t="s">
        <v>59</v>
      </c>
      <c r="D117" s="280"/>
      <c r="E117" s="280"/>
      <c r="F117" s="303" t="s">
        <v>1029</v>
      </c>
      <c r="G117" s="280"/>
      <c r="H117" s="280" t="s">
        <v>1075</v>
      </c>
      <c r="I117" s="280" t="s">
        <v>1076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1077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1023</v>
      </c>
      <c r="D123" s="295"/>
      <c r="E123" s="295"/>
      <c r="F123" s="295" t="s">
        <v>1024</v>
      </c>
      <c r="G123" s="296"/>
      <c r="H123" s="295" t="s">
        <v>56</v>
      </c>
      <c r="I123" s="295" t="s">
        <v>59</v>
      </c>
      <c r="J123" s="295" t="s">
        <v>1025</v>
      </c>
      <c r="K123" s="324"/>
    </row>
    <row r="124" s="1" customFormat="1" ht="17.25" customHeight="1">
      <c r="B124" s="323"/>
      <c r="C124" s="297" t="s">
        <v>1026</v>
      </c>
      <c r="D124" s="297"/>
      <c r="E124" s="297"/>
      <c r="F124" s="298" t="s">
        <v>1027</v>
      </c>
      <c r="G124" s="299"/>
      <c r="H124" s="297"/>
      <c r="I124" s="297"/>
      <c r="J124" s="297" t="s">
        <v>1028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1032</v>
      </c>
      <c r="D126" s="302"/>
      <c r="E126" s="302"/>
      <c r="F126" s="303" t="s">
        <v>1029</v>
      </c>
      <c r="G126" s="280"/>
      <c r="H126" s="280" t="s">
        <v>1069</v>
      </c>
      <c r="I126" s="280" t="s">
        <v>1031</v>
      </c>
      <c r="J126" s="280">
        <v>120</v>
      </c>
      <c r="K126" s="328"/>
    </row>
    <row r="127" s="1" customFormat="1" ht="15" customHeight="1">
      <c r="B127" s="325"/>
      <c r="C127" s="280" t="s">
        <v>1078</v>
      </c>
      <c r="D127" s="280"/>
      <c r="E127" s="280"/>
      <c r="F127" s="303" t="s">
        <v>1029</v>
      </c>
      <c r="G127" s="280"/>
      <c r="H127" s="280" t="s">
        <v>1079</v>
      </c>
      <c r="I127" s="280" t="s">
        <v>1031</v>
      </c>
      <c r="J127" s="280" t="s">
        <v>1080</v>
      </c>
      <c r="K127" s="328"/>
    </row>
    <row r="128" s="1" customFormat="1" ht="15" customHeight="1">
      <c r="B128" s="325"/>
      <c r="C128" s="280" t="s">
        <v>977</v>
      </c>
      <c r="D128" s="280"/>
      <c r="E128" s="280"/>
      <c r="F128" s="303" t="s">
        <v>1029</v>
      </c>
      <c r="G128" s="280"/>
      <c r="H128" s="280" t="s">
        <v>1081</v>
      </c>
      <c r="I128" s="280" t="s">
        <v>1031</v>
      </c>
      <c r="J128" s="280" t="s">
        <v>1080</v>
      </c>
      <c r="K128" s="328"/>
    </row>
    <row r="129" s="1" customFormat="1" ht="15" customHeight="1">
      <c r="B129" s="325"/>
      <c r="C129" s="280" t="s">
        <v>1040</v>
      </c>
      <c r="D129" s="280"/>
      <c r="E129" s="280"/>
      <c r="F129" s="303" t="s">
        <v>1035</v>
      </c>
      <c r="G129" s="280"/>
      <c r="H129" s="280" t="s">
        <v>1041</v>
      </c>
      <c r="I129" s="280" t="s">
        <v>1031</v>
      </c>
      <c r="J129" s="280">
        <v>15</v>
      </c>
      <c r="K129" s="328"/>
    </row>
    <row r="130" s="1" customFormat="1" ht="15" customHeight="1">
      <c r="B130" s="325"/>
      <c r="C130" s="306" t="s">
        <v>1042</v>
      </c>
      <c r="D130" s="306"/>
      <c r="E130" s="306"/>
      <c r="F130" s="307" t="s">
        <v>1035</v>
      </c>
      <c r="G130" s="306"/>
      <c r="H130" s="306" t="s">
        <v>1043</v>
      </c>
      <c r="I130" s="306" t="s">
        <v>1031</v>
      </c>
      <c r="J130" s="306">
        <v>15</v>
      </c>
      <c r="K130" s="328"/>
    </row>
    <row r="131" s="1" customFormat="1" ht="15" customHeight="1">
      <c r="B131" s="325"/>
      <c r="C131" s="306" t="s">
        <v>1044</v>
      </c>
      <c r="D131" s="306"/>
      <c r="E131" s="306"/>
      <c r="F131" s="307" t="s">
        <v>1035</v>
      </c>
      <c r="G131" s="306"/>
      <c r="H131" s="306" t="s">
        <v>1045</v>
      </c>
      <c r="I131" s="306" t="s">
        <v>1031</v>
      </c>
      <c r="J131" s="306">
        <v>20</v>
      </c>
      <c r="K131" s="328"/>
    </row>
    <row r="132" s="1" customFormat="1" ht="15" customHeight="1">
      <c r="B132" s="325"/>
      <c r="C132" s="306" t="s">
        <v>1046</v>
      </c>
      <c r="D132" s="306"/>
      <c r="E132" s="306"/>
      <c r="F132" s="307" t="s">
        <v>1035</v>
      </c>
      <c r="G132" s="306"/>
      <c r="H132" s="306" t="s">
        <v>1047</v>
      </c>
      <c r="I132" s="306" t="s">
        <v>1031</v>
      </c>
      <c r="J132" s="306">
        <v>20</v>
      </c>
      <c r="K132" s="328"/>
    </row>
    <row r="133" s="1" customFormat="1" ht="15" customHeight="1">
      <c r="B133" s="325"/>
      <c r="C133" s="280" t="s">
        <v>1034</v>
      </c>
      <c r="D133" s="280"/>
      <c r="E133" s="280"/>
      <c r="F133" s="303" t="s">
        <v>1035</v>
      </c>
      <c r="G133" s="280"/>
      <c r="H133" s="280" t="s">
        <v>1069</v>
      </c>
      <c r="I133" s="280" t="s">
        <v>1031</v>
      </c>
      <c r="J133" s="280">
        <v>50</v>
      </c>
      <c r="K133" s="328"/>
    </row>
    <row r="134" s="1" customFormat="1" ht="15" customHeight="1">
      <c r="B134" s="325"/>
      <c r="C134" s="280" t="s">
        <v>1048</v>
      </c>
      <c r="D134" s="280"/>
      <c r="E134" s="280"/>
      <c r="F134" s="303" t="s">
        <v>1035</v>
      </c>
      <c r="G134" s="280"/>
      <c r="H134" s="280" t="s">
        <v>1069</v>
      </c>
      <c r="I134" s="280" t="s">
        <v>1031</v>
      </c>
      <c r="J134" s="280">
        <v>50</v>
      </c>
      <c r="K134" s="328"/>
    </row>
    <row r="135" s="1" customFormat="1" ht="15" customHeight="1">
      <c r="B135" s="325"/>
      <c r="C135" s="280" t="s">
        <v>1054</v>
      </c>
      <c r="D135" s="280"/>
      <c r="E135" s="280"/>
      <c r="F135" s="303" t="s">
        <v>1035</v>
      </c>
      <c r="G135" s="280"/>
      <c r="H135" s="280" t="s">
        <v>1069</v>
      </c>
      <c r="I135" s="280" t="s">
        <v>1031</v>
      </c>
      <c r="J135" s="280">
        <v>50</v>
      </c>
      <c r="K135" s="328"/>
    </row>
    <row r="136" s="1" customFormat="1" ht="15" customHeight="1">
      <c r="B136" s="325"/>
      <c r="C136" s="280" t="s">
        <v>1056</v>
      </c>
      <c r="D136" s="280"/>
      <c r="E136" s="280"/>
      <c r="F136" s="303" t="s">
        <v>1035</v>
      </c>
      <c r="G136" s="280"/>
      <c r="H136" s="280" t="s">
        <v>1069</v>
      </c>
      <c r="I136" s="280" t="s">
        <v>1031</v>
      </c>
      <c r="J136" s="280">
        <v>50</v>
      </c>
      <c r="K136" s="328"/>
    </row>
    <row r="137" s="1" customFormat="1" ht="15" customHeight="1">
      <c r="B137" s="325"/>
      <c r="C137" s="280" t="s">
        <v>1057</v>
      </c>
      <c r="D137" s="280"/>
      <c r="E137" s="280"/>
      <c r="F137" s="303" t="s">
        <v>1035</v>
      </c>
      <c r="G137" s="280"/>
      <c r="H137" s="280" t="s">
        <v>1082</v>
      </c>
      <c r="I137" s="280" t="s">
        <v>1031</v>
      </c>
      <c r="J137" s="280">
        <v>255</v>
      </c>
      <c r="K137" s="328"/>
    </row>
    <row r="138" s="1" customFormat="1" ht="15" customHeight="1">
      <c r="B138" s="325"/>
      <c r="C138" s="280" t="s">
        <v>1059</v>
      </c>
      <c r="D138" s="280"/>
      <c r="E138" s="280"/>
      <c r="F138" s="303" t="s">
        <v>1029</v>
      </c>
      <c r="G138" s="280"/>
      <c r="H138" s="280" t="s">
        <v>1083</v>
      </c>
      <c r="I138" s="280" t="s">
        <v>1061</v>
      </c>
      <c r="J138" s="280"/>
      <c r="K138" s="328"/>
    </row>
    <row r="139" s="1" customFormat="1" ht="15" customHeight="1">
      <c r="B139" s="325"/>
      <c r="C139" s="280" t="s">
        <v>1062</v>
      </c>
      <c r="D139" s="280"/>
      <c r="E139" s="280"/>
      <c r="F139" s="303" t="s">
        <v>1029</v>
      </c>
      <c r="G139" s="280"/>
      <c r="H139" s="280" t="s">
        <v>1084</v>
      </c>
      <c r="I139" s="280" t="s">
        <v>1064</v>
      </c>
      <c r="J139" s="280"/>
      <c r="K139" s="328"/>
    </row>
    <row r="140" s="1" customFormat="1" ht="15" customHeight="1">
      <c r="B140" s="325"/>
      <c r="C140" s="280" t="s">
        <v>1065</v>
      </c>
      <c r="D140" s="280"/>
      <c r="E140" s="280"/>
      <c r="F140" s="303" t="s">
        <v>1029</v>
      </c>
      <c r="G140" s="280"/>
      <c r="H140" s="280" t="s">
        <v>1065</v>
      </c>
      <c r="I140" s="280" t="s">
        <v>1064</v>
      </c>
      <c r="J140" s="280"/>
      <c r="K140" s="328"/>
    </row>
    <row r="141" s="1" customFormat="1" ht="15" customHeight="1">
      <c r="B141" s="325"/>
      <c r="C141" s="280" t="s">
        <v>40</v>
      </c>
      <c r="D141" s="280"/>
      <c r="E141" s="280"/>
      <c r="F141" s="303" t="s">
        <v>1029</v>
      </c>
      <c r="G141" s="280"/>
      <c r="H141" s="280" t="s">
        <v>1085</v>
      </c>
      <c r="I141" s="280" t="s">
        <v>1064</v>
      </c>
      <c r="J141" s="280"/>
      <c r="K141" s="328"/>
    </row>
    <row r="142" s="1" customFormat="1" ht="15" customHeight="1">
      <c r="B142" s="325"/>
      <c r="C142" s="280" t="s">
        <v>1086</v>
      </c>
      <c r="D142" s="280"/>
      <c r="E142" s="280"/>
      <c r="F142" s="303" t="s">
        <v>1029</v>
      </c>
      <c r="G142" s="280"/>
      <c r="H142" s="280" t="s">
        <v>1087</v>
      </c>
      <c r="I142" s="280" t="s">
        <v>1064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1088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1023</v>
      </c>
      <c r="D148" s="295"/>
      <c r="E148" s="295"/>
      <c r="F148" s="295" t="s">
        <v>1024</v>
      </c>
      <c r="G148" s="296"/>
      <c r="H148" s="295" t="s">
        <v>56</v>
      </c>
      <c r="I148" s="295" t="s">
        <v>59</v>
      </c>
      <c r="J148" s="295" t="s">
        <v>1025</v>
      </c>
      <c r="K148" s="294"/>
    </row>
    <row r="149" s="1" customFormat="1" ht="17.25" customHeight="1">
      <c r="B149" s="292"/>
      <c r="C149" s="297" t="s">
        <v>1026</v>
      </c>
      <c r="D149" s="297"/>
      <c r="E149" s="297"/>
      <c r="F149" s="298" t="s">
        <v>1027</v>
      </c>
      <c r="G149" s="299"/>
      <c r="H149" s="297"/>
      <c r="I149" s="297"/>
      <c r="J149" s="297" t="s">
        <v>1028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1032</v>
      </c>
      <c r="D151" s="280"/>
      <c r="E151" s="280"/>
      <c r="F151" s="333" t="s">
        <v>1029</v>
      </c>
      <c r="G151" s="280"/>
      <c r="H151" s="332" t="s">
        <v>1069</v>
      </c>
      <c r="I151" s="332" t="s">
        <v>1031</v>
      </c>
      <c r="J151" s="332">
        <v>120</v>
      </c>
      <c r="K151" s="328"/>
    </row>
    <row r="152" s="1" customFormat="1" ht="15" customHeight="1">
      <c r="B152" s="305"/>
      <c r="C152" s="332" t="s">
        <v>1078</v>
      </c>
      <c r="D152" s="280"/>
      <c r="E152" s="280"/>
      <c r="F152" s="333" t="s">
        <v>1029</v>
      </c>
      <c r="G152" s="280"/>
      <c r="H152" s="332" t="s">
        <v>1089</v>
      </c>
      <c r="I152" s="332" t="s">
        <v>1031</v>
      </c>
      <c r="J152" s="332" t="s">
        <v>1080</v>
      </c>
      <c r="K152" s="328"/>
    </row>
    <row r="153" s="1" customFormat="1" ht="15" customHeight="1">
      <c r="B153" s="305"/>
      <c r="C153" s="332" t="s">
        <v>977</v>
      </c>
      <c r="D153" s="280"/>
      <c r="E153" s="280"/>
      <c r="F153" s="333" t="s">
        <v>1029</v>
      </c>
      <c r="G153" s="280"/>
      <c r="H153" s="332" t="s">
        <v>1090</v>
      </c>
      <c r="I153" s="332" t="s">
        <v>1031</v>
      </c>
      <c r="J153" s="332" t="s">
        <v>1080</v>
      </c>
      <c r="K153" s="328"/>
    </row>
    <row r="154" s="1" customFormat="1" ht="15" customHeight="1">
      <c r="B154" s="305"/>
      <c r="C154" s="332" t="s">
        <v>1034</v>
      </c>
      <c r="D154" s="280"/>
      <c r="E154" s="280"/>
      <c r="F154" s="333" t="s">
        <v>1035</v>
      </c>
      <c r="G154" s="280"/>
      <c r="H154" s="332" t="s">
        <v>1069</v>
      </c>
      <c r="I154" s="332" t="s">
        <v>1031</v>
      </c>
      <c r="J154" s="332">
        <v>50</v>
      </c>
      <c r="K154" s="328"/>
    </row>
    <row r="155" s="1" customFormat="1" ht="15" customHeight="1">
      <c r="B155" s="305"/>
      <c r="C155" s="332" t="s">
        <v>1037</v>
      </c>
      <c r="D155" s="280"/>
      <c r="E155" s="280"/>
      <c r="F155" s="333" t="s">
        <v>1029</v>
      </c>
      <c r="G155" s="280"/>
      <c r="H155" s="332" t="s">
        <v>1069</v>
      </c>
      <c r="I155" s="332" t="s">
        <v>1039</v>
      </c>
      <c r="J155" s="332"/>
      <c r="K155" s="328"/>
    </row>
    <row r="156" s="1" customFormat="1" ht="15" customHeight="1">
      <c r="B156" s="305"/>
      <c r="C156" s="332" t="s">
        <v>1048</v>
      </c>
      <c r="D156" s="280"/>
      <c r="E156" s="280"/>
      <c r="F156" s="333" t="s">
        <v>1035</v>
      </c>
      <c r="G156" s="280"/>
      <c r="H156" s="332" t="s">
        <v>1069</v>
      </c>
      <c r="I156" s="332" t="s">
        <v>1031</v>
      </c>
      <c r="J156" s="332">
        <v>50</v>
      </c>
      <c r="K156" s="328"/>
    </row>
    <row r="157" s="1" customFormat="1" ht="15" customHeight="1">
      <c r="B157" s="305"/>
      <c r="C157" s="332" t="s">
        <v>1056</v>
      </c>
      <c r="D157" s="280"/>
      <c r="E157" s="280"/>
      <c r="F157" s="333" t="s">
        <v>1035</v>
      </c>
      <c r="G157" s="280"/>
      <c r="H157" s="332" t="s">
        <v>1069</v>
      </c>
      <c r="I157" s="332" t="s">
        <v>1031</v>
      </c>
      <c r="J157" s="332">
        <v>50</v>
      </c>
      <c r="K157" s="328"/>
    </row>
    <row r="158" s="1" customFormat="1" ht="15" customHeight="1">
      <c r="B158" s="305"/>
      <c r="C158" s="332" t="s">
        <v>1054</v>
      </c>
      <c r="D158" s="280"/>
      <c r="E158" s="280"/>
      <c r="F158" s="333" t="s">
        <v>1035</v>
      </c>
      <c r="G158" s="280"/>
      <c r="H158" s="332" t="s">
        <v>1069</v>
      </c>
      <c r="I158" s="332" t="s">
        <v>1031</v>
      </c>
      <c r="J158" s="332">
        <v>50</v>
      </c>
      <c r="K158" s="328"/>
    </row>
    <row r="159" s="1" customFormat="1" ht="15" customHeight="1">
      <c r="B159" s="305"/>
      <c r="C159" s="332" t="s">
        <v>115</v>
      </c>
      <c r="D159" s="280"/>
      <c r="E159" s="280"/>
      <c r="F159" s="333" t="s">
        <v>1029</v>
      </c>
      <c r="G159" s="280"/>
      <c r="H159" s="332" t="s">
        <v>1091</v>
      </c>
      <c r="I159" s="332" t="s">
        <v>1031</v>
      </c>
      <c r="J159" s="332" t="s">
        <v>1092</v>
      </c>
      <c r="K159" s="328"/>
    </row>
    <row r="160" s="1" customFormat="1" ht="15" customHeight="1">
      <c r="B160" s="305"/>
      <c r="C160" s="332" t="s">
        <v>1093</v>
      </c>
      <c r="D160" s="280"/>
      <c r="E160" s="280"/>
      <c r="F160" s="333" t="s">
        <v>1029</v>
      </c>
      <c r="G160" s="280"/>
      <c r="H160" s="332" t="s">
        <v>1094</v>
      </c>
      <c r="I160" s="332" t="s">
        <v>1064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1095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1023</v>
      </c>
      <c r="D166" s="295"/>
      <c r="E166" s="295"/>
      <c r="F166" s="295" t="s">
        <v>1024</v>
      </c>
      <c r="G166" s="337"/>
      <c r="H166" s="338" t="s">
        <v>56</v>
      </c>
      <c r="I166" s="338" t="s">
        <v>59</v>
      </c>
      <c r="J166" s="295" t="s">
        <v>1025</v>
      </c>
      <c r="K166" s="272"/>
    </row>
    <row r="167" s="1" customFormat="1" ht="17.25" customHeight="1">
      <c r="B167" s="273"/>
      <c r="C167" s="297" t="s">
        <v>1026</v>
      </c>
      <c r="D167" s="297"/>
      <c r="E167" s="297"/>
      <c r="F167" s="298" t="s">
        <v>1027</v>
      </c>
      <c r="G167" s="339"/>
      <c r="H167" s="340"/>
      <c r="I167" s="340"/>
      <c r="J167" s="297" t="s">
        <v>1028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1032</v>
      </c>
      <c r="D169" s="280"/>
      <c r="E169" s="280"/>
      <c r="F169" s="303" t="s">
        <v>1029</v>
      </c>
      <c r="G169" s="280"/>
      <c r="H169" s="280" t="s">
        <v>1069</v>
      </c>
      <c r="I169" s="280" t="s">
        <v>1031</v>
      </c>
      <c r="J169" s="280">
        <v>120</v>
      </c>
      <c r="K169" s="328"/>
    </row>
    <row r="170" s="1" customFormat="1" ht="15" customHeight="1">
      <c r="B170" s="305"/>
      <c r="C170" s="280" t="s">
        <v>1078</v>
      </c>
      <c r="D170" s="280"/>
      <c r="E170" s="280"/>
      <c r="F170" s="303" t="s">
        <v>1029</v>
      </c>
      <c r="G170" s="280"/>
      <c r="H170" s="280" t="s">
        <v>1079</v>
      </c>
      <c r="I170" s="280" t="s">
        <v>1031</v>
      </c>
      <c r="J170" s="280" t="s">
        <v>1080</v>
      </c>
      <c r="K170" s="328"/>
    </row>
    <row r="171" s="1" customFormat="1" ht="15" customHeight="1">
      <c r="B171" s="305"/>
      <c r="C171" s="280" t="s">
        <v>977</v>
      </c>
      <c r="D171" s="280"/>
      <c r="E171" s="280"/>
      <c r="F171" s="303" t="s">
        <v>1029</v>
      </c>
      <c r="G171" s="280"/>
      <c r="H171" s="280" t="s">
        <v>1096</v>
      </c>
      <c r="I171" s="280" t="s">
        <v>1031</v>
      </c>
      <c r="J171" s="280" t="s">
        <v>1080</v>
      </c>
      <c r="K171" s="328"/>
    </row>
    <row r="172" s="1" customFormat="1" ht="15" customHeight="1">
      <c r="B172" s="305"/>
      <c r="C172" s="280" t="s">
        <v>1034</v>
      </c>
      <c r="D172" s="280"/>
      <c r="E172" s="280"/>
      <c r="F172" s="303" t="s">
        <v>1035</v>
      </c>
      <c r="G172" s="280"/>
      <c r="H172" s="280" t="s">
        <v>1096</v>
      </c>
      <c r="I172" s="280" t="s">
        <v>1031</v>
      </c>
      <c r="J172" s="280">
        <v>50</v>
      </c>
      <c r="K172" s="328"/>
    </row>
    <row r="173" s="1" customFormat="1" ht="15" customHeight="1">
      <c r="B173" s="305"/>
      <c r="C173" s="280" t="s">
        <v>1037</v>
      </c>
      <c r="D173" s="280"/>
      <c r="E173" s="280"/>
      <c r="F173" s="303" t="s">
        <v>1029</v>
      </c>
      <c r="G173" s="280"/>
      <c r="H173" s="280" t="s">
        <v>1096</v>
      </c>
      <c r="I173" s="280" t="s">
        <v>1039</v>
      </c>
      <c r="J173" s="280"/>
      <c r="K173" s="328"/>
    </row>
    <row r="174" s="1" customFormat="1" ht="15" customHeight="1">
      <c r="B174" s="305"/>
      <c r="C174" s="280" t="s">
        <v>1048</v>
      </c>
      <c r="D174" s="280"/>
      <c r="E174" s="280"/>
      <c r="F174" s="303" t="s">
        <v>1035</v>
      </c>
      <c r="G174" s="280"/>
      <c r="H174" s="280" t="s">
        <v>1096</v>
      </c>
      <c r="I174" s="280" t="s">
        <v>1031</v>
      </c>
      <c r="J174" s="280">
        <v>50</v>
      </c>
      <c r="K174" s="328"/>
    </row>
    <row r="175" s="1" customFormat="1" ht="15" customHeight="1">
      <c r="B175" s="305"/>
      <c r="C175" s="280" t="s">
        <v>1056</v>
      </c>
      <c r="D175" s="280"/>
      <c r="E175" s="280"/>
      <c r="F175" s="303" t="s">
        <v>1035</v>
      </c>
      <c r="G175" s="280"/>
      <c r="H175" s="280" t="s">
        <v>1096</v>
      </c>
      <c r="I175" s="280" t="s">
        <v>1031</v>
      </c>
      <c r="J175" s="280">
        <v>50</v>
      </c>
      <c r="K175" s="328"/>
    </row>
    <row r="176" s="1" customFormat="1" ht="15" customHeight="1">
      <c r="B176" s="305"/>
      <c r="C176" s="280" t="s">
        <v>1054</v>
      </c>
      <c r="D176" s="280"/>
      <c r="E176" s="280"/>
      <c r="F176" s="303" t="s">
        <v>1035</v>
      </c>
      <c r="G176" s="280"/>
      <c r="H176" s="280" t="s">
        <v>1096</v>
      </c>
      <c r="I176" s="280" t="s">
        <v>1031</v>
      </c>
      <c r="J176" s="280">
        <v>50</v>
      </c>
      <c r="K176" s="328"/>
    </row>
    <row r="177" s="1" customFormat="1" ht="15" customHeight="1">
      <c r="B177" s="305"/>
      <c r="C177" s="280" t="s">
        <v>129</v>
      </c>
      <c r="D177" s="280"/>
      <c r="E177" s="280"/>
      <c r="F177" s="303" t="s">
        <v>1029</v>
      </c>
      <c r="G177" s="280"/>
      <c r="H177" s="280" t="s">
        <v>1097</v>
      </c>
      <c r="I177" s="280" t="s">
        <v>1098</v>
      </c>
      <c r="J177" s="280"/>
      <c r="K177" s="328"/>
    </row>
    <row r="178" s="1" customFormat="1" ht="15" customHeight="1">
      <c r="B178" s="305"/>
      <c r="C178" s="280" t="s">
        <v>59</v>
      </c>
      <c r="D178" s="280"/>
      <c r="E178" s="280"/>
      <c r="F178" s="303" t="s">
        <v>1029</v>
      </c>
      <c r="G178" s="280"/>
      <c r="H178" s="280" t="s">
        <v>1099</v>
      </c>
      <c r="I178" s="280" t="s">
        <v>1100</v>
      </c>
      <c r="J178" s="280">
        <v>1</v>
      </c>
      <c r="K178" s="328"/>
    </row>
    <row r="179" s="1" customFormat="1" ht="15" customHeight="1">
      <c r="B179" s="305"/>
      <c r="C179" s="280" t="s">
        <v>55</v>
      </c>
      <c r="D179" s="280"/>
      <c r="E179" s="280"/>
      <c r="F179" s="303" t="s">
        <v>1029</v>
      </c>
      <c r="G179" s="280"/>
      <c r="H179" s="280" t="s">
        <v>1101</v>
      </c>
      <c r="I179" s="280" t="s">
        <v>1031</v>
      </c>
      <c r="J179" s="280">
        <v>20</v>
      </c>
      <c r="K179" s="328"/>
    </row>
    <row r="180" s="1" customFormat="1" ht="15" customHeight="1">
      <c r="B180" s="305"/>
      <c r="C180" s="280" t="s">
        <v>56</v>
      </c>
      <c r="D180" s="280"/>
      <c r="E180" s="280"/>
      <c r="F180" s="303" t="s">
        <v>1029</v>
      </c>
      <c r="G180" s="280"/>
      <c r="H180" s="280" t="s">
        <v>1102</v>
      </c>
      <c r="I180" s="280" t="s">
        <v>1031</v>
      </c>
      <c r="J180" s="280">
        <v>255</v>
      </c>
      <c r="K180" s="328"/>
    </row>
    <row r="181" s="1" customFormat="1" ht="15" customHeight="1">
      <c r="B181" s="305"/>
      <c r="C181" s="280" t="s">
        <v>130</v>
      </c>
      <c r="D181" s="280"/>
      <c r="E181" s="280"/>
      <c r="F181" s="303" t="s">
        <v>1029</v>
      </c>
      <c r="G181" s="280"/>
      <c r="H181" s="280" t="s">
        <v>993</v>
      </c>
      <c r="I181" s="280" t="s">
        <v>1031</v>
      </c>
      <c r="J181" s="280">
        <v>10</v>
      </c>
      <c r="K181" s="328"/>
    </row>
    <row r="182" s="1" customFormat="1" ht="15" customHeight="1">
      <c r="B182" s="305"/>
      <c r="C182" s="280" t="s">
        <v>131</v>
      </c>
      <c r="D182" s="280"/>
      <c r="E182" s="280"/>
      <c r="F182" s="303" t="s">
        <v>1029</v>
      </c>
      <c r="G182" s="280"/>
      <c r="H182" s="280" t="s">
        <v>1103</v>
      </c>
      <c r="I182" s="280" t="s">
        <v>1064</v>
      </c>
      <c r="J182" s="280"/>
      <c r="K182" s="328"/>
    </row>
    <row r="183" s="1" customFormat="1" ht="15" customHeight="1">
      <c r="B183" s="305"/>
      <c r="C183" s="280" t="s">
        <v>1104</v>
      </c>
      <c r="D183" s="280"/>
      <c r="E183" s="280"/>
      <c r="F183" s="303" t="s">
        <v>1029</v>
      </c>
      <c r="G183" s="280"/>
      <c r="H183" s="280" t="s">
        <v>1105</v>
      </c>
      <c r="I183" s="280" t="s">
        <v>1064</v>
      </c>
      <c r="J183" s="280"/>
      <c r="K183" s="328"/>
    </row>
    <row r="184" s="1" customFormat="1" ht="15" customHeight="1">
      <c r="B184" s="305"/>
      <c r="C184" s="280" t="s">
        <v>1093</v>
      </c>
      <c r="D184" s="280"/>
      <c r="E184" s="280"/>
      <c r="F184" s="303" t="s">
        <v>1029</v>
      </c>
      <c r="G184" s="280"/>
      <c r="H184" s="280" t="s">
        <v>1106</v>
      </c>
      <c r="I184" s="280" t="s">
        <v>1064</v>
      </c>
      <c r="J184" s="280"/>
      <c r="K184" s="328"/>
    </row>
    <row r="185" s="1" customFormat="1" ht="15" customHeight="1">
      <c r="B185" s="305"/>
      <c r="C185" s="280" t="s">
        <v>134</v>
      </c>
      <c r="D185" s="280"/>
      <c r="E185" s="280"/>
      <c r="F185" s="303" t="s">
        <v>1035</v>
      </c>
      <c r="G185" s="280"/>
      <c r="H185" s="280" t="s">
        <v>1107</v>
      </c>
      <c r="I185" s="280" t="s">
        <v>1031</v>
      </c>
      <c r="J185" s="280">
        <v>50</v>
      </c>
      <c r="K185" s="328"/>
    </row>
    <row r="186" s="1" customFormat="1" ht="15" customHeight="1">
      <c r="B186" s="305"/>
      <c r="C186" s="280" t="s">
        <v>1108</v>
      </c>
      <c r="D186" s="280"/>
      <c r="E186" s="280"/>
      <c r="F186" s="303" t="s">
        <v>1035</v>
      </c>
      <c r="G186" s="280"/>
      <c r="H186" s="280" t="s">
        <v>1109</v>
      </c>
      <c r="I186" s="280" t="s">
        <v>1110</v>
      </c>
      <c r="J186" s="280"/>
      <c r="K186" s="328"/>
    </row>
    <row r="187" s="1" customFormat="1" ht="15" customHeight="1">
      <c r="B187" s="305"/>
      <c r="C187" s="280" t="s">
        <v>1111</v>
      </c>
      <c r="D187" s="280"/>
      <c r="E187" s="280"/>
      <c r="F187" s="303" t="s">
        <v>1035</v>
      </c>
      <c r="G187" s="280"/>
      <c r="H187" s="280" t="s">
        <v>1112</v>
      </c>
      <c r="I187" s="280" t="s">
        <v>1110</v>
      </c>
      <c r="J187" s="280"/>
      <c r="K187" s="328"/>
    </row>
    <row r="188" s="1" customFormat="1" ht="15" customHeight="1">
      <c r="B188" s="305"/>
      <c r="C188" s="280" t="s">
        <v>1113</v>
      </c>
      <c r="D188" s="280"/>
      <c r="E188" s="280"/>
      <c r="F188" s="303" t="s">
        <v>1035</v>
      </c>
      <c r="G188" s="280"/>
      <c r="H188" s="280" t="s">
        <v>1114</v>
      </c>
      <c r="I188" s="280" t="s">
        <v>1110</v>
      </c>
      <c r="J188" s="280"/>
      <c r="K188" s="328"/>
    </row>
    <row r="189" s="1" customFormat="1" ht="15" customHeight="1">
      <c r="B189" s="305"/>
      <c r="C189" s="341" t="s">
        <v>1115</v>
      </c>
      <c r="D189" s="280"/>
      <c r="E189" s="280"/>
      <c r="F189" s="303" t="s">
        <v>1035</v>
      </c>
      <c r="G189" s="280"/>
      <c r="H189" s="280" t="s">
        <v>1116</v>
      </c>
      <c r="I189" s="280" t="s">
        <v>1117</v>
      </c>
      <c r="J189" s="342" t="s">
        <v>1118</v>
      </c>
      <c r="K189" s="328"/>
    </row>
    <row r="190" s="16" customFormat="1" ht="15" customHeight="1">
      <c r="B190" s="343"/>
      <c r="C190" s="344" t="s">
        <v>1119</v>
      </c>
      <c r="D190" s="345"/>
      <c r="E190" s="345"/>
      <c r="F190" s="346" t="s">
        <v>1035</v>
      </c>
      <c r="G190" s="345"/>
      <c r="H190" s="345" t="s">
        <v>1120</v>
      </c>
      <c r="I190" s="345" t="s">
        <v>1117</v>
      </c>
      <c r="J190" s="347" t="s">
        <v>1118</v>
      </c>
      <c r="K190" s="348"/>
    </row>
    <row r="191" s="1" customFormat="1" ht="15" customHeight="1">
      <c r="B191" s="305"/>
      <c r="C191" s="341" t="s">
        <v>44</v>
      </c>
      <c r="D191" s="280"/>
      <c r="E191" s="280"/>
      <c r="F191" s="303" t="s">
        <v>1029</v>
      </c>
      <c r="G191" s="280"/>
      <c r="H191" s="277" t="s">
        <v>1121</v>
      </c>
      <c r="I191" s="280" t="s">
        <v>1122</v>
      </c>
      <c r="J191" s="280"/>
      <c r="K191" s="328"/>
    </row>
    <row r="192" s="1" customFormat="1" ht="15" customHeight="1">
      <c r="B192" s="305"/>
      <c r="C192" s="341" t="s">
        <v>1123</v>
      </c>
      <c r="D192" s="280"/>
      <c r="E192" s="280"/>
      <c r="F192" s="303" t="s">
        <v>1029</v>
      </c>
      <c r="G192" s="280"/>
      <c r="H192" s="280" t="s">
        <v>1124</v>
      </c>
      <c r="I192" s="280" t="s">
        <v>1064</v>
      </c>
      <c r="J192" s="280"/>
      <c r="K192" s="328"/>
    </row>
    <row r="193" s="1" customFormat="1" ht="15" customHeight="1">
      <c r="B193" s="305"/>
      <c r="C193" s="341" t="s">
        <v>1125</v>
      </c>
      <c r="D193" s="280"/>
      <c r="E193" s="280"/>
      <c r="F193" s="303" t="s">
        <v>1029</v>
      </c>
      <c r="G193" s="280"/>
      <c r="H193" s="280" t="s">
        <v>1126</v>
      </c>
      <c r="I193" s="280" t="s">
        <v>1064</v>
      </c>
      <c r="J193" s="280"/>
      <c r="K193" s="328"/>
    </row>
    <row r="194" s="1" customFormat="1" ht="15" customHeight="1">
      <c r="B194" s="305"/>
      <c r="C194" s="341" t="s">
        <v>1127</v>
      </c>
      <c r="D194" s="280"/>
      <c r="E194" s="280"/>
      <c r="F194" s="303" t="s">
        <v>1035</v>
      </c>
      <c r="G194" s="280"/>
      <c r="H194" s="280" t="s">
        <v>1128</v>
      </c>
      <c r="I194" s="280" t="s">
        <v>1064</v>
      </c>
      <c r="J194" s="280"/>
      <c r="K194" s="328"/>
    </row>
    <row r="195" s="1" customFormat="1" ht="15" customHeight="1">
      <c r="B195" s="334"/>
      <c r="C195" s="349"/>
      <c r="D195" s="314"/>
      <c r="E195" s="314"/>
      <c r="F195" s="314"/>
      <c r="G195" s="314"/>
      <c r="H195" s="314"/>
      <c r="I195" s="314"/>
      <c r="J195" s="314"/>
      <c r="K195" s="335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316"/>
      <c r="C197" s="326"/>
      <c r="D197" s="326"/>
      <c r="E197" s="326"/>
      <c r="F197" s="336"/>
      <c r="G197" s="326"/>
      <c r="H197" s="326"/>
      <c r="I197" s="326"/>
      <c r="J197" s="326"/>
      <c r="K197" s="316"/>
    </row>
    <row r="198" s="1" customFormat="1" ht="18.75" customHeight="1">
      <c r="B198" s="288"/>
      <c r="C198" s="288"/>
      <c r="D198" s="288"/>
      <c r="E198" s="288"/>
      <c r="F198" s="288"/>
      <c r="G198" s="288"/>
      <c r="H198" s="288"/>
      <c r="I198" s="288"/>
      <c r="J198" s="288"/>
      <c r="K198" s="288"/>
    </row>
    <row r="199" s="1" customFormat="1" ht="13.5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1">
      <c r="B200" s="270"/>
      <c r="C200" s="271" t="s">
        <v>1129</v>
      </c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25.5" customHeight="1">
      <c r="B201" s="270"/>
      <c r="C201" s="350" t="s">
        <v>1130</v>
      </c>
      <c r="D201" s="350"/>
      <c r="E201" s="350"/>
      <c r="F201" s="350" t="s">
        <v>1131</v>
      </c>
      <c r="G201" s="351"/>
      <c r="H201" s="350" t="s">
        <v>1132</v>
      </c>
      <c r="I201" s="350"/>
      <c r="J201" s="350"/>
      <c r="K201" s="272"/>
    </row>
    <row r="202" s="1" customFormat="1" ht="5.25" customHeight="1">
      <c r="B202" s="305"/>
      <c r="C202" s="300"/>
      <c r="D202" s="300"/>
      <c r="E202" s="300"/>
      <c r="F202" s="300"/>
      <c r="G202" s="326"/>
      <c r="H202" s="300"/>
      <c r="I202" s="300"/>
      <c r="J202" s="300"/>
      <c r="K202" s="328"/>
    </row>
    <row r="203" s="1" customFormat="1" ht="15" customHeight="1">
      <c r="B203" s="305"/>
      <c r="C203" s="280" t="s">
        <v>1122</v>
      </c>
      <c r="D203" s="280"/>
      <c r="E203" s="280"/>
      <c r="F203" s="303" t="s">
        <v>45</v>
      </c>
      <c r="G203" s="280"/>
      <c r="H203" s="280" t="s">
        <v>1133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46</v>
      </c>
      <c r="G204" s="280"/>
      <c r="H204" s="280" t="s">
        <v>1134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49</v>
      </c>
      <c r="G205" s="280"/>
      <c r="H205" s="280" t="s">
        <v>1135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47</v>
      </c>
      <c r="G206" s="280"/>
      <c r="H206" s="280" t="s">
        <v>1136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 t="s">
        <v>48</v>
      </c>
      <c r="G207" s="280"/>
      <c r="H207" s="280" t="s">
        <v>1137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/>
      <c r="G208" s="280"/>
      <c r="H208" s="280"/>
      <c r="I208" s="280"/>
      <c r="J208" s="280"/>
      <c r="K208" s="328"/>
    </row>
    <row r="209" s="1" customFormat="1" ht="15" customHeight="1">
      <c r="B209" s="305"/>
      <c r="C209" s="280" t="s">
        <v>1076</v>
      </c>
      <c r="D209" s="280"/>
      <c r="E209" s="280"/>
      <c r="F209" s="303" t="s">
        <v>83</v>
      </c>
      <c r="G209" s="280"/>
      <c r="H209" s="280" t="s">
        <v>1138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972</v>
      </c>
      <c r="G210" s="280"/>
      <c r="H210" s="280" t="s">
        <v>973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970</v>
      </c>
      <c r="G211" s="280"/>
      <c r="H211" s="280" t="s">
        <v>1139</v>
      </c>
      <c r="I211" s="280"/>
      <c r="J211" s="280"/>
      <c r="K211" s="328"/>
    </row>
    <row r="212" s="1" customFormat="1" ht="15" customHeight="1">
      <c r="B212" s="352"/>
      <c r="C212" s="280"/>
      <c r="D212" s="280"/>
      <c r="E212" s="280"/>
      <c r="F212" s="303" t="s">
        <v>107</v>
      </c>
      <c r="G212" s="341"/>
      <c r="H212" s="332" t="s">
        <v>974</v>
      </c>
      <c r="I212" s="332"/>
      <c r="J212" s="332"/>
      <c r="K212" s="353"/>
    </row>
    <row r="213" s="1" customFormat="1" ht="15" customHeight="1">
      <c r="B213" s="352"/>
      <c r="C213" s="280"/>
      <c r="D213" s="280"/>
      <c r="E213" s="280"/>
      <c r="F213" s="303" t="s">
        <v>975</v>
      </c>
      <c r="G213" s="341"/>
      <c r="H213" s="332" t="s">
        <v>1140</v>
      </c>
      <c r="I213" s="332"/>
      <c r="J213" s="332"/>
      <c r="K213" s="353"/>
    </row>
    <row r="214" s="1" customFormat="1" ht="15" customHeight="1">
      <c r="B214" s="352"/>
      <c r="C214" s="280"/>
      <c r="D214" s="280"/>
      <c r="E214" s="280"/>
      <c r="F214" s="303"/>
      <c r="G214" s="341"/>
      <c r="H214" s="332"/>
      <c r="I214" s="332"/>
      <c r="J214" s="332"/>
      <c r="K214" s="353"/>
    </row>
    <row r="215" s="1" customFormat="1" ht="15" customHeight="1">
      <c r="B215" s="352"/>
      <c r="C215" s="280" t="s">
        <v>1100</v>
      </c>
      <c r="D215" s="280"/>
      <c r="E215" s="280"/>
      <c r="F215" s="303">
        <v>1</v>
      </c>
      <c r="G215" s="341"/>
      <c r="H215" s="332" t="s">
        <v>1141</v>
      </c>
      <c r="I215" s="332"/>
      <c r="J215" s="332"/>
      <c r="K215" s="353"/>
    </row>
    <row r="216" s="1" customFormat="1" ht="15" customHeight="1">
      <c r="B216" s="352"/>
      <c r="C216" s="280"/>
      <c r="D216" s="280"/>
      <c r="E216" s="280"/>
      <c r="F216" s="303">
        <v>2</v>
      </c>
      <c r="G216" s="341"/>
      <c r="H216" s="332" t="s">
        <v>1142</v>
      </c>
      <c r="I216" s="332"/>
      <c r="J216" s="332"/>
      <c r="K216" s="353"/>
    </row>
    <row r="217" s="1" customFormat="1" ht="15" customHeight="1">
      <c r="B217" s="352"/>
      <c r="C217" s="280"/>
      <c r="D217" s="280"/>
      <c r="E217" s="280"/>
      <c r="F217" s="303">
        <v>3</v>
      </c>
      <c r="G217" s="341"/>
      <c r="H217" s="332" t="s">
        <v>1143</v>
      </c>
      <c r="I217" s="332"/>
      <c r="J217" s="332"/>
      <c r="K217" s="353"/>
    </row>
    <row r="218" s="1" customFormat="1" ht="15" customHeight="1">
      <c r="B218" s="352"/>
      <c r="C218" s="280"/>
      <c r="D218" s="280"/>
      <c r="E218" s="280"/>
      <c r="F218" s="303">
        <v>4</v>
      </c>
      <c r="G218" s="341"/>
      <c r="H218" s="332" t="s">
        <v>1144</v>
      </c>
      <c r="I218" s="332"/>
      <c r="J218" s="332"/>
      <c r="K218" s="353"/>
    </row>
    <row r="219" s="1" customFormat="1" ht="12.75" customHeight="1">
      <c r="B219" s="354"/>
      <c r="C219" s="355"/>
      <c r="D219" s="355"/>
      <c r="E219" s="355"/>
      <c r="F219" s="355"/>
      <c r="G219" s="355"/>
      <c r="H219" s="355"/>
      <c r="I219" s="355"/>
      <c r="J219" s="355"/>
      <c r="K219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111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ROUND((SUM(BE89:BE369)),  2)</f>
        <v>0</v>
      </c>
      <c r="G35" s="39"/>
      <c r="H35" s="39"/>
      <c r="I35" s="150">
        <v>0.20999999999999999</v>
      </c>
      <c r="J35" s="39"/>
      <c r="K35" s="145">
        <f>ROUND(((SUM(BE89:BE369))*I35),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ROUND((SUM(BF89:BF369)),  2)</f>
        <v>0</v>
      </c>
      <c r="G36" s="39"/>
      <c r="H36" s="39"/>
      <c r="I36" s="150">
        <v>0.12</v>
      </c>
      <c r="J36" s="39"/>
      <c r="K36" s="145">
        <f>ROUND(((SUM(BF89:BF369))*I36),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ROUND((SUM(BG89:BG369)),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ROUND((SUM(BH89:BH369)),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ROUND((SUM(BI89:BI369)),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105-3374-24-0 - Tok Rusava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Q303</f>
        <v>0</v>
      </c>
      <c r="J64" s="177">
        <f>R303</f>
        <v>0</v>
      </c>
      <c r="K64" s="177">
        <f>K303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7">
        <f>Q313</f>
        <v>0</v>
      </c>
      <c r="J65" s="177">
        <f>R313</f>
        <v>0</v>
      </c>
      <c r="K65" s="177">
        <f>K313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7">
        <f>Q323</f>
        <v>0</v>
      </c>
      <c r="J66" s="177">
        <f>R323</f>
        <v>0</v>
      </c>
      <c r="K66" s="177">
        <f>K323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125</v>
      </c>
      <c r="E67" s="176"/>
      <c r="F67" s="176"/>
      <c r="G67" s="176"/>
      <c r="H67" s="176"/>
      <c r="I67" s="177">
        <f>Q328</f>
        <v>0</v>
      </c>
      <c r="J67" s="177">
        <f>R328</f>
        <v>0</v>
      </c>
      <c r="K67" s="177">
        <f>K328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126</v>
      </c>
      <c r="E68" s="176"/>
      <c r="F68" s="176"/>
      <c r="G68" s="176"/>
      <c r="H68" s="176"/>
      <c r="I68" s="177">
        <f>Q354</f>
        <v>0</v>
      </c>
      <c r="J68" s="177">
        <f>R354</f>
        <v>0</v>
      </c>
      <c r="K68" s="177">
        <f>K354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127</v>
      </c>
      <c r="E69" s="176"/>
      <c r="F69" s="176"/>
      <c r="G69" s="176"/>
      <c r="H69" s="176"/>
      <c r="I69" s="177">
        <f>Q366</f>
        <v>0</v>
      </c>
      <c r="J69" s="177">
        <f>R366</f>
        <v>0</v>
      </c>
      <c r="K69" s="177">
        <f>K366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62" t="str">
        <f>E7</f>
        <v>Rusava, Holešov km 15,220 - 16,270, oprava opevnění a stupňů, odstranění nánosu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110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105-3374-24-0 - Tok Rusava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Holešov</v>
      </c>
      <c r="G83" s="41"/>
      <c r="H83" s="41"/>
      <c r="I83" s="33" t="s">
        <v>24</v>
      </c>
      <c r="J83" s="73" t="str">
        <f>IF(J12="","",J12)</f>
        <v>24. 4. 2024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Ondřej Špaček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35</v>
      </c>
      <c r="J86" s="37" t="str">
        <f>E24</f>
        <v>AGROPROJEKT PSO s.r.o.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59</v>
      </c>
      <c r="E88" s="182" t="s">
        <v>55</v>
      </c>
      <c r="F88" s="182" t="s">
        <v>56</v>
      </c>
      <c r="G88" s="182" t="s">
        <v>130</v>
      </c>
      <c r="H88" s="182" t="s">
        <v>131</v>
      </c>
      <c r="I88" s="182" t="s">
        <v>132</v>
      </c>
      <c r="J88" s="182" t="s">
        <v>133</v>
      </c>
      <c r="K88" s="182" t="s">
        <v>118</v>
      </c>
      <c r="L88" s="183" t="s">
        <v>134</v>
      </c>
      <c r="M88" s="184"/>
      <c r="N88" s="93" t="s">
        <v>20</v>
      </c>
      <c r="O88" s="94" t="s">
        <v>44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4" t="s">
        <v>139</v>
      </c>
      <c r="U88" s="94" t="s">
        <v>140</v>
      </c>
      <c r="V88" s="94" t="s">
        <v>141</v>
      </c>
      <c r="W88" s="94" t="s">
        <v>142</v>
      </c>
      <c r="X88" s="95" t="s">
        <v>143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695.47530052800005</v>
      </c>
      <c r="W89" s="97"/>
      <c r="X89" s="189">
        <f>X90</f>
        <v>297.53999999999996</v>
      </c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145</v>
      </c>
      <c r="F90" s="194" t="s">
        <v>146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Q91+Q303+Q313+Q323+Q328+Q354+Q366</f>
        <v>0</v>
      </c>
      <c r="R90" s="200">
        <f>R91+R303+R313+R323+R328+R354+R366</f>
        <v>0</v>
      </c>
      <c r="S90" s="199"/>
      <c r="T90" s="201">
        <f>T91+T303+T313+T323+T328+T354+T366</f>
        <v>0</v>
      </c>
      <c r="U90" s="199"/>
      <c r="V90" s="201">
        <f>V91+V303+V313+V323+V328+V354+V366</f>
        <v>695.47530052800005</v>
      </c>
      <c r="W90" s="199"/>
      <c r="X90" s="202">
        <f>X91+X303+X313+X323+X328+X354+X366</f>
        <v>297.53999999999996</v>
      </c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76</v>
      </c>
      <c r="AY90" s="203" t="s">
        <v>147</v>
      </c>
      <c r="BK90" s="205">
        <f>BK91+BK303+BK313+BK323+BK328+BK354+BK366</f>
        <v>0</v>
      </c>
    </row>
    <row r="91" s="12" customFormat="1" ht="22.8" customHeight="1">
      <c r="A91" s="12"/>
      <c r="B91" s="191"/>
      <c r="C91" s="192"/>
      <c r="D91" s="193" t="s">
        <v>75</v>
      </c>
      <c r="E91" s="206" t="s">
        <v>84</v>
      </c>
      <c r="F91" s="206" t="s">
        <v>148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SUM(Q92:Q302)</f>
        <v>0</v>
      </c>
      <c r="R91" s="200">
        <f>SUM(R92:R302)</f>
        <v>0</v>
      </c>
      <c r="S91" s="199"/>
      <c r="T91" s="201">
        <f>SUM(T92:T302)</f>
        <v>0</v>
      </c>
      <c r="U91" s="199"/>
      <c r="V91" s="201">
        <f>SUM(V92:V302)</f>
        <v>1.6226000000000003</v>
      </c>
      <c r="W91" s="199"/>
      <c r="X91" s="202">
        <f>SUM(X92:X302)</f>
        <v>297.53999999999996</v>
      </c>
      <c r="Y91" s="12"/>
      <c r="Z91" s="12"/>
      <c r="AA91" s="12"/>
      <c r="AB91" s="12"/>
      <c r="AC91" s="12"/>
      <c r="AD91" s="12"/>
      <c r="AE91" s="12"/>
      <c r="AR91" s="203" t="s">
        <v>84</v>
      </c>
      <c r="AT91" s="204" t="s">
        <v>75</v>
      </c>
      <c r="AU91" s="204" t="s">
        <v>84</v>
      </c>
      <c r="AY91" s="203" t="s">
        <v>147</v>
      </c>
      <c r="BK91" s="205">
        <f>SUM(BK92:BK302)</f>
        <v>0</v>
      </c>
    </row>
    <row r="92" s="2" customFormat="1">
      <c r="A92" s="39"/>
      <c r="B92" s="40"/>
      <c r="C92" s="208" t="s">
        <v>84</v>
      </c>
      <c r="D92" s="208" t="s">
        <v>149</v>
      </c>
      <c r="E92" s="209" t="s">
        <v>150</v>
      </c>
      <c r="F92" s="210" t="s">
        <v>151</v>
      </c>
      <c r="G92" s="211" t="s">
        <v>152</v>
      </c>
      <c r="H92" s="212">
        <v>2.0600000000000001</v>
      </c>
      <c r="I92" s="213"/>
      <c r="J92" s="213"/>
      <c r="K92" s="214">
        <f>ROUND(P92*H92,2)</f>
        <v>0</v>
      </c>
      <c r="L92" s="210" t="s">
        <v>153</v>
      </c>
      <c r="M92" s="45"/>
      <c r="N92" s="215" t="s">
        <v>20</v>
      </c>
      <c r="O92" s="216" t="s">
        <v>45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</v>
      </c>
      <c r="V92" s="218">
        <f>U92*H92</f>
        <v>0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154</v>
      </c>
      <c r="AT92" s="220" t="s">
        <v>149</v>
      </c>
      <c r="AU92" s="220" t="s">
        <v>86</v>
      </c>
      <c r="AY92" s="18" t="s">
        <v>147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84</v>
      </c>
      <c r="BK92" s="221">
        <f>ROUND(P92*H92,2)</f>
        <v>0</v>
      </c>
      <c r="BL92" s="18" t="s">
        <v>154</v>
      </c>
      <c r="BM92" s="220" t="s">
        <v>155</v>
      </c>
    </row>
    <row r="93" s="2" customFormat="1">
      <c r="A93" s="39"/>
      <c r="B93" s="40"/>
      <c r="C93" s="41"/>
      <c r="D93" s="222" t="s">
        <v>156</v>
      </c>
      <c r="E93" s="41"/>
      <c r="F93" s="223" t="s">
        <v>157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86</v>
      </c>
    </row>
    <row r="94" s="2" customFormat="1">
      <c r="A94" s="39"/>
      <c r="B94" s="40"/>
      <c r="C94" s="41"/>
      <c r="D94" s="227" t="s">
        <v>158</v>
      </c>
      <c r="E94" s="41"/>
      <c r="F94" s="228" t="s">
        <v>159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86</v>
      </c>
    </row>
    <row r="95" s="13" customFormat="1">
      <c r="A95" s="13"/>
      <c r="B95" s="229"/>
      <c r="C95" s="230"/>
      <c r="D95" s="222" t="s">
        <v>160</v>
      </c>
      <c r="E95" s="231" t="s">
        <v>20</v>
      </c>
      <c r="F95" s="232" t="s">
        <v>161</v>
      </c>
      <c r="G95" s="230"/>
      <c r="H95" s="233">
        <v>1.05</v>
      </c>
      <c r="I95" s="234"/>
      <c r="J95" s="234"/>
      <c r="K95" s="230"/>
      <c r="L95" s="230"/>
      <c r="M95" s="235"/>
      <c r="N95" s="236"/>
      <c r="O95" s="237"/>
      <c r="P95" s="237"/>
      <c r="Q95" s="237"/>
      <c r="R95" s="237"/>
      <c r="S95" s="237"/>
      <c r="T95" s="237"/>
      <c r="U95" s="237"/>
      <c r="V95" s="237"/>
      <c r="W95" s="237"/>
      <c r="X95" s="238"/>
      <c r="Y95" s="13"/>
      <c r="Z95" s="13"/>
      <c r="AA95" s="13"/>
      <c r="AB95" s="13"/>
      <c r="AC95" s="13"/>
      <c r="AD95" s="13"/>
      <c r="AE95" s="13"/>
      <c r="AT95" s="239" t="s">
        <v>160</v>
      </c>
      <c r="AU95" s="239" t="s">
        <v>86</v>
      </c>
      <c r="AV95" s="13" t="s">
        <v>86</v>
      </c>
      <c r="AW95" s="13" t="s">
        <v>5</v>
      </c>
      <c r="AX95" s="13" t="s">
        <v>76</v>
      </c>
      <c r="AY95" s="239" t="s">
        <v>147</v>
      </c>
    </row>
    <row r="96" s="13" customFormat="1">
      <c r="A96" s="13"/>
      <c r="B96" s="229"/>
      <c r="C96" s="230"/>
      <c r="D96" s="222" t="s">
        <v>160</v>
      </c>
      <c r="E96" s="231" t="s">
        <v>20</v>
      </c>
      <c r="F96" s="232" t="s">
        <v>162</v>
      </c>
      <c r="G96" s="230"/>
      <c r="H96" s="233">
        <v>1.01</v>
      </c>
      <c r="I96" s="234"/>
      <c r="J96" s="234"/>
      <c r="K96" s="230"/>
      <c r="L96" s="230"/>
      <c r="M96" s="235"/>
      <c r="N96" s="236"/>
      <c r="O96" s="237"/>
      <c r="P96" s="237"/>
      <c r="Q96" s="237"/>
      <c r="R96" s="237"/>
      <c r="S96" s="237"/>
      <c r="T96" s="237"/>
      <c r="U96" s="237"/>
      <c r="V96" s="237"/>
      <c r="W96" s="237"/>
      <c r="X96" s="238"/>
      <c r="Y96" s="13"/>
      <c r="Z96" s="13"/>
      <c r="AA96" s="13"/>
      <c r="AB96" s="13"/>
      <c r="AC96" s="13"/>
      <c r="AD96" s="13"/>
      <c r="AE96" s="13"/>
      <c r="AT96" s="239" t="s">
        <v>160</v>
      </c>
      <c r="AU96" s="239" t="s">
        <v>86</v>
      </c>
      <c r="AV96" s="13" t="s">
        <v>86</v>
      </c>
      <c r="AW96" s="13" t="s">
        <v>5</v>
      </c>
      <c r="AX96" s="13" t="s">
        <v>76</v>
      </c>
      <c r="AY96" s="239" t="s">
        <v>147</v>
      </c>
    </row>
    <row r="97" s="14" customFormat="1">
      <c r="A97" s="14"/>
      <c r="B97" s="240"/>
      <c r="C97" s="241"/>
      <c r="D97" s="222" t="s">
        <v>160</v>
      </c>
      <c r="E97" s="242" t="s">
        <v>20</v>
      </c>
      <c r="F97" s="243" t="s">
        <v>163</v>
      </c>
      <c r="G97" s="241"/>
      <c r="H97" s="244">
        <v>2.0600000000000001</v>
      </c>
      <c r="I97" s="245"/>
      <c r="J97" s="245"/>
      <c r="K97" s="241"/>
      <c r="L97" s="241"/>
      <c r="M97" s="246"/>
      <c r="N97" s="247"/>
      <c r="O97" s="248"/>
      <c r="P97" s="248"/>
      <c r="Q97" s="248"/>
      <c r="R97" s="248"/>
      <c r="S97" s="248"/>
      <c r="T97" s="248"/>
      <c r="U97" s="248"/>
      <c r="V97" s="248"/>
      <c r="W97" s="248"/>
      <c r="X97" s="249"/>
      <c r="Y97" s="14"/>
      <c r="Z97" s="14"/>
      <c r="AA97" s="14"/>
      <c r="AB97" s="14"/>
      <c r="AC97" s="14"/>
      <c r="AD97" s="14"/>
      <c r="AE97" s="14"/>
      <c r="AT97" s="250" t="s">
        <v>160</v>
      </c>
      <c r="AU97" s="250" t="s">
        <v>86</v>
      </c>
      <c r="AV97" s="14" t="s">
        <v>154</v>
      </c>
      <c r="AW97" s="14" t="s">
        <v>5</v>
      </c>
      <c r="AX97" s="14" t="s">
        <v>84</v>
      </c>
      <c r="AY97" s="250" t="s">
        <v>147</v>
      </c>
    </row>
    <row r="98" s="2" customFormat="1" ht="24.15" customHeight="1">
      <c r="A98" s="39"/>
      <c r="B98" s="40"/>
      <c r="C98" s="208" t="s">
        <v>86</v>
      </c>
      <c r="D98" s="208" t="s">
        <v>149</v>
      </c>
      <c r="E98" s="209" t="s">
        <v>164</v>
      </c>
      <c r="F98" s="210" t="s">
        <v>165</v>
      </c>
      <c r="G98" s="211" t="s">
        <v>152</v>
      </c>
      <c r="H98" s="212">
        <v>0.52500000000000002</v>
      </c>
      <c r="I98" s="213"/>
      <c r="J98" s="213"/>
      <c r="K98" s="214">
        <f>ROUND(P98*H98,2)</f>
        <v>0</v>
      </c>
      <c r="L98" s="210" t="s">
        <v>153</v>
      </c>
      <c r="M98" s="45"/>
      <c r="N98" s="215" t="s">
        <v>20</v>
      </c>
      <c r="O98" s="216" t="s">
        <v>45</v>
      </c>
      <c r="P98" s="217">
        <f>I98+J98</f>
        <v>0</v>
      </c>
      <c r="Q98" s="217">
        <f>ROUND(I98*H98,2)</f>
        <v>0</v>
      </c>
      <c r="R98" s="217">
        <f>ROUND(J98*H98,2)</f>
        <v>0</v>
      </c>
      <c r="S98" s="85"/>
      <c r="T98" s="218">
        <f>S98*H98</f>
        <v>0</v>
      </c>
      <c r="U98" s="218">
        <v>0</v>
      </c>
      <c r="V98" s="218">
        <f>U98*H98</f>
        <v>0</v>
      </c>
      <c r="W98" s="218">
        <v>0</v>
      </c>
      <c r="X98" s="219">
        <f>W98*H98</f>
        <v>0</v>
      </c>
      <c r="Y98" s="39"/>
      <c r="Z98" s="39"/>
      <c r="AA98" s="39"/>
      <c r="AB98" s="39"/>
      <c r="AC98" s="39"/>
      <c r="AD98" s="39"/>
      <c r="AE98" s="39"/>
      <c r="AR98" s="220" t="s">
        <v>154</v>
      </c>
      <c r="AT98" s="220" t="s">
        <v>149</v>
      </c>
      <c r="AU98" s="220" t="s">
        <v>86</v>
      </c>
      <c r="AY98" s="18" t="s">
        <v>147</v>
      </c>
      <c r="BE98" s="221">
        <f>IF(O98="základní",K98,0)</f>
        <v>0</v>
      </c>
      <c r="BF98" s="221">
        <f>IF(O98="snížená",K98,0)</f>
        <v>0</v>
      </c>
      <c r="BG98" s="221">
        <f>IF(O98="zákl. přenesená",K98,0)</f>
        <v>0</v>
      </c>
      <c r="BH98" s="221">
        <f>IF(O98="sníž. přenesená",K98,0)</f>
        <v>0</v>
      </c>
      <c r="BI98" s="221">
        <f>IF(O98="nulová",K98,0)</f>
        <v>0</v>
      </c>
      <c r="BJ98" s="18" t="s">
        <v>84</v>
      </c>
      <c r="BK98" s="221">
        <f>ROUND(P98*H98,2)</f>
        <v>0</v>
      </c>
      <c r="BL98" s="18" t="s">
        <v>154</v>
      </c>
      <c r="BM98" s="220" t="s">
        <v>166</v>
      </c>
    </row>
    <row r="99" s="2" customFormat="1">
      <c r="A99" s="39"/>
      <c r="B99" s="40"/>
      <c r="C99" s="41"/>
      <c r="D99" s="222" t="s">
        <v>156</v>
      </c>
      <c r="E99" s="41"/>
      <c r="F99" s="223" t="s">
        <v>167</v>
      </c>
      <c r="G99" s="41"/>
      <c r="H99" s="41"/>
      <c r="I99" s="224"/>
      <c r="J99" s="224"/>
      <c r="K99" s="41"/>
      <c r="L99" s="41"/>
      <c r="M99" s="45"/>
      <c r="N99" s="225"/>
      <c r="O99" s="226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86</v>
      </c>
    </row>
    <row r="100" s="2" customFormat="1">
      <c r="A100" s="39"/>
      <c r="B100" s="40"/>
      <c r="C100" s="41"/>
      <c r="D100" s="227" t="s">
        <v>158</v>
      </c>
      <c r="E100" s="41"/>
      <c r="F100" s="228" t="s">
        <v>168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158</v>
      </c>
      <c r="AU100" s="18" t="s">
        <v>86</v>
      </c>
    </row>
    <row r="101" s="13" customFormat="1">
      <c r="A101" s="13"/>
      <c r="B101" s="229"/>
      <c r="C101" s="230"/>
      <c r="D101" s="222" t="s">
        <v>160</v>
      </c>
      <c r="E101" s="231" t="s">
        <v>20</v>
      </c>
      <c r="F101" s="232" t="s">
        <v>169</v>
      </c>
      <c r="G101" s="230"/>
      <c r="H101" s="233">
        <v>0.52500000000000002</v>
      </c>
      <c r="I101" s="234"/>
      <c r="J101" s="234"/>
      <c r="K101" s="230"/>
      <c r="L101" s="230"/>
      <c r="M101" s="235"/>
      <c r="N101" s="236"/>
      <c r="O101" s="237"/>
      <c r="P101" s="237"/>
      <c r="Q101" s="237"/>
      <c r="R101" s="237"/>
      <c r="S101" s="237"/>
      <c r="T101" s="237"/>
      <c r="U101" s="237"/>
      <c r="V101" s="237"/>
      <c r="W101" s="237"/>
      <c r="X101" s="238"/>
      <c r="Y101" s="13"/>
      <c r="Z101" s="13"/>
      <c r="AA101" s="13"/>
      <c r="AB101" s="13"/>
      <c r="AC101" s="13"/>
      <c r="AD101" s="13"/>
      <c r="AE101" s="13"/>
      <c r="AT101" s="239" t="s">
        <v>160</v>
      </c>
      <c r="AU101" s="239" t="s">
        <v>86</v>
      </c>
      <c r="AV101" s="13" t="s">
        <v>86</v>
      </c>
      <c r="AW101" s="13" t="s">
        <v>5</v>
      </c>
      <c r="AX101" s="13" t="s">
        <v>84</v>
      </c>
      <c r="AY101" s="239" t="s">
        <v>147</v>
      </c>
    </row>
    <row r="102" s="2" customFormat="1" ht="37.8" customHeight="1">
      <c r="A102" s="39"/>
      <c r="B102" s="40"/>
      <c r="C102" s="208" t="s">
        <v>170</v>
      </c>
      <c r="D102" s="208" t="s">
        <v>149</v>
      </c>
      <c r="E102" s="209" t="s">
        <v>171</v>
      </c>
      <c r="F102" s="210" t="s">
        <v>172</v>
      </c>
      <c r="G102" s="211" t="s">
        <v>173</v>
      </c>
      <c r="H102" s="212">
        <v>370</v>
      </c>
      <c r="I102" s="213"/>
      <c r="J102" s="213"/>
      <c r="K102" s="214">
        <f>ROUND(P102*H102,2)</f>
        <v>0</v>
      </c>
      <c r="L102" s="210" t="s">
        <v>153</v>
      </c>
      <c r="M102" s="45"/>
      <c r="N102" s="215" t="s">
        <v>20</v>
      </c>
      <c r="O102" s="216" t="s">
        <v>45</v>
      </c>
      <c r="P102" s="217">
        <f>I102+J102</f>
        <v>0</v>
      </c>
      <c r="Q102" s="217">
        <f>ROUND(I102*H102,2)</f>
        <v>0</v>
      </c>
      <c r="R102" s="217">
        <f>ROUND(J102*H102,2)</f>
        <v>0</v>
      </c>
      <c r="S102" s="85"/>
      <c r="T102" s="218">
        <f>S102*H102</f>
        <v>0</v>
      </c>
      <c r="U102" s="218">
        <v>0</v>
      </c>
      <c r="V102" s="218">
        <f>U102*H102</f>
        <v>0</v>
      </c>
      <c r="W102" s="218">
        <v>0</v>
      </c>
      <c r="X102" s="219">
        <f>W102*H102</f>
        <v>0</v>
      </c>
      <c r="Y102" s="39"/>
      <c r="Z102" s="39"/>
      <c r="AA102" s="39"/>
      <c r="AB102" s="39"/>
      <c r="AC102" s="39"/>
      <c r="AD102" s="39"/>
      <c r="AE102" s="39"/>
      <c r="AR102" s="220" t="s">
        <v>154</v>
      </c>
      <c r="AT102" s="220" t="s">
        <v>149</v>
      </c>
      <c r="AU102" s="220" t="s">
        <v>86</v>
      </c>
      <c r="AY102" s="18" t="s">
        <v>147</v>
      </c>
      <c r="BE102" s="221">
        <f>IF(O102="základní",K102,0)</f>
        <v>0</v>
      </c>
      <c r="BF102" s="221">
        <f>IF(O102="snížená",K102,0)</f>
        <v>0</v>
      </c>
      <c r="BG102" s="221">
        <f>IF(O102="zákl. přenesená",K102,0)</f>
        <v>0</v>
      </c>
      <c r="BH102" s="221">
        <f>IF(O102="sníž. přenesená",K102,0)</f>
        <v>0</v>
      </c>
      <c r="BI102" s="221">
        <f>IF(O102="nulová",K102,0)</f>
        <v>0</v>
      </c>
      <c r="BJ102" s="18" t="s">
        <v>84</v>
      </c>
      <c r="BK102" s="221">
        <f>ROUND(P102*H102,2)</f>
        <v>0</v>
      </c>
      <c r="BL102" s="18" t="s">
        <v>154</v>
      </c>
      <c r="BM102" s="220" t="s">
        <v>174</v>
      </c>
    </row>
    <row r="103" s="2" customFormat="1">
      <c r="A103" s="39"/>
      <c r="B103" s="40"/>
      <c r="C103" s="41"/>
      <c r="D103" s="222" t="s">
        <v>156</v>
      </c>
      <c r="E103" s="41"/>
      <c r="F103" s="223" t="s">
        <v>175</v>
      </c>
      <c r="G103" s="41"/>
      <c r="H103" s="41"/>
      <c r="I103" s="224"/>
      <c r="J103" s="224"/>
      <c r="K103" s="41"/>
      <c r="L103" s="41"/>
      <c r="M103" s="45"/>
      <c r="N103" s="225"/>
      <c r="O103" s="226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86</v>
      </c>
    </row>
    <row r="104" s="2" customFormat="1">
      <c r="A104" s="39"/>
      <c r="B104" s="40"/>
      <c r="C104" s="41"/>
      <c r="D104" s="227" t="s">
        <v>158</v>
      </c>
      <c r="E104" s="41"/>
      <c r="F104" s="228" t="s">
        <v>176</v>
      </c>
      <c r="G104" s="41"/>
      <c r="H104" s="41"/>
      <c r="I104" s="224"/>
      <c r="J104" s="224"/>
      <c r="K104" s="41"/>
      <c r="L104" s="41"/>
      <c r="M104" s="45"/>
      <c r="N104" s="225"/>
      <c r="O104" s="226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86</v>
      </c>
    </row>
    <row r="105" s="2" customFormat="1" ht="24.15" customHeight="1">
      <c r="A105" s="39"/>
      <c r="B105" s="40"/>
      <c r="C105" s="208" t="s">
        <v>154</v>
      </c>
      <c r="D105" s="208" t="s">
        <v>149</v>
      </c>
      <c r="E105" s="209" t="s">
        <v>177</v>
      </c>
      <c r="F105" s="210" t="s">
        <v>178</v>
      </c>
      <c r="G105" s="211" t="s">
        <v>179</v>
      </c>
      <c r="H105" s="212">
        <v>75</v>
      </c>
      <c r="I105" s="213"/>
      <c r="J105" s="213"/>
      <c r="K105" s="214">
        <f>ROUND(P105*H105,2)</f>
        <v>0</v>
      </c>
      <c r="L105" s="210" t="s">
        <v>153</v>
      </c>
      <c r="M105" s="45"/>
      <c r="N105" s="215" t="s">
        <v>20</v>
      </c>
      <c r="O105" s="216" t="s">
        <v>45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0</v>
      </c>
      <c r="V105" s="218">
        <f>U105*H105</f>
        <v>0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154</v>
      </c>
      <c r="AT105" s="220" t="s">
        <v>149</v>
      </c>
      <c r="AU105" s="220" t="s">
        <v>86</v>
      </c>
      <c r="AY105" s="18" t="s">
        <v>147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84</v>
      </c>
      <c r="BK105" s="221">
        <f>ROUND(P105*H105,2)</f>
        <v>0</v>
      </c>
      <c r="BL105" s="18" t="s">
        <v>154</v>
      </c>
      <c r="BM105" s="220" t="s">
        <v>180</v>
      </c>
    </row>
    <row r="106" s="2" customFormat="1">
      <c r="A106" s="39"/>
      <c r="B106" s="40"/>
      <c r="C106" s="41"/>
      <c r="D106" s="222" t="s">
        <v>156</v>
      </c>
      <c r="E106" s="41"/>
      <c r="F106" s="223" t="s">
        <v>181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86</v>
      </c>
    </row>
    <row r="107" s="2" customFormat="1">
      <c r="A107" s="39"/>
      <c r="B107" s="40"/>
      <c r="C107" s="41"/>
      <c r="D107" s="227" t="s">
        <v>158</v>
      </c>
      <c r="E107" s="41"/>
      <c r="F107" s="228" t="s">
        <v>182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86</v>
      </c>
    </row>
    <row r="108" s="2" customFormat="1">
      <c r="A108" s="39"/>
      <c r="B108" s="40"/>
      <c r="C108" s="41"/>
      <c r="D108" s="222" t="s">
        <v>183</v>
      </c>
      <c r="E108" s="41"/>
      <c r="F108" s="251" t="s">
        <v>184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183</v>
      </c>
      <c r="AU108" s="18" t="s">
        <v>86</v>
      </c>
    </row>
    <row r="109" s="2" customFormat="1" ht="24.15" customHeight="1">
      <c r="A109" s="39"/>
      <c r="B109" s="40"/>
      <c r="C109" s="208" t="s">
        <v>185</v>
      </c>
      <c r="D109" s="208" t="s">
        <v>149</v>
      </c>
      <c r="E109" s="209" t="s">
        <v>186</v>
      </c>
      <c r="F109" s="210" t="s">
        <v>187</v>
      </c>
      <c r="G109" s="211" t="s">
        <v>179</v>
      </c>
      <c r="H109" s="212">
        <v>18</v>
      </c>
      <c r="I109" s="213"/>
      <c r="J109" s="213"/>
      <c r="K109" s="214">
        <f>ROUND(P109*H109,2)</f>
        <v>0</v>
      </c>
      <c r="L109" s="210" t="s">
        <v>153</v>
      </c>
      <c r="M109" s="45"/>
      <c r="N109" s="215" t="s">
        <v>20</v>
      </c>
      <c r="O109" s="216" t="s">
        <v>45</v>
      </c>
      <c r="P109" s="217">
        <f>I109+J109</f>
        <v>0</v>
      </c>
      <c r="Q109" s="217">
        <f>ROUND(I109*H109,2)</f>
        <v>0</v>
      </c>
      <c r="R109" s="217">
        <f>ROUND(J109*H109,2)</f>
        <v>0</v>
      </c>
      <c r="S109" s="85"/>
      <c r="T109" s="218">
        <f>S109*H109</f>
        <v>0</v>
      </c>
      <c r="U109" s="218">
        <v>0</v>
      </c>
      <c r="V109" s="218">
        <f>U109*H109</f>
        <v>0</v>
      </c>
      <c r="W109" s="218">
        <v>0</v>
      </c>
      <c r="X109" s="219">
        <f>W109*H109</f>
        <v>0</v>
      </c>
      <c r="Y109" s="39"/>
      <c r="Z109" s="39"/>
      <c r="AA109" s="39"/>
      <c r="AB109" s="39"/>
      <c r="AC109" s="39"/>
      <c r="AD109" s="39"/>
      <c r="AE109" s="39"/>
      <c r="AR109" s="220" t="s">
        <v>154</v>
      </c>
      <c r="AT109" s="220" t="s">
        <v>149</v>
      </c>
      <c r="AU109" s="220" t="s">
        <v>86</v>
      </c>
      <c r="AY109" s="18" t="s">
        <v>147</v>
      </c>
      <c r="BE109" s="221">
        <f>IF(O109="základní",K109,0)</f>
        <v>0</v>
      </c>
      <c r="BF109" s="221">
        <f>IF(O109="snížená",K109,0)</f>
        <v>0</v>
      </c>
      <c r="BG109" s="221">
        <f>IF(O109="zákl. přenesená",K109,0)</f>
        <v>0</v>
      </c>
      <c r="BH109" s="221">
        <f>IF(O109="sníž. přenesená",K109,0)</f>
        <v>0</v>
      </c>
      <c r="BI109" s="221">
        <f>IF(O109="nulová",K109,0)</f>
        <v>0</v>
      </c>
      <c r="BJ109" s="18" t="s">
        <v>84</v>
      </c>
      <c r="BK109" s="221">
        <f>ROUND(P109*H109,2)</f>
        <v>0</v>
      </c>
      <c r="BL109" s="18" t="s">
        <v>154</v>
      </c>
      <c r="BM109" s="220" t="s">
        <v>188</v>
      </c>
    </row>
    <row r="110" s="2" customFormat="1">
      <c r="A110" s="39"/>
      <c r="B110" s="40"/>
      <c r="C110" s="41"/>
      <c r="D110" s="222" t="s">
        <v>156</v>
      </c>
      <c r="E110" s="41"/>
      <c r="F110" s="223" t="s">
        <v>189</v>
      </c>
      <c r="G110" s="41"/>
      <c r="H110" s="41"/>
      <c r="I110" s="224"/>
      <c r="J110" s="224"/>
      <c r="K110" s="41"/>
      <c r="L110" s="41"/>
      <c r="M110" s="45"/>
      <c r="N110" s="225"/>
      <c r="O110" s="22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86</v>
      </c>
    </row>
    <row r="111" s="2" customFormat="1">
      <c r="A111" s="39"/>
      <c r="B111" s="40"/>
      <c r="C111" s="41"/>
      <c r="D111" s="227" t="s">
        <v>158</v>
      </c>
      <c r="E111" s="41"/>
      <c r="F111" s="228" t="s">
        <v>190</v>
      </c>
      <c r="G111" s="41"/>
      <c r="H111" s="41"/>
      <c r="I111" s="224"/>
      <c r="J111" s="224"/>
      <c r="K111" s="41"/>
      <c r="L111" s="41"/>
      <c r="M111" s="45"/>
      <c r="N111" s="225"/>
      <c r="O111" s="226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86</v>
      </c>
    </row>
    <row r="112" s="2" customFormat="1">
      <c r="A112" s="39"/>
      <c r="B112" s="40"/>
      <c r="C112" s="41"/>
      <c r="D112" s="222" t="s">
        <v>183</v>
      </c>
      <c r="E112" s="41"/>
      <c r="F112" s="251" t="s">
        <v>184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183</v>
      </c>
      <c r="AU112" s="18" t="s">
        <v>86</v>
      </c>
    </row>
    <row r="113" s="2" customFormat="1" ht="24.15" customHeight="1">
      <c r="A113" s="39"/>
      <c r="B113" s="40"/>
      <c r="C113" s="208" t="s">
        <v>191</v>
      </c>
      <c r="D113" s="208" t="s">
        <v>149</v>
      </c>
      <c r="E113" s="209" t="s">
        <v>192</v>
      </c>
      <c r="F113" s="210" t="s">
        <v>193</v>
      </c>
      <c r="G113" s="211" t="s">
        <v>179</v>
      </c>
      <c r="H113" s="212">
        <v>25</v>
      </c>
      <c r="I113" s="213"/>
      <c r="J113" s="213"/>
      <c r="K113" s="214">
        <f>ROUND(P113*H113,2)</f>
        <v>0</v>
      </c>
      <c r="L113" s="210" t="s">
        <v>153</v>
      </c>
      <c r="M113" s="45"/>
      <c r="N113" s="215" t="s">
        <v>20</v>
      </c>
      <c r="O113" s="216" t="s">
        <v>45</v>
      </c>
      <c r="P113" s="217">
        <f>I113+J113</f>
        <v>0</v>
      </c>
      <c r="Q113" s="217">
        <f>ROUND(I113*H113,2)</f>
        <v>0</v>
      </c>
      <c r="R113" s="217">
        <f>ROUND(J113*H113,2)</f>
        <v>0</v>
      </c>
      <c r="S113" s="85"/>
      <c r="T113" s="218">
        <f>S113*H113</f>
        <v>0</v>
      </c>
      <c r="U113" s="218">
        <v>0</v>
      </c>
      <c r="V113" s="218">
        <f>U113*H113</f>
        <v>0</v>
      </c>
      <c r="W113" s="218">
        <v>0</v>
      </c>
      <c r="X113" s="219">
        <f>W113*H113</f>
        <v>0</v>
      </c>
      <c r="Y113" s="39"/>
      <c r="Z113" s="39"/>
      <c r="AA113" s="39"/>
      <c r="AB113" s="39"/>
      <c r="AC113" s="39"/>
      <c r="AD113" s="39"/>
      <c r="AE113" s="39"/>
      <c r="AR113" s="220" t="s">
        <v>154</v>
      </c>
      <c r="AT113" s="220" t="s">
        <v>149</v>
      </c>
      <c r="AU113" s="220" t="s">
        <v>86</v>
      </c>
      <c r="AY113" s="18" t="s">
        <v>147</v>
      </c>
      <c r="BE113" s="221">
        <f>IF(O113="základní",K113,0)</f>
        <v>0</v>
      </c>
      <c r="BF113" s="221">
        <f>IF(O113="snížená",K113,0)</f>
        <v>0</v>
      </c>
      <c r="BG113" s="221">
        <f>IF(O113="zákl. přenesená",K113,0)</f>
        <v>0</v>
      </c>
      <c r="BH113" s="221">
        <f>IF(O113="sníž. přenesená",K113,0)</f>
        <v>0</v>
      </c>
      <c r="BI113" s="221">
        <f>IF(O113="nulová",K113,0)</f>
        <v>0</v>
      </c>
      <c r="BJ113" s="18" t="s">
        <v>84</v>
      </c>
      <c r="BK113" s="221">
        <f>ROUND(P113*H113,2)</f>
        <v>0</v>
      </c>
      <c r="BL113" s="18" t="s">
        <v>154</v>
      </c>
      <c r="BM113" s="220" t="s">
        <v>194</v>
      </c>
    </row>
    <row r="114" s="2" customFormat="1">
      <c r="A114" s="39"/>
      <c r="B114" s="40"/>
      <c r="C114" s="41"/>
      <c r="D114" s="222" t="s">
        <v>156</v>
      </c>
      <c r="E114" s="41"/>
      <c r="F114" s="223" t="s">
        <v>195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86</v>
      </c>
    </row>
    <row r="115" s="2" customFormat="1">
      <c r="A115" s="39"/>
      <c r="B115" s="40"/>
      <c r="C115" s="41"/>
      <c r="D115" s="227" t="s">
        <v>158</v>
      </c>
      <c r="E115" s="41"/>
      <c r="F115" s="228" t="s">
        <v>196</v>
      </c>
      <c r="G115" s="41"/>
      <c r="H115" s="41"/>
      <c r="I115" s="224"/>
      <c r="J115" s="224"/>
      <c r="K115" s="41"/>
      <c r="L115" s="41"/>
      <c r="M115" s="45"/>
      <c r="N115" s="225"/>
      <c r="O115" s="226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86</v>
      </c>
    </row>
    <row r="116" s="2" customFormat="1">
      <c r="A116" s="39"/>
      <c r="B116" s="40"/>
      <c r="C116" s="41"/>
      <c r="D116" s="222" t="s">
        <v>183</v>
      </c>
      <c r="E116" s="41"/>
      <c r="F116" s="251" t="s">
        <v>184</v>
      </c>
      <c r="G116" s="41"/>
      <c r="H116" s="41"/>
      <c r="I116" s="224"/>
      <c r="J116" s="224"/>
      <c r="K116" s="41"/>
      <c r="L116" s="41"/>
      <c r="M116" s="45"/>
      <c r="N116" s="225"/>
      <c r="O116" s="226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183</v>
      </c>
      <c r="AU116" s="18" t="s">
        <v>86</v>
      </c>
    </row>
    <row r="117" s="2" customFormat="1" ht="24.15" customHeight="1">
      <c r="A117" s="39"/>
      <c r="B117" s="40"/>
      <c r="C117" s="208" t="s">
        <v>197</v>
      </c>
      <c r="D117" s="208" t="s">
        <v>149</v>
      </c>
      <c r="E117" s="209" t="s">
        <v>198</v>
      </c>
      <c r="F117" s="210" t="s">
        <v>199</v>
      </c>
      <c r="G117" s="211" t="s">
        <v>179</v>
      </c>
      <c r="H117" s="212">
        <v>4</v>
      </c>
      <c r="I117" s="213"/>
      <c r="J117" s="213"/>
      <c r="K117" s="214">
        <f>ROUND(P117*H117,2)</f>
        <v>0</v>
      </c>
      <c r="L117" s="210" t="s">
        <v>153</v>
      </c>
      <c r="M117" s="45"/>
      <c r="N117" s="215" t="s">
        <v>20</v>
      </c>
      <c r="O117" s="216" t="s">
        <v>45</v>
      </c>
      <c r="P117" s="217">
        <f>I117+J117</f>
        <v>0</v>
      </c>
      <c r="Q117" s="217">
        <f>ROUND(I117*H117,2)</f>
        <v>0</v>
      </c>
      <c r="R117" s="217">
        <f>ROUND(J117*H117,2)</f>
        <v>0</v>
      </c>
      <c r="S117" s="85"/>
      <c r="T117" s="218">
        <f>S117*H117</f>
        <v>0</v>
      </c>
      <c r="U117" s="218">
        <v>0</v>
      </c>
      <c r="V117" s="218">
        <f>U117*H117</f>
        <v>0</v>
      </c>
      <c r="W117" s="218">
        <v>0</v>
      </c>
      <c r="X117" s="219">
        <f>W117*H117</f>
        <v>0</v>
      </c>
      <c r="Y117" s="39"/>
      <c r="Z117" s="39"/>
      <c r="AA117" s="39"/>
      <c r="AB117" s="39"/>
      <c r="AC117" s="39"/>
      <c r="AD117" s="39"/>
      <c r="AE117" s="39"/>
      <c r="AR117" s="220" t="s">
        <v>154</v>
      </c>
      <c r="AT117" s="220" t="s">
        <v>149</v>
      </c>
      <c r="AU117" s="220" t="s">
        <v>86</v>
      </c>
      <c r="AY117" s="18" t="s">
        <v>147</v>
      </c>
      <c r="BE117" s="221">
        <f>IF(O117="základní",K117,0)</f>
        <v>0</v>
      </c>
      <c r="BF117" s="221">
        <f>IF(O117="snížená",K117,0)</f>
        <v>0</v>
      </c>
      <c r="BG117" s="221">
        <f>IF(O117="zákl. přenesená",K117,0)</f>
        <v>0</v>
      </c>
      <c r="BH117" s="221">
        <f>IF(O117="sníž. přenesená",K117,0)</f>
        <v>0</v>
      </c>
      <c r="BI117" s="221">
        <f>IF(O117="nulová",K117,0)</f>
        <v>0</v>
      </c>
      <c r="BJ117" s="18" t="s">
        <v>84</v>
      </c>
      <c r="BK117" s="221">
        <f>ROUND(P117*H117,2)</f>
        <v>0</v>
      </c>
      <c r="BL117" s="18" t="s">
        <v>154</v>
      </c>
      <c r="BM117" s="220" t="s">
        <v>200</v>
      </c>
    </row>
    <row r="118" s="2" customFormat="1">
      <c r="A118" s="39"/>
      <c r="B118" s="40"/>
      <c r="C118" s="41"/>
      <c r="D118" s="222" t="s">
        <v>156</v>
      </c>
      <c r="E118" s="41"/>
      <c r="F118" s="223" t="s">
        <v>201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156</v>
      </c>
      <c r="AU118" s="18" t="s">
        <v>86</v>
      </c>
    </row>
    <row r="119" s="2" customFormat="1">
      <c r="A119" s="39"/>
      <c r="B119" s="40"/>
      <c r="C119" s="41"/>
      <c r="D119" s="227" t="s">
        <v>158</v>
      </c>
      <c r="E119" s="41"/>
      <c r="F119" s="228" t="s">
        <v>202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158</v>
      </c>
      <c r="AU119" s="18" t="s">
        <v>86</v>
      </c>
    </row>
    <row r="120" s="2" customFormat="1">
      <c r="A120" s="39"/>
      <c r="B120" s="40"/>
      <c r="C120" s="41"/>
      <c r="D120" s="222" t="s">
        <v>183</v>
      </c>
      <c r="E120" s="41"/>
      <c r="F120" s="251" t="s">
        <v>184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183</v>
      </c>
      <c r="AU120" s="18" t="s">
        <v>86</v>
      </c>
    </row>
    <row r="121" s="2" customFormat="1" ht="24.15" customHeight="1">
      <c r="A121" s="39"/>
      <c r="B121" s="40"/>
      <c r="C121" s="208" t="s">
        <v>203</v>
      </c>
      <c r="D121" s="208" t="s">
        <v>149</v>
      </c>
      <c r="E121" s="209" t="s">
        <v>204</v>
      </c>
      <c r="F121" s="210" t="s">
        <v>205</v>
      </c>
      <c r="G121" s="211" t="s">
        <v>179</v>
      </c>
      <c r="H121" s="212">
        <v>75</v>
      </c>
      <c r="I121" s="213"/>
      <c r="J121" s="213"/>
      <c r="K121" s="214">
        <f>ROUND(P121*H121,2)</f>
        <v>0</v>
      </c>
      <c r="L121" s="210" t="s">
        <v>153</v>
      </c>
      <c r="M121" s="45"/>
      <c r="N121" s="215" t="s">
        <v>20</v>
      </c>
      <c r="O121" s="216" t="s">
        <v>45</v>
      </c>
      <c r="P121" s="217">
        <f>I121+J121</f>
        <v>0</v>
      </c>
      <c r="Q121" s="217">
        <f>ROUND(I121*H121,2)</f>
        <v>0</v>
      </c>
      <c r="R121" s="217">
        <f>ROUND(J121*H121,2)</f>
        <v>0</v>
      </c>
      <c r="S121" s="85"/>
      <c r="T121" s="218">
        <f>S121*H121</f>
        <v>0</v>
      </c>
      <c r="U121" s="218">
        <v>0</v>
      </c>
      <c r="V121" s="218">
        <f>U121*H121</f>
        <v>0</v>
      </c>
      <c r="W121" s="218">
        <v>0</v>
      </c>
      <c r="X121" s="219">
        <f>W121*H121</f>
        <v>0</v>
      </c>
      <c r="Y121" s="39"/>
      <c r="Z121" s="39"/>
      <c r="AA121" s="39"/>
      <c r="AB121" s="39"/>
      <c r="AC121" s="39"/>
      <c r="AD121" s="39"/>
      <c r="AE121" s="39"/>
      <c r="AR121" s="220" t="s">
        <v>154</v>
      </c>
      <c r="AT121" s="220" t="s">
        <v>149</v>
      </c>
      <c r="AU121" s="220" t="s">
        <v>86</v>
      </c>
      <c r="AY121" s="18" t="s">
        <v>147</v>
      </c>
      <c r="BE121" s="221">
        <f>IF(O121="základní",K121,0)</f>
        <v>0</v>
      </c>
      <c r="BF121" s="221">
        <f>IF(O121="snížená",K121,0)</f>
        <v>0</v>
      </c>
      <c r="BG121" s="221">
        <f>IF(O121="zákl. přenesená",K121,0)</f>
        <v>0</v>
      </c>
      <c r="BH121" s="221">
        <f>IF(O121="sníž. přenesená",K121,0)</f>
        <v>0</v>
      </c>
      <c r="BI121" s="221">
        <f>IF(O121="nulová",K121,0)</f>
        <v>0</v>
      </c>
      <c r="BJ121" s="18" t="s">
        <v>84</v>
      </c>
      <c r="BK121" s="221">
        <f>ROUND(P121*H121,2)</f>
        <v>0</v>
      </c>
      <c r="BL121" s="18" t="s">
        <v>154</v>
      </c>
      <c r="BM121" s="220" t="s">
        <v>206</v>
      </c>
    </row>
    <row r="122" s="2" customFormat="1">
      <c r="A122" s="39"/>
      <c r="B122" s="40"/>
      <c r="C122" s="41"/>
      <c r="D122" s="222" t="s">
        <v>156</v>
      </c>
      <c r="E122" s="41"/>
      <c r="F122" s="223" t="s">
        <v>207</v>
      </c>
      <c r="G122" s="41"/>
      <c r="H122" s="41"/>
      <c r="I122" s="224"/>
      <c r="J122" s="224"/>
      <c r="K122" s="41"/>
      <c r="L122" s="41"/>
      <c r="M122" s="45"/>
      <c r="N122" s="225"/>
      <c r="O122" s="226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86</v>
      </c>
    </row>
    <row r="123" s="2" customFormat="1">
      <c r="A123" s="39"/>
      <c r="B123" s="40"/>
      <c r="C123" s="41"/>
      <c r="D123" s="227" t="s">
        <v>158</v>
      </c>
      <c r="E123" s="41"/>
      <c r="F123" s="228" t="s">
        <v>208</v>
      </c>
      <c r="G123" s="41"/>
      <c r="H123" s="41"/>
      <c r="I123" s="224"/>
      <c r="J123" s="224"/>
      <c r="K123" s="41"/>
      <c r="L123" s="41"/>
      <c r="M123" s="45"/>
      <c r="N123" s="225"/>
      <c r="O123" s="226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86</v>
      </c>
    </row>
    <row r="124" s="2" customFormat="1">
      <c r="A124" s="39"/>
      <c r="B124" s="40"/>
      <c r="C124" s="41"/>
      <c r="D124" s="222" t="s">
        <v>183</v>
      </c>
      <c r="E124" s="41"/>
      <c r="F124" s="251" t="s">
        <v>209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183</v>
      </c>
      <c r="AU124" s="18" t="s">
        <v>86</v>
      </c>
    </row>
    <row r="125" s="2" customFormat="1" ht="33" customHeight="1">
      <c r="A125" s="39"/>
      <c r="B125" s="40"/>
      <c r="C125" s="208" t="s">
        <v>210</v>
      </c>
      <c r="D125" s="208" t="s">
        <v>149</v>
      </c>
      <c r="E125" s="209" t="s">
        <v>211</v>
      </c>
      <c r="F125" s="210" t="s">
        <v>212</v>
      </c>
      <c r="G125" s="211" t="s">
        <v>179</v>
      </c>
      <c r="H125" s="212">
        <v>18</v>
      </c>
      <c r="I125" s="213"/>
      <c r="J125" s="213"/>
      <c r="K125" s="214">
        <f>ROUND(P125*H125,2)</f>
        <v>0</v>
      </c>
      <c r="L125" s="210" t="s">
        <v>153</v>
      </c>
      <c r="M125" s="45"/>
      <c r="N125" s="215" t="s">
        <v>20</v>
      </c>
      <c r="O125" s="216" t="s">
        <v>45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85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9">
        <f>W125*H125</f>
        <v>0</v>
      </c>
      <c r="Y125" s="39"/>
      <c r="Z125" s="39"/>
      <c r="AA125" s="39"/>
      <c r="AB125" s="39"/>
      <c r="AC125" s="39"/>
      <c r="AD125" s="39"/>
      <c r="AE125" s="39"/>
      <c r="AR125" s="220" t="s">
        <v>154</v>
      </c>
      <c r="AT125" s="220" t="s">
        <v>149</v>
      </c>
      <c r="AU125" s="220" t="s">
        <v>86</v>
      </c>
      <c r="AY125" s="18" t="s">
        <v>147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8" t="s">
        <v>84</v>
      </c>
      <c r="BK125" s="221">
        <f>ROUND(P125*H125,2)</f>
        <v>0</v>
      </c>
      <c r="BL125" s="18" t="s">
        <v>154</v>
      </c>
      <c r="BM125" s="220" t="s">
        <v>213</v>
      </c>
    </row>
    <row r="126" s="2" customFormat="1">
      <c r="A126" s="39"/>
      <c r="B126" s="40"/>
      <c r="C126" s="41"/>
      <c r="D126" s="222" t="s">
        <v>156</v>
      </c>
      <c r="E126" s="41"/>
      <c r="F126" s="223" t="s">
        <v>214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86</v>
      </c>
    </row>
    <row r="127" s="2" customFormat="1">
      <c r="A127" s="39"/>
      <c r="B127" s="40"/>
      <c r="C127" s="41"/>
      <c r="D127" s="227" t="s">
        <v>158</v>
      </c>
      <c r="E127" s="41"/>
      <c r="F127" s="228" t="s">
        <v>215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86</v>
      </c>
    </row>
    <row r="128" s="2" customFormat="1">
      <c r="A128" s="39"/>
      <c r="B128" s="40"/>
      <c r="C128" s="41"/>
      <c r="D128" s="222" t="s">
        <v>183</v>
      </c>
      <c r="E128" s="41"/>
      <c r="F128" s="251" t="s">
        <v>209</v>
      </c>
      <c r="G128" s="41"/>
      <c r="H128" s="41"/>
      <c r="I128" s="224"/>
      <c r="J128" s="224"/>
      <c r="K128" s="41"/>
      <c r="L128" s="41"/>
      <c r="M128" s="4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183</v>
      </c>
      <c r="AU128" s="18" t="s">
        <v>86</v>
      </c>
    </row>
    <row r="129" s="2" customFormat="1" ht="33" customHeight="1">
      <c r="A129" s="39"/>
      <c r="B129" s="40"/>
      <c r="C129" s="208" t="s">
        <v>216</v>
      </c>
      <c r="D129" s="208" t="s">
        <v>149</v>
      </c>
      <c r="E129" s="209" t="s">
        <v>217</v>
      </c>
      <c r="F129" s="210" t="s">
        <v>218</v>
      </c>
      <c r="G129" s="211" t="s">
        <v>179</v>
      </c>
      <c r="H129" s="212">
        <v>25</v>
      </c>
      <c r="I129" s="213"/>
      <c r="J129" s="213"/>
      <c r="K129" s="214">
        <f>ROUND(P129*H129,2)</f>
        <v>0</v>
      </c>
      <c r="L129" s="210" t="s">
        <v>153</v>
      </c>
      <c r="M129" s="45"/>
      <c r="N129" s="215" t="s">
        <v>20</v>
      </c>
      <c r="O129" s="216" t="s">
        <v>45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85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9">
        <f>W129*H129</f>
        <v>0</v>
      </c>
      <c r="Y129" s="39"/>
      <c r="Z129" s="39"/>
      <c r="AA129" s="39"/>
      <c r="AB129" s="39"/>
      <c r="AC129" s="39"/>
      <c r="AD129" s="39"/>
      <c r="AE129" s="39"/>
      <c r="AR129" s="220" t="s">
        <v>154</v>
      </c>
      <c r="AT129" s="220" t="s">
        <v>149</v>
      </c>
      <c r="AU129" s="220" t="s">
        <v>86</v>
      </c>
      <c r="AY129" s="18" t="s">
        <v>147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8" t="s">
        <v>84</v>
      </c>
      <c r="BK129" s="221">
        <f>ROUND(P129*H129,2)</f>
        <v>0</v>
      </c>
      <c r="BL129" s="18" t="s">
        <v>154</v>
      </c>
      <c r="BM129" s="220" t="s">
        <v>219</v>
      </c>
    </row>
    <row r="130" s="2" customFormat="1">
      <c r="A130" s="39"/>
      <c r="B130" s="40"/>
      <c r="C130" s="41"/>
      <c r="D130" s="222" t="s">
        <v>156</v>
      </c>
      <c r="E130" s="41"/>
      <c r="F130" s="223" t="s">
        <v>220</v>
      </c>
      <c r="G130" s="41"/>
      <c r="H130" s="41"/>
      <c r="I130" s="224"/>
      <c r="J130" s="224"/>
      <c r="K130" s="41"/>
      <c r="L130" s="41"/>
      <c r="M130" s="45"/>
      <c r="N130" s="225"/>
      <c r="O130" s="22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86</v>
      </c>
    </row>
    <row r="131" s="2" customFormat="1">
      <c r="A131" s="39"/>
      <c r="B131" s="40"/>
      <c r="C131" s="41"/>
      <c r="D131" s="227" t="s">
        <v>158</v>
      </c>
      <c r="E131" s="41"/>
      <c r="F131" s="228" t="s">
        <v>221</v>
      </c>
      <c r="G131" s="41"/>
      <c r="H131" s="41"/>
      <c r="I131" s="224"/>
      <c r="J131" s="224"/>
      <c r="K131" s="41"/>
      <c r="L131" s="41"/>
      <c r="M131" s="45"/>
      <c r="N131" s="225"/>
      <c r="O131" s="226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86</v>
      </c>
    </row>
    <row r="132" s="2" customFormat="1">
      <c r="A132" s="39"/>
      <c r="B132" s="40"/>
      <c r="C132" s="41"/>
      <c r="D132" s="222" t="s">
        <v>183</v>
      </c>
      <c r="E132" s="41"/>
      <c r="F132" s="251" t="s">
        <v>209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183</v>
      </c>
      <c r="AU132" s="18" t="s">
        <v>86</v>
      </c>
    </row>
    <row r="133" s="2" customFormat="1" ht="24.15" customHeight="1">
      <c r="A133" s="39"/>
      <c r="B133" s="40"/>
      <c r="C133" s="208" t="s">
        <v>222</v>
      </c>
      <c r="D133" s="208" t="s">
        <v>149</v>
      </c>
      <c r="E133" s="209" t="s">
        <v>223</v>
      </c>
      <c r="F133" s="210" t="s">
        <v>224</v>
      </c>
      <c r="G133" s="211" t="s">
        <v>173</v>
      </c>
      <c r="H133" s="212">
        <v>370</v>
      </c>
      <c r="I133" s="213"/>
      <c r="J133" s="213"/>
      <c r="K133" s="214">
        <f>ROUND(P133*H133,2)</f>
        <v>0</v>
      </c>
      <c r="L133" s="210" t="s">
        <v>153</v>
      </c>
      <c r="M133" s="45"/>
      <c r="N133" s="215" t="s">
        <v>20</v>
      </c>
      <c r="O133" s="216" t="s">
        <v>45</v>
      </c>
      <c r="P133" s="217">
        <f>I133+J133</f>
        <v>0</v>
      </c>
      <c r="Q133" s="217">
        <f>ROUND(I133*H133,2)</f>
        <v>0</v>
      </c>
      <c r="R133" s="217">
        <f>ROUND(J133*H133,2)</f>
        <v>0</v>
      </c>
      <c r="S133" s="85"/>
      <c r="T133" s="218">
        <f>S133*H133</f>
        <v>0</v>
      </c>
      <c r="U133" s="218">
        <v>0</v>
      </c>
      <c r="V133" s="218">
        <f>U133*H133</f>
        <v>0</v>
      </c>
      <c r="W133" s="218">
        <v>0</v>
      </c>
      <c r="X133" s="219">
        <f>W133*H133</f>
        <v>0</v>
      </c>
      <c r="Y133" s="39"/>
      <c r="Z133" s="39"/>
      <c r="AA133" s="39"/>
      <c r="AB133" s="39"/>
      <c r="AC133" s="39"/>
      <c r="AD133" s="39"/>
      <c r="AE133" s="39"/>
      <c r="AR133" s="220" t="s">
        <v>154</v>
      </c>
      <c r="AT133" s="220" t="s">
        <v>149</v>
      </c>
      <c r="AU133" s="220" t="s">
        <v>86</v>
      </c>
      <c r="AY133" s="18" t="s">
        <v>147</v>
      </c>
      <c r="BE133" s="221">
        <f>IF(O133="základní",K133,0)</f>
        <v>0</v>
      </c>
      <c r="BF133" s="221">
        <f>IF(O133="snížená",K133,0)</f>
        <v>0</v>
      </c>
      <c r="BG133" s="221">
        <f>IF(O133="zákl. přenesená",K133,0)</f>
        <v>0</v>
      </c>
      <c r="BH133" s="221">
        <f>IF(O133="sníž. přenesená",K133,0)</f>
        <v>0</v>
      </c>
      <c r="BI133" s="221">
        <f>IF(O133="nulová",K133,0)</f>
        <v>0</v>
      </c>
      <c r="BJ133" s="18" t="s">
        <v>84</v>
      </c>
      <c r="BK133" s="221">
        <f>ROUND(P133*H133,2)</f>
        <v>0</v>
      </c>
      <c r="BL133" s="18" t="s">
        <v>154</v>
      </c>
      <c r="BM133" s="220" t="s">
        <v>225</v>
      </c>
    </row>
    <row r="134" s="2" customFormat="1">
      <c r="A134" s="39"/>
      <c r="B134" s="40"/>
      <c r="C134" s="41"/>
      <c r="D134" s="222" t="s">
        <v>156</v>
      </c>
      <c r="E134" s="41"/>
      <c r="F134" s="223" t="s">
        <v>226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156</v>
      </c>
      <c r="AU134" s="18" t="s">
        <v>86</v>
      </c>
    </row>
    <row r="135" s="2" customFormat="1">
      <c r="A135" s="39"/>
      <c r="B135" s="40"/>
      <c r="C135" s="41"/>
      <c r="D135" s="227" t="s">
        <v>158</v>
      </c>
      <c r="E135" s="41"/>
      <c r="F135" s="228" t="s">
        <v>227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86</v>
      </c>
    </row>
    <row r="136" s="2" customFormat="1">
      <c r="A136" s="39"/>
      <c r="B136" s="40"/>
      <c r="C136" s="208" t="s">
        <v>9</v>
      </c>
      <c r="D136" s="208" t="s">
        <v>149</v>
      </c>
      <c r="E136" s="209" t="s">
        <v>228</v>
      </c>
      <c r="F136" s="210" t="s">
        <v>229</v>
      </c>
      <c r="G136" s="211" t="s">
        <v>179</v>
      </c>
      <c r="H136" s="212">
        <v>82</v>
      </c>
      <c r="I136" s="213"/>
      <c r="J136" s="213"/>
      <c r="K136" s="214">
        <f>ROUND(P136*H136,2)</f>
        <v>0</v>
      </c>
      <c r="L136" s="210" t="s">
        <v>153</v>
      </c>
      <c r="M136" s="45"/>
      <c r="N136" s="215" t="s">
        <v>20</v>
      </c>
      <c r="O136" s="216" t="s">
        <v>45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85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9">
        <f>W136*H136</f>
        <v>0</v>
      </c>
      <c r="Y136" s="39"/>
      <c r="Z136" s="39"/>
      <c r="AA136" s="39"/>
      <c r="AB136" s="39"/>
      <c r="AC136" s="39"/>
      <c r="AD136" s="39"/>
      <c r="AE136" s="39"/>
      <c r="AR136" s="220" t="s">
        <v>154</v>
      </c>
      <c r="AT136" s="220" t="s">
        <v>149</v>
      </c>
      <c r="AU136" s="220" t="s">
        <v>86</v>
      </c>
      <c r="AY136" s="18" t="s">
        <v>147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8" t="s">
        <v>84</v>
      </c>
      <c r="BK136" s="221">
        <f>ROUND(P136*H136,2)</f>
        <v>0</v>
      </c>
      <c r="BL136" s="18" t="s">
        <v>154</v>
      </c>
      <c r="BM136" s="220" t="s">
        <v>230</v>
      </c>
    </row>
    <row r="137" s="2" customFormat="1">
      <c r="A137" s="39"/>
      <c r="B137" s="40"/>
      <c r="C137" s="41"/>
      <c r="D137" s="222" t="s">
        <v>156</v>
      </c>
      <c r="E137" s="41"/>
      <c r="F137" s="223" t="s">
        <v>231</v>
      </c>
      <c r="G137" s="41"/>
      <c r="H137" s="41"/>
      <c r="I137" s="224"/>
      <c r="J137" s="224"/>
      <c r="K137" s="41"/>
      <c r="L137" s="41"/>
      <c r="M137" s="45"/>
      <c r="N137" s="225"/>
      <c r="O137" s="226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86</v>
      </c>
    </row>
    <row r="138" s="2" customFormat="1">
      <c r="A138" s="39"/>
      <c r="B138" s="40"/>
      <c r="C138" s="41"/>
      <c r="D138" s="227" t="s">
        <v>158</v>
      </c>
      <c r="E138" s="41"/>
      <c r="F138" s="228" t="s">
        <v>232</v>
      </c>
      <c r="G138" s="41"/>
      <c r="H138" s="41"/>
      <c r="I138" s="224"/>
      <c r="J138" s="224"/>
      <c r="K138" s="41"/>
      <c r="L138" s="41"/>
      <c r="M138" s="45"/>
      <c r="N138" s="225"/>
      <c r="O138" s="226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86</v>
      </c>
    </row>
    <row r="139" s="2" customFormat="1">
      <c r="A139" s="39"/>
      <c r="B139" s="40"/>
      <c r="C139" s="41"/>
      <c r="D139" s="222" t="s">
        <v>183</v>
      </c>
      <c r="E139" s="41"/>
      <c r="F139" s="251" t="s">
        <v>233</v>
      </c>
      <c r="G139" s="41"/>
      <c r="H139" s="41"/>
      <c r="I139" s="224"/>
      <c r="J139" s="224"/>
      <c r="K139" s="41"/>
      <c r="L139" s="41"/>
      <c r="M139" s="4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183</v>
      </c>
      <c r="AU139" s="18" t="s">
        <v>86</v>
      </c>
    </row>
    <row r="140" s="13" customFormat="1">
      <c r="A140" s="13"/>
      <c r="B140" s="229"/>
      <c r="C140" s="230"/>
      <c r="D140" s="222" t="s">
        <v>160</v>
      </c>
      <c r="E140" s="231" t="s">
        <v>20</v>
      </c>
      <c r="F140" s="232" t="s">
        <v>234</v>
      </c>
      <c r="G140" s="230"/>
      <c r="H140" s="233">
        <v>82</v>
      </c>
      <c r="I140" s="234"/>
      <c r="J140" s="234"/>
      <c r="K140" s="230"/>
      <c r="L140" s="230"/>
      <c r="M140" s="235"/>
      <c r="N140" s="236"/>
      <c r="O140" s="237"/>
      <c r="P140" s="237"/>
      <c r="Q140" s="237"/>
      <c r="R140" s="237"/>
      <c r="S140" s="237"/>
      <c r="T140" s="237"/>
      <c r="U140" s="237"/>
      <c r="V140" s="237"/>
      <c r="W140" s="237"/>
      <c r="X140" s="238"/>
      <c r="Y140" s="13"/>
      <c r="Z140" s="13"/>
      <c r="AA140" s="13"/>
      <c r="AB140" s="13"/>
      <c r="AC140" s="13"/>
      <c r="AD140" s="13"/>
      <c r="AE140" s="13"/>
      <c r="AT140" s="239" t="s">
        <v>160</v>
      </c>
      <c r="AU140" s="239" t="s">
        <v>86</v>
      </c>
      <c r="AV140" s="13" t="s">
        <v>86</v>
      </c>
      <c r="AW140" s="13" t="s">
        <v>5</v>
      </c>
      <c r="AX140" s="13" t="s">
        <v>84</v>
      </c>
      <c r="AY140" s="239" t="s">
        <v>147</v>
      </c>
    </row>
    <row r="141" s="2" customFormat="1">
      <c r="A141" s="39"/>
      <c r="B141" s="40"/>
      <c r="C141" s="208" t="s">
        <v>235</v>
      </c>
      <c r="D141" s="208" t="s">
        <v>149</v>
      </c>
      <c r="E141" s="209" t="s">
        <v>236</v>
      </c>
      <c r="F141" s="210" t="s">
        <v>237</v>
      </c>
      <c r="G141" s="211" t="s">
        <v>179</v>
      </c>
      <c r="H141" s="212">
        <v>24</v>
      </c>
      <c r="I141" s="213"/>
      <c r="J141" s="213"/>
      <c r="K141" s="214">
        <f>ROUND(P141*H141,2)</f>
        <v>0</v>
      </c>
      <c r="L141" s="210" t="s">
        <v>153</v>
      </c>
      <c r="M141" s="45"/>
      <c r="N141" s="215" t="s">
        <v>20</v>
      </c>
      <c r="O141" s="216" t="s">
        <v>45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0</v>
      </c>
      <c r="V141" s="218">
        <f>U141*H141</f>
        <v>0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154</v>
      </c>
      <c r="AT141" s="220" t="s">
        <v>149</v>
      </c>
      <c r="AU141" s="220" t="s">
        <v>86</v>
      </c>
      <c r="AY141" s="18" t="s">
        <v>147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84</v>
      </c>
      <c r="BK141" s="221">
        <f>ROUND(P141*H141,2)</f>
        <v>0</v>
      </c>
      <c r="BL141" s="18" t="s">
        <v>154</v>
      </c>
      <c r="BM141" s="220" t="s">
        <v>238</v>
      </c>
    </row>
    <row r="142" s="2" customFormat="1">
      <c r="A142" s="39"/>
      <c r="B142" s="40"/>
      <c r="C142" s="41"/>
      <c r="D142" s="222" t="s">
        <v>156</v>
      </c>
      <c r="E142" s="41"/>
      <c r="F142" s="223" t="s">
        <v>239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86</v>
      </c>
    </row>
    <row r="143" s="2" customFormat="1">
      <c r="A143" s="39"/>
      <c r="B143" s="40"/>
      <c r="C143" s="41"/>
      <c r="D143" s="227" t="s">
        <v>158</v>
      </c>
      <c r="E143" s="41"/>
      <c r="F143" s="228" t="s">
        <v>240</v>
      </c>
      <c r="G143" s="41"/>
      <c r="H143" s="41"/>
      <c r="I143" s="224"/>
      <c r="J143" s="224"/>
      <c r="K143" s="41"/>
      <c r="L143" s="41"/>
      <c r="M143" s="45"/>
      <c r="N143" s="225"/>
      <c r="O143" s="226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86</v>
      </c>
    </row>
    <row r="144" s="2" customFormat="1">
      <c r="A144" s="39"/>
      <c r="B144" s="40"/>
      <c r="C144" s="41"/>
      <c r="D144" s="222" t="s">
        <v>183</v>
      </c>
      <c r="E144" s="41"/>
      <c r="F144" s="251" t="s">
        <v>233</v>
      </c>
      <c r="G144" s="41"/>
      <c r="H144" s="41"/>
      <c r="I144" s="224"/>
      <c r="J144" s="224"/>
      <c r="K144" s="41"/>
      <c r="L144" s="41"/>
      <c r="M144" s="45"/>
      <c r="N144" s="225"/>
      <c r="O144" s="226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183</v>
      </c>
      <c r="AU144" s="18" t="s">
        <v>86</v>
      </c>
    </row>
    <row r="145" s="13" customFormat="1">
      <c r="A145" s="13"/>
      <c r="B145" s="229"/>
      <c r="C145" s="230"/>
      <c r="D145" s="222" t="s">
        <v>160</v>
      </c>
      <c r="E145" s="231" t="s">
        <v>20</v>
      </c>
      <c r="F145" s="232" t="s">
        <v>241</v>
      </c>
      <c r="G145" s="230"/>
      <c r="H145" s="233">
        <v>24</v>
      </c>
      <c r="I145" s="234"/>
      <c r="J145" s="234"/>
      <c r="K145" s="230"/>
      <c r="L145" s="230"/>
      <c r="M145" s="235"/>
      <c r="N145" s="236"/>
      <c r="O145" s="237"/>
      <c r="P145" s="237"/>
      <c r="Q145" s="237"/>
      <c r="R145" s="237"/>
      <c r="S145" s="237"/>
      <c r="T145" s="237"/>
      <c r="U145" s="237"/>
      <c r="V145" s="237"/>
      <c r="W145" s="237"/>
      <c r="X145" s="238"/>
      <c r="Y145" s="13"/>
      <c r="Z145" s="13"/>
      <c r="AA145" s="13"/>
      <c r="AB145" s="13"/>
      <c r="AC145" s="13"/>
      <c r="AD145" s="13"/>
      <c r="AE145" s="13"/>
      <c r="AT145" s="239" t="s">
        <v>160</v>
      </c>
      <c r="AU145" s="239" t="s">
        <v>86</v>
      </c>
      <c r="AV145" s="13" t="s">
        <v>86</v>
      </c>
      <c r="AW145" s="13" t="s">
        <v>5</v>
      </c>
      <c r="AX145" s="13" t="s">
        <v>84</v>
      </c>
      <c r="AY145" s="239" t="s">
        <v>147</v>
      </c>
    </row>
    <row r="146" s="2" customFormat="1">
      <c r="A146" s="39"/>
      <c r="B146" s="40"/>
      <c r="C146" s="208" t="s">
        <v>242</v>
      </c>
      <c r="D146" s="208" t="s">
        <v>149</v>
      </c>
      <c r="E146" s="209" t="s">
        <v>243</v>
      </c>
      <c r="F146" s="210" t="s">
        <v>244</v>
      </c>
      <c r="G146" s="211" t="s">
        <v>179</v>
      </c>
      <c r="H146" s="212">
        <v>32</v>
      </c>
      <c r="I146" s="213"/>
      <c r="J146" s="213"/>
      <c r="K146" s="214">
        <f>ROUND(P146*H146,2)</f>
        <v>0</v>
      </c>
      <c r="L146" s="210" t="s">
        <v>153</v>
      </c>
      <c r="M146" s="45"/>
      <c r="N146" s="215" t="s">
        <v>20</v>
      </c>
      <c r="O146" s="216" t="s">
        <v>45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85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9">
        <f>W146*H146</f>
        <v>0</v>
      </c>
      <c r="Y146" s="39"/>
      <c r="Z146" s="39"/>
      <c r="AA146" s="39"/>
      <c r="AB146" s="39"/>
      <c r="AC146" s="39"/>
      <c r="AD146" s="39"/>
      <c r="AE146" s="39"/>
      <c r="AR146" s="220" t="s">
        <v>154</v>
      </c>
      <c r="AT146" s="220" t="s">
        <v>149</v>
      </c>
      <c r="AU146" s="220" t="s">
        <v>86</v>
      </c>
      <c r="AY146" s="18" t="s">
        <v>147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8" t="s">
        <v>84</v>
      </c>
      <c r="BK146" s="221">
        <f>ROUND(P146*H146,2)</f>
        <v>0</v>
      </c>
      <c r="BL146" s="18" t="s">
        <v>154</v>
      </c>
      <c r="BM146" s="220" t="s">
        <v>245</v>
      </c>
    </row>
    <row r="147" s="2" customFormat="1">
      <c r="A147" s="39"/>
      <c r="B147" s="40"/>
      <c r="C147" s="41"/>
      <c r="D147" s="222" t="s">
        <v>156</v>
      </c>
      <c r="E147" s="41"/>
      <c r="F147" s="223" t="s">
        <v>246</v>
      </c>
      <c r="G147" s="41"/>
      <c r="H147" s="41"/>
      <c r="I147" s="224"/>
      <c r="J147" s="224"/>
      <c r="K147" s="41"/>
      <c r="L147" s="41"/>
      <c r="M147" s="45"/>
      <c r="N147" s="225"/>
      <c r="O147" s="226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156</v>
      </c>
      <c r="AU147" s="18" t="s">
        <v>86</v>
      </c>
    </row>
    <row r="148" s="2" customFormat="1">
      <c r="A148" s="39"/>
      <c r="B148" s="40"/>
      <c r="C148" s="41"/>
      <c r="D148" s="227" t="s">
        <v>158</v>
      </c>
      <c r="E148" s="41"/>
      <c r="F148" s="228" t="s">
        <v>247</v>
      </c>
      <c r="G148" s="41"/>
      <c r="H148" s="41"/>
      <c r="I148" s="224"/>
      <c r="J148" s="224"/>
      <c r="K148" s="41"/>
      <c r="L148" s="41"/>
      <c r="M148" s="45"/>
      <c r="N148" s="225"/>
      <c r="O148" s="226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86</v>
      </c>
    </row>
    <row r="149" s="2" customFormat="1">
      <c r="A149" s="39"/>
      <c r="B149" s="40"/>
      <c r="C149" s="41"/>
      <c r="D149" s="222" t="s">
        <v>183</v>
      </c>
      <c r="E149" s="41"/>
      <c r="F149" s="251" t="s">
        <v>233</v>
      </c>
      <c r="G149" s="41"/>
      <c r="H149" s="41"/>
      <c r="I149" s="224"/>
      <c r="J149" s="224"/>
      <c r="K149" s="41"/>
      <c r="L149" s="41"/>
      <c r="M149" s="4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183</v>
      </c>
      <c r="AU149" s="18" t="s">
        <v>86</v>
      </c>
    </row>
    <row r="150" s="13" customFormat="1">
      <c r="A150" s="13"/>
      <c r="B150" s="229"/>
      <c r="C150" s="230"/>
      <c r="D150" s="222" t="s">
        <v>160</v>
      </c>
      <c r="E150" s="231" t="s">
        <v>20</v>
      </c>
      <c r="F150" s="232" t="s">
        <v>248</v>
      </c>
      <c r="G150" s="230"/>
      <c r="H150" s="233">
        <v>32</v>
      </c>
      <c r="I150" s="234"/>
      <c r="J150" s="234"/>
      <c r="K150" s="230"/>
      <c r="L150" s="230"/>
      <c r="M150" s="235"/>
      <c r="N150" s="236"/>
      <c r="O150" s="237"/>
      <c r="P150" s="237"/>
      <c r="Q150" s="237"/>
      <c r="R150" s="237"/>
      <c r="S150" s="237"/>
      <c r="T150" s="237"/>
      <c r="U150" s="237"/>
      <c r="V150" s="237"/>
      <c r="W150" s="237"/>
      <c r="X150" s="238"/>
      <c r="Y150" s="13"/>
      <c r="Z150" s="13"/>
      <c r="AA150" s="13"/>
      <c r="AB150" s="13"/>
      <c r="AC150" s="13"/>
      <c r="AD150" s="13"/>
      <c r="AE150" s="13"/>
      <c r="AT150" s="239" t="s">
        <v>160</v>
      </c>
      <c r="AU150" s="239" t="s">
        <v>86</v>
      </c>
      <c r="AV150" s="13" t="s">
        <v>86</v>
      </c>
      <c r="AW150" s="13" t="s">
        <v>5</v>
      </c>
      <c r="AX150" s="13" t="s">
        <v>84</v>
      </c>
      <c r="AY150" s="239" t="s">
        <v>147</v>
      </c>
    </row>
    <row r="151" s="2" customFormat="1">
      <c r="A151" s="39"/>
      <c r="B151" s="40"/>
      <c r="C151" s="208" t="s">
        <v>249</v>
      </c>
      <c r="D151" s="208" t="s">
        <v>149</v>
      </c>
      <c r="E151" s="209" t="s">
        <v>250</v>
      </c>
      <c r="F151" s="210" t="s">
        <v>251</v>
      </c>
      <c r="G151" s="211" t="s">
        <v>179</v>
      </c>
      <c r="H151" s="212">
        <v>12</v>
      </c>
      <c r="I151" s="213"/>
      <c r="J151" s="213"/>
      <c r="K151" s="214">
        <f>ROUND(P151*H151,2)</f>
        <v>0</v>
      </c>
      <c r="L151" s="210" t="s">
        <v>153</v>
      </c>
      <c r="M151" s="45"/>
      <c r="N151" s="215" t="s">
        <v>20</v>
      </c>
      <c r="O151" s="216" t="s">
        <v>45</v>
      </c>
      <c r="P151" s="217">
        <f>I151+J151</f>
        <v>0</v>
      </c>
      <c r="Q151" s="217">
        <f>ROUND(I151*H151,2)</f>
        <v>0</v>
      </c>
      <c r="R151" s="217">
        <f>ROUND(J151*H151,2)</f>
        <v>0</v>
      </c>
      <c r="S151" s="85"/>
      <c r="T151" s="218">
        <f>S151*H151</f>
        <v>0</v>
      </c>
      <c r="U151" s="218">
        <v>0</v>
      </c>
      <c r="V151" s="218">
        <f>U151*H151</f>
        <v>0</v>
      </c>
      <c r="W151" s="218">
        <v>0</v>
      </c>
      <c r="X151" s="219">
        <f>W151*H151</f>
        <v>0</v>
      </c>
      <c r="Y151" s="39"/>
      <c r="Z151" s="39"/>
      <c r="AA151" s="39"/>
      <c r="AB151" s="39"/>
      <c r="AC151" s="39"/>
      <c r="AD151" s="39"/>
      <c r="AE151" s="39"/>
      <c r="AR151" s="220" t="s">
        <v>154</v>
      </c>
      <c r="AT151" s="220" t="s">
        <v>149</v>
      </c>
      <c r="AU151" s="220" t="s">
        <v>86</v>
      </c>
      <c r="AY151" s="18" t="s">
        <v>147</v>
      </c>
      <c r="BE151" s="221">
        <f>IF(O151="základní",K151,0)</f>
        <v>0</v>
      </c>
      <c r="BF151" s="221">
        <f>IF(O151="snížená",K151,0)</f>
        <v>0</v>
      </c>
      <c r="BG151" s="221">
        <f>IF(O151="zákl. přenesená",K151,0)</f>
        <v>0</v>
      </c>
      <c r="BH151" s="221">
        <f>IF(O151="sníž. přenesená",K151,0)</f>
        <v>0</v>
      </c>
      <c r="BI151" s="221">
        <f>IF(O151="nulová",K151,0)</f>
        <v>0</v>
      </c>
      <c r="BJ151" s="18" t="s">
        <v>84</v>
      </c>
      <c r="BK151" s="221">
        <f>ROUND(P151*H151,2)</f>
        <v>0</v>
      </c>
      <c r="BL151" s="18" t="s">
        <v>154</v>
      </c>
      <c r="BM151" s="220" t="s">
        <v>252</v>
      </c>
    </row>
    <row r="152" s="2" customFormat="1">
      <c r="A152" s="39"/>
      <c r="B152" s="40"/>
      <c r="C152" s="41"/>
      <c r="D152" s="222" t="s">
        <v>156</v>
      </c>
      <c r="E152" s="41"/>
      <c r="F152" s="223" t="s">
        <v>253</v>
      </c>
      <c r="G152" s="41"/>
      <c r="H152" s="41"/>
      <c r="I152" s="224"/>
      <c r="J152" s="224"/>
      <c r="K152" s="41"/>
      <c r="L152" s="41"/>
      <c r="M152" s="45"/>
      <c r="N152" s="225"/>
      <c r="O152" s="226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86</v>
      </c>
    </row>
    <row r="153" s="2" customFormat="1">
      <c r="A153" s="39"/>
      <c r="B153" s="40"/>
      <c r="C153" s="41"/>
      <c r="D153" s="227" t="s">
        <v>158</v>
      </c>
      <c r="E153" s="41"/>
      <c r="F153" s="228" t="s">
        <v>254</v>
      </c>
      <c r="G153" s="41"/>
      <c r="H153" s="41"/>
      <c r="I153" s="224"/>
      <c r="J153" s="224"/>
      <c r="K153" s="41"/>
      <c r="L153" s="41"/>
      <c r="M153" s="45"/>
      <c r="N153" s="225"/>
      <c r="O153" s="226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86</v>
      </c>
    </row>
    <row r="154" s="2" customFormat="1">
      <c r="A154" s="39"/>
      <c r="B154" s="40"/>
      <c r="C154" s="41"/>
      <c r="D154" s="222" t="s">
        <v>183</v>
      </c>
      <c r="E154" s="41"/>
      <c r="F154" s="251" t="s">
        <v>255</v>
      </c>
      <c r="G154" s="41"/>
      <c r="H154" s="41"/>
      <c r="I154" s="224"/>
      <c r="J154" s="224"/>
      <c r="K154" s="41"/>
      <c r="L154" s="41"/>
      <c r="M154" s="45"/>
      <c r="N154" s="225"/>
      <c r="O154" s="226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183</v>
      </c>
      <c r="AU154" s="18" t="s">
        <v>86</v>
      </c>
    </row>
    <row r="155" s="2" customFormat="1">
      <c r="A155" s="39"/>
      <c r="B155" s="40"/>
      <c r="C155" s="208" t="s">
        <v>256</v>
      </c>
      <c r="D155" s="208" t="s">
        <v>149</v>
      </c>
      <c r="E155" s="209" t="s">
        <v>257</v>
      </c>
      <c r="F155" s="210" t="s">
        <v>258</v>
      </c>
      <c r="G155" s="211" t="s">
        <v>179</v>
      </c>
      <c r="H155" s="212">
        <v>2</v>
      </c>
      <c r="I155" s="213"/>
      <c r="J155" s="213"/>
      <c r="K155" s="214">
        <f>ROUND(P155*H155,2)</f>
        <v>0</v>
      </c>
      <c r="L155" s="210" t="s">
        <v>153</v>
      </c>
      <c r="M155" s="45"/>
      <c r="N155" s="215" t="s">
        <v>20</v>
      </c>
      <c r="O155" s="216" t="s">
        <v>45</v>
      </c>
      <c r="P155" s="217">
        <f>I155+J155</f>
        <v>0</v>
      </c>
      <c r="Q155" s="217">
        <f>ROUND(I155*H155,2)</f>
        <v>0</v>
      </c>
      <c r="R155" s="217">
        <f>ROUND(J155*H155,2)</f>
        <v>0</v>
      </c>
      <c r="S155" s="85"/>
      <c r="T155" s="218">
        <f>S155*H155</f>
        <v>0</v>
      </c>
      <c r="U155" s="218">
        <v>0</v>
      </c>
      <c r="V155" s="218">
        <f>U155*H155</f>
        <v>0</v>
      </c>
      <c r="W155" s="218">
        <v>0</v>
      </c>
      <c r="X155" s="219">
        <f>W155*H155</f>
        <v>0</v>
      </c>
      <c r="Y155" s="39"/>
      <c r="Z155" s="39"/>
      <c r="AA155" s="39"/>
      <c r="AB155" s="39"/>
      <c r="AC155" s="39"/>
      <c r="AD155" s="39"/>
      <c r="AE155" s="39"/>
      <c r="AR155" s="220" t="s">
        <v>154</v>
      </c>
      <c r="AT155" s="220" t="s">
        <v>149</v>
      </c>
      <c r="AU155" s="220" t="s">
        <v>86</v>
      </c>
      <c r="AY155" s="18" t="s">
        <v>147</v>
      </c>
      <c r="BE155" s="221">
        <f>IF(O155="základní",K155,0)</f>
        <v>0</v>
      </c>
      <c r="BF155" s="221">
        <f>IF(O155="snížená",K155,0)</f>
        <v>0</v>
      </c>
      <c r="BG155" s="221">
        <f>IF(O155="zákl. přenesená",K155,0)</f>
        <v>0</v>
      </c>
      <c r="BH155" s="221">
        <f>IF(O155="sníž. přenesená",K155,0)</f>
        <v>0</v>
      </c>
      <c r="BI155" s="221">
        <f>IF(O155="nulová",K155,0)</f>
        <v>0</v>
      </c>
      <c r="BJ155" s="18" t="s">
        <v>84</v>
      </c>
      <c r="BK155" s="221">
        <f>ROUND(P155*H155,2)</f>
        <v>0</v>
      </c>
      <c r="BL155" s="18" t="s">
        <v>154</v>
      </c>
      <c r="BM155" s="220" t="s">
        <v>259</v>
      </c>
    </row>
    <row r="156" s="2" customFormat="1">
      <c r="A156" s="39"/>
      <c r="B156" s="40"/>
      <c r="C156" s="41"/>
      <c r="D156" s="222" t="s">
        <v>156</v>
      </c>
      <c r="E156" s="41"/>
      <c r="F156" s="223" t="s">
        <v>260</v>
      </c>
      <c r="G156" s="41"/>
      <c r="H156" s="41"/>
      <c r="I156" s="224"/>
      <c r="J156" s="224"/>
      <c r="K156" s="41"/>
      <c r="L156" s="41"/>
      <c r="M156" s="45"/>
      <c r="N156" s="225"/>
      <c r="O156" s="226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86</v>
      </c>
    </row>
    <row r="157" s="2" customFormat="1">
      <c r="A157" s="39"/>
      <c r="B157" s="40"/>
      <c r="C157" s="41"/>
      <c r="D157" s="227" t="s">
        <v>158</v>
      </c>
      <c r="E157" s="41"/>
      <c r="F157" s="228" t="s">
        <v>261</v>
      </c>
      <c r="G157" s="41"/>
      <c r="H157" s="41"/>
      <c r="I157" s="224"/>
      <c r="J157" s="224"/>
      <c r="K157" s="41"/>
      <c r="L157" s="41"/>
      <c r="M157" s="45"/>
      <c r="N157" s="225"/>
      <c r="O157" s="226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86</v>
      </c>
    </row>
    <row r="158" s="2" customFormat="1">
      <c r="A158" s="39"/>
      <c r="B158" s="40"/>
      <c r="C158" s="41"/>
      <c r="D158" s="222" t="s">
        <v>183</v>
      </c>
      <c r="E158" s="41"/>
      <c r="F158" s="251" t="s">
        <v>255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183</v>
      </c>
      <c r="AU158" s="18" t="s">
        <v>86</v>
      </c>
    </row>
    <row r="159" s="2" customFormat="1">
      <c r="A159" s="39"/>
      <c r="B159" s="40"/>
      <c r="C159" s="208" t="s">
        <v>262</v>
      </c>
      <c r="D159" s="208" t="s">
        <v>149</v>
      </c>
      <c r="E159" s="209" t="s">
        <v>263</v>
      </c>
      <c r="F159" s="210" t="s">
        <v>264</v>
      </c>
      <c r="G159" s="211" t="s">
        <v>179</v>
      </c>
      <c r="H159" s="212">
        <v>4</v>
      </c>
      <c r="I159" s="213"/>
      <c r="J159" s="213"/>
      <c r="K159" s="214">
        <f>ROUND(P159*H159,2)</f>
        <v>0</v>
      </c>
      <c r="L159" s="210" t="s">
        <v>153</v>
      </c>
      <c r="M159" s="45"/>
      <c r="N159" s="215" t="s">
        <v>20</v>
      </c>
      <c r="O159" s="216" t="s">
        <v>45</v>
      </c>
      <c r="P159" s="217">
        <f>I159+J159</f>
        <v>0</v>
      </c>
      <c r="Q159" s="217">
        <f>ROUND(I159*H159,2)</f>
        <v>0</v>
      </c>
      <c r="R159" s="217">
        <f>ROUND(J159*H159,2)</f>
        <v>0</v>
      </c>
      <c r="S159" s="85"/>
      <c r="T159" s="218">
        <f>S159*H159</f>
        <v>0</v>
      </c>
      <c r="U159" s="218">
        <v>0</v>
      </c>
      <c r="V159" s="218">
        <f>U159*H159</f>
        <v>0</v>
      </c>
      <c r="W159" s="218">
        <v>0</v>
      </c>
      <c r="X159" s="219">
        <f>W159*H159</f>
        <v>0</v>
      </c>
      <c r="Y159" s="39"/>
      <c r="Z159" s="39"/>
      <c r="AA159" s="39"/>
      <c r="AB159" s="39"/>
      <c r="AC159" s="39"/>
      <c r="AD159" s="39"/>
      <c r="AE159" s="39"/>
      <c r="AR159" s="220" t="s">
        <v>154</v>
      </c>
      <c r="AT159" s="220" t="s">
        <v>149</v>
      </c>
      <c r="AU159" s="220" t="s">
        <v>86</v>
      </c>
      <c r="AY159" s="18" t="s">
        <v>147</v>
      </c>
      <c r="BE159" s="221">
        <f>IF(O159="základní",K159,0)</f>
        <v>0</v>
      </c>
      <c r="BF159" s="221">
        <f>IF(O159="snížená",K159,0)</f>
        <v>0</v>
      </c>
      <c r="BG159" s="221">
        <f>IF(O159="zákl. přenesená",K159,0)</f>
        <v>0</v>
      </c>
      <c r="BH159" s="221">
        <f>IF(O159="sníž. přenesená",K159,0)</f>
        <v>0</v>
      </c>
      <c r="BI159" s="221">
        <f>IF(O159="nulová",K159,0)</f>
        <v>0</v>
      </c>
      <c r="BJ159" s="18" t="s">
        <v>84</v>
      </c>
      <c r="BK159" s="221">
        <f>ROUND(P159*H159,2)</f>
        <v>0</v>
      </c>
      <c r="BL159" s="18" t="s">
        <v>154</v>
      </c>
      <c r="BM159" s="220" t="s">
        <v>265</v>
      </c>
    </row>
    <row r="160" s="2" customFormat="1">
      <c r="A160" s="39"/>
      <c r="B160" s="40"/>
      <c r="C160" s="41"/>
      <c r="D160" s="222" t="s">
        <v>156</v>
      </c>
      <c r="E160" s="41"/>
      <c r="F160" s="223" t="s">
        <v>266</v>
      </c>
      <c r="G160" s="41"/>
      <c r="H160" s="41"/>
      <c r="I160" s="224"/>
      <c r="J160" s="224"/>
      <c r="K160" s="41"/>
      <c r="L160" s="41"/>
      <c r="M160" s="45"/>
      <c r="N160" s="225"/>
      <c r="O160" s="226"/>
      <c r="P160" s="85"/>
      <c r="Q160" s="85"/>
      <c r="R160" s="85"/>
      <c r="S160" s="85"/>
      <c r="T160" s="85"/>
      <c r="U160" s="85"/>
      <c r="V160" s="85"/>
      <c r="W160" s="85"/>
      <c r="X160" s="86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86</v>
      </c>
    </row>
    <row r="161" s="2" customFormat="1">
      <c r="A161" s="39"/>
      <c r="B161" s="40"/>
      <c r="C161" s="41"/>
      <c r="D161" s="227" t="s">
        <v>158</v>
      </c>
      <c r="E161" s="41"/>
      <c r="F161" s="228" t="s">
        <v>267</v>
      </c>
      <c r="G161" s="41"/>
      <c r="H161" s="41"/>
      <c r="I161" s="224"/>
      <c r="J161" s="224"/>
      <c r="K161" s="41"/>
      <c r="L161" s="41"/>
      <c r="M161" s="4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158</v>
      </c>
      <c r="AU161" s="18" t="s">
        <v>86</v>
      </c>
    </row>
    <row r="162" s="2" customFormat="1">
      <c r="A162" s="39"/>
      <c r="B162" s="40"/>
      <c r="C162" s="41"/>
      <c r="D162" s="222" t="s">
        <v>183</v>
      </c>
      <c r="E162" s="41"/>
      <c r="F162" s="251" t="s">
        <v>255</v>
      </c>
      <c r="G162" s="41"/>
      <c r="H162" s="41"/>
      <c r="I162" s="224"/>
      <c r="J162" s="224"/>
      <c r="K162" s="41"/>
      <c r="L162" s="41"/>
      <c r="M162" s="45"/>
      <c r="N162" s="225"/>
      <c r="O162" s="226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183</v>
      </c>
      <c r="AU162" s="18" t="s">
        <v>86</v>
      </c>
    </row>
    <row r="163" s="2" customFormat="1" ht="24.15" customHeight="1">
      <c r="A163" s="39"/>
      <c r="B163" s="40"/>
      <c r="C163" s="208" t="s">
        <v>268</v>
      </c>
      <c r="D163" s="208" t="s">
        <v>149</v>
      </c>
      <c r="E163" s="209" t="s">
        <v>269</v>
      </c>
      <c r="F163" s="210" t="s">
        <v>270</v>
      </c>
      <c r="G163" s="211" t="s">
        <v>271</v>
      </c>
      <c r="H163" s="212">
        <v>156.59999999999999</v>
      </c>
      <c r="I163" s="213"/>
      <c r="J163" s="213"/>
      <c r="K163" s="214">
        <f>ROUND(P163*H163,2)</f>
        <v>0</v>
      </c>
      <c r="L163" s="210" t="s">
        <v>153</v>
      </c>
      <c r="M163" s="45"/>
      <c r="N163" s="215" t="s">
        <v>20</v>
      </c>
      <c r="O163" s="216" t="s">
        <v>45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85"/>
      <c r="T163" s="218">
        <f>S163*H163</f>
        <v>0</v>
      </c>
      <c r="U163" s="218">
        <v>0</v>
      </c>
      <c r="V163" s="218">
        <f>U163*H163</f>
        <v>0</v>
      </c>
      <c r="W163" s="218">
        <v>1.8999999999999999</v>
      </c>
      <c r="X163" s="219">
        <f>W163*H163</f>
        <v>297.53999999999996</v>
      </c>
      <c r="Y163" s="39"/>
      <c r="Z163" s="39"/>
      <c r="AA163" s="39"/>
      <c r="AB163" s="39"/>
      <c r="AC163" s="39"/>
      <c r="AD163" s="39"/>
      <c r="AE163" s="39"/>
      <c r="AR163" s="220" t="s">
        <v>154</v>
      </c>
      <c r="AT163" s="220" t="s">
        <v>149</v>
      </c>
      <c r="AU163" s="220" t="s">
        <v>86</v>
      </c>
      <c r="AY163" s="18" t="s">
        <v>147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8" t="s">
        <v>84</v>
      </c>
      <c r="BK163" s="221">
        <f>ROUND(P163*H163,2)</f>
        <v>0</v>
      </c>
      <c r="BL163" s="18" t="s">
        <v>154</v>
      </c>
      <c r="BM163" s="220" t="s">
        <v>272</v>
      </c>
    </row>
    <row r="164" s="2" customFormat="1">
      <c r="A164" s="39"/>
      <c r="B164" s="40"/>
      <c r="C164" s="41"/>
      <c r="D164" s="222" t="s">
        <v>156</v>
      </c>
      <c r="E164" s="41"/>
      <c r="F164" s="223" t="s">
        <v>273</v>
      </c>
      <c r="G164" s="41"/>
      <c r="H164" s="41"/>
      <c r="I164" s="224"/>
      <c r="J164" s="224"/>
      <c r="K164" s="41"/>
      <c r="L164" s="41"/>
      <c r="M164" s="45"/>
      <c r="N164" s="225"/>
      <c r="O164" s="226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86</v>
      </c>
    </row>
    <row r="165" s="2" customFormat="1">
      <c r="A165" s="39"/>
      <c r="B165" s="40"/>
      <c r="C165" s="41"/>
      <c r="D165" s="227" t="s">
        <v>158</v>
      </c>
      <c r="E165" s="41"/>
      <c r="F165" s="228" t="s">
        <v>274</v>
      </c>
      <c r="G165" s="41"/>
      <c r="H165" s="41"/>
      <c r="I165" s="224"/>
      <c r="J165" s="224"/>
      <c r="K165" s="41"/>
      <c r="L165" s="41"/>
      <c r="M165" s="45"/>
      <c r="N165" s="225"/>
      <c r="O165" s="226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158</v>
      </c>
      <c r="AU165" s="18" t="s">
        <v>86</v>
      </c>
    </row>
    <row r="166" s="2" customFormat="1">
      <c r="A166" s="39"/>
      <c r="B166" s="40"/>
      <c r="C166" s="41"/>
      <c r="D166" s="222" t="s">
        <v>183</v>
      </c>
      <c r="E166" s="41"/>
      <c r="F166" s="251" t="s">
        <v>275</v>
      </c>
      <c r="G166" s="41"/>
      <c r="H166" s="41"/>
      <c r="I166" s="224"/>
      <c r="J166" s="224"/>
      <c r="K166" s="41"/>
      <c r="L166" s="41"/>
      <c r="M166" s="45"/>
      <c r="N166" s="225"/>
      <c r="O166" s="226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183</v>
      </c>
      <c r="AU166" s="18" t="s">
        <v>86</v>
      </c>
    </row>
    <row r="167" s="13" customFormat="1">
      <c r="A167" s="13"/>
      <c r="B167" s="229"/>
      <c r="C167" s="230"/>
      <c r="D167" s="222" t="s">
        <v>160</v>
      </c>
      <c r="E167" s="231" t="s">
        <v>20</v>
      </c>
      <c r="F167" s="232" t="s">
        <v>276</v>
      </c>
      <c r="G167" s="230"/>
      <c r="H167" s="233">
        <v>156.59999999999999</v>
      </c>
      <c r="I167" s="234"/>
      <c r="J167" s="234"/>
      <c r="K167" s="230"/>
      <c r="L167" s="230"/>
      <c r="M167" s="235"/>
      <c r="N167" s="236"/>
      <c r="O167" s="237"/>
      <c r="P167" s="237"/>
      <c r="Q167" s="237"/>
      <c r="R167" s="237"/>
      <c r="S167" s="237"/>
      <c r="T167" s="237"/>
      <c r="U167" s="237"/>
      <c r="V167" s="237"/>
      <c r="W167" s="237"/>
      <c r="X167" s="238"/>
      <c r="Y167" s="13"/>
      <c r="Z167" s="13"/>
      <c r="AA167" s="13"/>
      <c r="AB167" s="13"/>
      <c r="AC167" s="13"/>
      <c r="AD167" s="13"/>
      <c r="AE167" s="13"/>
      <c r="AT167" s="239" t="s">
        <v>160</v>
      </c>
      <c r="AU167" s="239" t="s">
        <v>86</v>
      </c>
      <c r="AV167" s="13" t="s">
        <v>86</v>
      </c>
      <c r="AW167" s="13" t="s">
        <v>5</v>
      </c>
      <c r="AX167" s="13" t="s">
        <v>84</v>
      </c>
      <c r="AY167" s="239" t="s">
        <v>147</v>
      </c>
    </row>
    <row r="168" s="2" customFormat="1" ht="33" customHeight="1">
      <c r="A168" s="39"/>
      <c r="B168" s="40"/>
      <c r="C168" s="208" t="s">
        <v>277</v>
      </c>
      <c r="D168" s="208" t="s">
        <v>149</v>
      </c>
      <c r="E168" s="209" t="s">
        <v>278</v>
      </c>
      <c r="F168" s="210" t="s">
        <v>279</v>
      </c>
      <c r="G168" s="211" t="s">
        <v>271</v>
      </c>
      <c r="H168" s="212">
        <v>3150</v>
      </c>
      <c r="I168" s="213"/>
      <c r="J168" s="213"/>
      <c r="K168" s="214">
        <f>ROUND(P168*H168,2)</f>
        <v>0</v>
      </c>
      <c r="L168" s="210" t="s">
        <v>153</v>
      </c>
      <c r="M168" s="45"/>
      <c r="N168" s="215" t="s">
        <v>20</v>
      </c>
      <c r="O168" s="216" t="s">
        <v>45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85"/>
      <c r="T168" s="218">
        <f>S168*H168</f>
        <v>0</v>
      </c>
      <c r="U168" s="218">
        <v>0</v>
      </c>
      <c r="V168" s="218">
        <f>U168*H168</f>
        <v>0</v>
      </c>
      <c r="W168" s="218">
        <v>0</v>
      </c>
      <c r="X168" s="219">
        <f>W168*H168</f>
        <v>0</v>
      </c>
      <c r="Y168" s="39"/>
      <c r="Z168" s="39"/>
      <c r="AA168" s="39"/>
      <c r="AB168" s="39"/>
      <c r="AC168" s="39"/>
      <c r="AD168" s="39"/>
      <c r="AE168" s="39"/>
      <c r="AR168" s="220" t="s">
        <v>154</v>
      </c>
      <c r="AT168" s="220" t="s">
        <v>149</v>
      </c>
      <c r="AU168" s="220" t="s">
        <v>86</v>
      </c>
      <c r="AY168" s="18" t="s">
        <v>147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8" t="s">
        <v>84</v>
      </c>
      <c r="BK168" s="221">
        <f>ROUND(P168*H168,2)</f>
        <v>0</v>
      </c>
      <c r="BL168" s="18" t="s">
        <v>154</v>
      </c>
      <c r="BM168" s="220" t="s">
        <v>280</v>
      </c>
    </row>
    <row r="169" s="2" customFormat="1">
      <c r="A169" s="39"/>
      <c r="B169" s="40"/>
      <c r="C169" s="41"/>
      <c r="D169" s="222" t="s">
        <v>156</v>
      </c>
      <c r="E169" s="41"/>
      <c r="F169" s="223" t="s">
        <v>281</v>
      </c>
      <c r="G169" s="41"/>
      <c r="H169" s="41"/>
      <c r="I169" s="224"/>
      <c r="J169" s="224"/>
      <c r="K169" s="41"/>
      <c r="L169" s="41"/>
      <c r="M169" s="45"/>
      <c r="N169" s="225"/>
      <c r="O169" s="226"/>
      <c r="P169" s="85"/>
      <c r="Q169" s="85"/>
      <c r="R169" s="85"/>
      <c r="S169" s="85"/>
      <c r="T169" s="85"/>
      <c r="U169" s="85"/>
      <c r="V169" s="85"/>
      <c r="W169" s="85"/>
      <c r="X169" s="86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86</v>
      </c>
    </row>
    <row r="170" s="2" customFormat="1">
      <c r="A170" s="39"/>
      <c r="B170" s="40"/>
      <c r="C170" s="41"/>
      <c r="D170" s="227" t="s">
        <v>158</v>
      </c>
      <c r="E170" s="41"/>
      <c r="F170" s="228" t="s">
        <v>282</v>
      </c>
      <c r="G170" s="41"/>
      <c r="H170" s="41"/>
      <c r="I170" s="224"/>
      <c r="J170" s="224"/>
      <c r="K170" s="41"/>
      <c r="L170" s="41"/>
      <c r="M170" s="45"/>
      <c r="N170" s="225"/>
      <c r="O170" s="226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158</v>
      </c>
      <c r="AU170" s="18" t="s">
        <v>86</v>
      </c>
    </row>
    <row r="171" s="2" customFormat="1">
      <c r="A171" s="39"/>
      <c r="B171" s="40"/>
      <c r="C171" s="41"/>
      <c r="D171" s="222" t="s">
        <v>183</v>
      </c>
      <c r="E171" s="41"/>
      <c r="F171" s="251" t="s">
        <v>283</v>
      </c>
      <c r="G171" s="41"/>
      <c r="H171" s="41"/>
      <c r="I171" s="224"/>
      <c r="J171" s="224"/>
      <c r="K171" s="41"/>
      <c r="L171" s="41"/>
      <c r="M171" s="45"/>
      <c r="N171" s="225"/>
      <c r="O171" s="226"/>
      <c r="P171" s="85"/>
      <c r="Q171" s="85"/>
      <c r="R171" s="85"/>
      <c r="S171" s="85"/>
      <c r="T171" s="85"/>
      <c r="U171" s="85"/>
      <c r="V171" s="85"/>
      <c r="W171" s="85"/>
      <c r="X171" s="86"/>
      <c r="Y171" s="39"/>
      <c r="Z171" s="39"/>
      <c r="AA171" s="39"/>
      <c r="AB171" s="39"/>
      <c r="AC171" s="39"/>
      <c r="AD171" s="39"/>
      <c r="AE171" s="39"/>
      <c r="AT171" s="18" t="s">
        <v>183</v>
      </c>
      <c r="AU171" s="18" t="s">
        <v>86</v>
      </c>
    </row>
    <row r="172" s="2" customFormat="1" ht="33" customHeight="1">
      <c r="A172" s="39"/>
      <c r="B172" s="40"/>
      <c r="C172" s="208" t="s">
        <v>284</v>
      </c>
      <c r="D172" s="208" t="s">
        <v>149</v>
      </c>
      <c r="E172" s="209" t="s">
        <v>285</v>
      </c>
      <c r="F172" s="210" t="s">
        <v>286</v>
      </c>
      <c r="G172" s="211" t="s">
        <v>271</v>
      </c>
      <c r="H172" s="212">
        <v>360</v>
      </c>
      <c r="I172" s="213"/>
      <c r="J172" s="213"/>
      <c r="K172" s="214">
        <f>ROUND(P172*H172,2)</f>
        <v>0</v>
      </c>
      <c r="L172" s="210" t="s">
        <v>153</v>
      </c>
      <c r="M172" s="45"/>
      <c r="N172" s="215" t="s">
        <v>20</v>
      </c>
      <c r="O172" s="216" t="s">
        <v>45</v>
      </c>
      <c r="P172" s="217">
        <f>I172+J172</f>
        <v>0</v>
      </c>
      <c r="Q172" s="217">
        <f>ROUND(I172*H172,2)</f>
        <v>0</v>
      </c>
      <c r="R172" s="217">
        <f>ROUND(J172*H172,2)</f>
        <v>0</v>
      </c>
      <c r="S172" s="85"/>
      <c r="T172" s="218">
        <f>S172*H172</f>
        <v>0</v>
      </c>
      <c r="U172" s="218">
        <v>0</v>
      </c>
      <c r="V172" s="218">
        <f>U172*H172</f>
        <v>0</v>
      </c>
      <c r="W172" s="218">
        <v>0</v>
      </c>
      <c r="X172" s="219">
        <f>W172*H172</f>
        <v>0</v>
      </c>
      <c r="Y172" s="39"/>
      <c r="Z172" s="39"/>
      <c r="AA172" s="39"/>
      <c r="AB172" s="39"/>
      <c r="AC172" s="39"/>
      <c r="AD172" s="39"/>
      <c r="AE172" s="39"/>
      <c r="AR172" s="220" t="s">
        <v>154</v>
      </c>
      <c r="AT172" s="220" t="s">
        <v>149</v>
      </c>
      <c r="AU172" s="220" t="s">
        <v>86</v>
      </c>
      <c r="AY172" s="18" t="s">
        <v>147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18" t="s">
        <v>84</v>
      </c>
      <c r="BK172" s="221">
        <f>ROUND(P172*H172,2)</f>
        <v>0</v>
      </c>
      <c r="BL172" s="18" t="s">
        <v>154</v>
      </c>
      <c r="BM172" s="220" t="s">
        <v>287</v>
      </c>
    </row>
    <row r="173" s="2" customFormat="1">
      <c r="A173" s="39"/>
      <c r="B173" s="40"/>
      <c r="C173" s="41"/>
      <c r="D173" s="222" t="s">
        <v>156</v>
      </c>
      <c r="E173" s="41"/>
      <c r="F173" s="223" t="s">
        <v>288</v>
      </c>
      <c r="G173" s="41"/>
      <c r="H173" s="41"/>
      <c r="I173" s="224"/>
      <c r="J173" s="224"/>
      <c r="K173" s="41"/>
      <c r="L173" s="41"/>
      <c r="M173" s="45"/>
      <c r="N173" s="225"/>
      <c r="O173" s="226"/>
      <c r="P173" s="85"/>
      <c r="Q173" s="85"/>
      <c r="R173" s="85"/>
      <c r="S173" s="85"/>
      <c r="T173" s="85"/>
      <c r="U173" s="85"/>
      <c r="V173" s="85"/>
      <c r="W173" s="85"/>
      <c r="X173" s="86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86</v>
      </c>
    </row>
    <row r="174" s="2" customFormat="1">
      <c r="A174" s="39"/>
      <c r="B174" s="40"/>
      <c r="C174" s="41"/>
      <c r="D174" s="227" t="s">
        <v>158</v>
      </c>
      <c r="E174" s="41"/>
      <c r="F174" s="228" t="s">
        <v>289</v>
      </c>
      <c r="G174" s="41"/>
      <c r="H174" s="41"/>
      <c r="I174" s="224"/>
      <c r="J174" s="224"/>
      <c r="K174" s="41"/>
      <c r="L174" s="41"/>
      <c r="M174" s="45"/>
      <c r="N174" s="225"/>
      <c r="O174" s="226"/>
      <c r="P174" s="85"/>
      <c r="Q174" s="85"/>
      <c r="R174" s="85"/>
      <c r="S174" s="85"/>
      <c r="T174" s="85"/>
      <c r="U174" s="85"/>
      <c r="V174" s="85"/>
      <c r="W174" s="85"/>
      <c r="X174" s="86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86</v>
      </c>
    </row>
    <row r="175" s="13" customFormat="1">
      <c r="A175" s="13"/>
      <c r="B175" s="229"/>
      <c r="C175" s="230"/>
      <c r="D175" s="222" t="s">
        <v>160</v>
      </c>
      <c r="E175" s="231" t="s">
        <v>20</v>
      </c>
      <c r="F175" s="232" t="s">
        <v>290</v>
      </c>
      <c r="G175" s="230"/>
      <c r="H175" s="233">
        <v>360</v>
      </c>
      <c r="I175" s="234"/>
      <c r="J175" s="234"/>
      <c r="K175" s="230"/>
      <c r="L175" s="230"/>
      <c r="M175" s="235"/>
      <c r="N175" s="236"/>
      <c r="O175" s="237"/>
      <c r="P175" s="237"/>
      <c r="Q175" s="237"/>
      <c r="R175" s="237"/>
      <c r="S175" s="237"/>
      <c r="T175" s="237"/>
      <c r="U175" s="237"/>
      <c r="V175" s="237"/>
      <c r="W175" s="237"/>
      <c r="X175" s="238"/>
      <c r="Y175" s="13"/>
      <c r="Z175" s="13"/>
      <c r="AA175" s="13"/>
      <c r="AB175" s="13"/>
      <c r="AC175" s="13"/>
      <c r="AD175" s="13"/>
      <c r="AE175" s="13"/>
      <c r="AT175" s="239" t="s">
        <v>160</v>
      </c>
      <c r="AU175" s="239" t="s">
        <v>86</v>
      </c>
      <c r="AV175" s="13" t="s">
        <v>86</v>
      </c>
      <c r="AW175" s="13" t="s">
        <v>5</v>
      </c>
      <c r="AX175" s="13" t="s">
        <v>84</v>
      </c>
      <c r="AY175" s="239" t="s">
        <v>147</v>
      </c>
    </row>
    <row r="176" s="2" customFormat="1" ht="24.15" customHeight="1">
      <c r="A176" s="39"/>
      <c r="B176" s="40"/>
      <c r="C176" s="208" t="s">
        <v>8</v>
      </c>
      <c r="D176" s="208" t="s">
        <v>149</v>
      </c>
      <c r="E176" s="209" t="s">
        <v>291</v>
      </c>
      <c r="F176" s="210" t="s">
        <v>292</v>
      </c>
      <c r="G176" s="211" t="s">
        <v>179</v>
      </c>
      <c r="H176" s="212">
        <v>4</v>
      </c>
      <c r="I176" s="213"/>
      <c r="J176" s="213"/>
      <c r="K176" s="214">
        <f>ROUND(P176*H176,2)</f>
        <v>0</v>
      </c>
      <c r="L176" s="210" t="s">
        <v>153</v>
      </c>
      <c r="M176" s="45"/>
      <c r="N176" s="215" t="s">
        <v>20</v>
      </c>
      <c r="O176" s="216" t="s">
        <v>45</v>
      </c>
      <c r="P176" s="217">
        <f>I176+J176</f>
        <v>0</v>
      </c>
      <c r="Q176" s="217">
        <f>ROUND(I176*H176,2)</f>
        <v>0</v>
      </c>
      <c r="R176" s="217">
        <f>ROUND(J176*H176,2)</f>
        <v>0</v>
      </c>
      <c r="S176" s="85"/>
      <c r="T176" s="218">
        <f>S176*H176</f>
        <v>0</v>
      </c>
      <c r="U176" s="218">
        <v>0</v>
      </c>
      <c r="V176" s="218">
        <f>U176*H176</f>
        <v>0</v>
      </c>
      <c r="W176" s="218">
        <v>0</v>
      </c>
      <c r="X176" s="219">
        <f>W176*H176</f>
        <v>0</v>
      </c>
      <c r="Y176" s="39"/>
      <c r="Z176" s="39"/>
      <c r="AA176" s="39"/>
      <c r="AB176" s="39"/>
      <c r="AC176" s="39"/>
      <c r="AD176" s="39"/>
      <c r="AE176" s="39"/>
      <c r="AR176" s="220" t="s">
        <v>154</v>
      </c>
      <c r="AT176" s="220" t="s">
        <v>149</v>
      </c>
      <c r="AU176" s="220" t="s">
        <v>86</v>
      </c>
      <c r="AY176" s="18" t="s">
        <v>147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18" t="s">
        <v>84</v>
      </c>
      <c r="BK176" s="221">
        <f>ROUND(P176*H176,2)</f>
        <v>0</v>
      </c>
      <c r="BL176" s="18" t="s">
        <v>154</v>
      </c>
      <c r="BM176" s="220" t="s">
        <v>293</v>
      </c>
    </row>
    <row r="177" s="2" customFormat="1">
      <c r="A177" s="39"/>
      <c r="B177" s="40"/>
      <c r="C177" s="41"/>
      <c r="D177" s="222" t="s">
        <v>156</v>
      </c>
      <c r="E177" s="41"/>
      <c r="F177" s="223" t="s">
        <v>294</v>
      </c>
      <c r="G177" s="41"/>
      <c r="H177" s="41"/>
      <c r="I177" s="224"/>
      <c r="J177" s="224"/>
      <c r="K177" s="41"/>
      <c r="L177" s="41"/>
      <c r="M177" s="45"/>
      <c r="N177" s="225"/>
      <c r="O177" s="226"/>
      <c r="P177" s="85"/>
      <c r="Q177" s="85"/>
      <c r="R177" s="85"/>
      <c r="S177" s="85"/>
      <c r="T177" s="85"/>
      <c r="U177" s="85"/>
      <c r="V177" s="85"/>
      <c r="W177" s="85"/>
      <c r="X177" s="86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86</v>
      </c>
    </row>
    <row r="178" s="2" customFormat="1">
      <c r="A178" s="39"/>
      <c r="B178" s="40"/>
      <c r="C178" s="41"/>
      <c r="D178" s="227" t="s">
        <v>158</v>
      </c>
      <c r="E178" s="41"/>
      <c r="F178" s="228" t="s">
        <v>295</v>
      </c>
      <c r="G178" s="41"/>
      <c r="H178" s="41"/>
      <c r="I178" s="224"/>
      <c r="J178" s="224"/>
      <c r="K178" s="41"/>
      <c r="L178" s="41"/>
      <c r="M178" s="45"/>
      <c r="N178" s="225"/>
      <c r="O178" s="226"/>
      <c r="P178" s="85"/>
      <c r="Q178" s="85"/>
      <c r="R178" s="85"/>
      <c r="S178" s="85"/>
      <c r="T178" s="85"/>
      <c r="U178" s="85"/>
      <c r="V178" s="85"/>
      <c r="W178" s="85"/>
      <c r="X178" s="86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86</v>
      </c>
    </row>
    <row r="179" s="2" customFormat="1" ht="24.15" customHeight="1">
      <c r="A179" s="39"/>
      <c r="B179" s="40"/>
      <c r="C179" s="208" t="s">
        <v>296</v>
      </c>
      <c r="D179" s="208" t="s">
        <v>149</v>
      </c>
      <c r="E179" s="209" t="s">
        <v>297</v>
      </c>
      <c r="F179" s="210" t="s">
        <v>298</v>
      </c>
      <c r="G179" s="211" t="s">
        <v>179</v>
      </c>
      <c r="H179" s="212">
        <v>75</v>
      </c>
      <c r="I179" s="213"/>
      <c r="J179" s="213"/>
      <c r="K179" s="214">
        <f>ROUND(P179*H179,2)</f>
        <v>0</v>
      </c>
      <c r="L179" s="210" t="s">
        <v>153</v>
      </c>
      <c r="M179" s="45"/>
      <c r="N179" s="215" t="s">
        <v>20</v>
      </c>
      <c r="O179" s="216" t="s">
        <v>45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85"/>
      <c r="T179" s="218">
        <f>S179*H179</f>
        <v>0</v>
      </c>
      <c r="U179" s="218">
        <v>0</v>
      </c>
      <c r="V179" s="218">
        <f>U179*H179</f>
        <v>0</v>
      </c>
      <c r="W179" s="218">
        <v>0</v>
      </c>
      <c r="X179" s="219">
        <f>W179*H179</f>
        <v>0</v>
      </c>
      <c r="Y179" s="39"/>
      <c r="Z179" s="39"/>
      <c r="AA179" s="39"/>
      <c r="AB179" s="39"/>
      <c r="AC179" s="39"/>
      <c r="AD179" s="39"/>
      <c r="AE179" s="39"/>
      <c r="AR179" s="220" t="s">
        <v>154</v>
      </c>
      <c r="AT179" s="220" t="s">
        <v>149</v>
      </c>
      <c r="AU179" s="220" t="s">
        <v>86</v>
      </c>
      <c r="AY179" s="18" t="s">
        <v>147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8" t="s">
        <v>84</v>
      </c>
      <c r="BK179" s="221">
        <f>ROUND(P179*H179,2)</f>
        <v>0</v>
      </c>
      <c r="BL179" s="18" t="s">
        <v>154</v>
      </c>
      <c r="BM179" s="220" t="s">
        <v>299</v>
      </c>
    </row>
    <row r="180" s="2" customFormat="1">
      <c r="A180" s="39"/>
      <c r="B180" s="40"/>
      <c r="C180" s="41"/>
      <c r="D180" s="222" t="s">
        <v>156</v>
      </c>
      <c r="E180" s="41"/>
      <c r="F180" s="223" t="s">
        <v>300</v>
      </c>
      <c r="G180" s="41"/>
      <c r="H180" s="41"/>
      <c r="I180" s="224"/>
      <c r="J180" s="224"/>
      <c r="K180" s="41"/>
      <c r="L180" s="41"/>
      <c r="M180" s="45"/>
      <c r="N180" s="225"/>
      <c r="O180" s="226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156</v>
      </c>
      <c r="AU180" s="18" t="s">
        <v>86</v>
      </c>
    </row>
    <row r="181" s="2" customFormat="1">
      <c r="A181" s="39"/>
      <c r="B181" s="40"/>
      <c r="C181" s="41"/>
      <c r="D181" s="227" t="s">
        <v>158</v>
      </c>
      <c r="E181" s="41"/>
      <c r="F181" s="228" t="s">
        <v>301</v>
      </c>
      <c r="G181" s="41"/>
      <c r="H181" s="41"/>
      <c r="I181" s="224"/>
      <c r="J181" s="224"/>
      <c r="K181" s="41"/>
      <c r="L181" s="41"/>
      <c r="M181" s="4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86</v>
      </c>
    </row>
    <row r="182" s="2" customFormat="1" ht="24.15" customHeight="1">
      <c r="A182" s="39"/>
      <c r="B182" s="40"/>
      <c r="C182" s="208" t="s">
        <v>302</v>
      </c>
      <c r="D182" s="208" t="s">
        <v>149</v>
      </c>
      <c r="E182" s="209" t="s">
        <v>303</v>
      </c>
      <c r="F182" s="210" t="s">
        <v>304</v>
      </c>
      <c r="G182" s="211" t="s">
        <v>179</v>
      </c>
      <c r="H182" s="212">
        <v>18</v>
      </c>
      <c r="I182" s="213"/>
      <c r="J182" s="213"/>
      <c r="K182" s="214">
        <f>ROUND(P182*H182,2)</f>
        <v>0</v>
      </c>
      <c r="L182" s="210" t="s">
        <v>153</v>
      </c>
      <c r="M182" s="45"/>
      <c r="N182" s="215" t="s">
        <v>20</v>
      </c>
      <c r="O182" s="216" t="s">
        <v>45</v>
      </c>
      <c r="P182" s="217">
        <f>I182+J182</f>
        <v>0</v>
      </c>
      <c r="Q182" s="217">
        <f>ROUND(I182*H182,2)</f>
        <v>0</v>
      </c>
      <c r="R182" s="217">
        <f>ROUND(J182*H182,2)</f>
        <v>0</v>
      </c>
      <c r="S182" s="85"/>
      <c r="T182" s="218">
        <f>S182*H182</f>
        <v>0</v>
      </c>
      <c r="U182" s="218">
        <v>0</v>
      </c>
      <c r="V182" s="218">
        <f>U182*H182</f>
        <v>0</v>
      </c>
      <c r="W182" s="218">
        <v>0</v>
      </c>
      <c r="X182" s="219">
        <f>W182*H182</f>
        <v>0</v>
      </c>
      <c r="Y182" s="39"/>
      <c r="Z182" s="39"/>
      <c r="AA182" s="39"/>
      <c r="AB182" s="39"/>
      <c r="AC182" s="39"/>
      <c r="AD182" s="39"/>
      <c r="AE182" s="39"/>
      <c r="AR182" s="220" t="s">
        <v>154</v>
      </c>
      <c r="AT182" s="220" t="s">
        <v>149</v>
      </c>
      <c r="AU182" s="220" t="s">
        <v>86</v>
      </c>
      <c r="AY182" s="18" t="s">
        <v>147</v>
      </c>
      <c r="BE182" s="221">
        <f>IF(O182="základní",K182,0)</f>
        <v>0</v>
      </c>
      <c r="BF182" s="221">
        <f>IF(O182="snížená",K182,0)</f>
        <v>0</v>
      </c>
      <c r="BG182" s="221">
        <f>IF(O182="zákl. přenesená",K182,0)</f>
        <v>0</v>
      </c>
      <c r="BH182" s="221">
        <f>IF(O182="sníž. přenesená",K182,0)</f>
        <v>0</v>
      </c>
      <c r="BI182" s="221">
        <f>IF(O182="nulová",K182,0)</f>
        <v>0</v>
      </c>
      <c r="BJ182" s="18" t="s">
        <v>84</v>
      </c>
      <c r="BK182" s="221">
        <f>ROUND(P182*H182,2)</f>
        <v>0</v>
      </c>
      <c r="BL182" s="18" t="s">
        <v>154</v>
      </c>
      <c r="BM182" s="220" t="s">
        <v>305</v>
      </c>
    </row>
    <row r="183" s="2" customFormat="1">
      <c r="A183" s="39"/>
      <c r="B183" s="40"/>
      <c r="C183" s="41"/>
      <c r="D183" s="222" t="s">
        <v>156</v>
      </c>
      <c r="E183" s="41"/>
      <c r="F183" s="223" t="s">
        <v>306</v>
      </c>
      <c r="G183" s="41"/>
      <c r="H183" s="41"/>
      <c r="I183" s="224"/>
      <c r="J183" s="224"/>
      <c r="K183" s="41"/>
      <c r="L183" s="41"/>
      <c r="M183" s="45"/>
      <c r="N183" s="225"/>
      <c r="O183" s="226"/>
      <c r="P183" s="85"/>
      <c r="Q183" s="85"/>
      <c r="R183" s="85"/>
      <c r="S183" s="85"/>
      <c r="T183" s="85"/>
      <c r="U183" s="85"/>
      <c r="V183" s="85"/>
      <c r="W183" s="85"/>
      <c r="X183" s="86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86</v>
      </c>
    </row>
    <row r="184" s="2" customFormat="1">
      <c r="A184" s="39"/>
      <c r="B184" s="40"/>
      <c r="C184" s="41"/>
      <c r="D184" s="227" t="s">
        <v>158</v>
      </c>
      <c r="E184" s="41"/>
      <c r="F184" s="228" t="s">
        <v>307</v>
      </c>
      <c r="G184" s="41"/>
      <c r="H184" s="41"/>
      <c r="I184" s="224"/>
      <c r="J184" s="224"/>
      <c r="K184" s="41"/>
      <c r="L184" s="41"/>
      <c r="M184" s="45"/>
      <c r="N184" s="225"/>
      <c r="O184" s="226"/>
      <c r="P184" s="85"/>
      <c r="Q184" s="85"/>
      <c r="R184" s="85"/>
      <c r="S184" s="85"/>
      <c r="T184" s="85"/>
      <c r="U184" s="85"/>
      <c r="V184" s="85"/>
      <c r="W184" s="85"/>
      <c r="X184" s="86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86</v>
      </c>
    </row>
    <row r="185" s="2" customFormat="1" ht="24.15" customHeight="1">
      <c r="A185" s="39"/>
      <c r="B185" s="40"/>
      <c r="C185" s="208" t="s">
        <v>308</v>
      </c>
      <c r="D185" s="208" t="s">
        <v>149</v>
      </c>
      <c r="E185" s="209" t="s">
        <v>309</v>
      </c>
      <c r="F185" s="210" t="s">
        <v>310</v>
      </c>
      <c r="G185" s="211" t="s">
        <v>179</v>
      </c>
      <c r="H185" s="212">
        <v>25</v>
      </c>
      <c r="I185" s="213"/>
      <c r="J185" s="213"/>
      <c r="K185" s="214">
        <f>ROUND(P185*H185,2)</f>
        <v>0</v>
      </c>
      <c r="L185" s="210" t="s">
        <v>153</v>
      </c>
      <c r="M185" s="45"/>
      <c r="N185" s="215" t="s">
        <v>20</v>
      </c>
      <c r="O185" s="216" t="s">
        <v>45</v>
      </c>
      <c r="P185" s="217">
        <f>I185+J185</f>
        <v>0</v>
      </c>
      <c r="Q185" s="217">
        <f>ROUND(I185*H185,2)</f>
        <v>0</v>
      </c>
      <c r="R185" s="217">
        <f>ROUND(J185*H185,2)</f>
        <v>0</v>
      </c>
      <c r="S185" s="85"/>
      <c r="T185" s="218">
        <f>S185*H185</f>
        <v>0</v>
      </c>
      <c r="U185" s="218">
        <v>0</v>
      </c>
      <c r="V185" s="218">
        <f>U185*H185</f>
        <v>0</v>
      </c>
      <c r="W185" s="218">
        <v>0</v>
      </c>
      <c r="X185" s="219">
        <f>W185*H185</f>
        <v>0</v>
      </c>
      <c r="Y185" s="39"/>
      <c r="Z185" s="39"/>
      <c r="AA185" s="39"/>
      <c r="AB185" s="39"/>
      <c r="AC185" s="39"/>
      <c r="AD185" s="39"/>
      <c r="AE185" s="39"/>
      <c r="AR185" s="220" t="s">
        <v>154</v>
      </c>
      <c r="AT185" s="220" t="s">
        <v>149</v>
      </c>
      <c r="AU185" s="220" t="s">
        <v>86</v>
      </c>
      <c r="AY185" s="18" t="s">
        <v>147</v>
      </c>
      <c r="BE185" s="221">
        <f>IF(O185="základní",K185,0)</f>
        <v>0</v>
      </c>
      <c r="BF185" s="221">
        <f>IF(O185="snížená",K185,0)</f>
        <v>0</v>
      </c>
      <c r="BG185" s="221">
        <f>IF(O185="zákl. přenesená",K185,0)</f>
        <v>0</v>
      </c>
      <c r="BH185" s="221">
        <f>IF(O185="sníž. přenesená",K185,0)</f>
        <v>0</v>
      </c>
      <c r="BI185" s="221">
        <f>IF(O185="nulová",K185,0)</f>
        <v>0</v>
      </c>
      <c r="BJ185" s="18" t="s">
        <v>84</v>
      </c>
      <c r="BK185" s="221">
        <f>ROUND(P185*H185,2)</f>
        <v>0</v>
      </c>
      <c r="BL185" s="18" t="s">
        <v>154</v>
      </c>
      <c r="BM185" s="220" t="s">
        <v>311</v>
      </c>
    </row>
    <row r="186" s="2" customFormat="1">
      <c r="A186" s="39"/>
      <c r="B186" s="40"/>
      <c r="C186" s="41"/>
      <c r="D186" s="222" t="s">
        <v>156</v>
      </c>
      <c r="E186" s="41"/>
      <c r="F186" s="223" t="s">
        <v>312</v>
      </c>
      <c r="G186" s="41"/>
      <c r="H186" s="41"/>
      <c r="I186" s="224"/>
      <c r="J186" s="224"/>
      <c r="K186" s="41"/>
      <c r="L186" s="41"/>
      <c r="M186" s="4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156</v>
      </c>
      <c r="AU186" s="18" t="s">
        <v>86</v>
      </c>
    </row>
    <row r="187" s="2" customFormat="1">
      <c r="A187" s="39"/>
      <c r="B187" s="40"/>
      <c r="C187" s="41"/>
      <c r="D187" s="227" t="s">
        <v>158</v>
      </c>
      <c r="E187" s="41"/>
      <c r="F187" s="228" t="s">
        <v>313</v>
      </c>
      <c r="G187" s="41"/>
      <c r="H187" s="41"/>
      <c r="I187" s="224"/>
      <c r="J187" s="224"/>
      <c r="K187" s="41"/>
      <c r="L187" s="41"/>
      <c r="M187" s="45"/>
      <c r="N187" s="225"/>
      <c r="O187" s="226"/>
      <c r="P187" s="85"/>
      <c r="Q187" s="85"/>
      <c r="R187" s="85"/>
      <c r="S187" s="85"/>
      <c r="T187" s="85"/>
      <c r="U187" s="85"/>
      <c r="V187" s="85"/>
      <c r="W187" s="85"/>
      <c r="X187" s="86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86</v>
      </c>
    </row>
    <row r="188" s="2" customFormat="1" ht="24.15" customHeight="1">
      <c r="A188" s="39"/>
      <c r="B188" s="40"/>
      <c r="C188" s="208" t="s">
        <v>314</v>
      </c>
      <c r="D188" s="208" t="s">
        <v>149</v>
      </c>
      <c r="E188" s="209" t="s">
        <v>315</v>
      </c>
      <c r="F188" s="210" t="s">
        <v>316</v>
      </c>
      <c r="G188" s="211" t="s">
        <v>179</v>
      </c>
      <c r="H188" s="212">
        <v>4</v>
      </c>
      <c r="I188" s="213"/>
      <c r="J188" s="213"/>
      <c r="K188" s="214">
        <f>ROUND(P188*H188,2)</f>
        <v>0</v>
      </c>
      <c r="L188" s="210" t="s">
        <v>153</v>
      </c>
      <c r="M188" s="45"/>
      <c r="N188" s="215" t="s">
        <v>20</v>
      </c>
      <c r="O188" s="216" t="s">
        <v>45</v>
      </c>
      <c r="P188" s="217">
        <f>I188+J188</f>
        <v>0</v>
      </c>
      <c r="Q188" s="217">
        <f>ROUND(I188*H188,2)</f>
        <v>0</v>
      </c>
      <c r="R188" s="217">
        <f>ROUND(J188*H188,2)</f>
        <v>0</v>
      </c>
      <c r="S188" s="85"/>
      <c r="T188" s="218">
        <f>S188*H188</f>
        <v>0</v>
      </c>
      <c r="U188" s="218">
        <v>0</v>
      </c>
      <c r="V188" s="218">
        <f>U188*H188</f>
        <v>0</v>
      </c>
      <c r="W188" s="218">
        <v>0</v>
      </c>
      <c r="X188" s="219">
        <f>W188*H188</f>
        <v>0</v>
      </c>
      <c r="Y188" s="39"/>
      <c r="Z188" s="39"/>
      <c r="AA188" s="39"/>
      <c r="AB188" s="39"/>
      <c r="AC188" s="39"/>
      <c r="AD188" s="39"/>
      <c r="AE188" s="39"/>
      <c r="AR188" s="220" t="s">
        <v>154</v>
      </c>
      <c r="AT188" s="220" t="s">
        <v>149</v>
      </c>
      <c r="AU188" s="220" t="s">
        <v>86</v>
      </c>
      <c r="AY188" s="18" t="s">
        <v>147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18" t="s">
        <v>84</v>
      </c>
      <c r="BK188" s="221">
        <f>ROUND(P188*H188,2)</f>
        <v>0</v>
      </c>
      <c r="BL188" s="18" t="s">
        <v>154</v>
      </c>
      <c r="BM188" s="220" t="s">
        <v>317</v>
      </c>
    </row>
    <row r="189" s="2" customFormat="1">
      <c r="A189" s="39"/>
      <c r="B189" s="40"/>
      <c r="C189" s="41"/>
      <c r="D189" s="222" t="s">
        <v>156</v>
      </c>
      <c r="E189" s="41"/>
      <c r="F189" s="223" t="s">
        <v>318</v>
      </c>
      <c r="G189" s="41"/>
      <c r="H189" s="41"/>
      <c r="I189" s="224"/>
      <c r="J189" s="224"/>
      <c r="K189" s="41"/>
      <c r="L189" s="41"/>
      <c r="M189" s="45"/>
      <c r="N189" s="225"/>
      <c r="O189" s="226"/>
      <c r="P189" s="85"/>
      <c r="Q189" s="85"/>
      <c r="R189" s="85"/>
      <c r="S189" s="85"/>
      <c r="T189" s="85"/>
      <c r="U189" s="85"/>
      <c r="V189" s="85"/>
      <c r="W189" s="85"/>
      <c r="X189" s="86"/>
      <c r="Y189" s="39"/>
      <c r="Z189" s="39"/>
      <c r="AA189" s="39"/>
      <c r="AB189" s="39"/>
      <c r="AC189" s="39"/>
      <c r="AD189" s="39"/>
      <c r="AE189" s="39"/>
      <c r="AT189" s="18" t="s">
        <v>156</v>
      </c>
      <c r="AU189" s="18" t="s">
        <v>86</v>
      </c>
    </row>
    <row r="190" s="2" customFormat="1">
      <c r="A190" s="39"/>
      <c r="B190" s="40"/>
      <c r="C190" s="41"/>
      <c r="D190" s="227" t="s">
        <v>158</v>
      </c>
      <c r="E190" s="41"/>
      <c r="F190" s="228" t="s">
        <v>319</v>
      </c>
      <c r="G190" s="41"/>
      <c r="H190" s="41"/>
      <c r="I190" s="224"/>
      <c r="J190" s="224"/>
      <c r="K190" s="41"/>
      <c r="L190" s="41"/>
      <c r="M190" s="45"/>
      <c r="N190" s="225"/>
      <c r="O190" s="226"/>
      <c r="P190" s="85"/>
      <c r="Q190" s="85"/>
      <c r="R190" s="85"/>
      <c r="S190" s="85"/>
      <c r="T190" s="85"/>
      <c r="U190" s="85"/>
      <c r="V190" s="85"/>
      <c r="W190" s="85"/>
      <c r="X190" s="86"/>
      <c r="Y190" s="39"/>
      <c r="Z190" s="39"/>
      <c r="AA190" s="39"/>
      <c r="AB190" s="39"/>
      <c r="AC190" s="39"/>
      <c r="AD190" s="39"/>
      <c r="AE190" s="39"/>
      <c r="AT190" s="18" t="s">
        <v>158</v>
      </c>
      <c r="AU190" s="18" t="s">
        <v>86</v>
      </c>
    </row>
    <row r="191" s="2" customFormat="1" ht="24.15" customHeight="1">
      <c r="A191" s="39"/>
      <c r="B191" s="40"/>
      <c r="C191" s="208" t="s">
        <v>320</v>
      </c>
      <c r="D191" s="208" t="s">
        <v>149</v>
      </c>
      <c r="E191" s="209" t="s">
        <v>321</v>
      </c>
      <c r="F191" s="210" t="s">
        <v>322</v>
      </c>
      <c r="G191" s="211" t="s">
        <v>179</v>
      </c>
      <c r="H191" s="212">
        <v>82</v>
      </c>
      <c r="I191" s="213"/>
      <c r="J191" s="213"/>
      <c r="K191" s="214">
        <f>ROUND(P191*H191,2)</f>
        <v>0</v>
      </c>
      <c r="L191" s="210" t="s">
        <v>153</v>
      </c>
      <c r="M191" s="45"/>
      <c r="N191" s="215" t="s">
        <v>20</v>
      </c>
      <c r="O191" s="216" t="s">
        <v>45</v>
      </c>
      <c r="P191" s="217">
        <f>I191+J191</f>
        <v>0</v>
      </c>
      <c r="Q191" s="217">
        <f>ROUND(I191*H191,2)</f>
        <v>0</v>
      </c>
      <c r="R191" s="217">
        <f>ROUND(J191*H191,2)</f>
        <v>0</v>
      </c>
      <c r="S191" s="85"/>
      <c r="T191" s="218">
        <f>S191*H191</f>
        <v>0</v>
      </c>
      <c r="U191" s="218">
        <v>0</v>
      </c>
      <c r="V191" s="218">
        <f>U191*H191</f>
        <v>0</v>
      </c>
      <c r="W191" s="218">
        <v>0</v>
      </c>
      <c r="X191" s="219">
        <f>W191*H191</f>
        <v>0</v>
      </c>
      <c r="Y191" s="39"/>
      <c r="Z191" s="39"/>
      <c r="AA191" s="39"/>
      <c r="AB191" s="39"/>
      <c r="AC191" s="39"/>
      <c r="AD191" s="39"/>
      <c r="AE191" s="39"/>
      <c r="AR191" s="220" t="s">
        <v>154</v>
      </c>
      <c r="AT191" s="220" t="s">
        <v>149</v>
      </c>
      <c r="AU191" s="220" t="s">
        <v>86</v>
      </c>
      <c r="AY191" s="18" t="s">
        <v>147</v>
      </c>
      <c r="BE191" s="221">
        <f>IF(O191="základní",K191,0)</f>
        <v>0</v>
      </c>
      <c r="BF191" s="221">
        <f>IF(O191="snížená",K191,0)</f>
        <v>0</v>
      </c>
      <c r="BG191" s="221">
        <f>IF(O191="zákl. přenesená",K191,0)</f>
        <v>0</v>
      </c>
      <c r="BH191" s="221">
        <f>IF(O191="sníž. přenesená",K191,0)</f>
        <v>0</v>
      </c>
      <c r="BI191" s="221">
        <f>IF(O191="nulová",K191,0)</f>
        <v>0</v>
      </c>
      <c r="BJ191" s="18" t="s">
        <v>84</v>
      </c>
      <c r="BK191" s="221">
        <f>ROUND(P191*H191,2)</f>
        <v>0</v>
      </c>
      <c r="BL191" s="18" t="s">
        <v>154</v>
      </c>
      <c r="BM191" s="220" t="s">
        <v>323</v>
      </c>
    </row>
    <row r="192" s="2" customFormat="1">
      <c r="A192" s="39"/>
      <c r="B192" s="40"/>
      <c r="C192" s="41"/>
      <c r="D192" s="222" t="s">
        <v>156</v>
      </c>
      <c r="E192" s="41"/>
      <c r="F192" s="223" t="s">
        <v>324</v>
      </c>
      <c r="G192" s="41"/>
      <c r="H192" s="41"/>
      <c r="I192" s="224"/>
      <c r="J192" s="224"/>
      <c r="K192" s="41"/>
      <c r="L192" s="41"/>
      <c r="M192" s="45"/>
      <c r="N192" s="225"/>
      <c r="O192" s="226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156</v>
      </c>
      <c r="AU192" s="18" t="s">
        <v>86</v>
      </c>
    </row>
    <row r="193" s="2" customFormat="1">
      <c r="A193" s="39"/>
      <c r="B193" s="40"/>
      <c r="C193" s="41"/>
      <c r="D193" s="227" t="s">
        <v>158</v>
      </c>
      <c r="E193" s="41"/>
      <c r="F193" s="228" t="s">
        <v>325</v>
      </c>
      <c r="G193" s="41"/>
      <c r="H193" s="41"/>
      <c r="I193" s="224"/>
      <c r="J193" s="224"/>
      <c r="K193" s="41"/>
      <c r="L193" s="41"/>
      <c r="M193" s="45"/>
      <c r="N193" s="225"/>
      <c r="O193" s="226"/>
      <c r="P193" s="85"/>
      <c r="Q193" s="85"/>
      <c r="R193" s="85"/>
      <c r="S193" s="85"/>
      <c r="T193" s="85"/>
      <c r="U193" s="85"/>
      <c r="V193" s="85"/>
      <c r="W193" s="85"/>
      <c r="X193" s="86"/>
      <c r="Y193" s="39"/>
      <c r="Z193" s="39"/>
      <c r="AA193" s="39"/>
      <c r="AB193" s="39"/>
      <c r="AC193" s="39"/>
      <c r="AD193" s="39"/>
      <c r="AE193" s="39"/>
      <c r="AT193" s="18" t="s">
        <v>158</v>
      </c>
      <c r="AU193" s="18" t="s">
        <v>86</v>
      </c>
    </row>
    <row r="194" s="2" customFormat="1" ht="24.15" customHeight="1">
      <c r="A194" s="39"/>
      <c r="B194" s="40"/>
      <c r="C194" s="208" t="s">
        <v>326</v>
      </c>
      <c r="D194" s="208" t="s">
        <v>149</v>
      </c>
      <c r="E194" s="209" t="s">
        <v>327</v>
      </c>
      <c r="F194" s="210" t="s">
        <v>328</v>
      </c>
      <c r="G194" s="211" t="s">
        <v>179</v>
      </c>
      <c r="H194" s="212">
        <v>24</v>
      </c>
      <c r="I194" s="213"/>
      <c r="J194" s="213"/>
      <c r="K194" s="214">
        <f>ROUND(P194*H194,2)</f>
        <v>0</v>
      </c>
      <c r="L194" s="210" t="s">
        <v>153</v>
      </c>
      <c r="M194" s="45"/>
      <c r="N194" s="215" t="s">
        <v>20</v>
      </c>
      <c r="O194" s="216" t="s">
        <v>45</v>
      </c>
      <c r="P194" s="217">
        <f>I194+J194</f>
        <v>0</v>
      </c>
      <c r="Q194" s="217">
        <f>ROUND(I194*H194,2)</f>
        <v>0</v>
      </c>
      <c r="R194" s="217">
        <f>ROUND(J194*H194,2)</f>
        <v>0</v>
      </c>
      <c r="S194" s="85"/>
      <c r="T194" s="218">
        <f>S194*H194</f>
        <v>0</v>
      </c>
      <c r="U194" s="218">
        <v>0</v>
      </c>
      <c r="V194" s="218">
        <f>U194*H194</f>
        <v>0</v>
      </c>
      <c r="W194" s="218">
        <v>0</v>
      </c>
      <c r="X194" s="219">
        <f>W194*H194</f>
        <v>0</v>
      </c>
      <c r="Y194" s="39"/>
      <c r="Z194" s="39"/>
      <c r="AA194" s="39"/>
      <c r="AB194" s="39"/>
      <c r="AC194" s="39"/>
      <c r="AD194" s="39"/>
      <c r="AE194" s="39"/>
      <c r="AR194" s="220" t="s">
        <v>154</v>
      </c>
      <c r="AT194" s="220" t="s">
        <v>149</v>
      </c>
      <c r="AU194" s="220" t="s">
        <v>86</v>
      </c>
      <c r="AY194" s="18" t="s">
        <v>147</v>
      </c>
      <c r="BE194" s="221">
        <f>IF(O194="základní",K194,0)</f>
        <v>0</v>
      </c>
      <c r="BF194" s="221">
        <f>IF(O194="snížená",K194,0)</f>
        <v>0</v>
      </c>
      <c r="BG194" s="221">
        <f>IF(O194="zákl. přenesená",K194,0)</f>
        <v>0</v>
      </c>
      <c r="BH194" s="221">
        <f>IF(O194="sníž. přenesená",K194,0)</f>
        <v>0</v>
      </c>
      <c r="BI194" s="221">
        <f>IF(O194="nulová",K194,0)</f>
        <v>0</v>
      </c>
      <c r="BJ194" s="18" t="s">
        <v>84</v>
      </c>
      <c r="BK194" s="221">
        <f>ROUND(P194*H194,2)</f>
        <v>0</v>
      </c>
      <c r="BL194" s="18" t="s">
        <v>154</v>
      </c>
      <c r="BM194" s="220" t="s">
        <v>329</v>
      </c>
    </row>
    <row r="195" s="2" customFormat="1">
      <c r="A195" s="39"/>
      <c r="B195" s="40"/>
      <c r="C195" s="41"/>
      <c r="D195" s="222" t="s">
        <v>156</v>
      </c>
      <c r="E195" s="41"/>
      <c r="F195" s="223" t="s">
        <v>330</v>
      </c>
      <c r="G195" s="41"/>
      <c r="H195" s="41"/>
      <c r="I195" s="224"/>
      <c r="J195" s="224"/>
      <c r="K195" s="41"/>
      <c r="L195" s="41"/>
      <c r="M195" s="45"/>
      <c r="N195" s="225"/>
      <c r="O195" s="226"/>
      <c r="P195" s="85"/>
      <c r="Q195" s="85"/>
      <c r="R195" s="85"/>
      <c r="S195" s="85"/>
      <c r="T195" s="85"/>
      <c r="U195" s="85"/>
      <c r="V195" s="85"/>
      <c r="W195" s="85"/>
      <c r="X195" s="86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86</v>
      </c>
    </row>
    <row r="196" s="2" customFormat="1">
      <c r="A196" s="39"/>
      <c r="B196" s="40"/>
      <c r="C196" s="41"/>
      <c r="D196" s="227" t="s">
        <v>158</v>
      </c>
      <c r="E196" s="41"/>
      <c r="F196" s="228" t="s">
        <v>331</v>
      </c>
      <c r="G196" s="41"/>
      <c r="H196" s="41"/>
      <c r="I196" s="224"/>
      <c r="J196" s="224"/>
      <c r="K196" s="41"/>
      <c r="L196" s="41"/>
      <c r="M196" s="45"/>
      <c r="N196" s="225"/>
      <c r="O196" s="226"/>
      <c r="P196" s="85"/>
      <c r="Q196" s="85"/>
      <c r="R196" s="85"/>
      <c r="S196" s="85"/>
      <c r="T196" s="85"/>
      <c r="U196" s="85"/>
      <c r="V196" s="85"/>
      <c r="W196" s="85"/>
      <c r="X196" s="86"/>
      <c r="Y196" s="39"/>
      <c r="Z196" s="39"/>
      <c r="AA196" s="39"/>
      <c r="AB196" s="39"/>
      <c r="AC196" s="39"/>
      <c r="AD196" s="39"/>
      <c r="AE196" s="39"/>
      <c r="AT196" s="18" t="s">
        <v>158</v>
      </c>
      <c r="AU196" s="18" t="s">
        <v>86</v>
      </c>
    </row>
    <row r="197" s="2" customFormat="1" ht="24.15" customHeight="1">
      <c r="A197" s="39"/>
      <c r="B197" s="40"/>
      <c r="C197" s="208" t="s">
        <v>332</v>
      </c>
      <c r="D197" s="208" t="s">
        <v>149</v>
      </c>
      <c r="E197" s="209" t="s">
        <v>333</v>
      </c>
      <c r="F197" s="210" t="s">
        <v>334</v>
      </c>
      <c r="G197" s="211" t="s">
        <v>179</v>
      </c>
      <c r="H197" s="212">
        <v>32</v>
      </c>
      <c r="I197" s="213"/>
      <c r="J197" s="213"/>
      <c r="K197" s="214">
        <f>ROUND(P197*H197,2)</f>
        <v>0</v>
      </c>
      <c r="L197" s="210" t="s">
        <v>153</v>
      </c>
      <c r="M197" s="45"/>
      <c r="N197" s="215" t="s">
        <v>20</v>
      </c>
      <c r="O197" s="216" t="s">
        <v>45</v>
      </c>
      <c r="P197" s="217">
        <f>I197+J197</f>
        <v>0</v>
      </c>
      <c r="Q197" s="217">
        <f>ROUND(I197*H197,2)</f>
        <v>0</v>
      </c>
      <c r="R197" s="217">
        <f>ROUND(J197*H197,2)</f>
        <v>0</v>
      </c>
      <c r="S197" s="85"/>
      <c r="T197" s="218">
        <f>S197*H197</f>
        <v>0</v>
      </c>
      <c r="U197" s="218">
        <v>0</v>
      </c>
      <c r="V197" s="218">
        <f>U197*H197</f>
        <v>0</v>
      </c>
      <c r="W197" s="218">
        <v>0</v>
      </c>
      <c r="X197" s="219">
        <f>W197*H197</f>
        <v>0</v>
      </c>
      <c r="Y197" s="39"/>
      <c r="Z197" s="39"/>
      <c r="AA197" s="39"/>
      <c r="AB197" s="39"/>
      <c r="AC197" s="39"/>
      <c r="AD197" s="39"/>
      <c r="AE197" s="39"/>
      <c r="AR197" s="220" t="s">
        <v>154</v>
      </c>
      <c r="AT197" s="220" t="s">
        <v>149</v>
      </c>
      <c r="AU197" s="220" t="s">
        <v>86</v>
      </c>
      <c r="AY197" s="18" t="s">
        <v>147</v>
      </c>
      <c r="BE197" s="221">
        <f>IF(O197="základní",K197,0)</f>
        <v>0</v>
      </c>
      <c r="BF197" s="221">
        <f>IF(O197="snížená",K197,0)</f>
        <v>0</v>
      </c>
      <c r="BG197" s="221">
        <f>IF(O197="zákl. přenesená",K197,0)</f>
        <v>0</v>
      </c>
      <c r="BH197" s="221">
        <f>IF(O197="sníž. přenesená",K197,0)</f>
        <v>0</v>
      </c>
      <c r="BI197" s="221">
        <f>IF(O197="nulová",K197,0)</f>
        <v>0</v>
      </c>
      <c r="BJ197" s="18" t="s">
        <v>84</v>
      </c>
      <c r="BK197" s="221">
        <f>ROUND(P197*H197,2)</f>
        <v>0</v>
      </c>
      <c r="BL197" s="18" t="s">
        <v>154</v>
      </c>
      <c r="BM197" s="220" t="s">
        <v>335</v>
      </c>
    </row>
    <row r="198" s="2" customFormat="1">
      <c r="A198" s="39"/>
      <c r="B198" s="40"/>
      <c r="C198" s="41"/>
      <c r="D198" s="222" t="s">
        <v>156</v>
      </c>
      <c r="E198" s="41"/>
      <c r="F198" s="223" t="s">
        <v>336</v>
      </c>
      <c r="G198" s="41"/>
      <c r="H198" s="41"/>
      <c r="I198" s="224"/>
      <c r="J198" s="224"/>
      <c r="K198" s="41"/>
      <c r="L198" s="41"/>
      <c r="M198" s="45"/>
      <c r="N198" s="225"/>
      <c r="O198" s="226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156</v>
      </c>
      <c r="AU198" s="18" t="s">
        <v>86</v>
      </c>
    </row>
    <row r="199" s="2" customFormat="1">
      <c r="A199" s="39"/>
      <c r="B199" s="40"/>
      <c r="C199" s="41"/>
      <c r="D199" s="227" t="s">
        <v>158</v>
      </c>
      <c r="E199" s="41"/>
      <c r="F199" s="228" t="s">
        <v>337</v>
      </c>
      <c r="G199" s="41"/>
      <c r="H199" s="41"/>
      <c r="I199" s="224"/>
      <c r="J199" s="224"/>
      <c r="K199" s="41"/>
      <c r="L199" s="41"/>
      <c r="M199" s="45"/>
      <c r="N199" s="225"/>
      <c r="O199" s="226"/>
      <c r="P199" s="85"/>
      <c r="Q199" s="85"/>
      <c r="R199" s="85"/>
      <c r="S199" s="85"/>
      <c r="T199" s="85"/>
      <c r="U199" s="85"/>
      <c r="V199" s="85"/>
      <c r="W199" s="85"/>
      <c r="X199" s="86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86</v>
      </c>
    </row>
    <row r="200" s="2" customFormat="1" ht="24.15" customHeight="1">
      <c r="A200" s="39"/>
      <c r="B200" s="40"/>
      <c r="C200" s="208" t="s">
        <v>338</v>
      </c>
      <c r="D200" s="208" t="s">
        <v>149</v>
      </c>
      <c r="E200" s="209" t="s">
        <v>339</v>
      </c>
      <c r="F200" s="210" t="s">
        <v>340</v>
      </c>
      <c r="G200" s="211" t="s">
        <v>179</v>
      </c>
      <c r="H200" s="212">
        <v>12</v>
      </c>
      <c r="I200" s="213"/>
      <c r="J200" s="213"/>
      <c r="K200" s="214">
        <f>ROUND(P200*H200,2)</f>
        <v>0</v>
      </c>
      <c r="L200" s="210" t="s">
        <v>153</v>
      </c>
      <c r="M200" s="45"/>
      <c r="N200" s="215" t="s">
        <v>20</v>
      </c>
      <c r="O200" s="216" t="s">
        <v>45</v>
      </c>
      <c r="P200" s="217">
        <f>I200+J200</f>
        <v>0</v>
      </c>
      <c r="Q200" s="217">
        <f>ROUND(I200*H200,2)</f>
        <v>0</v>
      </c>
      <c r="R200" s="217">
        <f>ROUND(J200*H200,2)</f>
        <v>0</v>
      </c>
      <c r="S200" s="85"/>
      <c r="T200" s="218">
        <f>S200*H200</f>
        <v>0</v>
      </c>
      <c r="U200" s="218">
        <v>0</v>
      </c>
      <c r="V200" s="218">
        <f>U200*H200</f>
        <v>0</v>
      </c>
      <c r="W200" s="218">
        <v>0</v>
      </c>
      <c r="X200" s="219">
        <f>W200*H200</f>
        <v>0</v>
      </c>
      <c r="Y200" s="39"/>
      <c r="Z200" s="39"/>
      <c r="AA200" s="39"/>
      <c r="AB200" s="39"/>
      <c r="AC200" s="39"/>
      <c r="AD200" s="39"/>
      <c r="AE200" s="39"/>
      <c r="AR200" s="220" t="s">
        <v>154</v>
      </c>
      <c r="AT200" s="220" t="s">
        <v>149</v>
      </c>
      <c r="AU200" s="220" t="s">
        <v>86</v>
      </c>
      <c r="AY200" s="18" t="s">
        <v>147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18" t="s">
        <v>84</v>
      </c>
      <c r="BK200" s="221">
        <f>ROUND(P200*H200,2)</f>
        <v>0</v>
      </c>
      <c r="BL200" s="18" t="s">
        <v>154</v>
      </c>
      <c r="BM200" s="220" t="s">
        <v>341</v>
      </c>
    </row>
    <row r="201" s="2" customFormat="1">
      <c r="A201" s="39"/>
      <c r="B201" s="40"/>
      <c r="C201" s="41"/>
      <c r="D201" s="222" t="s">
        <v>156</v>
      </c>
      <c r="E201" s="41"/>
      <c r="F201" s="223" t="s">
        <v>342</v>
      </c>
      <c r="G201" s="41"/>
      <c r="H201" s="41"/>
      <c r="I201" s="224"/>
      <c r="J201" s="224"/>
      <c r="K201" s="41"/>
      <c r="L201" s="41"/>
      <c r="M201" s="45"/>
      <c r="N201" s="225"/>
      <c r="O201" s="226"/>
      <c r="P201" s="85"/>
      <c r="Q201" s="85"/>
      <c r="R201" s="85"/>
      <c r="S201" s="85"/>
      <c r="T201" s="85"/>
      <c r="U201" s="85"/>
      <c r="V201" s="85"/>
      <c r="W201" s="85"/>
      <c r="X201" s="86"/>
      <c r="Y201" s="39"/>
      <c r="Z201" s="39"/>
      <c r="AA201" s="39"/>
      <c r="AB201" s="39"/>
      <c r="AC201" s="39"/>
      <c r="AD201" s="39"/>
      <c r="AE201" s="39"/>
      <c r="AT201" s="18" t="s">
        <v>156</v>
      </c>
      <c r="AU201" s="18" t="s">
        <v>86</v>
      </c>
    </row>
    <row r="202" s="2" customFormat="1">
      <c r="A202" s="39"/>
      <c r="B202" s="40"/>
      <c r="C202" s="41"/>
      <c r="D202" s="227" t="s">
        <v>158</v>
      </c>
      <c r="E202" s="41"/>
      <c r="F202" s="228" t="s">
        <v>343</v>
      </c>
      <c r="G202" s="41"/>
      <c r="H202" s="41"/>
      <c r="I202" s="224"/>
      <c r="J202" s="224"/>
      <c r="K202" s="41"/>
      <c r="L202" s="41"/>
      <c r="M202" s="45"/>
      <c r="N202" s="225"/>
      <c r="O202" s="226"/>
      <c r="P202" s="85"/>
      <c r="Q202" s="85"/>
      <c r="R202" s="85"/>
      <c r="S202" s="85"/>
      <c r="T202" s="85"/>
      <c r="U202" s="85"/>
      <c r="V202" s="85"/>
      <c r="W202" s="85"/>
      <c r="X202" s="86"/>
      <c r="Y202" s="39"/>
      <c r="Z202" s="39"/>
      <c r="AA202" s="39"/>
      <c r="AB202" s="39"/>
      <c r="AC202" s="39"/>
      <c r="AD202" s="39"/>
      <c r="AE202" s="39"/>
      <c r="AT202" s="18" t="s">
        <v>158</v>
      </c>
      <c r="AU202" s="18" t="s">
        <v>86</v>
      </c>
    </row>
    <row r="203" s="2" customFormat="1" ht="24.15" customHeight="1">
      <c r="A203" s="39"/>
      <c r="B203" s="40"/>
      <c r="C203" s="208" t="s">
        <v>344</v>
      </c>
      <c r="D203" s="208" t="s">
        <v>149</v>
      </c>
      <c r="E203" s="209" t="s">
        <v>345</v>
      </c>
      <c r="F203" s="210" t="s">
        <v>346</v>
      </c>
      <c r="G203" s="211" t="s">
        <v>179</v>
      </c>
      <c r="H203" s="212">
        <v>2</v>
      </c>
      <c r="I203" s="213"/>
      <c r="J203" s="213"/>
      <c r="K203" s="214">
        <f>ROUND(P203*H203,2)</f>
        <v>0</v>
      </c>
      <c r="L203" s="210" t="s">
        <v>153</v>
      </c>
      <c r="M203" s="45"/>
      <c r="N203" s="215" t="s">
        <v>20</v>
      </c>
      <c r="O203" s="216" t="s">
        <v>45</v>
      </c>
      <c r="P203" s="217">
        <f>I203+J203</f>
        <v>0</v>
      </c>
      <c r="Q203" s="217">
        <f>ROUND(I203*H203,2)</f>
        <v>0</v>
      </c>
      <c r="R203" s="217">
        <f>ROUND(J203*H203,2)</f>
        <v>0</v>
      </c>
      <c r="S203" s="85"/>
      <c r="T203" s="218">
        <f>S203*H203</f>
        <v>0</v>
      </c>
      <c r="U203" s="218">
        <v>0</v>
      </c>
      <c r="V203" s="218">
        <f>U203*H203</f>
        <v>0</v>
      </c>
      <c r="W203" s="218">
        <v>0</v>
      </c>
      <c r="X203" s="219">
        <f>W203*H203</f>
        <v>0</v>
      </c>
      <c r="Y203" s="39"/>
      <c r="Z203" s="39"/>
      <c r="AA203" s="39"/>
      <c r="AB203" s="39"/>
      <c r="AC203" s="39"/>
      <c r="AD203" s="39"/>
      <c r="AE203" s="39"/>
      <c r="AR203" s="220" t="s">
        <v>154</v>
      </c>
      <c r="AT203" s="220" t="s">
        <v>149</v>
      </c>
      <c r="AU203" s="220" t="s">
        <v>86</v>
      </c>
      <c r="AY203" s="18" t="s">
        <v>147</v>
      </c>
      <c r="BE203" s="221">
        <f>IF(O203="základní",K203,0)</f>
        <v>0</v>
      </c>
      <c r="BF203" s="221">
        <f>IF(O203="snížená",K203,0)</f>
        <v>0</v>
      </c>
      <c r="BG203" s="221">
        <f>IF(O203="zákl. přenesená",K203,0)</f>
        <v>0</v>
      </c>
      <c r="BH203" s="221">
        <f>IF(O203="sníž. přenesená",K203,0)</f>
        <v>0</v>
      </c>
      <c r="BI203" s="221">
        <f>IF(O203="nulová",K203,0)</f>
        <v>0</v>
      </c>
      <c r="BJ203" s="18" t="s">
        <v>84</v>
      </c>
      <c r="BK203" s="221">
        <f>ROUND(P203*H203,2)</f>
        <v>0</v>
      </c>
      <c r="BL203" s="18" t="s">
        <v>154</v>
      </c>
      <c r="BM203" s="220" t="s">
        <v>347</v>
      </c>
    </row>
    <row r="204" s="2" customFormat="1">
      <c r="A204" s="39"/>
      <c r="B204" s="40"/>
      <c r="C204" s="41"/>
      <c r="D204" s="222" t="s">
        <v>156</v>
      </c>
      <c r="E204" s="41"/>
      <c r="F204" s="223" t="s">
        <v>348</v>
      </c>
      <c r="G204" s="41"/>
      <c r="H204" s="41"/>
      <c r="I204" s="224"/>
      <c r="J204" s="224"/>
      <c r="K204" s="41"/>
      <c r="L204" s="41"/>
      <c r="M204" s="45"/>
      <c r="N204" s="225"/>
      <c r="O204" s="226"/>
      <c r="P204" s="85"/>
      <c r="Q204" s="85"/>
      <c r="R204" s="85"/>
      <c r="S204" s="85"/>
      <c r="T204" s="85"/>
      <c r="U204" s="85"/>
      <c r="V204" s="85"/>
      <c r="W204" s="85"/>
      <c r="X204" s="86"/>
      <c r="Y204" s="39"/>
      <c r="Z204" s="39"/>
      <c r="AA204" s="39"/>
      <c r="AB204" s="39"/>
      <c r="AC204" s="39"/>
      <c r="AD204" s="39"/>
      <c r="AE204" s="39"/>
      <c r="AT204" s="18" t="s">
        <v>156</v>
      </c>
      <c r="AU204" s="18" t="s">
        <v>86</v>
      </c>
    </row>
    <row r="205" s="2" customFormat="1">
      <c r="A205" s="39"/>
      <c r="B205" s="40"/>
      <c r="C205" s="41"/>
      <c r="D205" s="227" t="s">
        <v>158</v>
      </c>
      <c r="E205" s="41"/>
      <c r="F205" s="228" t="s">
        <v>349</v>
      </c>
      <c r="G205" s="41"/>
      <c r="H205" s="41"/>
      <c r="I205" s="224"/>
      <c r="J205" s="224"/>
      <c r="K205" s="41"/>
      <c r="L205" s="41"/>
      <c r="M205" s="45"/>
      <c r="N205" s="225"/>
      <c r="O205" s="226"/>
      <c r="P205" s="85"/>
      <c r="Q205" s="85"/>
      <c r="R205" s="85"/>
      <c r="S205" s="85"/>
      <c r="T205" s="85"/>
      <c r="U205" s="85"/>
      <c r="V205" s="85"/>
      <c r="W205" s="85"/>
      <c r="X205" s="86"/>
      <c r="Y205" s="39"/>
      <c r="Z205" s="39"/>
      <c r="AA205" s="39"/>
      <c r="AB205" s="39"/>
      <c r="AC205" s="39"/>
      <c r="AD205" s="39"/>
      <c r="AE205" s="39"/>
      <c r="AT205" s="18" t="s">
        <v>158</v>
      </c>
      <c r="AU205" s="18" t="s">
        <v>86</v>
      </c>
    </row>
    <row r="206" s="2" customFormat="1" ht="24.15" customHeight="1">
      <c r="A206" s="39"/>
      <c r="B206" s="40"/>
      <c r="C206" s="208" t="s">
        <v>350</v>
      </c>
      <c r="D206" s="208" t="s">
        <v>149</v>
      </c>
      <c r="E206" s="209" t="s">
        <v>351</v>
      </c>
      <c r="F206" s="210" t="s">
        <v>352</v>
      </c>
      <c r="G206" s="211" t="s">
        <v>179</v>
      </c>
      <c r="H206" s="212">
        <v>60</v>
      </c>
      <c r="I206" s="213"/>
      <c r="J206" s="213"/>
      <c r="K206" s="214">
        <f>ROUND(P206*H206,2)</f>
        <v>0</v>
      </c>
      <c r="L206" s="210" t="s">
        <v>153</v>
      </c>
      <c r="M206" s="45"/>
      <c r="N206" s="215" t="s">
        <v>20</v>
      </c>
      <c r="O206" s="216" t="s">
        <v>45</v>
      </c>
      <c r="P206" s="217">
        <f>I206+J206</f>
        <v>0</v>
      </c>
      <c r="Q206" s="217">
        <f>ROUND(I206*H206,2)</f>
        <v>0</v>
      </c>
      <c r="R206" s="217">
        <f>ROUND(J206*H206,2)</f>
        <v>0</v>
      </c>
      <c r="S206" s="85"/>
      <c r="T206" s="218">
        <f>S206*H206</f>
        <v>0</v>
      </c>
      <c r="U206" s="218">
        <v>0</v>
      </c>
      <c r="V206" s="218">
        <f>U206*H206</f>
        <v>0</v>
      </c>
      <c r="W206" s="218">
        <v>0</v>
      </c>
      <c r="X206" s="219">
        <f>W206*H206</f>
        <v>0</v>
      </c>
      <c r="Y206" s="39"/>
      <c r="Z206" s="39"/>
      <c r="AA206" s="39"/>
      <c r="AB206" s="39"/>
      <c r="AC206" s="39"/>
      <c r="AD206" s="39"/>
      <c r="AE206" s="39"/>
      <c r="AR206" s="220" t="s">
        <v>154</v>
      </c>
      <c r="AT206" s="220" t="s">
        <v>149</v>
      </c>
      <c r="AU206" s="220" t="s">
        <v>86</v>
      </c>
      <c r="AY206" s="18" t="s">
        <v>147</v>
      </c>
      <c r="BE206" s="221">
        <f>IF(O206="základní",K206,0)</f>
        <v>0</v>
      </c>
      <c r="BF206" s="221">
        <f>IF(O206="snížená",K206,0)</f>
        <v>0</v>
      </c>
      <c r="BG206" s="221">
        <f>IF(O206="zákl. přenesená",K206,0)</f>
        <v>0</v>
      </c>
      <c r="BH206" s="221">
        <f>IF(O206="sníž. přenesená",K206,0)</f>
        <v>0</v>
      </c>
      <c r="BI206" s="221">
        <f>IF(O206="nulová",K206,0)</f>
        <v>0</v>
      </c>
      <c r="BJ206" s="18" t="s">
        <v>84</v>
      </c>
      <c r="BK206" s="221">
        <f>ROUND(P206*H206,2)</f>
        <v>0</v>
      </c>
      <c r="BL206" s="18" t="s">
        <v>154</v>
      </c>
      <c r="BM206" s="220" t="s">
        <v>353</v>
      </c>
    </row>
    <row r="207" s="2" customFormat="1">
      <c r="A207" s="39"/>
      <c r="B207" s="40"/>
      <c r="C207" s="41"/>
      <c r="D207" s="222" t="s">
        <v>156</v>
      </c>
      <c r="E207" s="41"/>
      <c r="F207" s="223" t="s">
        <v>354</v>
      </c>
      <c r="G207" s="41"/>
      <c r="H207" s="41"/>
      <c r="I207" s="224"/>
      <c r="J207" s="224"/>
      <c r="K207" s="41"/>
      <c r="L207" s="41"/>
      <c r="M207" s="45"/>
      <c r="N207" s="225"/>
      <c r="O207" s="226"/>
      <c r="P207" s="85"/>
      <c r="Q207" s="85"/>
      <c r="R207" s="85"/>
      <c r="S207" s="85"/>
      <c r="T207" s="85"/>
      <c r="U207" s="85"/>
      <c r="V207" s="85"/>
      <c r="W207" s="85"/>
      <c r="X207" s="86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86</v>
      </c>
    </row>
    <row r="208" s="2" customFormat="1">
      <c r="A208" s="39"/>
      <c r="B208" s="40"/>
      <c r="C208" s="41"/>
      <c r="D208" s="227" t="s">
        <v>158</v>
      </c>
      <c r="E208" s="41"/>
      <c r="F208" s="228" t="s">
        <v>355</v>
      </c>
      <c r="G208" s="41"/>
      <c r="H208" s="41"/>
      <c r="I208" s="224"/>
      <c r="J208" s="224"/>
      <c r="K208" s="41"/>
      <c r="L208" s="41"/>
      <c r="M208" s="45"/>
      <c r="N208" s="225"/>
      <c r="O208" s="226"/>
      <c r="P208" s="85"/>
      <c r="Q208" s="85"/>
      <c r="R208" s="85"/>
      <c r="S208" s="85"/>
      <c r="T208" s="85"/>
      <c r="U208" s="85"/>
      <c r="V208" s="85"/>
      <c r="W208" s="85"/>
      <c r="X208" s="86"/>
      <c r="Y208" s="39"/>
      <c r="Z208" s="39"/>
      <c r="AA208" s="39"/>
      <c r="AB208" s="39"/>
      <c r="AC208" s="39"/>
      <c r="AD208" s="39"/>
      <c r="AE208" s="39"/>
      <c r="AT208" s="18" t="s">
        <v>158</v>
      </c>
      <c r="AU208" s="18" t="s">
        <v>86</v>
      </c>
    </row>
    <row r="209" s="2" customFormat="1" ht="24.15" customHeight="1">
      <c r="A209" s="39"/>
      <c r="B209" s="40"/>
      <c r="C209" s="208" t="s">
        <v>356</v>
      </c>
      <c r="D209" s="208" t="s">
        <v>149</v>
      </c>
      <c r="E209" s="209" t="s">
        <v>357</v>
      </c>
      <c r="F209" s="210" t="s">
        <v>358</v>
      </c>
      <c r="G209" s="211" t="s">
        <v>179</v>
      </c>
      <c r="H209" s="212">
        <v>1148</v>
      </c>
      <c r="I209" s="213"/>
      <c r="J209" s="213"/>
      <c r="K209" s="214">
        <f>ROUND(P209*H209,2)</f>
        <v>0</v>
      </c>
      <c r="L209" s="210" t="s">
        <v>153</v>
      </c>
      <c r="M209" s="45"/>
      <c r="N209" s="215" t="s">
        <v>20</v>
      </c>
      <c r="O209" s="216" t="s">
        <v>45</v>
      </c>
      <c r="P209" s="217">
        <f>I209+J209</f>
        <v>0</v>
      </c>
      <c r="Q209" s="217">
        <f>ROUND(I209*H209,2)</f>
        <v>0</v>
      </c>
      <c r="R209" s="217">
        <f>ROUND(J209*H209,2)</f>
        <v>0</v>
      </c>
      <c r="S209" s="85"/>
      <c r="T209" s="218">
        <f>S209*H209</f>
        <v>0</v>
      </c>
      <c r="U209" s="218">
        <v>0</v>
      </c>
      <c r="V209" s="218">
        <f>U209*H209</f>
        <v>0</v>
      </c>
      <c r="W209" s="218">
        <v>0</v>
      </c>
      <c r="X209" s="219">
        <f>W209*H209</f>
        <v>0</v>
      </c>
      <c r="Y209" s="39"/>
      <c r="Z209" s="39"/>
      <c r="AA209" s="39"/>
      <c r="AB209" s="39"/>
      <c r="AC209" s="39"/>
      <c r="AD209" s="39"/>
      <c r="AE209" s="39"/>
      <c r="AR209" s="220" t="s">
        <v>154</v>
      </c>
      <c r="AT209" s="220" t="s">
        <v>149</v>
      </c>
      <c r="AU209" s="220" t="s">
        <v>86</v>
      </c>
      <c r="AY209" s="18" t="s">
        <v>147</v>
      </c>
      <c r="BE209" s="221">
        <f>IF(O209="základní",K209,0)</f>
        <v>0</v>
      </c>
      <c r="BF209" s="221">
        <f>IF(O209="snížená",K209,0)</f>
        <v>0</v>
      </c>
      <c r="BG209" s="221">
        <f>IF(O209="zákl. přenesená",K209,0)</f>
        <v>0</v>
      </c>
      <c r="BH209" s="221">
        <f>IF(O209="sníž. přenesená",K209,0)</f>
        <v>0</v>
      </c>
      <c r="BI209" s="221">
        <f>IF(O209="nulová",K209,0)</f>
        <v>0</v>
      </c>
      <c r="BJ209" s="18" t="s">
        <v>84</v>
      </c>
      <c r="BK209" s="221">
        <f>ROUND(P209*H209,2)</f>
        <v>0</v>
      </c>
      <c r="BL209" s="18" t="s">
        <v>154</v>
      </c>
      <c r="BM209" s="220" t="s">
        <v>359</v>
      </c>
    </row>
    <row r="210" s="2" customFormat="1">
      <c r="A210" s="39"/>
      <c r="B210" s="40"/>
      <c r="C210" s="41"/>
      <c r="D210" s="222" t="s">
        <v>156</v>
      </c>
      <c r="E210" s="41"/>
      <c r="F210" s="223" t="s">
        <v>360</v>
      </c>
      <c r="G210" s="41"/>
      <c r="H210" s="41"/>
      <c r="I210" s="224"/>
      <c r="J210" s="224"/>
      <c r="K210" s="41"/>
      <c r="L210" s="41"/>
      <c r="M210" s="45"/>
      <c r="N210" s="225"/>
      <c r="O210" s="226"/>
      <c r="P210" s="85"/>
      <c r="Q210" s="85"/>
      <c r="R210" s="85"/>
      <c r="S210" s="85"/>
      <c r="T210" s="85"/>
      <c r="U210" s="85"/>
      <c r="V210" s="85"/>
      <c r="W210" s="85"/>
      <c r="X210" s="86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86</v>
      </c>
    </row>
    <row r="211" s="2" customFormat="1">
      <c r="A211" s="39"/>
      <c r="B211" s="40"/>
      <c r="C211" s="41"/>
      <c r="D211" s="227" t="s">
        <v>158</v>
      </c>
      <c r="E211" s="41"/>
      <c r="F211" s="228" t="s">
        <v>361</v>
      </c>
      <c r="G211" s="41"/>
      <c r="H211" s="41"/>
      <c r="I211" s="224"/>
      <c r="J211" s="224"/>
      <c r="K211" s="41"/>
      <c r="L211" s="41"/>
      <c r="M211" s="45"/>
      <c r="N211" s="225"/>
      <c r="O211" s="226"/>
      <c r="P211" s="85"/>
      <c r="Q211" s="85"/>
      <c r="R211" s="85"/>
      <c r="S211" s="85"/>
      <c r="T211" s="85"/>
      <c r="U211" s="85"/>
      <c r="V211" s="85"/>
      <c r="W211" s="85"/>
      <c r="X211" s="86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86</v>
      </c>
    </row>
    <row r="212" s="2" customFormat="1">
      <c r="A212" s="39"/>
      <c r="B212" s="40"/>
      <c r="C212" s="41"/>
      <c r="D212" s="222" t="s">
        <v>183</v>
      </c>
      <c r="E212" s="41"/>
      <c r="F212" s="251" t="s">
        <v>362</v>
      </c>
      <c r="G212" s="41"/>
      <c r="H212" s="41"/>
      <c r="I212" s="224"/>
      <c r="J212" s="224"/>
      <c r="K212" s="41"/>
      <c r="L212" s="41"/>
      <c r="M212" s="45"/>
      <c r="N212" s="225"/>
      <c r="O212" s="226"/>
      <c r="P212" s="85"/>
      <c r="Q212" s="85"/>
      <c r="R212" s="85"/>
      <c r="S212" s="85"/>
      <c r="T212" s="85"/>
      <c r="U212" s="85"/>
      <c r="V212" s="85"/>
      <c r="W212" s="85"/>
      <c r="X212" s="86"/>
      <c r="Y212" s="39"/>
      <c r="Z212" s="39"/>
      <c r="AA212" s="39"/>
      <c r="AB212" s="39"/>
      <c r="AC212" s="39"/>
      <c r="AD212" s="39"/>
      <c r="AE212" s="39"/>
      <c r="AT212" s="18" t="s">
        <v>183</v>
      </c>
      <c r="AU212" s="18" t="s">
        <v>86</v>
      </c>
    </row>
    <row r="213" s="13" customFormat="1">
      <c r="A213" s="13"/>
      <c r="B213" s="229"/>
      <c r="C213" s="230"/>
      <c r="D213" s="222" t="s">
        <v>160</v>
      </c>
      <c r="E213" s="231" t="s">
        <v>20</v>
      </c>
      <c r="F213" s="232" t="s">
        <v>363</v>
      </c>
      <c r="G213" s="230"/>
      <c r="H213" s="233">
        <v>1148</v>
      </c>
      <c r="I213" s="234"/>
      <c r="J213" s="234"/>
      <c r="K213" s="230"/>
      <c r="L213" s="230"/>
      <c r="M213" s="235"/>
      <c r="N213" s="236"/>
      <c r="O213" s="237"/>
      <c r="P213" s="237"/>
      <c r="Q213" s="237"/>
      <c r="R213" s="237"/>
      <c r="S213" s="237"/>
      <c r="T213" s="237"/>
      <c r="U213" s="237"/>
      <c r="V213" s="237"/>
      <c r="W213" s="237"/>
      <c r="X213" s="238"/>
      <c r="Y213" s="13"/>
      <c r="Z213" s="13"/>
      <c r="AA213" s="13"/>
      <c r="AB213" s="13"/>
      <c r="AC213" s="13"/>
      <c r="AD213" s="13"/>
      <c r="AE213" s="13"/>
      <c r="AT213" s="239" t="s">
        <v>160</v>
      </c>
      <c r="AU213" s="239" t="s">
        <v>86</v>
      </c>
      <c r="AV213" s="13" t="s">
        <v>86</v>
      </c>
      <c r="AW213" s="13" t="s">
        <v>5</v>
      </c>
      <c r="AX213" s="13" t="s">
        <v>84</v>
      </c>
      <c r="AY213" s="239" t="s">
        <v>147</v>
      </c>
    </row>
    <row r="214" s="2" customFormat="1" ht="24.15" customHeight="1">
      <c r="A214" s="39"/>
      <c r="B214" s="40"/>
      <c r="C214" s="208" t="s">
        <v>364</v>
      </c>
      <c r="D214" s="208" t="s">
        <v>149</v>
      </c>
      <c r="E214" s="209" t="s">
        <v>365</v>
      </c>
      <c r="F214" s="210" t="s">
        <v>366</v>
      </c>
      <c r="G214" s="211" t="s">
        <v>179</v>
      </c>
      <c r="H214" s="212">
        <v>336</v>
      </c>
      <c r="I214" s="213"/>
      <c r="J214" s="213"/>
      <c r="K214" s="214">
        <f>ROUND(P214*H214,2)</f>
        <v>0</v>
      </c>
      <c r="L214" s="210" t="s">
        <v>153</v>
      </c>
      <c r="M214" s="45"/>
      <c r="N214" s="215" t="s">
        <v>20</v>
      </c>
      <c r="O214" s="216" t="s">
        <v>45</v>
      </c>
      <c r="P214" s="217">
        <f>I214+J214</f>
        <v>0</v>
      </c>
      <c r="Q214" s="217">
        <f>ROUND(I214*H214,2)</f>
        <v>0</v>
      </c>
      <c r="R214" s="217">
        <f>ROUND(J214*H214,2)</f>
        <v>0</v>
      </c>
      <c r="S214" s="85"/>
      <c r="T214" s="218">
        <f>S214*H214</f>
        <v>0</v>
      </c>
      <c r="U214" s="218">
        <v>0</v>
      </c>
      <c r="V214" s="218">
        <f>U214*H214</f>
        <v>0</v>
      </c>
      <c r="W214" s="218">
        <v>0</v>
      </c>
      <c r="X214" s="219">
        <f>W214*H214</f>
        <v>0</v>
      </c>
      <c r="Y214" s="39"/>
      <c r="Z214" s="39"/>
      <c r="AA214" s="39"/>
      <c r="AB214" s="39"/>
      <c r="AC214" s="39"/>
      <c r="AD214" s="39"/>
      <c r="AE214" s="39"/>
      <c r="AR214" s="220" t="s">
        <v>154</v>
      </c>
      <c r="AT214" s="220" t="s">
        <v>149</v>
      </c>
      <c r="AU214" s="220" t="s">
        <v>86</v>
      </c>
      <c r="AY214" s="18" t="s">
        <v>147</v>
      </c>
      <c r="BE214" s="221">
        <f>IF(O214="základní",K214,0)</f>
        <v>0</v>
      </c>
      <c r="BF214" s="221">
        <f>IF(O214="snížená",K214,0)</f>
        <v>0</v>
      </c>
      <c r="BG214" s="221">
        <f>IF(O214="zákl. přenesená",K214,0)</f>
        <v>0</v>
      </c>
      <c r="BH214" s="221">
        <f>IF(O214="sníž. přenesená",K214,0)</f>
        <v>0</v>
      </c>
      <c r="BI214" s="221">
        <f>IF(O214="nulová",K214,0)</f>
        <v>0</v>
      </c>
      <c r="BJ214" s="18" t="s">
        <v>84</v>
      </c>
      <c r="BK214" s="221">
        <f>ROUND(P214*H214,2)</f>
        <v>0</v>
      </c>
      <c r="BL214" s="18" t="s">
        <v>154</v>
      </c>
      <c r="BM214" s="220" t="s">
        <v>367</v>
      </c>
    </row>
    <row r="215" s="2" customFormat="1">
      <c r="A215" s="39"/>
      <c r="B215" s="40"/>
      <c r="C215" s="41"/>
      <c r="D215" s="222" t="s">
        <v>156</v>
      </c>
      <c r="E215" s="41"/>
      <c r="F215" s="223" t="s">
        <v>368</v>
      </c>
      <c r="G215" s="41"/>
      <c r="H215" s="41"/>
      <c r="I215" s="224"/>
      <c r="J215" s="224"/>
      <c r="K215" s="41"/>
      <c r="L215" s="41"/>
      <c r="M215" s="45"/>
      <c r="N215" s="225"/>
      <c r="O215" s="226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156</v>
      </c>
      <c r="AU215" s="18" t="s">
        <v>86</v>
      </c>
    </row>
    <row r="216" s="2" customFormat="1">
      <c r="A216" s="39"/>
      <c r="B216" s="40"/>
      <c r="C216" s="41"/>
      <c r="D216" s="227" t="s">
        <v>158</v>
      </c>
      <c r="E216" s="41"/>
      <c r="F216" s="228" t="s">
        <v>369</v>
      </c>
      <c r="G216" s="41"/>
      <c r="H216" s="41"/>
      <c r="I216" s="224"/>
      <c r="J216" s="224"/>
      <c r="K216" s="41"/>
      <c r="L216" s="41"/>
      <c r="M216" s="45"/>
      <c r="N216" s="225"/>
      <c r="O216" s="226"/>
      <c r="P216" s="85"/>
      <c r="Q216" s="85"/>
      <c r="R216" s="85"/>
      <c r="S216" s="85"/>
      <c r="T216" s="85"/>
      <c r="U216" s="85"/>
      <c r="V216" s="85"/>
      <c r="W216" s="85"/>
      <c r="X216" s="86"/>
      <c r="Y216" s="39"/>
      <c r="Z216" s="39"/>
      <c r="AA216" s="39"/>
      <c r="AB216" s="39"/>
      <c r="AC216" s="39"/>
      <c r="AD216" s="39"/>
      <c r="AE216" s="39"/>
      <c r="AT216" s="18" t="s">
        <v>158</v>
      </c>
      <c r="AU216" s="18" t="s">
        <v>86</v>
      </c>
    </row>
    <row r="217" s="2" customFormat="1">
      <c r="A217" s="39"/>
      <c r="B217" s="40"/>
      <c r="C217" s="41"/>
      <c r="D217" s="222" t="s">
        <v>183</v>
      </c>
      <c r="E217" s="41"/>
      <c r="F217" s="251" t="s">
        <v>362</v>
      </c>
      <c r="G217" s="41"/>
      <c r="H217" s="41"/>
      <c r="I217" s="224"/>
      <c r="J217" s="224"/>
      <c r="K217" s="41"/>
      <c r="L217" s="41"/>
      <c r="M217" s="45"/>
      <c r="N217" s="225"/>
      <c r="O217" s="226"/>
      <c r="P217" s="85"/>
      <c r="Q217" s="85"/>
      <c r="R217" s="85"/>
      <c r="S217" s="85"/>
      <c r="T217" s="85"/>
      <c r="U217" s="85"/>
      <c r="V217" s="85"/>
      <c r="W217" s="85"/>
      <c r="X217" s="86"/>
      <c r="Y217" s="39"/>
      <c r="Z217" s="39"/>
      <c r="AA217" s="39"/>
      <c r="AB217" s="39"/>
      <c r="AC217" s="39"/>
      <c r="AD217" s="39"/>
      <c r="AE217" s="39"/>
      <c r="AT217" s="18" t="s">
        <v>183</v>
      </c>
      <c r="AU217" s="18" t="s">
        <v>86</v>
      </c>
    </row>
    <row r="218" s="13" customFormat="1">
      <c r="A218" s="13"/>
      <c r="B218" s="229"/>
      <c r="C218" s="230"/>
      <c r="D218" s="222" t="s">
        <v>160</v>
      </c>
      <c r="E218" s="231" t="s">
        <v>20</v>
      </c>
      <c r="F218" s="232" t="s">
        <v>370</v>
      </c>
      <c r="G218" s="230"/>
      <c r="H218" s="233">
        <v>336</v>
      </c>
      <c r="I218" s="234"/>
      <c r="J218" s="234"/>
      <c r="K218" s="230"/>
      <c r="L218" s="230"/>
      <c r="M218" s="235"/>
      <c r="N218" s="236"/>
      <c r="O218" s="237"/>
      <c r="P218" s="237"/>
      <c r="Q218" s="237"/>
      <c r="R218" s="237"/>
      <c r="S218" s="237"/>
      <c r="T218" s="237"/>
      <c r="U218" s="237"/>
      <c r="V218" s="237"/>
      <c r="W218" s="237"/>
      <c r="X218" s="238"/>
      <c r="Y218" s="13"/>
      <c r="Z218" s="13"/>
      <c r="AA218" s="13"/>
      <c r="AB218" s="13"/>
      <c r="AC218" s="13"/>
      <c r="AD218" s="13"/>
      <c r="AE218" s="13"/>
      <c r="AT218" s="239" t="s">
        <v>160</v>
      </c>
      <c r="AU218" s="239" t="s">
        <v>86</v>
      </c>
      <c r="AV218" s="13" t="s">
        <v>86</v>
      </c>
      <c r="AW218" s="13" t="s">
        <v>5</v>
      </c>
      <c r="AX218" s="13" t="s">
        <v>84</v>
      </c>
      <c r="AY218" s="239" t="s">
        <v>147</v>
      </c>
    </row>
    <row r="219" s="2" customFormat="1" ht="24.15" customHeight="1">
      <c r="A219" s="39"/>
      <c r="B219" s="40"/>
      <c r="C219" s="208" t="s">
        <v>371</v>
      </c>
      <c r="D219" s="208" t="s">
        <v>149</v>
      </c>
      <c r="E219" s="209" t="s">
        <v>372</v>
      </c>
      <c r="F219" s="210" t="s">
        <v>373</v>
      </c>
      <c r="G219" s="211" t="s">
        <v>179</v>
      </c>
      <c r="H219" s="212">
        <v>448</v>
      </c>
      <c r="I219" s="213"/>
      <c r="J219" s="213"/>
      <c r="K219" s="214">
        <f>ROUND(P219*H219,2)</f>
        <v>0</v>
      </c>
      <c r="L219" s="210" t="s">
        <v>153</v>
      </c>
      <c r="M219" s="45"/>
      <c r="N219" s="215" t="s">
        <v>20</v>
      </c>
      <c r="O219" s="216" t="s">
        <v>45</v>
      </c>
      <c r="P219" s="217">
        <f>I219+J219</f>
        <v>0</v>
      </c>
      <c r="Q219" s="217">
        <f>ROUND(I219*H219,2)</f>
        <v>0</v>
      </c>
      <c r="R219" s="217">
        <f>ROUND(J219*H219,2)</f>
        <v>0</v>
      </c>
      <c r="S219" s="85"/>
      <c r="T219" s="218">
        <f>S219*H219</f>
        <v>0</v>
      </c>
      <c r="U219" s="218">
        <v>0</v>
      </c>
      <c r="V219" s="218">
        <f>U219*H219</f>
        <v>0</v>
      </c>
      <c r="W219" s="218">
        <v>0</v>
      </c>
      <c r="X219" s="219">
        <f>W219*H219</f>
        <v>0</v>
      </c>
      <c r="Y219" s="39"/>
      <c r="Z219" s="39"/>
      <c r="AA219" s="39"/>
      <c r="AB219" s="39"/>
      <c r="AC219" s="39"/>
      <c r="AD219" s="39"/>
      <c r="AE219" s="39"/>
      <c r="AR219" s="220" t="s">
        <v>154</v>
      </c>
      <c r="AT219" s="220" t="s">
        <v>149</v>
      </c>
      <c r="AU219" s="220" t="s">
        <v>86</v>
      </c>
      <c r="AY219" s="18" t="s">
        <v>147</v>
      </c>
      <c r="BE219" s="221">
        <f>IF(O219="základní",K219,0)</f>
        <v>0</v>
      </c>
      <c r="BF219" s="221">
        <f>IF(O219="snížená",K219,0)</f>
        <v>0</v>
      </c>
      <c r="BG219" s="221">
        <f>IF(O219="zákl. přenesená",K219,0)</f>
        <v>0</v>
      </c>
      <c r="BH219" s="221">
        <f>IF(O219="sníž. přenesená",K219,0)</f>
        <v>0</v>
      </c>
      <c r="BI219" s="221">
        <f>IF(O219="nulová",K219,0)</f>
        <v>0</v>
      </c>
      <c r="BJ219" s="18" t="s">
        <v>84</v>
      </c>
      <c r="BK219" s="221">
        <f>ROUND(P219*H219,2)</f>
        <v>0</v>
      </c>
      <c r="BL219" s="18" t="s">
        <v>154</v>
      </c>
      <c r="BM219" s="220" t="s">
        <v>374</v>
      </c>
    </row>
    <row r="220" s="2" customFormat="1">
      <c r="A220" s="39"/>
      <c r="B220" s="40"/>
      <c r="C220" s="41"/>
      <c r="D220" s="222" t="s">
        <v>156</v>
      </c>
      <c r="E220" s="41"/>
      <c r="F220" s="223" t="s">
        <v>375</v>
      </c>
      <c r="G220" s="41"/>
      <c r="H220" s="41"/>
      <c r="I220" s="224"/>
      <c r="J220" s="224"/>
      <c r="K220" s="41"/>
      <c r="L220" s="41"/>
      <c r="M220" s="45"/>
      <c r="N220" s="225"/>
      <c r="O220" s="226"/>
      <c r="P220" s="85"/>
      <c r="Q220" s="85"/>
      <c r="R220" s="85"/>
      <c r="S220" s="85"/>
      <c r="T220" s="85"/>
      <c r="U220" s="85"/>
      <c r="V220" s="85"/>
      <c r="W220" s="85"/>
      <c r="X220" s="86"/>
      <c r="Y220" s="39"/>
      <c r="Z220" s="39"/>
      <c r="AA220" s="39"/>
      <c r="AB220" s="39"/>
      <c r="AC220" s="39"/>
      <c r="AD220" s="39"/>
      <c r="AE220" s="39"/>
      <c r="AT220" s="18" t="s">
        <v>156</v>
      </c>
      <c r="AU220" s="18" t="s">
        <v>86</v>
      </c>
    </row>
    <row r="221" s="2" customFormat="1">
      <c r="A221" s="39"/>
      <c r="B221" s="40"/>
      <c r="C221" s="41"/>
      <c r="D221" s="227" t="s">
        <v>158</v>
      </c>
      <c r="E221" s="41"/>
      <c r="F221" s="228" t="s">
        <v>376</v>
      </c>
      <c r="G221" s="41"/>
      <c r="H221" s="41"/>
      <c r="I221" s="224"/>
      <c r="J221" s="224"/>
      <c r="K221" s="41"/>
      <c r="L221" s="41"/>
      <c r="M221" s="45"/>
      <c r="N221" s="225"/>
      <c r="O221" s="226"/>
      <c r="P221" s="85"/>
      <c r="Q221" s="85"/>
      <c r="R221" s="85"/>
      <c r="S221" s="85"/>
      <c r="T221" s="85"/>
      <c r="U221" s="85"/>
      <c r="V221" s="85"/>
      <c r="W221" s="85"/>
      <c r="X221" s="86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86</v>
      </c>
    </row>
    <row r="222" s="2" customFormat="1">
      <c r="A222" s="39"/>
      <c r="B222" s="40"/>
      <c r="C222" s="41"/>
      <c r="D222" s="222" t="s">
        <v>183</v>
      </c>
      <c r="E222" s="41"/>
      <c r="F222" s="251" t="s">
        <v>362</v>
      </c>
      <c r="G222" s="41"/>
      <c r="H222" s="41"/>
      <c r="I222" s="224"/>
      <c r="J222" s="224"/>
      <c r="K222" s="41"/>
      <c r="L222" s="41"/>
      <c r="M222" s="45"/>
      <c r="N222" s="225"/>
      <c r="O222" s="226"/>
      <c r="P222" s="85"/>
      <c r="Q222" s="85"/>
      <c r="R222" s="85"/>
      <c r="S222" s="85"/>
      <c r="T222" s="85"/>
      <c r="U222" s="85"/>
      <c r="V222" s="85"/>
      <c r="W222" s="85"/>
      <c r="X222" s="86"/>
      <c r="Y222" s="39"/>
      <c r="Z222" s="39"/>
      <c r="AA222" s="39"/>
      <c r="AB222" s="39"/>
      <c r="AC222" s="39"/>
      <c r="AD222" s="39"/>
      <c r="AE222" s="39"/>
      <c r="AT222" s="18" t="s">
        <v>183</v>
      </c>
      <c r="AU222" s="18" t="s">
        <v>86</v>
      </c>
    </row>
    <row r="223" s="13" customFormat="1">
      <c r="A223" s="13"/>
      <c r="B223" s="229"/>
      <c r="C223" s="230"/>
      <c r="D223" s="222" t="s">
        <v>160</v>
      </c>
      <c r="E223" s="231" t="s">
        <v>20</v>
      </c>
      <c r="F223" s="232" t="s">
        <v>377</v>
      </c>
      <c r="G223" s="230"/>
      <c r="H223" s="233">
        <v>448</v>
      </c>
      <c r="I223" s="234"/>
      <c r="J223" s="234"/>
      <c r="K223" s="230"/>
      <c r="L223" s="230"/>
      <c r="M223" s="235"/>
      <c r="N223" s="236"/>
      <c r="O223" s="237"/>
      <c r="P223" s="237"/>
      <c r="Q223" s="237"/>
      <c r="R223" s="237"/>
      <c r="S223" s="237"/>
      <c r="T223" s="237"/>
      <c r="U223" s="237"/>
      <c r="V223" s="237"/>
      <c r="W223" s="237"/>
      <c r="X223" s="238"/>
      <c r="Y223" s="13"/>
      <c r="Z223" s="13"/>
      <c r="AA223" s="13"/>
      <c r="AB223" s="13"/>
      <c r="AC223" s="13"/>
      <c r="AD223" s="13"/>
      <c r="AE223" s="13"/>
      <c r="AT223" s="239" t="s">
        <v>160</v>
      </c>
      <c r="AU223" s="239" t="s">
        <v>86</v>
      </c>
      <c r="AV223" s="13" t="s">
        <v>86</v>
      </c>
      <c r="AW223" s="13" t="s">
        <v>5</v>
      </c>
      <c r="AX223" s="13" t="s">
        <v>84</v>
      </c>
      <c r="AY223" s="239" t="s">
        <v>147</v>
      </c>
    </row>
    <row r="224" s="2" customFormat="1" ht="24.15" customHeight="1">
      <c r="A224" s="39"/>
      <c r="B224" s="40"/>
      <c r="C224" s="208" t="s">
        <v>378</v>
      </c>
      <c r="D224" s="208" t="s">
        <v>149</v>
      </c>
      <c r="E224" s="209" t="s">
        <v>379</v>
      </c>
      <c r="F224" s="210" t="s">
        <v>380</v>
      </c>
      <c r="G224" s="211" t="s">
        <v>179</v>
      </c>
      <c r="H224" s="212">
        <v>168</v>
      </c>
      <c r="I224" s="213"/>
      <c r="J224" s="213"/>
      <c r="K224" s="214">
        <f>ROUND(P224*H224,2)</f>
        <v>0</v>
      </c>
      <c r="L224" s="210" t="s">
        <v>153</v>
      </c>
      <c r="M224" s="45"/>
      <c r="N224" s="215" t="s">
        <v>20</v>
      </c>
      <c r="O224" s="216" t="s">
        <v>45</v>
      </c>
      <c r="P224" s="217">
        <f>I224+J224</f>
        <v>0</v>
      </c>
      <c r="Q224" s="217">
        <f>ROUND(I224*H224,2)</f>
        <v>0</v>
      </c>
      <c r="R224" s="217">
        <f>ROUND(J224*H224,2)</f>
        <v>0</v>
      </c>
      <c r="S224" s="85"/>
      <c r="T224" s="218">
        <f>S224*H224</f>
        <v>0</v>
      </c>
      <c r="U224" s="218">
        <v>0</v>
      </c>
      <c r="V224" s="218">
        <f>U224*H224</f>
        <v>0</v>
      </c>
      <c r="W224" s="218">
        <v>0</v>
      </c>
      <c r="X224" s="219">
        <f>W224*H224</f>
        <v>0</v>
      </c>
      <c r="Y224" s="39"/>
      <c r="Z224" s="39"/>
      <c r="AA224" s="39"/>
      <c r="AB224" s="39"/>
      <c r="AC224" s="39"/>
      <c r="AD224" s="39"/>
      <c r="AE224" s="39"/>
      <c r="AR224" s="220" t="s">
        <v>154</v>
      </c>
      <c r="AT224" s="220" t="s">
        <v>149</v>
      </c>
      <c r="AU224" s="220" t="s">
        <v>86</v>
      </c>
      <c r="AY224" s="18" t="s">
        <v>147</v>
      </c>
      <c r="BE224" s="221">
        <f>IF(O224="základní",K224,0)</f>
        <v>0</v>
      </c>
      <c r="BF224" s="221">
        <f>IF(O224="snížená",K224,0)</f>
        <v>0</v>
      </c>
      <c r="BG224" s="221">
        <f>IF(O224="zákl. přenesená",K224,0)</f>
        <v>0</v>
      </c>
      <c r="BH224" s="221">
        <f>IF(O224="sníž. přenesená",K224,0)</f>
        <v>0</v>
      </c>
      <c r="BI224" s="221">
        <f>IF(O224="nulová",K224,0)</f>
        <v>0</v>
      </c>
      <c r="BJ224" s="18" t="s">
        <v>84</v>
      </c>
      <c r="BK224" s="221">
        <f>ROUND(P224*H224,2)</f>
        <v>0</v>
      </c>
      <c r="BL224" s="18" t="s">
        <v>154</v>
      </c>
      <c r="BM224" s="220" t="s">
        <v>381</v>
      </c>
    </row>
    <row r="225" s="2" customFormat="1">
      <c r="A225" s="39"/>
      <c r="B225" s="40"/>
      <c r="C225" s="41"/>
      <c r="D225" s="222" t="s">
        <v>156</v>
      </c>
      <c r="E225" s="41"/>
      <c r="F225" s="223" t="s">
        <v>382</v>
      </c>
      <c r="G225" s="41"/>
      <c r="H225" s="41"/>
      <c r="I225" s="224"/>
      <c r="J225" s="224"/>
      <c r="K225" s="41"/>
      <c r="L225" s="41"/>
      <c r="M225" s="45"/>
      <c r="N225" s="225"/>
      <c r="O225" s="226"/>
      <c r="P225" s="85"/>
      <c r="Q225" s="85"/>
      <c r="R225" s="85"/>
      <c r="S225" s="85"/>
      <c r="T225" s="85"/>
      <c r="U225" s="85"/>
      <c r="V225" s="85"/>
      <c r="W225" s="85"/>
      <c r="X225" s="86"/>
      <c r="Y225" s="39"/>
      <c r="Z225" s="39"/>
      <c r="AA225" s="39"/>
      <c r="AB225" s="39"/>
      <c r="AC225" s="39"/>
      <c r="AD225" s="39"/>
      <c r="AE225" s="39"/>
      <c r="AT225" s="18" t="s">
        <v>156</v>
      </c>
      <c r="AU225" s="18" t="s">
        <v>86</v>
      </c>
    </row>
    <row r="226" s="2" customFormat="1">
      <c r="A226" s="39"/>
      <c r="B226" s="40"/>
      <c r="C226" s="41"/>
      <c r="D226" s="227" t="s">
        <v>158</v>
      </c>
      <c r="E226" s="41"/>
      <c r="F226" s="228" t="s">
        <v>383</v>
      </c>
      <c r="G226" s="41"/>
      <c r="H226" s="41"/>
      <c r="I226" s="224"/>
      <c r="J226" s="224"/>
      <c r="K226" s="41"/>
      <c r="L226" s="41"/>
      <c r="M226" s="45"/>
      <c r="N226" s="225"/>
      <c r="O226" s="226"/>
      <c r="P226" s="85"/>
      <c r="Q226" s="85"/>
      <c r="R226" s="85"/>
      <c r="S226" s="85"/>
      <c r="T226" s="85"/>
      <c r="U226" s="85"/>
      <c r="V226" s="85"/>
      <c r="W226" s="85"/>
      <c r="X226" s="86"/>
      <c r="Y226" s="39"/>
      <c r="Z226" s="39"/>
      <c r="AA226" s="39"/>
      <c r="AB226" s="39"/>
      <c r="AC226" s="39"/>
      <c r="AD226" s="39"/>
      <c r="AE226" s="39"/>
      <c r="AT226" s="18" t="s">
        <v>158</v>
      </c>
      <c r="AU226" s="18" t="s">
        <v>86</v>
      </c>
    </row>
    <row r="227" s="2" customFormat="1">
      <c r="A227" s="39"/>
      <c r="B227" s="40"/>
      <c r="C227" s="41"/>
      <c r="D227" s="222" t="s">
        <v>183</v>
      </c>
      <c r="E227" s="41"/>
      <c r="F227" s="251" t="s">
        <v>362</v>
      </c>
      <c r="G227" s="41"/>
      <c r="H227" s="41"/>
      <c r="I227" s="224"/>
      <c r="J227" s="224"/>
      <c r="K227" s="41"/>
      <c r="L227" s="41"/>
      <c r="M227" s="45"/>
      <c r="N227" s="225"/>
      <c r="O227" s="226"/>
      <c r="P227" s="85"/>
      <c r="Q227" s="85"/>
      <c r="R227" s="85"/>
      <c r="S227" s="85"/>
      <c r="T227" s="85"/>
      <c r="U227" s="85"/>
      <c r="V227" s="85"/>
      <c r="W227" s="85"/>
      <c r="X227" s="86"/>
      <c r="Y227" s="39"/>
      <c r="Z227" s="39"/>
      <c r="AA227" s="39"/>
      <c r="AB227" s="39"/>
      <c r="AC227" s="39"/>
      <c r="AD227" s="39"/>
      <c r="AE227" s="39"/>
      <c r="AT227" s="18" t="s">
        <v>183</v>
      </c>
      <c r="AU227" s="18" t="s">
        <v>86</v>
      </c>
    </row>
    <row r="228" s="13" customFormat="1">
      <c r="A228" s="13"/>
      <c r="B228" s="229"/>
      <c r="C228" s="230"/>
      <c r="D228" s="222" t="s">
        <v>160</v>
      </c>
      <c r="E228" s="231" t="s">
        <v>20</v>
      </c>
      <c r="F228" s="232" t="s">
        <v>384</v>
      </c>
      <c r="G228" s="230"/>
      <c r="H228" s="233">
        <v>168</v>
      </c>
      <c r="I228" s="234"/>
      <c r="J228" s="234"/>
      <c r="K228" s="230"/>
      <c r="L228" s="230"/>
      <c r="M228" s="235"/>
      <c r="N228" s="236"/>
      <c r="O228" s="237"/>
      <c r="P228" s="237"/>
      <c r="Q228" s="237"/>
      <c r="R228" s="237"/>
      <c r="S228" s="237"/>
      <c r="T228" s="237"/>
      <c r="U228" s="237"/>
      <c r="V228" s="237"/>
      <c r="W228" s="237"/>
      <c r="X228" s="238"/>
      <c r="Y228" s="13"/>
      <c r="Z228" s="13"/>
      <c r="AA228" s="13"/>
      <c r="AB228" s="13"/>
      <c r="AC228" s="13"/>
      <c r="AD228" s="13"/>
      <c r="AE228" s="13"/>
      <c r="AT228" s="239" t="s">
        <v>160</v>
      </c>
      <c r="AU228" s="239" t="s">
        <v>86</v>
      </c>
      <c r="AV228" s="13" t="s">
        <v>86</v>
      </c>
      <c r="AW228" s="13" t="s">
        <v>5</v>
      </c>
      <c r="AX228" s="13" t="s">
        <v>84</v>
      </c>
      <c r="AY228" s="239" t="s">
        <v>147</v>
      </c>
    </row>
    <row r="229" s="2" customFormat="1" ht="24.15" customHeight="1">
      <c r="A229" s="39"/>
      <c r="B229" s="40"/>
      <c r="C229" s="208" t="s">
        <v>385</v>
      </c>
      <c r="D229" s="208" t="s">
        <v>149</v>
      </c>
      <c r="E229" s="209" t="s">
        <v>386</v>
      </c>
      <c r="F229" s="210" t="s">
        <v>387</v>
      </c>
      <c r="G229" s="211" t="s">
        <v>179</v>
      </c>
      <c r="H229" s="212">
        <v>28</v>
      </c>
      <c r="I229" s="213"/>
      <c r="J229" s="213"/>
      <c r="K229" s="214">
        <f>ROUND(P229*H229,2)</f>
        <v>0</v>
      </c>
      <c r="L229" s="210" t="s">
        <v>153</v>
      </c>
      <c r="M229" s="45"/>
      <c r="N229" s="215" t="s">
        <v>20</v>
      </c>
      <c r="O229" s="216" t="s">
        <v>45</v>
      </c>
      <c r="P229" s="217">
        <f>I229+J229</f>
        <v>0</v>
      </c>
      <c r="Q229" s="217">
        <f>ROUND(I229*H229,2)</f>
        <v>0</v>
      </c>
      <c r="R229" s="217">
        <f>ROUND(J229*H229,2)</f>
        <v>0</v>
      </c>
      <c r="S229" s="85"/>
      <c r="T229" s="218">
        <f>S229*H229</f>
        <v>0</v>
      </c>
      <c r="U229" s="218">
        <v>0</v>
      </c>
      <c r="V229" s="218">
        <f>U229*H229</f>
        <v>0</v>
      </c>
      <c r="W229" s="218">
        <v>0</v>
      </c>
      <c r="X229" s="219">
        <f>W229*H229</f>
        <v>0</v>
      </c>
      <c r="Y229" s="39"/>
      <c r="Z229" s="39"/>
      <c r="AA229" s="39"/>
      <c r="AB229" s="39"/>
      <c r="AC229" s="39"/>
      <c r="AD229" s="39"/>
      <c r="AE229" s="39"/>
      <c r="AR229" s="220" t="s">
        <v>154</v>
      </c>
      <c r="AT229" s="220" t="s">
        <v>149</v>
      </c>
      <c r="AU229" s="220" t="s">
        <v>86</v>
      </c>
      <c r="AY229" s="18" t="s">
        <v>147</v>
      </c>
      <c r="BE229" s="221">
        <f>IF(O229="základní",K229,0)</f>
        <v>0</v>
      </c>
      <c r="BF229" s="221">
        <f>IF(O229="snížená",K229,0)</f>
        <v>0</v>
      </c>
      <c r="BG229" s="221">
        <f>IF(O229="zákl. přenesená",K229,0)</f>
        <v>0</v>
      </c>
      <c r="BH229" s="221">
        <f>IF(O229="sníž. přenesená",K229,0)</f>
        <v>0</v>
      </c>
      <c r="BI229" s="221">
        <f>IF(O229="nulová",K229,0)</f>
        <v>0</v>
      </c>
      <c r="BJ229" s="18" t="s">
        <v>84</v>
      </c>
      <c r="BK229" s="221">
        <f>ROUND(P229*H229,2)</f>
        <v>0</v>
      </c>
      <c r="BL229" s="18" t="s">
        <v>154</v>
      </c>
      <c r="BM229" s="220" t="s">
        <v>388</v>
      </c>
    </row>
    <row r="230" s="2" customFormat="1">
      <c r="A230" s="39"/>
      <c r="B230" s="40"/>
      <c r="C230" s="41"/>
      <c r="D230" s="222" t="s">
        <v>156</v>
      </c>
      <c r="E230" s="41"/>
      <c r="F230" s="223" t="s">
        <v>389</v>
      </c>
      <c r="G230" s="41"/>
      <c r="H230" s="41"/>
      <c r="I230" s="224"/>
      <c r="J230" s="224"/>
      <c r="K230" s="41"/>
      <c r="L230" s="41"/>
      <c r="M230" s="45"/>
      <c r="N230" s="225"/>
      <c r="O230" s="226"/>
      <c r="P230" s="85"/>
      <c r="Q230" s="85"/>
      <c r="R230" s="85"/>
      <c r="S230" s="85"/>
      <c r="T230" s="85"/>
      <c r="U230" s="85"/>
      <c r="V230" s="85"/>
      <c r="W230" s="85"/>
      <c r="X230" s="86"/>
      <c r="Y230" s="39"/>
      <c r="Z230" s="39"/>
      <c r="AA230" s="39"/>
      <c r="AB230" s="39"/>
      <c r="AC230" s="39"/>
      <c r="AD230" s="39"/>
      <c r="AE230" s="39"/>
      <c r="AT230" s="18" t="s">
        <v>156</v>
      </c>
      <c r="AU230" s="18" t="s">
        <v>86</v>
      </c>
    </row>
    <row r="231" s="2" customFormat="1">
      <c r="A231" s="39"/>
      <c r="B231" s="40"/>
      <c r="C231" s="41"/>
      <c r="D231" s="227" t="s">
        <v>158</v>
      </c>
      <c r="E231" s="41"/>
      <c r="F231" s="228" t="s">
        <v>390</v>
      </c>
      <c r="G231" s="41"/>
      <c r="H231" s="41"/>
      <c r="I231" s="224"/>
      <c r="J231" s="224"/>
      <c r="K231" s="41"/>
      <c r="L231" s="41"/>
      <c r="M231" s="45"/>
      <c r="N231" s="225"/>
      <c r="O231" s="226"/>
      <c r="P231" s="85"/>
      <c r="Q231" s="85"/>
      <c r="R231" s="85"/>
      <c r="S231" s="85"/>
      <c r="T231" s="85"/>
      <c r="U231" s="85"/>
      <c r="V231" s="85"/>
      <c r="W231" s="85"/>
      <c r="X231" s="86"/>
      <c r="Y231" s="39"/>
      <c r="Z231" s="39"/>
      <c r="AA231" s="39"/>
      <c r="AB231" s="39"/>
      <c r="AC231" s="39"/>
      <c r="AD231" s="39"/>
      <c r="AE231" s="39"/>
      <c r="AT231" s="18" t="s">
        <v>158</v>
      </c>
      <c r="AU231" s="18" t="s">
        <v>86</v>
      </c>
    </row>
    <row r="232" s="13" customFormat="1">
      <c r="A232" s="13"/>
      <c r="B232" s="229"/>
      <c r="C232" s="230"/>
      <c r="D232" s="222" t="s">
        <v>160</v>
      </c>
      <c r="E232" s="231" t="s">
        <v>20</v>
      </c>
      <c r="F232" s="232" t="s">
        <v>391</v>
      </c>
      <c r="G232" s="230"/>
      <c r="H232" s="233">
        <v>28</v>
      </c>
      <c r="I232" s="234"/>
      <c r="J232" s="234"/>
      <c r="K232" s="230"/>
      <c r="L232" s="230"/>
      <c r="M232" s="235"/>
      <c r="N232" s="236"/>
      <c r="O232" s="237"/>
      <c r="P232" s="237"/>
      <c r="Q232" s="237"/>
      <c r="R232" s="237"/>
      <c r="S232" s="237"/>
      <c r="T232" s="237"/>
      <c r="U232" s="237"/>
      <c r="V232" s="237"/>
      <c r="W232" s="237"/>
      <c r="X232" s="238"/>
      <c r="Y232" s="13"/>
      <c r="Z232" s="13"/>
      <c r="AA232" s="13"/>
      <c r="AB232" s="13"/>
      <c r="AC232" s="13"/>
      <c r="AD232" s="13"/>
      <c r="AE232" s="13"/>
      <c r="AT232" s="239" t="s">
        <v>160</v>
      </c>
      <c r="AU232" s="239" t="s">
        <v>86</v>
      </c>
      <c r="AV232" s="13" t="s">
        <v>86</v>
      </c>
      <c r="AW232" s="13" t="s">
        <v>5</v>
      </c>
      <c r="AX232" s="13" t="s">
        <v>84</v>
      </c>
      <c r="AY232" s="239" t="s">
        <v>147</v>
      </c>
    </row>
    <row r="233" s="2" customFormat="1" ht="24.15" customHeight="1">
      <c r="A233" s="39"/>
      <c r="B233" s="40"/>
      <c r="C233" s="208" t="s">
        <v>392</v>
      </c>
      <c r="D233" s="208" t="s">
        <v>149</v>
      </c>
      <c r="E233" s="209" t="s">
        <v>393</v>
      </c>
      <c r="F233" s="210" t="s">
        <v>394</v>
      </c>
      <c r="G233" s="211" t="s">
        <v>179</v>
      </c>
      <c r="H233" s="212">
        <v>56</v>
      </c>
      <c r="I233" s="213"/>
      <c r="J233" s="213"/>
      <c r="K233" s="214">
        <f>ROUND(P233*H233,2)</f>
        <v>0</v>
      </c>
      <c r="L233" s="210" t="s">
        <v>153</v>
      </c>
      <c r="M233" s="45"/>
      <c r="N233" s="215" t="s">
        <v>20</v>
      </c>
      <c r="O233" s="216" t="s">
        <v>45</v>
      </c>
      <c r="P233" s="217">
        <f>I233+J233</f>
        <v>0</v>
      </c>
      <c r="Q233" s="217">
        <f>ROUND(I233*H233,2)</f>
        <v>0</v>
      </c>
      <c r="R233" s="217">
        <f>ROUND(J233*H233,2)</f>
        <v>0</v>
      </c>
      <c r="S233" s="85"/>
      <c r="T233" s="218">
        <f>S233*H233</f>
        <v>0</v>
      </c>
      <c r="U233" s="218">
        <v>0</v>
      </c>
      <c r="V233" s="218">
        <f>U233*H233</f>
        <v>0</v>
      </c>
      <c r="W233" s="218">
        <v>0</v>
      </c>
      <c r="X233" s="219">
        <f>W233*H233</f>
        <v>0</v>
      </c>
      <c r="Y233" s="39"/>
      <c r="Z233" s="39"/>
      <c r="AA233" s="39"/>
      <c r="AB233" s="39"/>
      <c r="AC233" s="39"/>
      <c r="AD233" s="39"/>
      <c r="AE233" s="39"/>
      <c r="AR233" s="220" t="s">
        <v>154</v>
      </c>
      <c r="AT233" s="220" t="s">
        <v>149</v>
      </c>
      <c r="AU233" s="220" t="s">
        <v>86</v>
      </c>
      <c r="AY233" s="18" t="s">
        <v>147</v>
      </c>
      <c r="BE233" s="221">
        <f>IF(O233="základní",K233,0)</f>
        <v>0</v>
      </c>
      <c r="BF233" s="221">
        <f>IF(O233="snížená",K233,0)</f>
        <v>0</v>
      </c>
      <c r="BG233" s="221">
        <f>IF(O233="zákl. přenesená",K233,0)</f>
        <v>0</v>
      </c>
      <c r="BH233" s="221">
        <f>IF(O233="sníž. přenesená",K233,0)</f>
        <v>0</v>
      </c>
      <c r="BI233" s="221">
        <f>IF(O233="nulová",K233,0)</f>
        <v>0</v>
      </c>
      <c r="BJ233" s="18" t="s">
        <v>84</v>
      </c>
      <c r="BK233" s="221">
        <f>ROUND(P233*H233,2)</f>
        <v>0</v>
      </c>
      <c r="BL233" s="18" t="s">
        <v>154</v>
      </c>
      <c r="BM233" s="220" t="s">
        <v>395</v>
      </c>
    </row>
    <row r="234" s="2" customFormat="1">
      <c r="A234" s="39"/>
      <c r="B234" s="40"/>
      <c r="C234" s="41"/>
      <c r="D234" s="222" t="s">
        <v>156</v>
      </c>
      <c r="E234" s="41"/>
      <c r="F234" s="223" t="s">
        <v>396</v>
      </c>
      <c r="G234" s="41"/>
      <c r="H234" s="41"/>
      <c r="I234" s="224"/>
      <c r="J234" s="224"/>
      <c r="K234" s="41"/>
      <c r="L234" s="41"/>
      <c r="M234" s="45"/>
      <c r="N234" s="225"/>
      <c r="O234" s="226"/>
      <c r="P234" s="85"/>
      <c r="Q234" s="85"/>
      <c r="R234" s="85"/>
      <c r="S234" s="85"/>
      <c r="T234" s="85"/>
      <c r="U234" s="85"/>
      <c r="V234" s="85"/>
      <c r="W234" s="85"/>
      <c r="X234" s="86"/>
      <c r="Y234" s="39"/>
      <c r="Z234" s="39"/>
      <c r="AA234" s="39"/>
      <c r="AB234" s="39"/>
      <c r="AC234" s="39"/>
      <c r="AD234" s="39"/>
      <c r="AE234" s="39"/>
      <c r="AT234" s="18" t="s">
        <v>156</v>
      </c>
      <c r="AU234" s="18" t="s">
        <v>86</v>
      </c>
    </row>
    <row r="235" s="2" customFormat="1">
      <c r="A235" s="39"/>
      <c r="B235" s="40"/>
      <c r="C235" s="41"/>
      <c r="D235" s="227" t="s">
        <v>158</v>
      </c>
      <c r="E235" s="41"/>
      <c r="F235" s="228" t="s">
        <v>397</v>
      </c>
      <c r="G235" s="41"/>
      <c r="H235" s="41"/>
      <c r="I235" s="224"/>
      <c r="J235" s="224"/>
      <c r="K235" s="41"/>
      <c r="L235" s="41"/>
      <c r="M235" s="45"/>
      <c r="N235" s="225"/>
      <c r="O235" s="226"/>
      <c r="P235" s="85"/>
      <c r="Q235" s="85"/>
      <c r="R235" s="85"/>
      <c r="S235" s="85"/>
      <c r="T235" s="85"/>
      <c r="U235" s="85"/>
      <c r="V235" s="85"/>
      <c r="W235" s="85"/>
      <c r="X235" s="86"/>
      <c r="Y235" s="39"/>
      <c r="Z235" s="39"/>
      <c r="AA235" s="39"/>
      <c r="AB235" s="39"/>
      <c r="AC235" s="39"/>
      <c r="AD235" s="39"/>
      <c r="AE235" s="39"/>
      <c r="AT235" s="18" t="s">
        <v>158</v>
      </c>
      <c r="AU235" s="18" t="s">
        <v>86</v>
      </c>
    </row>
    <row r="236" s="13" customFormat="1">
      <c r="A236" s="13"/>
      <c r="B236" s="229"/>
      <c r="C236" s="230"/>
      <c r="D236" s="222" t="s">
        <v>160</v>
      </c>
      <c r="E236" s="231" t="s">
        <v>20</v>
      </c>
      <c r="F236" s="232" t="s">
        <v>398</v>
      </c>
      <c r="G236" s="230"/>
      <c r="H236" s="233">
        <v>56</v>
      </c>
      <c r="I236" s="234"/>
      <c r="J236" s="234"/>
      <c r="K236" s="230"/>
      <c r="L236" s="230"/>
      <c r="M236" s="235"/>
      <c r="N236" s="236"/>
      <c r="O236" s="237"/>
      <c r="P236" s="237"/>
      <c r="Q236" s="237"/>
      <c r="R236" s="237"/>
      <c r="S236" s="237"/>
      <c r="T236" s="237"/>
      <c r="U236" s="237"/>
      <c r="V236" s="237"/>
      <c r="W236" s="237"/>
      <c r="X236" s="238"/>
      <c r="Y236" s="13"/>
      <c r="Z236" s="13"/>
      <c r="AA236" s="13"/>
      <c r="AB236" s="13"/>
      <c r="AC236" s="13"/>
      <c r="AD236" s="13"/>
      <c r="AE236" s="13"/>
      <c r="AT236" s="239" t="s">
        <v>160</v>
      </c>
      <c r="AU236" s="239" t="s">
        <v>86</v>
      </c>
      <c r="AV236" s="13" t="s">
        <v>86</v>
      </c>
      <c r="AW236" s="13" t="s">
        <v>5</v>
      </c>
      <c r="AX236" s="13" t="s">
        <v>84</v>
      </c>
      <c r="AY236" s="239" t="s">
        <v>147</v>
      </c>
    </row>
    <row r="237" s="2" customFormat="1" ht="37.8" customHeight="1">
      <c r="A237" s="39"/>
      <c r="B237" s="40"/>
      <c r="C237" s="208" t="s">
        <v>399</v>
      </c>
      <c r="D237" s="208" t="s">
        <v>149</v>
      </c>
      <c r="E237" s="209" t="s">
        <v>400</v>
      </c>
      <c r="F237" s="210" t="s">
        <v>401</v>
      </c>
      <c r="G237" s="211" t="s">
        <v>271</v>
      </c>
      <c r="H237" s="212">
        <v>750</v>
      </c>
      <c r="I237" s="213"/>
      <c r="J237" s="213"/>
      <c r="K237" s="214">
        <f>ROUND(P237*H237,2)</f>
        <v>0</v>
      </c>
      <c r="L237" s="210" t="s">
        <v>153</v>
      </c>
      <c r="M237" s="45"/>
      <c r="N237" s="215" t="s">
        <v>20</v>
      </c>
      <c r="O237" s="216" t="s">
        <v>45</v>
      </c>
      <c r="P237" s="217">
        <f>I237+J237</f>
        <v>0</v>
      </c>
      <c r="Q237" s="217">
        <f>ROUND(I237*H237,2)</f>
        <v>0</v>
      </c>
      <c r="R237" s="217">
        <f>ROUND(J237*H237,2)</f>
        <v>0</v>
      </c>
      <c r="S237" s="85"/>
      <c r="T237" s="218">
        <f>S237*H237</f>
        <v>0</v>
      </c>
      <c r="U237" s="218">
        <v>0</v>
      </c>
      <c r="V237" s="218">
        <f>U237*H237</f>
        <v>0</v>
      </c>
      <c r="W237" s="218">
        <v>0</v>
      </c>
      <c r="X237" s="219">
        <f>W237*H237</f>
        <v>0</v>
      </c>
      <c r="Y237" s="39"/>
      <c r="Z237" s="39"/>
      <c r="AA237" s="39"/>
      <c r="AB237" s="39"/>
      <c r="AC237" s="39"/>
      <c r="AD237" s="39"/>
      <c r="AE237" s="39"/>
      <c r="AR237" s="220" t="s">
        <v>154</v>
      </c>
      <c r="AT237" s="220" t="s">
        <v>149</v>
      </c>
      <c r="AU237" s="220" t="s">
        <v>86</v>
      </c>
      <c r="AY237" s="18" t="s">
        <v>147</v>
      </c>
      <c r="BE237" s="221">
        <f>IF(O237="základní",K237,0)</f>
        <v>0</v>
      </c>
      <c r="BF237" s="221">
        <f>IF(O237="snížená",K237,0)</f>
        <v>0</v>
      </c>
      <c r="BG237" s="221">
        <f>IF(O237="zákl. přenesená",K237,0)</f>
        <v>0</v>
      </c>
      <c r="BH237" s="221">
        <f>IF(O237="sníž. přenesená",K237,0)</f>
        <v>0</v>
      </c>
      <c r="BI237" s="221">
        <f>IF(O237="nulová",K237,0)</f>
        <v>0</v>
      </c>
      <c r="BJ237" s="18" t="s">
        <v>84</v>
      </c>
      <c r="BK237" s="221">
        <f>ROUND(P237*H237,2)</f>
        <v>0</v>
      </c>
      <c r="BL237" s="18" t="s">
        <v>154</v>
      </c>
      <c r="BM237" s="220" t="s">
        <v>402</v>
      </c>
    </row>
    <row r="238" s="2" customFormat="1">
      <c r="A238" s="39"/>
      <c r="B238" s="40"/>
      <c r="C238" s="41"/>
      <c r="D238" s="222" t="s">
        <v>156</v>
      </c>
      <c r="E238" s="41"/>
      <c r="F238" s="223" t="s">
        <v>403</v>
      </c>
      <c r="G238" s="41"/>
      <c r="H238" s="41"/>
      <c r="I238" s="224"/>
      <c r="J238" s="224"/>
      <c r="K238" s="41"/>
      <c r="L238" s="41"/>
      <c r="M238" s="45"/>
      <c r="N238" s="225"/>
      <c r="O238" s="226"/>
      <c r="P238" s="85"/>
      <c r="Q238" s="85"/>
      <c r="R238" s="85"/>
      <c r="S238" s="85"/>
      <c r="T238" s="85"/>
      <c r="U238" s="85"/>
      <c r="V238" s="85"/>
      <c r="W238" s="85"/>
      <c r="X238" s="86"/>
      <c r="Y238" s="39"/>
      <c r="Z238" s="39"/>
      <c r="AA238" s="39"/>
      <c r="AB238" s="39"/>
      <c r="AC238" s="39"/>
      <c r="AD238" s="39"/>
      <c r="AE238" s="39"/>
      <c r="AT238" s="18" t="s">
        <v>156</v>
      </c>
      <c r="AU238" s="18" t="s">
        <v>86</v>
      </c>
    </row>
    <row r="239" s="2" customFormat="1">
      <c r="A239" s="39"/>
      <c r="B239" s="40"/>
      <c r="C239" s="41"/>
      <c r="D239" s="227" t="s">
        <v>158</v>
      </c>
      <c r="E239" s="41"/>
      <c r="F239" s="228" t="s">
        <v>404</v>
      </c>
      <c r="G239" s="41"/>
      <c r="H239" s="41"/>
      <c r="I239" s="224"/>
      <c r="J239" s="224"/>
      <c r="K239" s="41"/>
      <c r="L239" s="41"/>
      <c r="M239" s="45"/>
      <c r="N239" s="225"/>
      <c r="O239" s="226"/>
      <c r="P239" s="85"/>
      <c r="Q239" s="85"/>
      <c r="R239" s="85"/>
      <c r="S239" s="85"/>
      <c r="T239" s="85"/>
      <c r="U239" s="85"/>
      <c r="V239" s="85"/>
      <c r="W239" s="85"/>
      <c r="X239" s="86"/>
      <c r="Y239" s="39"/>
      <c r="Z239" s="39"/>
      <c r="AA239" s="39"/>
      <c r="AB239" s="39"/>
      <c r="AC239" s="39"/>
      <c r="AD239" s="39"/>
      <c r="AE239" s="39"/>
      <c r="AT239" s="18" t="s">
        <v>158</v>
      </c>
      <c r="AU239" s="18" t="s">
        <v>86</v>
      </c>
    </row>
    <row r="240" s="2" customFormat="1">
      <c r="A240" s="39"/>
      <c r="B240" s="40"/>
      <c r="C240" s="41"/>
      <c r="D240" s="222" t="s">
        <v>183</v>
      </c>
      <c r="E240" s="41"/>
      <c r="F240" s="251" t="s">
        <v>405</v>
      </c>
      <c r="G240" s="41"/>
      <c r="H240" s="41"/>
      <c r="I240" s="224"/>
      <c r="J240" s="224"/>
      <c r="K240" s="41"/>
      <c r="L240" s="41"/>
      <c r="M240" s="45"/>
      <c r="N240" s="225"/>
      <c r="O240" s="226"/>
      <c r="P240" s="85"/>
      <c r="Q240" s="85"/>
      <c r="R240" s="85"/>
      <c r="S240" s="85"/>
      <c r="T240" s="85"/>
      <c r="U240" s="85"/>
      <c r="V240" s="85"/>
      <c r="W240" s="85"/>
      <c r="X240" s="86"/>
      <c r="Y240" s="39"/>
      <c r="Z240" s="39"/>
      <c r="AA240" s="39"/>
      <c r="AB240" s="39"/>
      <c r="AC240" s="39"/>
      <c r="AD240" s="39"/>
      <c r="AE240" s="39"/>
      <c r="AT240" s="18" t="s">
        <v>183</v>
      </c>
      <c r="AU240" s="18" t="s">
        <v>86</v>
      </c>
    </row>
    <row r="241" s="2" customFormat="1" ht="37.8" customHeight="1">
      <c r="A241" s="39"/>
      <c r="B241" s="40"/>
      <c r="C241" s="208" t="s">
        <v>406</v>
      </c>
      <c r="D241" s="208" t="s">
        <v>149</v>
      </c>
      <c r="E241" s="209" t="s">
        <v>407</v>
      </c>
      <c r="F241" s="210" t="s">
        <v>408</v>
      </c>
      <c r="G241" s="211" t="s">
        <v>271</v>
      </c>
      <c r="H241" s="212">
        <v>2400</v>
      </c>
      <c r="I241" s="213"/>
      <c r="J241" s="213"/>
      <c r="K241" s="214">
        <f>ROUND(P241*H241,2)</f>
        <v>0</v>
      </c>
      <c r="L241" s="210" t="s">
        <v>153</v>
      </c>
      <c r="M241" s="45"/>
      <c r="N241" s="215" t="s">
        <v>20</v>
      </c>
      <c r="O241" s="216" t="s">
        <v>45</v>
      </c>
      <c r="P241" s="217">
        <f>I241+J241</f>
        <v>0</v>
      </c>
      <c r="Q241" s="217">
        <f>ROUND(I241*H241,2)</f>
        <v>0</v>
      </c>
      <c r="R241" s="217">
        <f>ROUND(J241*H241,2)</f>
        <v>0</v>
      </c>
      <c r="S241" s="85"/>
      <c r="T241" s="218">
        <f>S241*H241</f>
        <v>0</v>
      </c>
      <c r="U241" s="218">
        <v>0</v>
      </c>
      <c r="V241" s="218">
        <f>U241*H241</f>
        <v>0</v>
      </c>
      <c r="W241" s="218">
        <v>0</v>
      </c>
      <c r="X241" s="219">
        <f>W241*H241</f>
        <v>0</v>
      </c>
      <c r="Y241" s="39"/>
      <c r="Z241" s="39"/>
      <c r="AA241" s="39"/>
      <c r="AB241" s="39"/>
      <c r="AC241" s="39"/>
      <c r="AD241" s="39"/>
      <c r="AE241" s="39"/>
      <c r="AR241" s="220" t="s">
        <v>154</v>
      </c>
      <c r="AT241" s="220" t="s">
        <v>149</v>
      </c>
      <c r="AU241" s="220" t="s">
        <v>86</v>
      </c>
      <c r="AY241" s="18" t="s">
        <v>147</v>
      </c>
      <c r="BE241" s="221">
        <f>IF(O241="základní",K241,0)</f>
        <v>0</v>
      </c>
      <c r="BF241" s="221">
        <f>IF(O241="snížená",K241,0)</f>
        <v>0</v>
      </c>
      <c r="BG241" s="221">
        <f>IF(O241="zákl. přenesená",K241,0)</f>
        <v>0</v>
      </c>
      <c r="BH241" s="221">
        <f>IF(O241="sníž. přenesená",K241,0)</f>
        <v>0</v>
      </c>
      <c r="BI241" s="221">
        <f>IF(O241="nulová",K241,0)</f>
        <v>0</v>
      </c>
      <c r="BJ241" s="18" t="s">
        <v>84</v>
      </c>
      <c r="BK241" s="221">
        <f>ROUND(P241*H241,2)</f>
        <v>0</v>
      </c>
      <c r="BL241" s="18" t="s">
        <v>154</v>
      </c>
      <c r="BM241" s="220" t="s">
        <v>409</v>
      </c>
    </row>
    <row r="242" s="2" customFormat="1">
      <c r="A242" s="39"/>
      <c r="B242" s="40"/>
      <c r="C242" s="41"/>
      <c r="D242" s="222" t="s">
        <v>156</v>
      </c>
      <c r="E242" s="41"/>
      <c r="F242" s="223" t="s">
        <v>410</v>
      </c>
      <c r="G242" s="41"/>
      <c r="H242" s="41"/>
      <c r="I242" s="224"/>
      <c r="J242" s="224"/>
      <c r="K242" s="41"/>
      <c r="L242" s="41"/>
      <c r="M242" s="45"/>
      <c r="N242" s="225"/>
      <c r="O242" s="226"/>
      <c r="P242" s="85"/>
      <c r="Q242" s="85"/>
      <c r="R242" s="85"/>
      <c r="S242" s="85"/>
      <c r="T242" s="85"/>
      <c r="U242" s="85"/>
      <c r="V242" s="85"/>
      <c r="W242" s="85"/>
      <c r="X242" s="86"/>
      <c r="Y242" s="39"/>
      <c r="Z242" s="39"/>
      <c r="AA242" s="39"/>
      <c r="AB242" s="39"/>
      <c r="AC242" s="39"/>
      <c r="AD242" s="39"/>
      <c r="AE242" s="39"/>
      <c r="AT242" s="18" t="s">
        <v>156</v>
      </c>
      <c r="AU242" s="18" t="s">
        <v>86</v>
      </c>
    </row>
    <row r="243" s="2" customFormat="1">
      <c r="A243" s="39"/>
      <c r="B243" s="40"/>
      <c r="C243" s="41"/>
      <c r="D243" s="227" t="s">
        <v>158</v>
      </c>
      <c r="E243" s="41"/>
      <c r="F243" s="228" t="s">
        <v>411</v>
      </c>
      <c r="G243" s="41"/>
      <c r="H243" s="41"/>
      <c r="I243" s="224"/>
      <c r="J243" s="224"/>
      <c r="K243" s="41"/>
      <c r="L243" s="41"/>
      <c r="M243" s="45"/>
      <c r="N243" s="225"/>
      <c r="O243" s="226"/>
      <c r="P243" s="85"/>
      <c r="Q243" s="85"/>
      <c r="R243" s="85"/>
      <c r="S243" s="85"/>
      <c r="T243" s="85"/>
      <c r="U243" s="85"/>
      <c r="V243" s="85"/>
      <c r="W243" s="85"/>
      <c r="X243" s="86"/>
      <c r="Y243" s="39"/>
      <c r="Z243" s="39"/>
      <c r="AA243" s="39"/>
      <c r="AB243" s="39"/>
      <c r="AC243" s="39"/>
      <c r="AD243" s="39"/>
      <c r="AE243" s="39"/>
      <c r="AT243" s="18" t="s">
        <v>158</v>
      </c>
      <c r="AU243" s="18" t="s">
        <v>86</v>
      </c>
    </row>
    <row r="244" s="2" customFormat="1">
      <c r="A244" s="39"/>
      <c r="B244" s="40"/>
      <c r="C244" s="41"/>
      <c r="D244" s="222" t="s">
        <v>183</v>
      </c>
      <c r="E244" s="41"/>
      <c r="F244" s="251" t="s">
        <v>412</v>
      </c>
      <c r="G244" s="41"/>
      <c r="H244" s="41"/>
      <c r="I244" s="224"/>
      <c r="J244" s="224"/>
      <c r="K244" s="41"/>
      <c r="L244" s="41"/>
      <c r="M244" s="45"/>
      <c r="N244" s="225"/>
      <c r="O244" s="226"/>
      <c r="P244" s="85"/>
      <c r="Q244" s="85"/>
      <c r="R244" s="85"/>
      <c r="S244" s="85"/>
      <c r="T244" s="85"/>
      <c r="U244" s="85"/>
      <c r="V244" s="85"/>
      <c r="W244" s="85"/>
      <c r="X244" s="86"/>
      <c r="Y244" s="39"/>
      <c r="Z244" s="39"/>
      <c r="AA244" s="39"/>
      <c r="AB244" s="39"/>
      <c r="AC244" s="39"/>
      <c r="AD244" s="39"/>
      <c r="AE244" s="39"/>
      <c r="AT244" s="18" t="s">
        <v>183</v>
      </c>
      <c r="AU244" s="18" t="s">
        <v>86</v>
      </c>
    </row>
    <row r="245" s="13" customFormat="1">
      <c r="A245" s="13"/>
      <c r="B245" s="229"/>
      <c r="C245" s="230"/>
      <c r="D245" s="222" t="s">
        <v>160</v>
      </c>
      <c r="E245" s="231" t="s">
        <v>20</v>
      </c>
      <c r="F245" s="232" t="s">
        <v>413</v>
      </c>
      <c r="G245" s="230"/>
      <c r="H245" s="233">
        <v>2400</v>
      </c>
      <c r="I245" s="234"/>
      <c r="J245" s="234"/>
      <c r="K245" s="230"/>
      <c r="L245" s="230"/>
      <c r="M245" s="235"/>
      <c r="N245" s="236"/>
      <c r="O245" s="237"/>
      <c r="P245" s="237"/>
      <c r="Q245" s="237"/>
      <c r="R245" s="237"/>
      <c r="S245" s="237"/>
      <c r="T245" s="237"/>
      <c r="U245" s="237"/>
      <c r="V245" s="237"/>
      <c r="W245" s="237"/>
      <c r="X245" s="238"/>
      <c r="Y245" s="13"/>
      <c r="Z245" s="13"/>
      <c r="AA245" s="13"/>
      <c r="AB245" s="13"/>
      <c r="AC245" s="13"/>
      <c r="AD245" s="13"/>
      <c r="AE245" s="13"/>
      <c r="AT245" s="239" t="s">
        <v>160</v>
      </c>
      <c r="AU245" s="239" t="s">
        <v>86</v>
      </c>
      <c r="AV245" s="13" t="s">
        <v>86</v>
      </c>
      <c r="AW245" s="13" t="s">
        <v>5</v>
      </c>
      <c r="AX245" s="13" t="s">
        <v>84</v>
      </c>
      <c r="AY245" s="239" t="s">
        <v>147</v>
      </c>
    </row>
    <row r="246" s="2" customFormat="1" ht="24.15" customHeight="1">
      <c r="A246" s="39"/>
      <c r="B246" s="40"/>
      <c r="C246" s="208" t="s">
        <v>414</v>
      </c>
      <c r="D246" s="208" t="s">
        <v>149</v>
      </c>
      <c r="E246" s="209" t="s">
        <v>415</v>
      </c>
      <c r="F246" s="210" t="s">
        <v>416</v>
      </c>
      <c r="G246" s="211" t="s">
        <v>271</v>
      </c>
      <c r="H246" s="212">
        <v>750</v>
      </c>
      <c r="I246" s="213"/>
      <c r="J246" s="213"/>
      <c r="K246" s="214">
        <f>ROUND(P246*H246,2)</f>
        <v>0</v>
      </c>
      <c r="L246" s="210" t="s">
        <v>153</v>
      </c>
      <c r="M246" s="45"/>
      <c r="N246" s="215" t="s">
        <v>20</v>
      </c>
      <c r="O246" s="216" t="s">
        <v>45</v>
      </c>
      <c r="P246" s="217">
        <f>I246+J246</f>
        <v>0</v>
      </c>
      <c r="Q246" s="217">
        <f>ROUND(I246*H246,2)</f>
        <v>0</v>
      </c>
      <c r="R246" s="217">
        <f>ROUND(J246*H246,2)</f>
        <v>0</v>
      </c>
      <c r="S246" s="85"/>
      <c r="T246" s="218">
        <f>S246*H246</f>
        <v>0</v>
      </c>
      <c r="U246" s="218">
        <v>0</v>
      </c>
      <c r="V246" s="218">
        <f>U246*H246</f>
        <v>0</v>
      </c>
      <c r="W246" s="218">
        <v>0</v>
      </c>
      <c r="X246" s="219">
        <f>W246*H246</f>
        <v>0</v>
      </c>
      <c r="Y246" s="39"/>
      <c r="Z246" s="39"/>
      <c r="AA246" s="39"/>
      <c r="AB246" s="39"/>
      <c r="AC246" s="39"/>
      <c r="AD246" s="39"/>
      <c r="AE246" s="39"/>
      <c r="AR246" s="220" t="s">
        <v>154</v>
      </c>
      <c r="AT246" s="220" t="s">
        <v>149</v>
      </c>
      <c r="AU246" s="220" t="s">
        <v>86</v>
      </c>
      <c r="AY246" s="18" t="s">
        <v>147</v>
      </c>
      <c r="BE246" s="221">
        <f>IF(O246="základní",K246,0)</f>
        <v>0</v>
      </c>
      <c r="BF246" s="221">
        <f>IF(O246="snížená",K246,0)</f>
        <v>0</v>
      </c>
      <c r="BG246" s="221">
        <f>IF(O246="zákl. přenesená",K246,0)</f>
        <v>0</v>
      </c>
      <c r="BH246" s="221">
        <f>IF(O246="sníž. přenesená",K246,0)</f>
        <v>0</v>
      </c>
      <c r="BI246" s="221">
        <f>IF(O246="nulová",K246,0)</f>
        <v>0</v>
      </c>
      <c r="BJ246" s="18" t="s">
        <v>84</v>
      </c>
      <c r="BK246" s="221">
        <f>ROUND(P246*H246,2)</f>
        <v>0</v>
      </c>
      <c r="BL246" s="18" t="s">
        <v>154</v>
      </c>
      <c r="BM246" s="220" t="s">
        <v>417</v>
      </c>
    </row>
    <row r="247" s="2" customFormat="1">
      <c r="A247" s="39"/>
      <c r="B247" s="40"/>
      <c r="C247" s="41"/>
      <c r="D247" s="222" t="s">
        <v>156</v>
      </c>
      <c r="E247" s="41"/>
      <c r="F247" s="223" t="s">
        <v>418</v>
      </c>
      <c r="G247" s="41"/>
      <c r="H247" s="41"/>
      <c r="I247" s="224"/>
      <c r="J247" s="224"/>
      <c r="K247" s="41"/>
      <c r="L247" s="41"/>
      <c r="M247" s="45"/>
      <c r="N247" s="225"/>
      <c r="O247" s="226"/>
      <c r="P247" s="85"/>
      <c r="Q247" s="85"/>
      <c r="R247" s="85"/>
      <c r="S247" s="85"/>
      <c r="T247" s="85"/>
      <c r="U247" s="85"/>
      <c r="V247" s="85"/>
      <c r="W247" s="85"/>
      <c r="X247" s="86"/>
      <c r="Y247" s="39"/>
      <c r="Z247" s="39"/>
      <c r="AA247" s="39"/>
      <c r="AB247" s="39"/>
      <c r="AC247" s="39"/>
      <c r="AD247" s="39"/>
      <c r="AE247" s="39"/>
      <c r="AT247" s="18" t="s">
        <v>156</v>
      </c>
      <c r="AU247" s="18" t="s">
        <v>86</v>
      </c>
    </row>
    <row r="248" s="2" customFormat="1">
      <c r="A248" s="39"/>
      <c r="B248" s="40"/>
      <c r="C248" s="41"/>
      <c r="D248" s="227" t="s">
        <v>158</v>
      </c>
      <c r="E248" s="41"/>
      <c r="F248" s="228" t="s">
        <v>419</v>
      </c>
      <c r="G248" s="41"/>
      <c r="H248" s="41"/>
      <c r="I248" s="224"/>
      <c r="J248" s="224"/>
      <c r="K248" s="41"/>
      <c r="L248" s="41"/>
      <c r="M248" s="45"/>
      <c r="N248" s="225"/>
      <c r="O248" s="226"/>
      <c r="P248" s="85"/>
      <c r="Q248" s="85"/>
      <c r="R248" s="85"/>
      <c r="S248" s="85"/>
      <c r="T248" s="85"/>
      <c r="U248" s="85"/>
      <c r="V248" s="85"/>
      <c r="W248" s="85"/>
      <c r="X248" s="86"/>
      <c r="Y248" s="39"/>
      <c r="Z248" s="39"/>
      <c r="AA248" s="39"/>
      <c r="AB248" s="39"/>
      <c r="AC248" s="39"/>
      <c r="AD248" s="39"/>
      <c r="AE248" s="39"/>
      <c r="AT248" s="18" t="s">
        <v>158</v>
      </c>
      <c r="AU248" s="18" t="s">
        <v>86</v>
      </c>
    </row>
    <row r="249" s="2" customFormat="1">
      <c r="A249" s="39"/>
      <c r="B249" s="40"/>
      <c r="C249" s="41"/>
      <c r="D249" s="222" t="s">
        <v>183</v>
      </c>
      <c r="E249" s="41"/>
      <c r="F249" s="251" t="s">
        <v>420</v>
      </c>
      <c r="G249" s="41"/>
      <c r="H249" s="41"/>
      <c r="I249" s="224"/>
      <c r="J249" s="224"/>
      <c r="K249" s="41"/>
      <c r="L249" s="41"/>
      <c r="M249" s="45"/>
      <c r="N249" s="225"/>
      <c r="O249" s="226"/>
      <c r="P249" s="85"/>
      <c r="Q249" s="85"/>
      <c r="R249" s="85"/>
      <c r="S249" s="85"/>
      <c r="T249" s="85"/>
      <c r="U249" s="85"/>
      <c r="V249" s="85"/>
      <c r="W249" s="85"/>
      <c r="X249" s="86"/>
      <c r="Y249" s="39"/>
      <c r="Z249" s="39"/>
      <c r="AA249" s="39"/>
      <c r="AB249" s="39"/>
      <c r="AC249" s="39"/>
      <c r="AD249" s="39"/>
      <c r="AE249" s="39"/>
      <c r="AT249" s="18" t="s">
        <v>183</v>
      </c>
      <c r="AU249" s="18" t="s">
        <v>86</v>
      </c>
    </row>
    <row r="250" s="2" customFormat="1" ht="33" customHeight="1">
      <c r="A250" s="39"/>
      <c r="B250" s="40"/>
      <c r="C250" s="208" t="s">
        <v>421</v>
      </c>
      <c r="D250" s="208" t="s">
        <v>149</v>
      </c>
      <c r="E250" s="209" t="s">
        <v>422</v>
      </c>
      <c r="F250" s="210" t="s">
        <v>423</v>
      </c>
      <c r="G250" s="211" t="s">
        <v>424</v>
      </c>
      <c r="H250" s="212">
        <v>4320</v>
      </c>
      <c r="I250" s="213"/>
      <c r="J250" s="213"/>
      <c r="K250" s="214">
        <f>ROUND(P250*H250,2)</f>
        <v>0</v>
      </c>
      <c r="L250" s="210" t="s">
        <v>153</v>
      </c>
      <c r="M250" s="45"/>
      <c r="N250" s="215" t="s">
        <v>20</v>
      </c>
      <c r="O250" s="216" t="s">
        <v>45</v>
      </c>
      <c r="P250" s="217">
        <f>I250+J250</f>
        <v>0</v>
      </c>
      <c r="Q250" s="217">
        <f>ROUND(I250*H250,2)</f>
        <v>0</v>
      </c>
      <c r="R250" s="217">
        <f>ROUND(J250*H250,2)</f>
        <v>0</v>
      </c>
      <c r="S250" s="85"/>
      <c r="T250" s="218">
        <f>S250*H250</f>
        <v>0</v>
      </c>
      <c r="U250" s="218">
        <v>0</v>
      </c>
      <c r="V250" s="218">
        <f>U250*H250</f>
        <v>0</v>
      </c>
      <c r="W250" s="218">
        <v>0</v>
      </c>
      <c r="X250" s="219">
        <f>W250*H250</f>
        <v>0</v>
      </c>
      <c r="Y250" s="39"/>
      <c r="Z250" s="39"/>
      <c r="AA250" s="39"/>
      <c r="AB250" s="39"/>
      <c r="AC250" s="39"/>
      <c r="AD250" s="39"/>
      <c r="AE250" s="39"/>
      <c r="AR250" s="220" t="s">
        <v>154</v>
      </c>
      <c r="AT250" s="220" t="s">
        <v>149</v>
      </c>
      <c r="AU250" s="220" t="s">
        <v>86</v>
      </c>
      <c r="AY250" s="18" t="s">
        <v>147</v>
      </c>
      <c r="BE250" s="221">
        <f>IF(O250="základní",K250,0)</f>
        <v>0</v>
      </c>
      <c r="BF250" s="221">
        <f>IF(O250="snížená",K250,0)</f>
        <v>0</v>
      </c>
      <c r="BG250" s="221">
        <f>IF(O250="zákl. přenesená",K250,0)</f>
        <v>0</v>
      </c>
      <c r="BH250" s="221">
        <f>IF(O250="sníž. přenesená",K250,0)</f>
        <v>0</v>
      </c>
      <c r="BI250" s="221">
        <f>IF(O250="nulová",K250,0)</f>
        <v>0</v>
      </c>
      <c r="BJ250" s="18" t="s">
        <v>84</v>
      </c>
      <c r="BK250" s="221">
        <f>ROUND(P250*H250,2)</f>
        <v>0</v>
      </c>
      <c r="BL250" s="18" t="s">
        <v>154</v>
      </c>
      <c r="BM250" s="220" t="s">
        <v>425</v>
      </c>
    </row>
    <row r="251" s="2" customFormat="1">
      <c r="A251" s="39"/>
      <c r="B251" s="40"/>
      <c r="C251" s="41"/>
      <c r="D251" s="222" t="s">
        <v>156</v>
      </c>
      <c r="E251" s="41"/>
      <c r="F251" s="223" t="s">
        <v>426</v>
      </c>
      <c r="G251" s="41"/>
      <c r="H251" s="41"/>
      <c r="I251" s="224"/>
      <c r="J251" s="224"/>
      <c r="K251" s="41"/>
      <c r="L251" s="41"/>
      <c r="M251" s="45"/>
      <c r="N251" s="225"/>
      <c r="O251" s="226"/>
      <c r="P251" s="85"/>
      <c r="Q251" s="85"/>
      <c r="R251" s="85"/>
      <c r="S251" s="85"/>
      <c r="T251" s="85"/>
      <c r="U251" s="85"/>
      <c r="V251" s="85"/>
      <c r="W251" s="85"/>
      <c r="X251" s="86"/>
      <c r="Y251" s="39"/>
      <c r="Z251" s="39"/>
      <c r="AA251" s="39"/>
      <c r="AB251" s="39"/>
      <c r="AC251" s="39"/>
      <c r="AD251" s="39"/>
      <c r="AE251" s="39"/>
      <c r="AT251" s="18" t="s">
        <v>156</v>
      </c>
      <c r="AU251" s="18" t="s">
        <v>86</v>
      </c>
    </row>
    <row r="252" s="2" customFormat="1">
      <c r="A252" s="39"/>
      <c r="B252" s="40"/>
      <c r="C252" s="41"/>
      <c r="D252" s="227" t="s">
        <v>158</v>
      </c>
      <c r="E252" s="41"/>
      <c r="F252" s="228" t="s">
        <v>427</v>
      </c>
      <c r="G252" s="41"/>
      <c r="H252" s="41"/>
      <c r="I252" s="224"/>
      <c r="J252" s="224"/>
      <c r="K252" s="41"/>
      <c r="L252" s="41"/>
      <c r="M252" s="45"/>
      <c r="N252" s="225"/>
      <c r="O252" s="226"/>
      <c r="P252" s="85"/>
      <c r="Q252" s="85"/>
      <c r="R252" s="85"/>
      <c r="S252" s="85"/>
      <c r="T252" s="85"/>
      <c r="U252" s="85"/>
      <c r="V252" s="85"/>
      <c r="W252" s="85"/>
      <c r="X252" s="86"/>
      <c r="Y252" s="39"/>
      <c r="Z252" s="39"/>
      <c r="AA252" s="39"/>
      <c r="AB252" s="39"/>
      <c r="AC252" s="39"/>
      <c r="AD252" s="39"/>
      <c r="AE252" s="39"/>
      <c r="AT252" s="18" t="s">
        <v>158</v>
      </c>
      <c r="AU252" s="18" t="s">
        <v>86</v>
      </c>
    </row>
    <row r="253" s="13" customFormat="1">
      <c r="A253" s="13"/>
      <c r="B253" s="229"/>
      <c r="C253" s="230"/>
      <c r="D253" s="222" t="s">
        <v>160</v>
      </c>
      <c r="E253" s="231" t="s">
        <v>20</v>
      </c>
      <c r="F253" s="232" t="s">
        <v>428</v>
      </c>
      <c r="G253" s="230"/>
      <c r="H253" s="233">
        <v>4320</v>
      </c>
      <c r="I253" s="234"/>
      <c r="J253" s="234"/>
      <c r="K253" s="230"/>
      <c r="L253" s="230"/>
      <c r="M253" s="235"/>
      <c r="N253" s="236"/>
      <c r="O253" s="237"/>
      <c r="P253" s="237"/>
      <c r="Q253" s="237"/>
      <c r="R253" s="237"/>
      <c r="S253" s="237"/>
      <c r="T253" s="237"/>
      <c r="U253" s="237"/>
      <c r="V253" s="237"/>
      <c r="W253" s="237"/>
      <c r="X253" s="238"/>
      <c r="Y253" s="13"/>
      <c r="Z253" s="13"/>
      <c r="AA253" s="13"/>
      <c r="AB253" s="13"/>
      <c r="AC253" s="13"/>
      <c r="AD253" s="13"/>
      <c r="AE253" s="13"/>
      <c r="AT253" s="239" t="s">
        <v>160</v>
      </c>
      <c r="AU253" s="239" t="s">
        <v>86</v>
      </c>
      <c r="AV253" s="13" t="s">
        <v>86</v>
      </c>
      <c r="AW253" s="13" t="s">
        <v>5</v>
      </c>
      <c r="AX253" s="13" t="s">
        <v>84</v>
      </c>
      <c r="AY253" s="239" t="s">
        <v>147</v>
      </c>
    </row>
    <row r="254" s="2" customFormat="1">
      <c r="A254" s="39"/>
      <c r="B254" s="40"/>
      <c r="C254" s="208" t="s">
        <v>429</v>
      </c>
      <c r="D254" s="208" t="s">
        <v>149</v>
      </c>
      <c r="E254" s="209" t="s">
        <v>430</v>
      </c>
      <c r="F254" s="210" t="s">
        <v>431</v>
      </c>
      <c r="G254" s="211" t="s">
        <v>179</v>
      </c>
      <c r="H254" s="212">
        <v>82</v>
      </c>
      <c r="I254" s="213"/>
      <c r="J254" s="213"/>
      <c r="K254" s="214">
        <f>ROUND(P254*H254,2)</f>
        <v>0</v>
      </c>
      <c r="L254" s="210" t="s">
        <v>153</v>
      </c>
      <c r="M254" s="45"/>
      <c r="N254" s="215" t="s">
        <v>20</v>
      </c>
      <c r="O254" s="216" t="s">
        <v>45</v>
      </c>
      <c r="P254" s="217">
        <f>I254+J254</f>
        <v>0</v>
      </c>
      <c r="Q254" s="217">
        <f>ROUND(I254*H254,2)</f>
        <v>0</v>
      </c>
      <c r="R254" s="217">
        <f>ROUND(J254*H254,2)</f>
        <v>0</v>
      </c>
      <c r="S254" s="85"/>
      <c r="T254" s="218">
        <f>S254*H254</f>
        <v>0</v>
      </c>
      <c r="U254" s="218">
        <v>0</v>
      </c>
      <c r="V254" s="218">
        <f>U254*H254</f>
        <v>0</v>
      </c>
      <c r="W254" s="218">
        <v>0</v>
      </c>
      <c r="X254" s="219">
        <f>W254*H254</f>
        <v>0</v>
      </c>
      <c r="Y254" s="39"/>
      <c r="Z254" s="39"/>
      <c r="AA254" s="39"/>
      <c r="AB254" s="39"/>
      <c r="AC254" s="39"/>
      <c r="AD254" s="39"/>
      <c r="AE254" s="39"/>
      <c r="AR254" s="220" t="s">
        <v>154</v>
      </c>
      <c r="AT254" s="220" t="s">
        <v>149</v>
      </c>
      <c r="AU254" s="220" t="s">
        <v>86</v>
      </c>
      <c r="AY254" s="18" t="s">
        <v>147</v>
      </c>
      <c r="BE254" s="221">
        <f>IF(O254="základní",K254,0)</f>
        <v>0</v>
      </c>
      <c r="BF254" s="221">
        <f>IF(O254="snížená",K254,0)</f>
        <v>0</v>
      </c>
      <c r="BG254" s="221">
        <f>IF(O254="zákl. přenesená",K254,0)</f>
        <v>0</v>
      </c>
      <c r="BH254" s="221">
        <f>IF(O254="sníž. přenesená",K254,0)</f>
        <v>0</v>
      </c>
      <c r="BI254" s="221">
        <f>IF(O254="nulová",K254,0)</f>
        <v>0</v>
      </c>
      <c r="BJ254" s="18" t="s">
        <v>84</v>
      </c>
      <c r="BK254" s="221">
        <f>ROUND(P254*H254,2)</f>
        <v>0</v>
      </c>
      <c r="BL254" s="18" t="s">
        <v>154</v>
      </c>
      <c r="BM254" s="220" t="s">
        <v>432</v>
      </c>
    </row>
    <row r="255" s="2" customFormat="1">
      <c r="A255" s="39"/>
      <c r="B255" s="40"/>
      <c r="C255" s="41"/>
      <c r="D255" s="222" t="s">
        <v>156</v>
      </c>
      <c r="E255" s="41"/>
      <c r="F255" s="223" t="s">
        <v>433</v>
      </c>
      <c r="G255" s="41"/>
      <c r="H255" s="41"/>
      <c r="I255" s="224"/>
      <c r="J255" s="224"/>
      <c r="K255" s="41"/>
      <c r="L255" s="41"/>
      <c r="M255" s="45"/>
      <c r="N255" s="225"/>
      <c r="O255" s="226"/>
      <c r="P255" s="85"/>
      <c r="Q255" s="85"/>
      <c r="R255" s="85"/>
      <c r="S255" s="85"/>
      <c r="T255" s="85"/>
      <c r="U255" s="85"/>
      <c r="V255" s="85"/>
      <c r="W255" s="85"/>
      <c r="X255" s="86"/>
      <c r="Y255" s="39"/>
      <c r="Z255" s="39"/>
      <c r="AA255" s="39"/>
      <c r="AB255" s="39"/>
      <c r="AC255" s="39"/>
      <c r="AD255" s="39"/>
      <c r="AE255" s="39"/>
      <c r="AT255" s="18" t="s">
        <v>156</v>
      </c>
      <c r="AU255" s="18" t="s">
        <v>86</v>
      </c>
    </row>
    <row r="256" s="2" customFormat="1">
      <c r="A256" s="39"/>
      <c r="B256" s="40"/>
      <c r="C256" s="41"/>
      <c r="D256" s="227" t="s">
        <v>158</v>
      </c>
      <c r="E256" s="41"/>
      <c r="F256" s="228" t="s">
        <v>434</v>
      </c>
      <c r="G256" s="41"/>
      <c r="H256" s="41"/>
      <c r="I256" s="224"/>
      <c r="J256" s="224"/>
      <c r="K256" s="41"/>
      <c r="L256" s="41"/>
      <c r="M256" s="45"/>
      <c r="N256" s="225"/>
      <c r="O256" s="226"/>
      <c r="P256" s="85"/>
      <c r="Q256" s="85"/>
      <c r="R256" s="85"/>
      <c r="S256" s="85"/>
      <c r="T256" s="85"/>
      <c r="U256" s="85"/>
      <c r="V256" s="85"/>
      <c r="W256" s="85"/>
      <c r="X256" s="86"/>
      <c r="Y256" s="39"/>
      <c r="Z256" s="39"/>
      <c r="AA256" s="39"/>
      <c r="AB256" s="39"/>
      <c r="AC256" s="39"/>
      <c r="AD256" s="39"/>
      <c r="AE256" s="39"/>
      <c r="AT256" s="18" t="s">
        <v>158</v>
      </c>
      <c r="AU256" s="18" t="s">
        <v>86</v>
      </c>
    </row>
    <row r="257" s="2" customFormat="1">
      <c r="A257" s="39"/>
      <c r="B257" s="40"/>
      <c r="C257" s="41"/>
      <c r="D257" s="222" t="s">
        <v>183</v>
      </c>
      <c r="E257" s="41"/>
      <c r="F257" s="251" t="s">
        <v>435</v>
      </c>
      <c r="G257" s="41"/>
      <c r="H257" s="41"/>
      <c r="I257" s="224"/>
      <c r="J257" s="224"/>
      <c r="K257" s="41"/>
      <c r="L257" s="41"/>
      <c r="M257" s="45"/>
      <c r="N257" s="225"/>
      <c r="O257" s="226"/>
      <c r="P257" s="85"/>
      <c r="Q257" s="85"/>
      <c r="R257" s="85"/>
      <c r="S257" s="85"/>
      <c r="T257" s="85"/>
      <c r="U257" s="85"/>
      <c r="V257" s="85"/>
      <c r="W257" s="85"/>
      <c r="X257" s="86"/>
      <c r="Y257" s="39"/>
      <c r="Z257" s="39"/>
      <c r="AA257" s="39"/>
      <c r="AB257" s="39"/>
      <c r="AC257" s="39"/>
      <c r="AD257" s="39"/>
      <c r="AE257" s="39"/>
      <c r="AT257" s="18" t="s">
        <v>183</v>
      </c>
      <c r="AU257" s="18" t="s">
        <v>86</v>
      </c>
    </row>
    <row r="258" s="2" customFormat="1" ht="24.15" customHeight="1">
      <c r="A258" s="39"/>
      <c r="B258" s="40"/>
      <c r="C258" s="208" t="s">
        <v>436</v>
      </c>
      <c r="D258" s="208" t="s">
        <v>149</v>
      </c>
      <c r="E258" s="209" t="s">
        <v>437</v>
      </c>
      <c r="F258" s="210" t="s">
        <v>438</v>
      </c>
      <c r="G258" s="211" t="s">
        <v>179</v>
      </c>
      <c r="H258" s="212">
        <v>24</v>
      </c>
      <c r="I258" s="213"/>
      <c r="J258" s="213"/>
      <c r="K258" s="214">
        <f>ROUND(P258*H258,2)</f>
        <v>0</v>
      </c>
      <c r="L258" s="210" t="s">
        <v>153</v>
      </c>
      <c r="M258" s="45"/>
      <c r="N258" s="215" t="s">
        <v>20</v>
      </c>
      <c r="O258" s="216" t="s">
        <v>45</v>
      </c>
      <c r="P258" s="217">
        <f>I258+J258</f>
        <v>0</v>
      </c>
      <c r="Q258" s="217">
        <f>ROUND(I258*H258,2)</f>
        <v>0</v>
      </c>
      <c r="R258" s="217">
        <f>ROUND(J258*H258,2)</f>
        <v>0</v>
      </c>
      <c r="S258" s="85"/>
      <c r="T258" s="218">
        <f>S258*H258</f>
        <v>0</v>
      </c>
      <c r="U258" s="218">
        <v>0</v>
      </c>
      <c r="V258" s="218">
        <f>U258*H258</f>
        <v>0</v>
      </c>
      <c r="W258" s="218">
        <v>0</v>
      </c>
      <c r="X258" s="219">
        <f>W258*H258</f>
        <v>0</v>
      </c>
      <c r="Y258" s="39"/>
      <c r="Z258" s="39"/>
      <c r="AA258" s="39"/>
      <c r="AB258" s="39"/>
      <c r="AC258" s="39"/>
      <c r="AD258" s="39"/>
      <c r="AE258" s="39"/>
      <c r="AR258" s="220" t="s">
        <v>154</v>
      </c>
      <c r="AT258" s="220" t="s">
        <v>149</v>
      </c>
      <c r="AU258" s="220" t="s">
        <v>86</v>
      </c>
      <c r="AY258" s="18" t="s">
        <v>147</v>
      </c>
      <c r="BE258" s="221">
        <f>IF(O258="základní",K258,0)</f>
        <v>0</v>
      </c>
      <c r="BF258" s="221">
        <f>IF(O258="snížená",K258,0)</f>
        <v>0</v>
      </c>
      <c r="BG258" s="221">
        <f>IF(O258="zákl. přenesená",K258,0)</f>
        <v>0</v>
      </c>
      <c r="BH258" s="221">
        <f>IF(O258="sníž. přenesená",K258,0)</f>
        <v>0</v>
      </c>
      <c r="BI258" s="221">
        <f>IF(O258="nulová",K258,0)</f>
        <v>0</v>
      </c>
      <c r="BJ258" s="18" t="s">
        <v>84</v>
      </c>
      <c r="BK258" s="221">
        <f>ROUND(P258*H258,2)</f>
        <v>0</v>
      </c>
      <c r="BL258" s="18" t="s">
        <v>154</v>
      </c>
      <c r="BM258" s="220" t="s">
        <v>439</v>
      </c>
    </row>
    <row r="259" s="2" customFormat="1">
      <c r="A259" s="39"/>
      <c r="B259" s="40"/>
      <c r="C259" s="41"/>
      <c r="D259" s="222" t="s">
        <v>156</v>
      </c>
      <c r="E259" s="41"/>
      <c r="F259" s="223" t="s">
        <v>440</v>
      </c>
      <c r="G259" s="41"/>
      <c r="H259" s="41"/>
      <c r="I259" s="224"/>
      <c r="J259" s="224"/>
      <c r="K259" s="41"/>
      <c r="L259" s="41"/>
      <c r="M259" s="45"/>
      <c r="N259" s="225"/>
      <c r="O259" s="226"/>
      <c r="P259" s="85"/>
      <c r="Q259" s="85"/>
      <c r="R259" s="85"/>
      <c r="S259" s="85"/>
      <c r="T259" s="85"/>
      <c r="U259" s="85"/>
      <c r="V259" s="85"/>
      <c r="W259" s="85"/>
      <c r="X259" s="86"/>
      <c r="Y259" s="39"/>
      <c r="Z259" s="39"/>
      <c r="AA259" s="39"/>
      <c r="AB259" s="39"/>
      <c r="AC259" s="39"/>
      <c r="AD259" s="39"/>
      <c r="AE259" s="39"/>
      <c r="AT259" s="18" t="s">
        <v>156</v>
      </c>
      <c r="AU259" s="18" t="s">
        <v>86</v>
      </c>
    </row>
    <row r="260" s="2" customFormat="1">
      <c r="A260" s="39"/>
      <c r="B260" s="40"/>
      <c r="C260" s="41"/>
      <c r="D260" s="227" t="s">
        <v>158</v>
      </c>
      <c r="E260" s="41"/>
      <c r="F260" s="228" t="s">
        <v>441</v>
      </c>
      <c r="G260" s="41"/>
      <c r="H260" s="41"/>
      <c r="I260" s="224"/>
      <c r="J260" s="224"/>
      <c r="K260" s="41"/>
      <c r="L260" s="41"/>
      <c r="M260" s="45"/>
      <c r="N260" s="225"/>
      <c r="O260" s="226"/>
      <c r="P260" s="85"/>
      <c r="Q260" s="85"/>
      <c r="R260" s="85"/>
      <c r="S260" s="85"/>
      <c r="T260" s="85"/>
      <c r="U260" s="85"/>
      <c r="V260" s="85"/>
      <c r="W260" s="85"/>
      <c r="X260" s="86"/>
      <c r="Y260" s="39"/>
      <c r="Z260" s="39"/>
      <c r="AA260" s="39"/>
      <c r="AB260" s="39"/>
      <c r="AC260" s="39"/>
      <c r="AD260" s="39"/>
      <c r="AE260" s="39"/>
      <c r="AT260" s="18" t="s">
        <v>158</v>
      </c>
      <c r="AU260" s="18" t="s">
        <v>86</v>
      </c>
    </row>
    <row r="261" s="2" customFormat="1">
      <c r="A261" s="39"/>
      <c r="B261" s="40"/>
      <c r="C261" s="41"/>
      <c r="D261" s="222" t="s">
        <v>183</v>
      </c>
      <c r="E261" s="41"/>
      <c r="F261" s="251" t="s">
        <v>435</v>
      </c>
      <c r="G261" s="41"/>
      <c r="H261" s="41"/>
      <c r="I261" s="224"/>
      <c r="J261" s="224"/>
      <c r="K261" s="41"/>
      <c r="L261" s="41"/>
      <c r="M261" s="45"/>
      <c r="N261" s="225"/>
      <c r="O261" s="226"/>
      <c r="P261" s="85"/>
      <c r="Q261" s="85"/>
      <c r="R261" s="85"/>
      <c r="S261" s="85"/>
      <c r="T261" s="85"/>
      <c r="U261" s="85"/>
      <c r="V261" s="85"/>
      <c r="W261" s="85"/>
      <c r="X261" s="86"/>
      <c r="Y261" s="39"/>
      <c r="Z261" s="39"/>
      <c r="AA261" s="39"/>
      <c r="AB261" s="39"/>
      <c r="AC261" s="39"/>
      <c r="AD261" s="39"/>
      <c r="AE261" s="39"/>
      <c r="AT261" s="18" t="s">
        <v>183</v>
      </c>
      <c r="AU261" s="18" t="s">
        <v>86</v>
      </c>
    </row>
    <row r="262" s="2" customFormat="1" ht="24.15" customHeight="1">
      <c r="A262" s="39"/>
      <c r="B262" s="40"/>
      <c r="C262" s="208" t="s">
        <v>442</v>
      </c>
      <c r="D262" s="208" t="s">
        <v>149</v>
      </c>
      <c r="E262" s="209" t="s">
        <v>443</v>
      </c>
      <c r="F262" s="210" t="s">
        <v>444</v>
      </c>
      <c r="G262" s="211" t="s">
        <v>179</v>
      </c>
      <c r="H262" s="212">
        <v>32</v>
      </c>
      <c r="I262" s="213"/>
      <c r="J262" s="213"/>
      <c r="K262" s="214">
        <f>ROUND(P262*H262,2)</f>
        <v>0</v>
      </c>
      <c r="L262" s="210" t="s">
        <v>153</v>
      </c>
      <c r="M262" s="45"/>
      <c r="N262" s="215" t="s">
        <v>20</v>
      </c>
      <c r="O262" s="216" t="s">
        <v>45</v>
      </c>
      <c r="P262" s="217">
        <f>I262+J262</f>
        <v>0</v>
      </c>
      <c r="Q262" s="217">
        <f>ROUND(I262*H262,2)</f>
        <v>0</v>
      </c>
      <c r="R262" s="217">
        <f>ROUND(J262*H262,2)</f>
        <v>0</v>
      </c>
      <c r="S262" s="85"/>
      <c r="T262" s="218">
        <f>S262*H262</f>
        <v>0</v>
      </c>
      <c r="U262" s="218">
        <v>0</v>
      </c>
      <c r="V262" s="218">
        <f>U262*H262</f>
        <v>0</v>
      </c>
      <c r="W262" s="218">
        <v>0</v>
      </c>
      <c r="X262" s="219">
        <f>W262*H262</f>
        <v>0</v>
      </c>
      <c r="Y262" s="39"/>
      <c r="Z262" s="39"/>
      <c r="AA262" s="39"/>
      <c r="AB262" s="39"/>
      <c r="AC262" s="39"/>
      <c r="AD262" s="39"/>
      <c r="AE262" s="39"/>
      <c r="AR262" s="220" t="s">
        <v>154</v>
      </c>
      <c r="AT262" s="220" t="s">
        <v>149</v>
      </c>
      <c r="AU262" s="220" t="s">
        <v>86</v>
      </c>
      <c r="AY262" s="18" t="s">
        <v>147</v>
      </c>
      <c r="BE262" s="221">
        <f>IF(O262="základní",K262,0)</f>
        <v>0</v>
      </c>
      <c r="BF262" s="221">
        <f>IF(O262="snížená",K262,0)</f>
        <v>0</v>
      </c>
      <c r="BG262" s="221">
        <f>IF(O262="zákl. přenesená",K262,0)</f>
        <v>0</v>
      </c>
      <c r="BH262" s="221">
        <f>IF(O262="sníž. přenesená",K262,0)</f>
        <v>0</v>
      </c>
      <c r="BI262" s="221">
        <f>IF(O262="nulová",K262,0)</f>
        <v>0</v>
      </c>
      <c r="BJ262" s="18" t="s">
        <v>84</v>
      </c>
      <c r="BK262" s="221">
        <f>ROUND(P262*H262,2)</f>
        <v>0</v>
      </c>
      <c r="BL262" s="18" t="s">
        <v>154</v>
      </c>
      <c r="BM262" s="220" t="s">
        <v>445</v>
      </c>
    </row>
    <row r="263" s="2" customFormat="1">
      <c r="A263" s="39"/>
      <c r="B263" s="40"/>
      <c r="C263" s="41"/>
      <c r="D263" s="222" t="s">
        <v>156</v>
      </c>
      <c r="E263" s="41"/>
      <c r="F263" s="223" t="s">
        <v>446</v>
      </c>
      <c r="G263" s="41"/>
      <c r="H263" s="41"/>
      <c r="I263" s="224"/>
      <c r="J263" s="224"/>
      <c r="K263" s="41"/>
      <c r="L263" s="41"/>
      <c r="M263" s="45"/>
      <c r="N263" s="225"/>
      <c r="O263" s="226"/>
      <c r="P263" s="85"/>
      <c r="Q263" s="85"/>
      <c r="R263" s="85"/>
      <c r="S263" s="85"/>
      <c r="T263" s="85"/>
      <c r="U263" s="85"/>
      <c r="V263" s="85"/>
      <c r="W263" s="85"/>
      <c r="X263" s="86"/>
      <c r="Y263" s="39"/>
      <c r="Z263" s="39"/>
      <c r="AA263" s="39"/>
      <c r="AB263" s="39"/>
      <c r="AC263" s="39"/>
      <c r="AD263" s="39"/>
      <c r="AE263" s="39"/>
      <c r="AT263" s="18" t="s">
        <v>156</v>
      </c>
      <c r="AU263" s="18" t="s">
        <v>86</v>
      </c>
    </row>
    <row r="264" s="2" customFormat="1">
      <c r="A264" s="39"/>
      <c r="B264" s="40"/>
      <c r="C264" s="41"/>
      <c r="D264" s="227" t="s">
        <v>158</v>
      </c>
      <c r="E264" s="41"/>
      <c r="F264" s="228" t="s">
        <v>447</v>
      </c>
      <c r="G264" s="41"/>
      <c r="H264" s="41"/>
      <c r="I264" s="224"/>
      <c r="J264" s="224"/>
      <c r="K264" s="41"/>
      <c r="L264" s="41"/>
      <c r="M264" s="45"/>
      <c r="N264" s="225"/>
      <c r="O264" s="226"/>
      <c r="P264" s="85"/>
      <c r="Q264" s="85"/>
      <c r="R264" s="85"/>
      <c r="S264" s="85"/>
      <c r="T264" s="85"/>
      <c r="U264" s="85"/>
      <c r="V264" s="85"/>
      <c r="W264" s="85"/>
      <c r="X264" s="86"/>
      <c r="Y264" s="39"/>
      <c r="Z264" s="39"/>
      <c r="AA264" s="39"/>
      <c r="AB264" s="39"/>
      <c r="AC264" s="39"/>
      <c r="AD264" s="39"/>
      <c r="AE264" s="39"/>
      <c r="AT264" s="18" t="s">
        <v>158</v>
      </c>
      <c r="AU264" s="18" t="s">
        <v>86</v>
      </c>
    </row>
    <row r="265" s="2" customFormat="1">
      <c r="A265" s="39"/>
      <c r="B265" s="40"/>
      <c r="C265" s="41"/>
      <c r="D265" s="222" t="s">
        <v>183</v>
      </c>
      <c r="E265" s="41"/>
      <c r="F265" s="251" t="s">
        <v>435</v>
      </c>
      <c r="G265" s="41"/>
      <c r="H265" s="41"/>
      <c r="I265" s="224"/>
      <c r="J265" s="224"/>
      <c r="K265" s="41"/>
      <c r="L265" s="41"/>
      <c r="M265" s="45"/>
      <c r="N265" s="225"/>
      <c r="O265" s="226"/>
      <c r="P265" s="85"/>
      <c r="Q265" s="85"/>
      <c r="R265" s="85"/>
      <c r="S265" s="85"/>
      <c r="T265" s="85"/>
      <c r="U265" s="85"/>
      <c r="V265" s="85"/>
      <c r="W265" s="85"/>
      <c r="X265" s="86"/>
      <c r="Y265" s="39"/>
      <c r="Z265" s="39"/>
      <c r="AA265" s="39"/>
      <c r="AB265" s="39"/>
      <c r="AC265" s="39"/>
      <c r="AD265" s="39"/>
      <c r="AE265" s="39"/>
      <c r="AT265" s="18" t="s">
        <v>183</v>
      </c>
      <c r="AU265" s="18" t="s">
        <v>86</v>
      </c>
    </row>
    <row r="266" s="2" customFormat="1" ht="24.15" customHeight="1">
      <c r="A266" s="39"/>
      <c r="B266" s="40"/>
      <c r="C266" s="208" t="s">
        <v>448</v>
      </c>
      <c r="D266" s="208" t="s">
        <v>149</v>
      </c>
      <c r="E266" s="209" t="s">
        <v>449</v>
      </c>
      <c r="F266" s="210" t="s">
        <v>450</v>
      </c>
      <c r="G266" s="211" t="s">
        <v>179</v>
      </c>
      <c r="H266" s="212">
        <v>12</v>
      </c>
      <c r="I266" s="213"/>
      <c r="J266" s="213"/>
      <c r="K266" s="214">
        <f>ROUND(P266*H266,2)</f>
        <v>0</v>
      </c>
      <c r="L266" s="210" t="s">
        <v>153</v>
      </c>
      <c r="M266" s="45"/>
      <c r="N266" s="215" t="s">
        <v>20</v>
      </c>
      <c r="O266" s="216" t="s">
        <v>45</v>
      </c>
      <c r="P266" s="217">
        <f>I266+J266</f>
        <v>0</v>
      </c>
      <c r="Q266" s="217">
        <f>ROUND(I266*H266,2)</f>
        <v>0</v>
      </c>
      <c r="R266" s="217">
        <f>ROUND(J266*H266,2)</f>
        <v>0</v>
      </c>
      <c r="S266" s="85"/>
      <c r="T266" s="218">
        <f>S266*H266</f>
        <v>0</v>
      </c>
      <c r="U266" s="218">
        <v>0</v>
      </c>
      <c r="V266" s="218">
        <f>U266*H266</f>
        <v>0</v>
      </c>
      <c r="W266" s="218">
        <v>0</v>
      </c>
      <c r="X266" s="219">
        <f>W266*H266</f>
        <v>0</v>
      </c>
      <c r="Y266" s="39"/>
      <c r="Z266" s="39"/>
      <c r="AA266" s="39"/>
      <c r="AB266" s="39"/>
      <c r="AC266" s="39"/>
      <c r="AD266" s="39"/>
      <c r="AE266" s="39"/>
      <c r="AR266" s="220" t="s">
        <v>154</v>
      </c>
      <c r="AT266" s="220" t="s">
        <v>149</v>
      </c>
      <c r="AU266" s="220" t="s">
        <v>86</v>
      </c>
      <c r="AY266" s="18" t="s">
        <v>147</v>
      </c>
      <c r="BE266" s="221">
        <f>IF(O266="základní",K266,0)</f>
        <v>0</v>
      </c>
      <c r="BF266" s="221">
        <f>IF(O266="snížená",K266,0)</f>
        <v>0</v>
      </c>
      <c r="BG266" s="221">
        <f>IF(O266="zákl. přenesená",K266,0)</f>
        <v>0</v>
      </c>
      <c r="BH266" s="221">
        <f>IF(O266="sníž. přenesená",K266,0)</f>
        <v>0</v>
      </c>
      <c r="BI266" s="221">
        <f>IF(O266="nulová",K266,0)</f>
        <v>0</v>
      </c>
      <c r="BJ266" s="18" t="s">
        <v>84</v>
      </c>
      <c r="BK266" s="221">
        <f>ROUND(P266*H266,2)</f>
        <v>0</v>
      </c>
      <c r="BL266" s="18" t="s">
        <v>154</v>
      </c>
      <c r="BM266" s="220" t="s">
        <v>451</v>
      </c>
    </row>
    <row r="267" s="2" customFormat="1">
      <c r="A267" s="39"/>
      <c r="B267" s="40"/>
      <c r="C267" s="41"/>
      <c r="D267" s="222" t="s">
        <v>156</v>
      </c>
      <c r="E267" s="41"/>
      <c r="F267" s="223" t="s">
        <v>452</v>
      </c>
      <c r="G267" s="41"/>
      <c r="H267" s="41"/>
      <c r="I267" s="224"/>
      <c r="J267" s="224"/>
      <c r="K267" s="41"/>
      <c r="L267" s="41"/>
      <c r="M267" s="45"/>
      <c r="N267" s="225"/>
      <c r="O267" s="226"/>
      <c r="P267" s="85"/>
      <c r="Q267" s="85"/>
      <c r="R267" s="85"/>
      <c r="S267" s="85"/>
      <c r="T267" s="85"/>
      <c r="U267" s="85"/>
      <c r="V267" s="85"/>
      <c r="W267" s="85"/>
      <c r="X267" s="86"/>
      <c r="Y267" s="39"/>
      <c r="Z267" s="39"/>
      <c r="AA267" s="39"/>
      <c r="AB267" s="39"/>
      <c r="AC267" s="39"/>
      <c r="AD267" s="39"/>
      <c r="AE267" s="39"/>
      <c r="AT267" s="18" t="s">
        <v>156</v>
      </c>
      <c r="AU267" s="18" t="s">
        <v>86</v>
      </c>
    </row>
    <row r="268" s="2" customFormat="1">
      <c r="A268" s="39"/>
      <c r="B268" s="40"/>
      <c r="C268" s="41"/>
      <c r="D268" s="227" t="s">
        <v>158</v>
      </c>
      <c r="E268" s="41"/>
      <c r="F268" s="228" t="s">
        <v>453</v>
      </c>
      <c r="G268" s="41"/>
      <c r="H268" s="41"/>
      <c r="I268" s="224"/>
      <c r="J268" s="224"/>
      <c r="K268" s="41"/>
      <c r="L268" s="41"/>
      <c r="M268" s="45"/>
      <c r="N268" s="225"/>
      <c r="O268" s="226"/>
      <c r="P268" s="85"/>
      <c r="Q268" s="85"/>
      <c r="R268" s="85"/>
      <c r="S268" s="85"/>
      <c r="T268" s="85"/>
      <c r="U268" s="85"/>
      <c r="V268" s="85"/>
      <c r="W268" s="85"/>
      <c r="X268" s="86"/>
      <c r="Y268" s="39"/>
      <c r="Z268" s="39"/>
      <c r="AA268" s="39"/>
      <c r="AB268" s="39"/>
      <c r="AC268" s="39"/>
      <c r="AD268" s="39"/>
      <c r="AE268" s="39"/>
      <c r="AT268" s="18" t="s">
        <v>158</v>
      </c>
      <c r="AU268" s="18" t="s">
        <v>86</v>
      </c>
    </row>
    <row r="269" s="2" customFormat="1">
      <c r="A269" s="39"/>
      <c r="B269" s="40"/>
      <c r="C269" s="41"/>
      <c r="D269" s="222" t="s">
        <v>183</v>
      </c>
      <c r="E269" s="41"/>
      <c r="F269" s="251" t="s">
        <v>435</v>
      </c>
      <c r="G269" s="41"/>
      <c r="H269" s="41"/>
      <c r="I269" s="224"/>
      <c r="J269" s="224"/>
      <c r="K269" s="41"/>
      <c r="L269" s="41"/>
      <c r="M269" s="45"/>
      <c r="N269" s="225"/>
      <c r="O269" s="226"/>
      <c r="P269" s="85"/>
      <c r="Q269" s="85"/>
      <c r="R269" s="85"/>
      <c r="S269" s="85"/>
      <c r="T269" s="85"/>
      <c r="U269" s="85"/>
      <c r="V269" s="85"/>
      <c r="W269" s="85"/>
      <c r="X269" s="86"/>
      <c r="Y269" s="39"/>
      <c r="Z269" s="39"/>
      <c r="AA269" s="39"/>
      <c r="AB269" s="39"/>
      <c r="AC269" s="39"/>
      <c r="AD269" s="39"/>
      <c r="AE269" s="39"/>
      <c r="AT269" s="18" t="s">
        <v>183</v>
      </c>
      <c r="AU269" s="18" t="s">
        <v>86</v>
      </c>
    </row>
    <row r="270" s="2" customFormat="1" ht="24.15" customHeight="1">
      <c r="A270" s="39"/>
      <c r="B270" s="40"/>
      <c r="C270" s="208" t="s">
        <v>454</v>
      </c>
      <c r="D270" s="208" t="s">
        <v>149</v>
      </c>
      <c r="E270" s="209" t="s">
        <v>455</v>
      </c>
      <c r="F270" s="210" t="s">
        <v>456</v>
      </c>
      <c r="G270" s="211" t="s">
        <v>179</v>
      </c>
      <c r="H270" s="212">
        <v>2</v>
      </c>
      <c r="I270" s="213"/>
      <c r="J270" s="213"/>
      <c r="K270" s="214">
        <f>ROUND(P270*H270,2)</f>
        <v>0</v>
      </c>
      <c r="L270" s="210" t="s">
        <v>153</v>
      </c>
      <c r="M270" s="45"/>
      <c r="N270" s="215" t="s">
        <v>20</v>
      </c>
      <c r="O270" s="216" t="s">
        <v>45</v>
      </c>
      <c r="P270" s="217">
        <f>I270+J270</f>
        <v>0</v>
      </c>
      <c r="Q270" s="217">
        <f>ROUND(I270*H270,2)</f>
        <v>0</v>
      </c>
      <c r="R270" s="217">
        <f>ROUND(J270*H270,2)</f>
        <v>0</v>
      </c>
      <c r="S270" s="85"/>
      <c r="T270" s="218">
        <f>S270*H270</f>
        <v>0</v>
      </c>
      <c r="U270" s="218">
        <v>0</v>
      </c>
      <c r="V270" s="218">
        <f>U270*H270</f>
        <v>0</v>
      </c>
      <c r="W270" s="218">
        <v>0</v>
      </c>
      <c r="X270" s="219">
        <f>W270*H270</f>
        <v>0</v>
      </c>
      <c r="Y270" s="39"/>
      <c r="Z270" s="39"/>
      <c r="AA270" s="39"/>
      <c r="AB270" s="39"/>
      <c r="AC270" s="39"/>
      <c r="AD270" s="39"/>
      <c r="AE270" s="39"/>
      <c r="AR270" s="220" t="s">
        <v>154</v>
      </c>
      <c r="AT270" s="220" t="s">
        <v>149</v>
      </c>
      <c r="AU270" s="220" t="s">
        <v>86</v>
      </c>
      <c r="AY270" s="18" t="s">
        <v>147</v>
      </c>
      <c r="BE270" s="221">
        <f>IF(O270="základní",K270,0)</f>
        <v>0</v>
      </c>
      <c r="BF270" s="221">
        <f>IF(O270="snížená",K270,0)</f>
        <v>0</v>
      </c>
      <c r="BG270" s="221">
        <f>IF(O270="zákl. přenesená",K270,0)</f>
        <v>0</v>
      </c>
      <c r="BH270" s="221">
        <f>IF(O270="sníž. přenesená",K270,0)</f>
        <v>0</v>
      </c>
      <c r="BI270" s="221">
        <f>IF(O270="nulová",K270,0)</f>
        <v>0</v>
      </c>
      <c r="BJ270" s="18" t="s">
        <v>84</v>
      </c>
      <c r="BK270" s="221">
        <f>ROUND(P270*H270,2)</f>
        <v>0</v>
      </c>
      <c r="BL270" s="18" t="s">
        <v>154</v>
      </c>
      <c r="BM270" s="220" t="s">
        <v>457</v>
      </c>
    </row>
    <row r="271" s="2" customFormat="1">
      <c r="A271" s="39"/>
      <c r="B271" s="40"/>
      <c r="C271" s="41"/>
      <c r="D271" s="222" t="s">
        <v>156</v>
      </c>
      <c r="E271" s="41"/>
      <c r="F271" s="223" t="s">
        <v>458</v>
      </c>
      <c r="G271" s="41"/>
      <c r="H271" s="41"/>
      <c r="I271" s="224"/>
      <c r="J271" s="224"/>
      <c r="K271" s="41"/>
      <c r="L271" s="41"/>
      <c r="M271" s="45"/>
      <c r="N271" s="225"/>
      <c r="O271" s="226"/>
      <c r="P271" s="85"/>
      <c r="Q271" s="85"/>
      <c r="R271" s="85"/>
      <c r="S271" s="85"/>
      <c r="T271" s="85"/>
      <c r="U271" s="85"/>
      <c r="V271" s="85"/>
      <c r="W271" s="85"/>
      <c r="X271" s="86"/>
      <c r="Y271" s="39"/>
      <c r="Z271" s="39"/>
      <c r="AA271" s="39"/>
      <c r="AB271" s="39"/>
      <c r="AC271" s="39"/>
      <c r="AD271" s="39"/>
      <c r="AE271" s="39"/>
      <c r="AT271" s="18" t="s">
        <v>156</v>
      </c>
      <c r="AU271" s="18" t="s">
        <v>86</v>
      </c>
    </row>
    <row r="272" s="2" customFormat="1">
      <c r="A272" s="39"/>
      <c r="B272" s="40"/>
      <c r="C272" s="41"/>
      <c r="D272" s="227" t="s">
        <v>158</v>
      </c>
      <c r="E272" s="41"/>
      <c r="F272" s="228" t="s">
        <v>459</v>
      </c>
      <c r="G272" s="41"/>
      <c r="H272" s="41"/>
      <c r="I272" s="224"/>
      <c r="J272" s="224"/>
      <c r="K272" s="41"/>
      <c r="L272" s="41"/>
      <c r="M272" s="45"/>
      <c r="N272" s="225"/>
      <c r="O272" s="226"/>
      <c r="P272" s="85"/>
      <c r="Q272" s="85"/>
      <c r="R272" s="85"/>
      <c r="S272" s="85"/>
      <c r="T272" s="85"/>
      <c r="U272" s="85"/>
      <c r="V272" s="85"/>
      <c r="W272" s="85"/>
      <c r="X272" s="86"/>
      <c r="Y272" s="39"/>
      <c r="Z272" s="39"/>
      <c r="AA272" s="39"/>
      <c r="AB272" s="39"/>
      <c r="AC272" s="39"/>
      <c r="AD272" s="39"/>
      <c r="AE272" s="39"/>
      <c r="AT272" s="18" t="s">
        <v>158</v>
      </c>
      <c r="AU272" s="18" t="s">
        <v>86</v>
      </c>
    </row>
    <row r="273" s="2" customFormat="1">
      <c r="A273" s="39"/>
      <c r="B273" s="40"/>
      <c r="C273" s="41"/>
      <c r="D273" s="222" t="s">
        <v>183</v>
      </c>
      <c r="E273" s="41"/>
      <c r="F273" s="251" t="s">
        <v>435</v>
      </c>
      <c r="G273" s="41"/>
      <c r="H273" s="41"/>
      <c r="I273" s="224"/>
      <c r="J273" s="224"/>
      <c r="K273" s="41"/>
      <c r="L273" s="41"/>
      <c r="M273" s="45"/>
      <c r="N273" s="225"/>
      <c r="O273" s="226"/>
      <c r="P273" s="85"/>
      <c r="Q273" s="85"/>
      <c r="R273" s="85"/>
      <c r="S273" s="85"/>
      <c r="T273" s="85"/>
      <c r="U273" s="85"/>
      <c r="V273" s="85"/>
      <c r="W273" s="85"/>
      <c r="X273" s="86"/>
      <c r="Y273" s="39"/>
      <c r="Z273" s="39"/>
      <c r="AA273" s="39"/>
      <c r="AB273" s="39"/>
      <c r="AC273" s="39"/>
      <c r="AD273" s="39"/>
      <c r="AE273" s="39"/>
      <c r="AT273" s="18" t="s">
        <v>183</v>
      </c>
      <c r="AU273" s="18" t="s">
        <v>86</v>
      </c>
    </row>
    <row r="274" s="2" customFormat="1" ht="24.15" customHeight="1">
      <c r="A274" s="39"/>
      <c r="B274" s="40"/>
      <c r="C274" s="208" t="s">
        <v>460</v>
      </c>
      <c r="D274" s="208" t="s">
        <v>149</v>
      </c>
      <c r="E274" s="209" t="s">
        <v>461</v>
      </c>
      <c r="F274" s="210" t="s">
        <v>462</v>
      </c>
      <c r="G274" s="211" t="s">
        <v>179</v>
      </c>
      <c r="H274" s="212">
        <v>4</v>
      </c>
      <c r="I274" s="213"/>
      <c r="J274" s="213"/>
      <c r="K274" s="214">
        <f>ROUND(P274*H274,2)</f>
        <v>0</v>
      </c>
      <c r="L274" s="210" t="s">
        <v>153</v>
      </c>
      <c r="M274" s="45"/>
      <c r="N274" s="215" t="s">
        <v>20</v>
      </c>
      <c r="O274" s="216" t="s">
        <v>45</v>
      </c>
      <c r="P274" s="217">
        <f>I274+J274</f>
        <v>0</v>
      </c>
      <c r="Q274" s="217">
        <f>ROUND(I274*H274,2)</f>
        <v>0</v>
      </c>
      <c r="R274" s="217">
        <f>ROUND(J274*H274,2)</f>
        <v>0</v>
      </c>
      <c r="S274" s="85"/>
      <c r="T274" s="218">
        <f>S274*H274</f>
        <v>0</v>
      </c>
      <c r="U274" s="218">
        <v>0</v>
      </c>
      <c r="V274" s="218">
        <f>U274*H274</f>
        <v>0</v>
      </c>
      <c r="W274" s="218">
        <v>0</v>
      </c>
      <c r="X274" s="219">
        <f>W274*H274</f>
        <v>0</v>
      </c>
      <c r="Y274" s="39"/>
      <c r="Z274" s="39"/>
      <c r="AA274" s="39"/>
      <c r="AB274" s="39"/>
      <c r="AC274" s="39"/>
      <c r="AD274" s="39"/>
      <c r="AE274" s="39"/>
      <c r="AR274" s="220" t="s">
        <v>154</v>
      </c>
      <c r="AT274" s="220" t="s">
        <v>149</v>
      </c>
      <c r="AU274" s="220" t="s">
        <v>86</v>
      </c>
      <c r="AY274" s="18" t="s">
        <v>147</v>
      </c>
      <c r="BE274" s="221">
        <f>IF(O274="základní",K274,0)</f>
        <v>0</v>
      </c>
      <c r="BF274" s="221">
        <f>IF(O274="snížená",K274,0)</f>
        <v>0</v>
      </c>
      <c r="BG274" s="221">
        <f>IF(O274="zákl. přenesená",K274,0)</f>
        <v>0</v>
      </c>
      <c r="BH274" s="221">
        <f>IF(O274="sníž. přenesená",K274,0)</f>
        <v>0</v>
      </c>
      <c r="BI274" s="221">
        <f>IF(O274="nulová",K274,0)</f>
        <v>0</v>
      </c>
      <c r="BJ274" s="18" t="s">
        <v>84</v>
      </c>
      <c r="BK274" s="221">
        <f>ROUND(P274*H274,2)</f>
        <v>0</v>
      </c>
      <c r="BL274" s="18" t="s">
        <v>154</v>
      </c>
      <c r="BM274" s="220" t="s">
        <v>463</v>
      </c>
    </row>
    <row r="275" s="2" customFormat="1">
      <c r="A275" s="39"/>
      <c r="B275" s="40"/>
      <c r="C275" s="41"/>
      <c r="D275" s="222" t="s">
        <v>156</v>
      </c>
      <c r="E275" s="41"/>
      <c r="F275" s="223" t="s">
        <v>464</v>
      </c>
      <c r="G275" s="41"/>
      <c r="H275" s="41"/>
      <c r="I275" s="224"/>
      <c r="J275" s="224"/>
      <c r="K275" s="41"/>
      <c r="L275" s="41"/>
      <c r="M275" s="45"/>
      <c r="N275" s="225"/>
      <c r="O275" s="226"/>
      <c r="P275" s="85"/>
      <c r="Q275" s="85"/>
      <c r="R275" s="85"/>
      <c r="S275" s="85"/>
      <c r="T275" s="85"/>
      <c r="U275" s="85"/>
      <c r="V275" s="85"/>
      <c r="W275" s="85"/>
      <c r="X275" s="86"/>
      <c r="Y275" s="39"/>
      <c r="Z275" s="39"/>
      <c r="AA275" s="39"/>
      <c r="AB275" s="39"/>
      <c r="AC275" s="39"/>
      <c r="AD275" s="39"/>
      <c r="AE275" s="39"/>
      <c r="AT275" s="18" t="s">
        <v>156</v>
      </c>
      <c r="AU275" s="18" t="s">
        <v>86</v>
      </c>
    </row>
    <row r="276" s="2" customFormat="1">
      <c r="A276" s="39"/>
      <c r="B276" s="40"/>
      <c r="C276" s="41"/>
      <c r="D276" s="227" t="s">
        <v>158</v>
      </c>
      <c r="E276" s="41"/>
      <c r="F276" s="228" t="s">
        <v>465</v>
      </c>
      <c r="G276" s="41"/>
      <c r="H276" s="41"/>
      <c r="I276" s="224"/>
      <c r="J276" s="224"/>
      <c r="K276" s="41"/>
      <c r="L276" s="41"/>
      <c r="M276" s="45"/>
      <c r="N276" s="225"/>
      <c r="O276" s="226"/>
      <c r="P276" s="85"/>
      <c r="Q276" s="85"/>
      <c r="R276" s="85"/>
      <c r="S276" s="85"/>
      <c r="T276" s="85"/>
      <c r="U276" s="85"/>
      <c r="V276" s="85"/>
      <c r="W276" s="85"/>
      <c r="X276" s="86"/>
      <c r="Y276" s="39"/>
      <c r="Z276" s="39"/>
      <c r="AA276" s="39"/>
      <c r="AB276" s="39"/>
      <c r="AC276" s="39"/>
      <c r="AD276" s="39"/>
      <c r="AE276" s="39"/>
      <c r="AT276" s="18" t="s">
        <v>158</v>
      </c>
      <c r="AU276" s="18" t="s">
        <v>86</v>
      </c>
    </row>
    <row r="277" s="2" customFormat="1">
      <c r="A277" s="39"/>
      <c r="B277" s="40"/>
      <c r="C277" s="41"/>
      <c r="D277" s="222" t="s">
        <v>183</v>
      </c>
      <c r="E277" s="41"/>
      <c r="F277" s="251" t="s">
        <v>435</v>
      </c>
      <c r="G277" s="41"/>
      <c r="H277" s="41"/>
      <c r="I277" s="224"/>
      <c r="J277" s="224"/>
      <c r="K277" s="41"/>
      <c r="L277" s="41"/>
      <c r="M277" s="45"/>
      <c r="N277" s="225"/>
      <c r="O277" s="226"/>
      <c r="P277" s="85"/>
      <c r="Q277" s="85"/>
      <c r="R277" s="85"/>
      <c r="S277" s="85"/>
      <c r="T277" s="85"/>
      <c r="U277" s="85"/>
      <c r="V277" s="85"/>
      <c r="W277" s="85"/>
      <c r="X277" s="86"/>
      <c r="Y277" s="39"/>
      <c r="Z277" s="39"/>
      <c r="AA277" s="39"/>
      <c r="AB277" s="39"/>
      <c r="AC277" s="39"/>
      <c r="AD277" s="39"/>
      <c r="AE277" s="39"/>
      <c r="AT277" s="18" t="s">
        <v>183</v>
      </c>
      <c r="AU277" s="18" t="s">
        <v>86</v>
      </c>
    </row>
    <row r="278" s="2" customFormat="1" ht="24.15" customHeight="1">
      <c r="A278" s="39"/>
      <c r="B278" s="40"/>
      <c r="C278" s="208" t="s">
        <v>466</v>
      </c>
      <c r="D278" s="208" t="s">
        <v>149</v>
      </c>
      <c r="E278" s="209" t="s">
        <v>467</v>
      </c>
      <c r="F278" s="210" t="s">
        <v>468</v>
      </c>
      <c r="G278" s="211" t="s">
        <v>173</v>
      </c>
      <c r="H278" s="212">
        <v>9630</v>
      </c>
      <c r="I278" s="213"/>
      <c r="J278" s="213"/>
      <c r="K278" s="214">
        <f>ROUND(P278*H278,2)</f>
        <v>0</v>
      </c>
      <c r="L278" s="210" t="s">
        <v>153</v>
      </c>
      <c r="M278" s="45"/>
      <c r="N278" s="215" t="s">
        <v>20</v>
      </c>
      <c r="O278" s="216" t="s">
        <v>45</v>
      </c>
      <c r="P278" s="217">
        <f>I278+J278</f>
        <v>0</v>
      </c>
      <c r="Q278" s="217">
        <f>ROUND(I278*H278,2)</f>
        <v>0</v>
      </c>
      <c r="R278" s="217">
        <f>ROUND(J278*H278,2)</f>
        <v>0</v>
      </c>
      <c r="S278" s="85"/>
      <c r="T278" s="218">
        <f>S278*H278</f>
        <v>0</v>
      </c>
      <c r="U278" s="218">
        <v>0</v>
      </c>
      <c r="V278" s="218">
        <f>U278*H278</f>
        <v>0</v>
      </c>
      <c r="W278" s="218">
        <v>0</v>
      </c>
      <c r="X278" s="219">
        <f>W278*H278</f>
        <v>0</v>
      </c>
      <c r="Y278" s="39"/>
      <c r="Z278" s="39"/>
      <c r="AA278" s="39"/>
      <c r="AB278" s="39"/>
      <c r="AC278" s="39"/>
      <c r="AD278" s="39"/>
      <c r="AE278" s="39"/>
      <c r="AR278" s="220" t="s">
        <v>154</v>
      </c>
      <c r="AT278" s="220" t="s">
        <v>149</v>
      </c>
      <c r="AU278" s="220" t="s">
        <v>86</v>
      </c>
      <c r="AY278" s="18" t="s">
        <v>147</v>
      </c>
      <c r="BE278" s="221">
        <f>IF(O278="základní",K278,0)</f>
        <v>0</v>
      </c>
      <c r="BF278" s="221">
        <f>IF(O278="snížená",K278,0)</f>
        <v>0</v>
      </c>
      <c r="BG278" s="221">
        <f>IF(O278="zákl. přenesená",K278,0)</f>
        <v>0</v>
      </c>
      <c r="BH278" s="221">
        <f>IF(O278="sníž. přenesená",K278,0)</f>
        <v>0</v>
      </c>
      <c r="BI278" s="221">
        <f>IF(O278="nulová",K278,0)</f>
        <v>0</v>
      </c>
      <c r="BJ278" s="18" t="s">
        <v>84</v>
      </c>
      <c r="BK278" s="221">
        <f>ROUND(P278*H278,2)</f>
        <v>0</v>
      </c>
      <c r="BL278" s="18" t="s">
        <v>154</v>
      </c>
      <c r="BM278" s="220" t="s">
        <v>469</v>
      </c>
    </row>
    <row r="279" s="2" customFormat="1">
      <c r="A279" s="39"/>
      <c r="B279" s="40"/>
      <c r="C279" s="41"/>
      <c r="D279" s="222" t="s">
        <v>156</v>
      </c>
      <c r="E279" s="41"/>
      <c r="F279" s="223" t="s">
        <v>470</v>
      </c>
      <c r="G279" s="41"/>
      <c r="H279" s="41"/>
      <c r="I279" s="224"/>
      <c r="J279" s="224"/>
      <c r="K279" s="41"/>
      <c r="L279" s="41"/>
      <c r="M279" s="45"/>
      <c r="N279" s="225"/>
      <c r="O279" s="226"/>
      <c r="P279" s="85"/>
      <c r="Q279" s="85"/>
      <c r="R279" s="85"/>
      <c r="S279" s="85"/>
      <c r="T279" s="85"/>
      <c r="U279" s="85"/>
      <c r="V279" s="85"/>
      <c r="W279" s="85"/>
      <c r="X279" s="86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86</v>
      </c>
    </row>
    <row r="280" s="2" customFormat="1">
      <c r="A280" s="39"/>
      <c r="B280" s="40"/>
      <c r="C280" s="41"/>
      <c r="D280" s="227" t="s">
        <v>158</v>
      </c>
      <c r="E280" s="41"/>
      <c r="F280" s="228" t="s">
        <v>471</v>
      </c>
      <c r="G280" s="41"/>
      <c r="H280" s="41"/>
      <c r="I280" s="224"/>
      <c r="J280" s="224"/>
      <c r="K280" s="41"/>
      <c r="L280" s="41"/>
      <c r="M280" s="45"/>
      <c r="N280" s="225"/>
      <c r="O280" s="226"/>
      <c r="P280" s="85"/>
      <c r="Q280" s="85"/>
      <c r="R280" s="85"/>
      <c r="S280" s="85"/>
      <c r="T280" s="85"/>
      <c r="U280" s="85"/>
      <c r="V280" s="85"/>
      <c r="W280" s="85"/>
      <c r="X280" s="86"/>
      <c r="Y280" s="39"/>
      <c r="Z280" s="39"/>
      <c r="AA280" s="39"/>
      <c r="AB280" s="39"/>
      <c r="AC280" s="39"/>
      <c r="AD280" s="39"/>
      <c r="AE280" s="39"/>
      <c r="AT280" s="18" t="s">
        <v>158</v>
      </c>
      <c r="AU280" s="18" t="s">
        <v>86</v>
      </c>
    </row>
    <row r="281" s="13" customFormat="1">
      <c r="A281" s="13"/>
      <c r="B281" s="229"/>
      <c r="C281" s="230"/>
      <c r="D281" s="222" t="s">
        <v>160</v>
      </c>
      <c r="E281" s="231" t="s">
        <v>20</v>
      </c>
      <c r="F281" s="232" t="s">
        <v>472</v>
      </c>
      <c r="G281" s="230"/>
      <c r="H281" s="233">
        <v>9630</v>
      </c>
      <c r="I281" s="234"/>
      <c r="J281" s="234"/>
      <c r="K281" s="230"/>
      <c r="L281" s="230"/>
      <c r="M281" s="235"/>
      <c r="N281" s="236"/>
      <c r="O281" s="237"/>
      <c r="P281" s="237"/>
      <c r="Q281" s="237"/>
      <c r="R281" s="237"/>
      <c r="S281" s="237"/>
      <c r="T281" s="237"/>
      <c r="U281" s="237"/>
      <c r="V281" s="237"/>
      <c r="W281" s="237"/>
      <c r="X281" s="238"/>
      <c r="Y281" s="13"/>
      <c r="Z281" s="13"/>
      <c r="AA281" s="13"/>
      <c r="AB281" s="13"/>
      <c r="AC281" s="13"/>
      <c r="AD281" s="13"/>
      <c r="AE281" s="13"/>
      <c r="AT281" s="239" t="s">
        <v>160</v>
      </c>
      <c r="AU281" s="239" t="s">
        <v>86</v>
      </c>
      <c r="AV281" s="13" t="s">
        <v>86</v>
      </c>
      <c r="AW281" s="13" t="s">
        <v>5</v>
      </c>
      <c r="AX281" s="13" t="s">
        <v>84</v>
      </c>
      <c r="AY281" s="239" t="s">
        <v>147</v>
      </c>
    </row>
    <row r="282" s="2" customFormat="1" ht="24.15" customHeight="1">
      <c r="A282" s="39"/>
      <c r="B282" s="40"/>
      <c r="C282" s="208" t="s">
        <v>473</v>
      </c>
      <c r="D282" s="208" t="s">
        <v>149</v>
      </c>
      <c r="E282" s="209" t="s">
        <v>474</v>
      </c>
      <c r="F282" s="210" t="s">
        <v>475</v>
      </c>
      <c r="G282" s="211" t="s">
        <v>179</v>
      </c>
      <c r="H282" s="212">
        <v>30</v>
      </c>
      <c r="I282" s="213"/>
      <c r="J282" s="213"/>
      <c r="K282" s="214">
        <f>ROUND(P282*H282,2)</f>
        <v>0</v>
      </c>
      <c r="L282" s="210" t="s">
        <v>153</v>
      </c>
      <c r="M282" s="45"/>
      <c r="N282" s="215" t="s">
        <v>20</v>
      </c>
      <c r="O282" s="216" t="s">
        <v>45</v>
      </c>
      <c r="P282" s="217">
        <f>I282+J282</f>
        <v>0</v>
      </c>
      <c r="Q282" s="217">
        <f>ROUND(I282*H282,2)</f>
        <v>0</v>
      </c>
      <c r="R282" s="217">
        <f>ROUND(J282*H282,2)</f>
        <v>0</v>
      </c>
      <c r="S282" s="85"/>
      <c r="T282" s="218">
        <f>S282*H282</f>
        <v>0</v>
      </c>
      <c r="U282" s="218">
        <v>0.021350000000000001</v>
      </c>
      <c r="V282" s="218">
        <f>U282*H282</f>
        <v>0.64050000000000007</v>
      </c>
      <c r="W282" s="218">
        <v>0</v>
      </c>
      <c r="X282" s="219">
        <f>W282*H282</f>
        <v>0</v>
      </c>
      <c r="Y282" s="39"/>
      <c r="Z282" s="39"/>
      <c r="AA282" s="39"/>
      <c r="AB282" s="39"/>
      <c r="AC282" s="39"/>
      <c r="AD282" s="39"/>
      <c r="AE282" s="39"/>
      <c r="AR282" s="220" t="s">
        <v>154</v>
      </c>
      <c r="AT282" s="220" t="s">
        <v>149</v>
      </c>
      <c r="AU282" s="220" t="s">
        <v>86</v>
      </c>
      <c r="AY282" s="18" t="s">
        <v>147</v>
      </c>
      <c r="BE282" s="221">
        <f>IF(O282="základní",K282,0)</f>
        <v>0</v>
      </c>
      <c r="BF282" s="221">
        <f>IF(O282="snížená",K282,0)</f>
        <v>0</v>
      </c>
      <c r="BG282" s="221">
        <f>IF(O282="zákl. přenesená",K282,0)</f>
        <v>0</v>
      </c>
      <c r="BH282" s="221">
        <f>IF(O282="sníž. přenesená",K282,0)</f>
        <v>0</v>
      </c>
      <c r="BI282" s="221">
        <f>IF(O282="nulová",K282,0)</f>
        <v>0</v>
      </c>
      <c r="BJ282" s="18" t="s">
        <v>84</v>
      </c>
      <c r="BK282" s="221">
        <f>ROUND(P282*H282,2)</f>
        <v>0</v>
      </c>
      <c r="BL282" s="18" t="s">
        <v>154</v>
      </c>
      <c r="BM282" s="220" t="s">
        <v>476</v>
      </c>
    </row>
    <row r="283" s="2" customFormat="1">
      <c r="A283" s="39"/>
      <c r="B283" s="40"/>
      <c r="C283" s="41"/>
      <c r="D283" s="222" t="s">
        <v>156</v>
      </c>
      <c r="E283" s="41"/>
      <c r="F283" s="223" t="s">
        <v>477</v>
      </c>
      <c r="G283" s="41"/>
      <c r="H283" s="41"/>
      <c r="I283" s="224"/>
      <c r="J283" s="224"/>
      <c r="K283" s="41"/>
      <c r="L283" s="41"/>
      <c r="M283" s="45"/>
      <c r="N283" s="225"/>
      <c r="O283" s="226"/>
      <c r="P283" s="85"/>
      <c r="Q283" s="85"/>
      <c r="R283" s="85"/>
      <c r="S283" s="85"/>
      <c r="T283" s="85"/>
      <c r="U283" s="85"/>
      <c r="V283" s="85"/>
      <c r="W283" s="85"/>
      <c r="X283" s="86"/>
      <c r="Y283" s="39"/>
      <c r="Z283" s="39"/>
      <c r="AA283" s="39"/>
      <c r="AB283" s="39"/>
      <c r="AC283" s="39"/>
      <c r="AD283" s="39"/>
      <c r="AE283" s="39"/>
      <c r="AT283" s="18" t="s">
        <v>156</v>
      </c>
      <c r="AU283" s="18" t="s">
        <v>86</v>
      </c>
    </row>
    <row r="284" s="2" customFormat="1">
      <c r="A284" s="39"/>
      <c r="B284" s="40"/>
      <c r="C284" s="41"/>
      <c r="D284" s="227" t="s">
        <v>158</v>
      </c>
      <c r="E284" s="41"/>
      <c r="F284" s="228" t="s">
        <v>478</v>
      </c>
      <c r="G284" s="41"/>
      <c r="H284" s="41"/>
      <c r="I284" s="224"/>
      <c r="J284" s="224"/>
      <c r="K284" s="41"/>
      <c r="L284" s="41"/>
      <c r="M284" s="45"/>
      <c r="N284" s="225"/>
      <c r="O284" s="226"/>
      <c r="P284" s="85"/>
      <c r="Q284" s="85"/>
      <c r="R284" s="85"/>
      <c r="S284" s="85"/>
      <c r="T284" s="85"/>
      <c r="U284" s="85"/>
      <c r="V284" s="85"/>
      <c r="W284" s="85"/>
      <c r="X284" s="86"/>
      <c r="Y284" s="39"/>
      <c r="Z284" s="39"/>
      <c r="AA284" s="39"/>
      <c r="AB284" s="39"/>
      <c r="AC284" s="39"/>
      <c r="AD284" s="39"/>
      <c r="AE284" s="39"/>
      <c r="AT284" s="18" t="s">
        <v>158</v>
      </c>
      <c r="AU284" s="18" t="s">
        <v>86</v>
      </c>
    </row>
    <row r="285" s="2" customFormat="1" ht="24.15" customHeight="1">
      <c r="A285" s="39"/>
      <c r="B285" s="40"/>
      <c r="C285" s="208" t="s">
        <v>479</v>
      </c>
      <c r="D285" s="208" t="s">
        <v>149</v>
      </c>
      <c r="E285" s="209" t="s">
        <v>480</v>
      </c>
      <c r="F285" s="210" t="s">
        <v>481</v>
      </c>
      <c r="G285" s="211" t="s">
        <v>179</v>
      </c>
      <c r="H285" s="212">
        <v>20</v>
      </c>
      <c r="I285" s="213"/>
      <c r="J285" s="213"/>
      <c r="K285" s="214">
        <f>ROUND(P285*H285,2)</f>
        <v>0</v>
      </c>
      <c r="L285" s="210" t="s">
        <v>153</v>
      </c>
      <c r="M285" s="45"/>
      <c r="N285" s="215" t="s">
        <v>20</v>
      </c>
      <c r="O285" s="216" t="s">
        <v>45</v>
      </c>
      <c r="P285" s="217">
        <f>I285+J285</f>
        <v>0</v>
      </c>
      <c r="Q285" s="217">
        <f>ROUND(I285*H285,2)</f>
        <v>0</v>
      </c>
      <c r="R285" s="217">
        <f>ROUND(J285*H285,2)</f>
        <v>0</v>
      </c>
      <c r="S285" s="85"/>
      <c r="T285" s="218">
        <f>S285*H285</f>
        <v>0</v>
      </c>
      <c r="U285" s="218">
        <v>0.02989</v>
      </c>
      <c r="V285" s="218">
        <f>U285*H285</f>
        <v>0.5978</v>
      </c>
      <c r="W285" s="218">
        <v>0</v>
      </c>
      <c r="X285" s="219">
        <f>W285*H285</f>
        <v>0</v>
      </c>
      <c r="Y285" s="39"/>
      <c r="Z285" s="39"/>
      <c r="AA285" s="39"/>
      <c r="AB285" s="39"/>
      <c r="AC285" s="39"/>
      <c r="AD285" s="39"/>
      <c r="AE285" s="39"/>
      <c r="AR285" s="220" t="s">
        <v>154</v>
      </c>
      <c r="AT285" s="220" t="s">
        <v>149</v>
      </c>
      <c r="AU285" s="220" t="s">
        <v>86</v>
      </c>
      <c r="AY285" s="18" t="s">
        <v>147</v>
      </c>
      <c r="BE285" s="221">
        <f>IF(O285="základní",K285,0)</f>
        <v>0</v>
      </c>
      <c r="BF285" s="221">
        <f>IF(O285="snížená",K285,0)</f>
        <v>0</v>
      </c>
      <c r="BG285" s="221">
        <f>IF(O285="zákl. přenesená",K285,0)</f>
        <v>0</v>
      </c>
      <c r="BH285" s="221">
        <f>IF(O285="sníž. přenesená",K285,0)</f>
        <v>0</v>
      </c>
      <c r="BI285" s="221">
        <f>IF(O285="nulová",K285,0)</f>
        <v>0</v>
      </c>
      <c r="BJ285" s="18" t="s">
        <v>84</v>
      </c>
      <c r="BK285" s="221">
        <f>ROUND(P285*H285,2)</f>
        <v>0</v>
      </c>
      <c r="BL285" s="18" t="s">
        <v>154</v>
      </c>
      <c r="BM285" s="220" t="s">
        <v>482</v>
      </c>
    </row>
    <row r="286" s="2" customFormat="1">
      <c r="A286" s="39"/>
      <c r="B286" s="40"/>
      <c r="C286" s="41"/>
      <c r="D286" s="222" t="s">
        <v>156</v>
      </c>
      <c r="E286" s="41"/>
      <c r="F286" s="223" t="s">
        <v>483</v>
      </c>
      <c r="G286" s="41"/>
      <c r="H286" s="41"/>
      <c r="I286" s="224"/>
      <c r="J286" s="224"/>
      <c r="K286" s="41"/>
      <c r="L286" s="41"/>
      <c r="M286" s="45"/>
      <c r="N286" s="225"/>
      <c r="O286" s="226"/>
      <c r="P286" s="85"/>
      <c r="Q286" s="85"/>
      <c r="R286" s="85"/>
      <c r="S286" s="85"/>
      <c r="T286" s="85"/>
      <c r="U286" s="85"/>
      <c r="V286" s="85"/>
      <c r="W286" s="85"/>
      <c r="X286" s="86"/>
      <c r="Y286" s="39"/>
      <c r="Z286" s="39"/>
      <c r="AA286" s="39"/>
      <c r="AB286" s="39"/>
      <c r="AC286" s="39"/>
      <c r="AD286" s="39"/>
      <c r="AE286" s="39"/>
      <c r="AT286" s="18" t="s">
        <v>156</v>
      </c>
      <c r="AU286" s="18" t="s">
        <v>86</v>
      </c>
    </row>
    <row r="287" s="2" customFormat="1">
      <c r="A287" s="39"/>
      <c r="B287" s="40"/>
      <c r="C287" s="41"/>
      <c r="D287" s="227" t="s">
        <v>158</v>
      </c>
      <c r="E287" s="41"/>
      <c r="F287" s="228" t="s">
        <v>484</v>
      </c>
      <c r="G287" s="41"/>
      <c r="H287" s="41"/>
      <c r="I287" s="224"/>
      <c r="J287" s="224"/>
      <c r="K287" s="41"/>
      <c r="L287" s="41"/>
      <c r="M287" s="45"/>
      <c r="N287" s="225"/>
      <c r="O287" s="226"/>
      <c r="P287" s="85"/>
      <c r="Q287" s="85"/>
      <c r="R287" s="85"/>
      <c r="S287" s="85"/>
      <c r="T287" s="85"/>
      <c r="U287" s="85"/>
      <c r="V287" s="85"/>
      <c r="W287" s="85"/>
      <c r="X287" s="86"/>
      <c r="Y287" s="39"/>
      <c r="Z287" s="39"/>
      <c r="AA287" s="39"/>
      <c r="AB287" s="39"/>
      <c r="AC287" s="39"/>
      <c r="AD287" s="39"/>
      <c r="AE287" s="39"/>
      <c r="AT287" s="18" t="s">
        <v>158</v>
      </c>
      <c r="AU287" s="18" t="s">
        <v>86</v>
      </c>
    </row>
    <row r="288" s="2" customFormat="1" ht="24.15" customHeight="1">
      <c r="A288" s="39"/>
      <c r="B288" s="40"/>
      <c r="C288" s="208" t="s">
        <v>485</v>
      </c>
      <c r="D288" s="208" t="s">
        <v>149</v>
      </c>
      <c r="E288" s="209" t="s">
        <v>486</v>
      </c>
      <c r="F288" s="210" t="s">
        <v>487</v>
      </c>
      <c r="G288" s="211" t="s">
        <v>179</v>
      </c>
      <c r="H288" s="212">
        <v>10</v>
      </c>
      <c r="I288" s="213"/>
      <c r="J288" s="213"/>
      <c r="K288" s="214">
        <f>ROUND(P288*H288,2)</f>
        <v>0</v>
      </c>
      <c r="L288" s="210" t="s">
        <v>153</v>
      </c>
      <c r="M288" s="45"/>
      <c r="N288" s="215" t="s">
        <v>20</v>
      </c>
      <c r="O288" s="216" t="s">
        <v>45</v>
      </c>
      <c r="P288" s="217">
        <f>I288+J288</f>
        <v>0</v>
      </c>
      <c r="Q288" s="217">
        <f>ROUND(I288*H288,2)</f>
        <v>0</v>
      </c>
      <c r="R288" s="217">
        <f>ROUND(J288*H288,2)</f>
        <v>0</v>
      </c>
      <c r="S288" s="85"/>
      <c r="T288" s="218">
        <f>S288*H288</f>
        <v>0</v>
      </c>
      <c r="U288" s="218">
        <v>0.038429999999999999</v>
      </c>
      <c r="V288" s="218">
        <f>U288*H288</f>
        <v>0.38429999999999997</v>
      </c>
      <c r="W288" s="218">
        <v>0</v>
      </c>
      <c r="X288" s="219">
        <f>W288*H288</f>
        <v>0</v>
      </c>
      <c r="Y288" s="39"/>
      <c r="Z288" s="39"/>
      <c r="AA288" s="39"/>
      <c r="AB288" s="39"/>
      <c r="AC288" s="39"/>
      <c r="AD288" s="39"/>
      <c r="AE288" s="39"/>
      <c r="AR288" s="220" t="s">
        <v>154</v>
      </c>
      <c r="AT288" s="220" t="s">
        <v>149</v>
      </c>
      <c r="AU288" s="220" t="s">
        <v>86</v>
      </c>
      <c r="AY288" s="18" t="s">
        <v>147</v>
      </c>
      <c r="BE288" s="221">
        <f>IF(O288="základní",K288,0)</f>
        <v>0</v>
      </c>
      <c r="BF288" s="221">
        <f>IF(O288="snížená",K288,0)</f>
        <v>0</v>
      </c>
      <c r="BG288" s="221">
        <f>IF(O288="zákl. přenesená",K288,0)</f>
        <v>0</v>
      </c>
      <c r="BH288" s="221">
        <f>IF(O288="sníž. přenesená",K288,0)</f>
        <v>0</v>
      </c>
      <c r="BI288" s="221">
        <f>IF(O288="nulová",K288,0)</f>
        <v>0</v>
      </c>
      <c r="BJ288" s="18" t="s">
        <v>84</v>
      </c>
      <c r="BK288" s="221">
        <f>ROUND(P288*H288,2)</f>
        <v>0</v>
      </c>
      <c r="BL288" s="18" t="s">
        <v>154</v>
      </c>
      <c r="BM288" s="220" t="s">
        <v>488</v>
      </c>
    </row>
    <row r="289" s="2" customFormat="1">
      <c r="A289" s="39"/>
      <c r="B289" s="40"/>
      <c r="C289" s="41"/>
      <c r="D289" s="222" t="s">
        <v>156</v>
      </c>
      <c r="E289" s="41"/>
      <c r="F289" s="223" t="s">
        <v>489</v>
      </c>
      <c r="G289" s="41"/>
      <c r="H289" s="41"/>
      <c r="I289" s="224"/>
      <c r="J289" s="224"/>
      <c r="K289" s="41"/>
      <c r="L289" s="41"/>
      <c r="M289" s="45"/>
      <c r="N289" s="225"/>
      <c r="O289" s="226"/>
      <c r="P289" s="85"/>
      <c r="Q289" s="85"/>
      <c r="R289" s="85"/>
      <c r="S289" s="85"/>
      <c r="T289" s="85"/>
      <c r="U289" s="85"/>
      <c r="V289" s="85"/>
      <c r="W289" s="85"/>
      <c r="X289" s="86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86</v>
      </c>
    </row>
    <row r="290" s="2" customFormat="1">
      <c r="A290" s="39"/>
      <c r="B290" s="40"/>
      <c r="C290" s="41"/>
      <c r="D290" s="227" t="s">
        <v>158</v>
      </c>
      <c r="E290" s="41"/>
      <c r="F290" s="228" t="s">
        <v>490</v>
      </c>
      <c r="G290" s="41"/>
      <c r="H290" s="41"/>
      <c r="I290" s="224"/>
      <c r="J290" s="224"/>
      <c r="K290" s="41"/>
      <c r="L290" s="41"/>
      <c r="M290" s="45"/>
      <c r="N290" s="225"/>
      <c r="O290" s="226"/>
      <c r="P290" s="85"/>
      <c r="Q290" s="85"/>
      <c r="R290" s="85"/>
      <c r="S290" s="85"/>
      <c r="T290" s="85"/>
      <c r="U290" s="85"/>
      <c r="V290" s="85"/>
      <c r="W290" s="85"/>
      <c r="X290" s="86"/>
      <c r="Y290" s="39"/>
      <c r="Z290" s="39"/>
      <c r="AA290" s="39"/>
      <c r="AB290" s="39"/>
      <c r="AC290" s="39"/>
      <c r="AD290" s="39"/>
      <c r="AE290" s="39"/>
      <c r="AT290" s="18" t="s">
        <v>158</v>
      </c>
      <c r="AU290" s="18" t="s">
        <v>86</v>
      </c>
    </row>
    <row r="291" s="2" customFormat="1" ht="24.15" customHeight="1">
      <c r="A291" s="39"/>
      <c r="B291" s="40"/>
      <c r="C291" s="208" t="s">
        <v>491</v>
      </c>
      <c r="D291" s="208" t="s">
        <v>149</v>
      </c>
      <c r="E291" s="209" t="s">
        <v>492</v>
      </c>
      <c r="F291" s="210" t="s">
        <v>493</v>
      </c>
      <c r="G291" s="211" t="s">
        <v>152</v>
      </c>
      <c r="H291" s="212">
        <v>2.0600000000000001</v>
      </c>
      <c r="I291" s="213"/>
      <c r="J291" s="213"/>
      <c r="K291" s="214">
        <f>ROUND(P291*H291,2)</f>
        <v>0</v>
      </c>
      <c r="L291" s="210" t="s">
        <v>153</v>
      </c>
      <c r="M291" s="45"/>
      <c r="N291" s="215" t="s">
        <v>20</v>
      </c>
      <c r="O291" s="216" t="s">
        <v>45</v>
      </c>
      <c r="P291" s="217">
        <f>I291+J291</f>
        <v>0</v>
      </c>
      <c r="Q291" s="217">
        <f>ROUND(I291*H291,2)</f>
        <v>0</v>
      </c>
      <c r="R291" s="217">
        <f>ROUND(J291*H291,2)</f>
        <v>0</v>
      </c>
      <c r="S291" s="85"/>
      <c r="T291" s="218">
        <f>S291*H291</f>
        <v>0</v>
      </c>
      <c r="U291" s="218">
        <v>0</v>
      </c>
      <c r="V291" s="218">
        <f>U291*H291</f>
        <v>0</v>
      </c>
      <c r="W291" s="218">
        <v>0</v>
      </c>
      <c r="X291" s="219">
        <f>W291*H291</f>
        <v>0</v>
      </c>
      <c r="Y291" s="39"/>
      <c r="Z291" s="39"/>
      <c r="AA291" s="39"/>
      <c r="AB291" s="39"/>
      <c r="AC291" s="39"/>
      <c r="AD291" s="39"/>
      <c r="AE291" s="39"/>
      <c r="AR291" s="220" t="s">
        <v>154</v>
      </c>
      <c r="AT291" s="220" t="s">
        <v>149</v>
      </c>
      <c r="AU291" s="220" t="s">
        <v>86</v>
      </c>
      <c r="AY291" s="18" t="s">
        <v>147</v>
      </c>
      <c r="BE291" s="221">
        <f>IF(O291="základní",K291,0)</f>
        <v>0</v>
      </c>
      <c r="BF291" s="221">
        <f>IF(O291="snížená",K291,0)</f>
        <v>0</v>
      </c>
      <c r="BG291" s="221">
        <f>IF(O291="zákl. přenesená",K291,0)</f>
        <v>0</v>
      </c>
      <c r="BH291" s="221">
        <f>IF(O291="sníž. přenesená",K291,0)</f>
        <v>0</v>
      </c>
      <c r="BI291" s="221">
        <f>IF(O291="nulová",K291,0)</f>
        <v>0</v>
      </c>
      <c r="BJ291" s="18" t="s">
        <v>84</v>
      </c>
      <c r="BK291" s="221">
        <f>ROUND(P291*H291,2)</f>
        <v>0</v>
      </c>
      <c r="BL291" s="18" t="s">
        <v>154</v>
      </c>
      <c r="BM291" s="220" t="s">
        <v>494</v>
      </c>
    </row>
    <row r="292" s="2" customFormat="1">
      <c r="A292" s="39"/>
      <c r="B292" s="40"/>
      <c r="C292" s="41"/>
      <c r="D292" s="222" t="s">
        <v>156</v>
      </c>
      <c r="E292" s="41"/>
      <c r="F292" s="223" t="s">
        <v>495</v>
      </c>
      <c r="G292" s="41"/>
      <c r="H292" s="41"/>
      <c r="I292" s="224"/>
      <c r="J292" s="224"/>
      <c r="K292" s="41"/>
      <c r="L292" s="41"/>
      <c r="M292" s="45"/>
      <c r="N292" s="225"/>
      <c r="O292" s="226"/>
      <c r="P292" s="85"/>
      <c r="Q292" s="85"/>
      <c r="R292" s="85"/>
      <c r="S292" s="85"/>
      <c r="T292" s="85"/>
      <c r="U292" s="85"/>
      <c r="V292" s="85"/>
      <c r="W292" s="85"/>
      <c r="X292" s="86"/>
      <c r="Y292" s="39"/>
      <c r="Z292" s="39"/>
      <c r="AA292" s="39"/>
      <c r="AB292" s="39"/>
      <c r="AC292" s="39"/>
      <c r="AD292" s="39"/>
      <c r="AE292" s="39"/>
      <c r="AT292" s="18" t="s">
        <v>156</v>
      </c>
      <c r="AU292" s="18" t="s">
        <v>86</v>
      </c>
    </row>
    <row r="293" s="2" customFormat="1">
      <c r="A293" s="39"/>
      <c r="B293" s="40"/>
      <c r="C293" s="41"/>
      <c r="D293" s="227" t="s">
        <v>158</v>
      </c>
      <c r="E293" s="41"/>
      <c r="F293" s="228" t="s">
        <v>496</v>
      </c>
      <c r="G293" s="41"/>
      <c r="H293" s="41"/>
      <c r="I293" s="224"/>
      <c r="J293" s="224"/>
      <c r="K293" s="41"/>
      <c r="L293" s="41"/>
      <c r="M293" s="45"/>
      <c r="N293" s="225"/>
      <c r="O293" s="226"/>
      <c r="P293" s="85"/>
      <c r="Q293" s="85"/>
      <c r="R293" s="85"/>
      <c r="S293" s="85"/>
      <c r="T293" s="85"/>
      <c r="U293" s="85"/>
      <c r="V293" s="85"/>
      <c r="W293" s="85"/>
      <c r="X293" s="86"/>
      <c r="Y293" s="39"/>
      <c r="Z293" s="39"/>
      <c r="AA293" s="39"/>
      <c r="AB293" s="39"/>
      <c r="AC293" s="39"/>
      <c r="AD293" s="39"/>
      <c r="AE293" s="39"/>
      <c r="AT293" s="18" t="s">
        <v>158</v>
      </c>
      <c r="AU293" s="18" t="s">
        <v>86</v>
      </c>
    </row>
    <row r="294" s="2" customFormat="1" ht="24.15" customHeight="1">
      <c r="A294" s="39"/>
      <c r="B294" s="40"/>
      <c r="C294" s="208" t="s">
        <v>497</v>
      </c>
      <c r="D294" s="208" t="s">
        <v>149</v>
      </c>
      <c r="E294" s="209" t="s">
        <v>498</v>
      </c>
      <c r="F294" s="210" t="s">
        <v>499</v>
      </c>
      <c r="G294" s="211" t="s">
        <v>152</v>
      </c>
      <c r="H294" s="212">
        <v>0.52500000000000002</v>
      </c>
      <c r="I294" s="213"/>
      <c r="J294" s="213"/>
      <c r="K294" s="214">
        <f>ROUND(P294*H294,2)</f>
        <v>0</v>
      </c>
      <c r="L294" s="210" t="s">
        <v>153</v>
      </c>
      <c r="M294" s="45"/>
      <c r="N294" s="215" t="s">
        <v>20</v>
      </c>
      <c r="O294" s="216" t="s">
        <v>45</v>
      </c>
      <c r="P294" s="217">
        <f>I294+J294</f>
        <v>0</v>
      </c>
      <c r="Q294" s="217">
        <f>ROUND(I294*H294,2)</f>
        <v>0</v>
      </c>
      <c r="R294" s="217">
        <f>ROUND(J294*H294,2)</f>
        <v>0</v>
      </c>
      <c r="S294" s="85"/>
      <c r="T294" s="218">
        <f>S294*H294</f>
        <v>0</v>
      </c>
      <c r="U294" s="218">
        <v>0</v>
      </c>
      <c r="V294" s="218">
        <f>U294*H294</f>
        <v>0</v>
      </c>
      <c r="W294" s="218">
        <v>0</v>
      </c>
      <c r="X294" s="219">
        <f>W294*H294</f>
        <v>0</v>
      </c>
      <c r="Y294" s="39"/>
      <c r="Z294" s="39"/>
      <c r="AA294" s="39"/>
      <c r="AB294" s="39"/>
      <c r="AC294" s="39"/>
      <c r="AD294" s="39"/>
      <c r="AE294" s="39"/>
      <c r="AR294" s="220" t="s">
        <v>154</v>
      </c>
      <c r="AT294" s="220" t="s">
        <v>149</v>
      </c>
      <c r="AU294" s="220" t="s">
        <v>86</v>
      </c>
      <c r="AY294" s="18" t="s">
        <v>147</v>
      </c>
      <c r="BE294" s="221">
        <f>IF(O294="základní",K294,0)</f>
        <v>0</v>
      </c>
      <c r="BF294" s="221">
        <f>IF(O294="snížená",K294,0)</f>
        <v>0</v>
      </c>
      <c r="BG294" s="221">
        <f>IF(O294="zákl. přenesená",K294,0)</f>
        <v>0</v>
      </c>
      <c r="BH294" s="221">
        <f>IF(O294="sníž. přenesená",K294,0)</f>
        <v>0</v>
      </c>
      <c r="BI294" s="221">
        <f>IF(O294="nulová",K294,0)</f>
        <v>0</v>
      </c>
      <c r="BJ294" s="18" t="s">
        <v>84</v>
      </c>
      <c r="BK294" s="221">
        <f>ROUND(P294*H294,2)</f>
        <v>0</v>
      </c>
      <c r="BL294" s="18" t="s">
        <v>154</v>
      </c>
      <c r="BM294" s="220" t="s">
        <v>500</v>
      </c>
    </row>
    <row r="295" s="2" customFormat="1">
      <c r="A295" s="39"/>
      <c r="B295" s="40"/>
      <c r="C295" s="41"/>
      <c r="D295" s="222" t="s">
        <v>156</v>
      </c>
      <c r="E295" s="41"/>
      <c r="F295" s="223" t="s">
        <v>501</v>
      </c>
      <c r="G295" s="41"/>
      <c r="H295" s="41"/>
      <c r="I295" s="224"/>
      <c r="J295" s="224"/>
      <c r="K295" s="41"/>
      <c r="L295" s="41"/>
      <c r="M295" s="45"/>
      <c r="N295" s="225"/>
      <c r="O295" s="226"/>
      <c r="P295" s="85"/>
      <c r="Q295" s="85"/>
      <c r="R295" s="85"/>
      <c r="S295" s="85"/>
      <c r="T295" s="85"/>
      <c r="U295" s="85"/>
      <c r="V295" s="85"/>
      <c r="W295" s="85"/>
      <c r="X295" s="86"/>
      <c r="Y295" s="39"/>
      <c r="Z295" s="39"/>
      <c r="AA295" s="39"/>
      <c r="AB295" s="39"/>
      <c r="AC295" s="39"/>
      <c r="AD295" s="39"/>
      <c r="AE295" s="39"/>
      <c r="AT295" s="18" t="s">
        <v>156</v>
      </c>
      <c r="AU295" s="18" t="s">
        <v>86</v>
      </c>
    </row>
    <row r="296" s="2" customFormat="1">
      <c r="A296" s="39"/>
      <c r="B296" s="40"/>
      <c r="C296" s="41"/>
      <c r="D296" s="227" t="s">
        <v>158</v>
      </c>
      <c r="E296" s="41"/>
      <c r="F296" s="228" t="s">
        <v>502</v>
      </c>
      <c r="G296" s="41"/>
      <c r="H296" s="41"/>
      <c r="I296" s="224"/>
      <c r="J296" s="224"/>
      <c r="K296" s="41"/>
      <c r="L296" s="41"/>
      <c r="M296" s="45"/>
      <c r="N296" s="225"/>
      <c r="O296" s="226"/>
      <c r="P296" s="85"/>
      <c r="Q296" s="85"/>
      <c r="R296" s="85"/>
      <c r="S296" s="85"/>
      <c r="T296" s="85"/>
      <c r="U296" s="85"/>
      <c r="V296" s="85"/>
      <c r="W296" s="85"/>
      <c r="X296" s="86"/>
      <c r="Y296" s="39"/>
      <c r="Z296" s="39"/>
      <c r="AA296" s="39"/>
      <c r="AB296" s="39"/>
      <c r="AC296" s="39"/>
      <c r="AD296" s="39"/>
      <c r="AE296" s="39"/>
      <c r="AT296" s="18" t="s">
        <v>158</v>
      </c>
      <c r="AU296" s="18" t="s">
        <v>86</v>
      </c>
    </row>
    <row r="297" s="2" customFormat="1" ht="24.15" customHeight="1">
      <c r="A297" s="39"/>
      <c r="B297" s="40"/>
      <c r="C297" s="208" t="s">
        <v>503</v>
      </c>
      <c r="D297" s="208" t="s">
        <v>149</v>
      </c>
      <c r="E297" s="209" t="s">
        <v>504</v>
      </c>
      <c r="F297" s="210" t="s">
        <v>505</v>
      </c>
      <c r="G297" s="211" t="s">
        <v>506</v>
      </c>
      <c r="H297" s="212">
        <v>1</v>
      </c>
      <c r="I297" s="213"/>
      <c r="J297" s="213"/>
      <c r="K297" s="214">
        <f>ROUND(P297*H297,2)</f>
        <v>0</v>
      </c>
      <c r="L297" s="210" t="s">
        <v>20</v>
      </c>
      <c r="M297" s="45"/>
      <c r="N297" s="215" t="s">
        <v>20</v>
      </c>
      <c r="O297" s="216" t="s">
        <v>45</v>
      </c>
      <c r="P297" s="217">
        <f>I297+J297</f>
        <v>0</v>
      </c>
      <c r="Q297" s="217">
        <f>ROUND(I297*H297,2)</f>
        <v>0</v>
      </c>
      <c r="R297" s="217">
        <f>ROUND(J297*H297,2)</f>
        <v>0</v>
      </c>
      <c r="S297" s="85"/>
      <c r="T297" s="218">
        <f>S297*H297</f>
        <v>0</v>
      </c>
      <c r="U297" s="218">
        <v>0</v>
      </c>
      <c r="V297" s="218">
        <f>U297*H297</f>
        <v>0</v>
      </c>
      <c r="W297" s="218">
        <v>0</v>
      </c>
      <c r="X297" s="219">
        <f>W297*H297</f>
        <v>0</v>
      </c>
      <c r="Y297" s="39"/>
      <c r="Z297" s="39"/>
      <c r="AA297" s="39"/>
      <c r="AB297" s="39"/>
      <c r="AC297" s="39"/>
      <c r="AD297" s="39"/>
      <c r="AE297" s="39"/>
      <c r="AR297" s="220" t="s">
        <v>154</v>
      </c>
      <c r="AT297" s="220" t="s">
        <v>149</v>
      </c>
      <c r="AU297" s="220" t="s">
        <v>86</v>
      </c>
      <c r="AY297" s="18" t="s">
        <v>147</v>
      </c>
      <c r="BE297" s="221">
        <f>IF(O297="základní",K297,0)</f>
        <v>0</v>
      </c>
      <c r="BF297" s="221">
        <f>IF(O297="snížená",K297,0)</f>
        <v>0</v>
      </c>
      <c r="BG297" s="221">
        <f>IF(O297="zákl. přenesená",K297,0)</f>
        <v>0</v>
      </c>
      <c r="BH297" s="221">
        <f>IF(O297="sníž. přenesená",K297,0)</f>
        <v>0</v>
      </c>
      <c r="BI297" s="221">
        <f>IF(O297="nulová",K297,0)</f>
        <v>0</v>
      </c>
      <c r="BJ297" s="18" t="s">
        <v>84</v>
      </c>
      <c r="BK297" s="221">
        <f>ROUND(P297*H297,2)</f>
        <v>0</v>
      </c>
      <c r="BL297" s="18" t="s">
        <v>154</v>
      </c>
      <c r="BM297" s="220" t="s">
        <v>507</v>
      </c>
    </row>
    <row r="298" s="2" customFormat="1">
      <c r="A298" s="39"/>
      <c r="B298" s="40"/>
      <c r="C298" s="41"/>
      <c r="D298" s="222" t="s">
        <v>156</v>
      </c>
      <c r="E298" s="41"/>
      <c r="F298" s="223" t="s">
        <v>505</v>
      </c>
      <c r="G298" s="41"/>
      <c r="H298" s="41"/>
      <c r="I298" s="224"/>
      <c r="J298" s="224"/>
      <c r="K298" s="41"/>
      <c r="L298" s="41"/>
      <c r="M298" s="45"/>
      <c r="N298" s="225"/>
      <c r="O298" s="226"/>
      <c r="P298" s="85"/>
      <c r="Q298" s="85"/>
      <c r="R298" s="85"/>
      <c r="S298" s="85"/>
      <c r="T298" s="85"/>
      <c r="U298" s="85"/>
      <c r="V298" s="85"/>
      <c r="W298" s="85"/>
      <c r="X298" s="86"/>
      <c r="Y298" s="39"/>
      <c r="Z298" s="39"/>
      <c r="AA298" s="39"/>
      <c r="AB298" s="39"/>
      <c r="AC298" s="39"/>
      <c r="AD298" s="39"/>
      <c r="AE298" s="39"/>
      <c r="AT298" s="18" t="s">
        <v>156</v>
      </c>
      <c r="AU298" s="18" t="s">
        <v>86</v>
      </c>
    </row>
    <row r="299" s="2" customFormat="1">
      <c r="A299" s="39"/>
      <c r="B299" s="40"/>
      <c r="C299" s="41"/>
      <c r="D299" s="222" t="s">
        <v>183</v>
      </c>
      <c r="E299" s="41"/>
      <c r="F299" s="251" t="s">
        <v>508</v>
      </c>
      <c r="G299" s="41"/>
      <c r="H299" s="41"/>
      <c r="I299" s="224"/>
      <c r="J299" s="224"/>
      <c r="K299" s="41"/>
      <c r="L299" s="41"/>
      <c r="M299" s="45"/>
      <c r="N299" s="225"/>
      <c r="O299" s="226"/>
      <c r="P299" s="85"/>
      <c r="Q299" s="85"/>
      <c r="R299" s="85"/>
      <c r="S299" s="85"/>
      <c r="T299" s="85"/>
      <c r="U299" s="85"/>
      <c r="V299" s="85"/>
      <c r="W299" s="85"/>
      <c r="X299" s="86"/>
      <c r="Y299" s="39"/>
      <c r="Z299" s="39"/>
      <c r="AA299" s="39"/>
      <c r="AB299" s="39"/>
      <c r="AC299" s="39"/>
      <c r="AD299" s="39"/>
      <c r="AE299" s="39"/>
      <c r="AT299" s="18" t="s">
        <v>183</v>
      </c>
      <c r="AU299" s="18" t="s">
        <v>86</v>
      </c>
    </row>
    <row r="300" s="2" customFormat="1" ht="37.8" customHeight="1">
      <c r="A300" s="39"/>
      <c r="B300" s="40"/>
      <c r="C300" s="208" t="s">
        <v>509</v>
      </c>
      <c r="D300" s="208" t="s">
        <v>149</v>
      </c>
      <c r="E300" s="209" t="s">
        <v>510</v>
      </c>
      <c r="F300" s="210" t="s">
        <v>511</v>
      </c>
      <c r="G300" s="211" t="s">
        <v>424</v>
      </c>
      <c r="H300" s="212">
        <v>5.8499999999999996</v>
      </c>
      <c r="I300" s="213"/>
      <c r="J300" s="213"/>
      <c r="K300" s="214">
        <f>ROUND(P300*H300,2)</f>
        <v>0</v>
      </c>
      <c r="L300" s="210" t="s">
        <v>20</v>
      </c>
      <c r="M300" s="45"/>
      <c r="N300" s="215" t="s">
        <v>20</v>
      </c>
      <c r="O300" s="216" t="s">
        <v>45</v>
      </c>
      <c r="P300" s="217">
        <f>I300+J300</f>
        <v>0</v>
      </c>
      <c r="Q300" s="217">
        <f>ROUND(I300*H300,2)</f>
        <v>0</v>
      </c>
      <c r="R300" s="217">
        <f>ROUND(J300*H300,2)</f>
        <v>0</v>
      </c>
      <c r="S300" s="85"/>
      <c r="T300" s="218">
        <f>S300*H300</f>
        <v>0</v>
      </c>
      <c r="U300" s="218">
        <v>0</v>
      </c>
      <c r="V300" s="218">
        <f>U300*H300</f>
        <v>0</v>
      </c>
      <c r="W300" s="218">
        <v>0</v>
      </c>
      <c r="X300" s="219">
        <f>W300*H300</f>
        <v>0</v>
      </c>
      <c r="Y300" s="39"/>
      <c r="Z300" s="39"/>
      <c r="AA300" s="39"/>
      <c r="AB300" s="39"/>
      <c r="AC300" s="39"/>
      <c r="AD300" s="39"/>
      <c r="AE300" s="39"/>
      <c r="AR300" s="220" t="s">
        <v>154</v>
      </c>
      <c r="AT300" s="220" t="s">
        <v>149</v>
      </c>
      <c r="AU300" s="220" t="s">
        <v>86</v>
      </c>
      <c r="AY300" s="18" t="s">
        <v>147</v>
      </c>
      <c r="BE300" s="221">
        <f>IF(O300="základní",K300,0)</f>
        <v>0</v>
      </c>
      <c r="BF300" s="221">
        <f>IF(O300="snížená",K300,0)</f>
        <v>0</v>
      </c>
      <c r="BG300" s="221">
        <f>IF(O300="zákl. přenesená",K300,0)</f>
        <v>0</v>
      </c>
      <c r="BH300" s="221">
        <f>IF(O300="sníž. přenesená",K300,0)</f>
        <v>0</v>
      </c>
      <c r="BI300" s="221">
        <f>IF(O300="nulová",K300,0)</f>
        <v>0</v>
      </c>
      <c r="BJ300" s="18" t="s">
        <v>84</v>
      </c>
      <c r="BK300" s="221">
        <f>ROUND(P300*H300,2)</f>
        <v>0</v>
      </c>
      <c r="BL300" s="18" t="s">
        <v>154</v>
      </c>
      <c r="BM300" s="220" t="s">
        <v>512</v>
      </c>
    </row>
    <row r="301" s="2" customFormat="1">
      <c r="A301" s="39"/>
      <c r="B301" s="40"/>
      <c r="C301" s="41"/>
      <c r="D301" s="222" t="s">
        <v>156</v>
      </c>
      <c r="E301" s="41"/>
      <c r="F301" s="223" t="s">
        <v>511</v>
      </c>
      <c r="G301" s="41"/>
      <c r="H301" s="41"/>
      <c r="I301" s="224"/>
      <c r="J301" s="224"/>
      <c r="K301" s="41"/>
      <c r="L301" s="41"/>
      <c r="M301" s="45"/>
      <c r="N301" s="225"/>
      <c r="O301" s="226"/>
      <c r="P301" s="85"/>
      <c r="Q301" s="85"/>
      <c r="R301" s="85"/>
      <c r="S301" s="85"/>
      <c r="T301" s="85"/>
      <c r="U301" s="85"/>
      <c r="V301" s="85"/>
      <c r="W301" s="85"/>
      <c r="X301" s="86"/>
      <c r="Y301" s="39"/>
      <c r="Z301" s="39"/>
      <c r="AA301" s="39"/>
      <c r="AB301" s="39"/>
      <c r="AC301" s="39"/>
      <c r="AD301" s="39"/>
      <c r="AE301" s="39"/>
      <c r="AT301" s="18" t="s">
        <v>156</v>
      </c>
      <c r="AU301" s="18" t="s">
        <v>86</v>
      </c>
    </row>
    <row r="302" s="13" customFormat="1">
      <c r="A302" s="13"/>
      <c r="B302" s="229"/>
      <c r="C302" s="230"/>
      <c r="D302" s="222" t="s">
        <v>160</v>
      </c>
      <c r="E302" s="231" t="s">
        <v>20</v>
      </c>
      <c r="F302" s="232" t="s">
        <v>513</v>
      </c>
      <c r="G302" s="230"/>
      <c r="H302" s="233">
        <v>5.8499999999999996</v>
      </c>
      <c r="I302" s="234"/>
      <c r="J302" s="234"/>
      <c r="K302" s="230"/>
      <c r="L302" s="230"/>
      <c r="M302" s="235"/>
      <c r="N302" s="236"/>
      <c r="O302" s="237"/>
      <c r="P302" s="237"/>
      <c r="Q302" s="237"/>
      <c r="R302" s="237"/>
      <c r="S302" s="237"/>
      <c r="T302" s="237"/>
      <c r="U302" s="237"/>
      <c r="V302" s="237"/>
      <c r="W302" s="237"/>
      <c r="X302" s="238"/>
      <c r="Y302" s="13"/>
      <c r="Z302" s="13"/>
      <c r="AA302" s="13"/>
      <c r="AB302" s="13"/>
      <c r="AC302" s="13"/>
      <c r="AD302" s="13"/>
      <c r="AE302" s="13"/>
      <c r="AT302" s="239" t="s">
        <v>160</v>
      </c>
      <c r="AU302" s="239" t="s">
        <v>86</v>
      </c>
      <c r="AV302" s="13" t="s">
        <v>86</v>
      </c>
      <c r="AW302" s="13" t="s">
        <v>5</v>
      </c>
      <c r="AX302" s="13" t="s">
        <v>84</v>
      </c>
      <c r="AY302" s="239" t="s">
        <v>147</v>
      </c>
    </row>
    <row r="303" s="12" customFormat="1" ht="22.8" customHeight="1">
      <c r="A303" s="12"/>
      <c r="B303" s="191"/>
      <c r="C303" s="192"/>
      <c r="D303" s="193" t="s">
        <v>75</v>
      </c>
      <c r="E303" s="206" t="s">
        <v>86</v>
      </c>
      <c r="F303" s="206" t="s">
        <v>514</v>
      </c>
      <c r="G303" s="192"/>
      <c r="H303" s="192"/>
      <c r="I303" s="195"/>
      <c r="J303" s="195"/>
      <c r="K303" s="207">
        <f>BK303</f>
        <v>0</v>
      </c>
      <c r="L303" s="192"/>
      <c r="M303" s="197"/>
      <c r="N303" s="198"/>
      <c r="O303" s="199"/>
      <c r="P303" s="199"/>
      <c r="Q303" s="200">
        <f>SUM(Q304:Q312)</f>
        <v>0</v>
      </c>
      <c r="R303" s="200">
        <f>SUM(R304:R312)</f>
        <v>0</v>
      </c>
      <c r="S303" s="199"/>
      <c r="T303" s="201">
        <f>SUM(T304:T312)</f>
        <v>0</v>
      </c>
      <c r="U303" s="199"/>
      <c r="V303" s="201">
        <f>SUM(V304:V312)</f>
        <v>101.41883827199999</v>
      </c>
      <c r="W303" s="199"/>
      <c r="X303" s="202">
        <f>SUM(X304:X312)</f>
        <v>0</v>
      </c>
      <c r="Y303" s="12"/>
      <c r="Z303" s="12"/>
      <c r="AA303" s="12"/>
      <c r="AB303" s="12"/>
      <c r="AC303" s="12"/>
      <c r="AD303" s="12"/>
      <c r="AE303" s="12"/>
      <c r="AR303" s="203" t="s">
        <v>84</v>
      </c>
      <c r="AT303" s="204" t="s">
        <v>75</v>
      </c>
      <c r="AU303" s="204" t="s">
        <v>84</v>
      </c>
      <c r="AY303" s="203" t="s">
        <v>147</v>
      </c>
      <c r="BK303" s="205">
        <f>SUM(BK304:BK312)</f>
        <v>0</v>
      </c>
    </row>
    <row r="304" s="2" customFormat="1" ht="24.15" customHeight="1">
      <c r="A304" s="39"/>
      <c r="B304" s="40"/>
      <c r="C304" s="208" t="s">
        <v>515</v>
      </c>
      <c r="D304" s="208" t="s">
        <v>149</v>
      </c>
      <c r="E304" s="209" t="s">
        <v>516</v>
      </c>
      <c r="F304" s="210" t="s">
        <v>517</v>
      </c>
      <c r="G304" s="211" t="s">
        <v>271</v>
      </c>
      <c r="H304" s="212">
        <v>13.055999999999999</v>
      </c>
      <c r="I304" s="213"/>
      <c r="J304" s="213"/>
      <c r="K304" s="214">
        <f>ROUND(P304*H304,2)</f>
        <v>0</v>
      </c>
      <c r="L304" s="210" t="s">
        <v>153</v>
      </c>
      <c r="M304" s="45"/>
      <c r="N304" s="215" t="s">
        <v>20</v>
      </c>
      <c r="O304" s="216" t="s">
        <v>45</v>
      </c>
      <c r="P304" s="217">
        <f>I304+J304</f>
        <v>0</v>
      </c>
      <c r="Q304" s="217">
        <f>ROUND(I304*H304,2)</f>
        <v>0</v>
      </c>
      <c r="R304" s="217">
        <f>ROUND(J304*H304,2)</f>
        <v>0</v>
      </c>
      <c r="S304" s="85"/>
      <c r="T304" s="218">
        <f>S304*H304</f>
        <v>0</v>
      </c>
      <c r="U304" s="218">
        <v>2.4327869999999998</v>
      </c>
      <c r="V304" s="218">
        <f>U304*H304</f>
        <v>31.762467071999996</v>
      </c>
      <c r="W304" s="218">
        <v>0</v>
      </c>
      <c r="X304" s="219">
        <f>W304*H304</f>
        <v>0</v>
      </c>
      <c r="Y304" s="39"/>
      <c r="Z304" s="39"/>
      <c r="AA304" s="39"/>
      <c r="AB304" s="39"/>
      <c r="AC304" s="39"/>
      <c r="AD304" s="39"/>
      <c r="AE304" s="39"/>
      <c r="AR304" s="220" t="s">
        <v>154</v>
      </c>
      <c r="AT304" s="220" t="s">
        <v>149</v>
      </c>
      <c r="AU304" s="220" t="s">
        <v>86</v>
      </c>
      <c r="AY304" s="18" t="s">
        <v>147</v>
      </c>
      <c r="BE304" s="221">
        <f>IF(O304="základní",K304,0)</f>
        <v>0</v>
      </c>
      <c r="BF304" s="221">
        <f>IF(O304="snížená",K304,0)</f>
        <v>0</v>
      </c>
      <c r="BG304" s="221">
        <f>IF(O304="zákl. přenesená",K304,0)</f>
        <v>0</v>
      </c>
      <c r="BH304" s="221">
        <f>IF(O304="sníž. přenesená",K304,0)</f>
        <v>0</v>
      </c>
      <c r="BI304" s="221">
        <f>IF(O304="nulová",K304,0)</f>
        <v>0</v>
      </c>
      <c r="BJ304" s="18" t="s">
        <v>84</v>
      </c>
      <c r="BK304" s="221">
        <f>ROUND(P304*H304,2)</f>
        <v>0</v>
      </c>
      <c r="BL304" s="18" t="s">
        <v>154</v>
      </c>
      <c r="BM304" s="220" t="s">
        <v>518</v>
      </c>
    </row>
    <row r="305" s="2" customFormat="1">
      <c r="A305" s="39"/>
      <c r="B305" s="40"/>
      <c r="C305" s="41"/>
      <c r="D305" s="222" t="s">
        <v>156</v>
      </c>
      <c r="E305" s="41"/>
      <c r="F305" s="223" t="s">
        <v>519</v>
      </c>
      <c r="G305" s="41"/>
      <c r="H305" s="41"/>
      <c r="I305" s="224"/>
      <c r="J305" s="224"/>
      <c r="K305" s="41"/>
      <c r="L305" s="41"/>
      <c r="M305" s="45"/>
      <c r="N305" s="225"/>
      <c r="O305" s="226"/>
      <c r="P305" s="85"/>
      <c r="Q305" s="85"/>
      <c r="R305" s="85"/>
      <c r="S305" s="85"/>
      <c r="T305" s="85"/>
      <c r="U305" s="85"/>
      <c r="V305" s="85"/>
      <c r="W305" s="85"/>
      <c r="X305" s="86"/>
      <c r="Y305" s="39"/>
      <c r="Z305" s="39"/>
      <c r="AA305" s="39"/>
      <c r="AB305" s="39"/>
      <c r="AC305" s="39"/>
      <c r="AD305" s="39"/>
      <c r="AE305" s="39"/>
      <c r="AT305" s="18" t="s">
        <v>156</v>
      </c>
      <c r="AU305" s="18" t="s">
        <v>86</v>
      </c>
    </row>
    <row r="306" s="2" customFormat="1">
      <c r="A306" s="39"/>
      <c r="B306" s="40"/>
      <c r="C306" s="41"/>
      <c r="D306" s="227" t="s">
        <v>158</v>
      </c>
      <c r="E306" s="41"/>
      <c r="F306" s="228" t="s">
        <v>520</v>
      </c>
      <c r="G306" s="41"/>
      <c r="H306" s="41"/>
      <c r="I306" s="224"/>
      <c r="J306" s="224"/>
      <c r="K306" s="41"/>
      <c r="L306" s="41"/>
      <c r="M306" s="45"/>
      <c r="N306" s="225"/>
      <c r="O306" s="226"/>
      <c r="P306" s="85"/>
      <c r="Q306" s="85"/>
      <c r="R306" s="85"/>
      <c r="S306" s="85"/>
      <c r="T306" s="85"/>
      <c r="U306" s="85"/>
      <c r="V306" s="85"/>
      <c r="W306" s="85"/>
      <c r="X306" s="86"/>
      <c r="Y306" s="39"/>
      <c r="Z306" s="39"/>
      <c r="AA306" s="39"/>
      <c r="AB306" s="39"/>
      <c r="AC306" s="39"/>
      <c r="AD306" s="39"/>
      <c r="AE306" s="39"/>
      <c r="AT306" s="18" t="s">
        <v>158</v>
      </c>
      <c r="AU306" s="18" t="s">
        <v>86</v>
      </c>
    </row>
    <row r="307" s="13" customFormat="1">
      <c r="A307" s="13"/>
      <c r="B307" s="229"/>
      <c r="C307" s="230"/>
      <c r="D307" s="222" t="s">
        <v>160</v>
      </c>
      <c r="E307" s="231" t="s">
        <v>20</v>
      </c>
      <c r="F307" s="232" t="s">
        <v>521</v>
      </c>
      <c r="G307" s="230"/>
      <c r="H307" s="233">
        <v>13.055999999999999</v>
      </c>
      <c r="I307" s="234"/>
      <c r="J307" s="234"/>
      <c r="K307" s="230"/>
      <c r="L307" s="230"/>
      <c r="M307" s="235"/>
      <c r="N307" s="236"/>
      <c r="O307" s="237"/>
      <c r="P307" s="237"/>
      <c r="Q307" s="237"/>
      <c r="R307" s="237"/>
      <c r="S307" s="237"/>
      <c r="T307" s="237"/>
      <c r="U307" s="237"/>
      <c r="V307" s="237"/>
      <c r="W307" s="237"/>
      <c r="X307" s="238"/>
      <c r="Y307" s="13"/>
      <c r="Z307" s="13"/>
      <c r="AA307" s="13"/>
      <c r="AB307" s="13"/>
      <c r="AC307" s="13"/>
      <c r="AD307" s="13"/>
      <c r="AE307" s="13"/>
      <c r="AT307" s="239" t="s">
        <v>160</v>
      </c>
      <c r="AU307" s="239" t="s">
        <v>86</v>
      </c>
      <c r="AV307" s="13" t="s">
        <v>86</v>
      </c>
      <c r="AW307" s="13" t="s">
        <v>5</v>
      </c>
      <c r="AX307" s="13" t="s">
        <v>84</v>
      </c>
      <c r="AY307" s="239" t="s">
        <v>147</v>
      </c>
    </row>
    <row r="308" s="2" customFormat="1" ht="24.15" customHeight="1">
      <c r="A308" s="39"/>
      <c r="B308" s="40"/>
      <c r="C308" s="208" t="s">
        <v>522</v>
      </c>
      <c r="D308" s="208" t="s">
        <v>149</v>
      </c>
      <c r="E308" s="209" t="s">
        <v>523</v>
      </c>
      <c r="F308" s="210" t="s">
        <v>524</v>
      </c>
      <c r="G308" s="211" t="s">
        <v>271</v>
      </c>
      <c r="H308" s="212">
        <v>32.640000000000001</v>
      </c>
      <c r="I308" s="213"/>
      <c r="J308" s="213"/>
      <c r="K308" s="214">
        <f>ROUND(P308*H308,2)</f>
        <v>0</v>
      </c>
      <c r="L308" s="210" t="s">
        <v>153</v>
      </c>
      <c r="M308" s="45"/>
      <c r="N308" s="215" t="s">
        <v>20</v>
      </c>
      <c r="O308" s="216" t="s">
        <v>45</v>
      </c>
      <c r="P308" s="217">
        <f>I308+J308</f>
        <v>0</v>
      </c>
      <c r="Q308" s="217">
        <f>ROUND(I308*H308,2)</f>
        <v>0</v>
      </c>
      <c r="R308" s="217">
        <f>ROUND(J308*H308,2)</f>
        <v>0</v>
      </c>
      <c r="S308" s="85"/>
      <c r="T308" s="218">
        <f>S308*H308</f>
        <v>0</v>
      </c>
      <c r="U308" s="218">
        <v>2.13408</v>
      </c>
      <c r="V308" s="218">
        <f>U308*H308</f>
        <v>69.656371199999995</v>
      </c>
      <c r="W308" s="218">
        <v>0</v>
      </c>
      <c r="X308" s="219">
        <f>W308*H308</f>
        <v>0</v>
      </c>
      <c r="Y308" s="39"/>
      <c r="Z308" s="39"/>
      <c r="AA308" s="39"/>
      <c r="AB308" s="39"/>
      <c r="AC308" s="39"/>
      <c r="AD308" s="39"/>
      <c r="AE308" s="39"/>
      <c r="AR308" s="220" t="s">
        <v>154</v>
      </c>
      <c r="AT308" s="220" t="s">
        <v>149</v>
      </c>
      <c r="AU308" s="220" t="s">
        <v>86</v>
      </c>
      <c r="AY308" s="18" t="s">
        <v>147</v>
      </c>
      <c r="BE308" s="221">
        <f>IF(O308="základní",K308,0)</f>
        <v>0</v>
      </c>
      <c r="BF308" s="221">
        <f>IF(O308="snížená",K308,0)</f>
        <v>0</v>
      </c>
      <c r="BG308" s="221">
        <f>IF(O308="zákl. přenesená",K308,0)</f>
        <v>0</v>
      </c>
      <c r="BH308" s="221">
        <f>IF(O308="sníž. přenesená",K308,0)</f>
        <v>0</v>
      </c>
      <c r="BI308" s="221">
        <f>IF(O308="nulová",K308,0)</f>
        <v>0</v>
      </c>
      <c r="BJ308" s="18" t="s">
        <v>84</v>
      </c>
      <c r="BK308" s="221">
        <f>ROUND(P308*H308,2)</f>
        <v>0</v>
      </c>
      <c r="BL308" s="18" t="s">
        <v>154</v>
      </c>
      <c r="BM308" s="220" t="s">
        <v>525</v>
      </c>
    </row>
    <row r="309" s="2" customFormat="1">
      <c r="A309" s="39"/>
      <c r="B309" s="40"/>
      <c r="C309" s="41"/>
      <c r="D309" s="222" t="s">
        <v>156</v>
      </c>
      <c r="E309" s="41"/>
      <c r="F309" s="223" t="s">
        <v>526</v>
      </c>
      <c r="G309" s="41"/>
      <c r="H309" s="41"/>
      <c r="I309" s="224"/>
      <c r="J309" s="224"/>
      <c r="K309" s="41"/>
      <c r="L309" s="41"/>
      <c r="M309" s="45"/>
      <c r="N309" s="225"/>
      <c r="O309" s="226"/>
      <c r="P309" s="85"/>
      <c r="Q309" s="85"/>
      <c r="R309" s="85"/>
      <c r="S309" s="85"/>
      <c r="T309" s="85"/>
      <c r="U309" s="85"/>
      <c r="V309" s="85"/>
      <c r="W309" s="85"/>
      <c r="X309" s="86"/>
      <c r="Y309" s="39"/>
      <c r="Z309" s="39"/>
      <c r="AA309" s="39"/>
      <c r="AB309" s="39"/>
      <c r="AC309" s="39"/>
      <c r="AD309" s="39"/>
      <c r="AE309" s="39"/>
      <c r="AT309" s="18" t="s">
        <v>156</v>
      </c>
      <c r="AU309" s="18" t="s">
        <v>86</v>
      </c>
    </row>
    <row r="310" s="2" customFormat="1">
      <c r="A310" s="39"/>
      <c r="B310" s="40"/>
      <c r="C310" s="41"/>
      <c r="D310" s="227" t="s">
        <v>158</v>
      </c>
      <c r="E310" s="41"/>
      <c r="F310" s="228" t="s">
        <v>527</v>
      </c>
      <c r="G310" s="41"/>
      <c r="H310" s="41"/>
      <c r="I310" s="224"/>
      <c r="J310" s="224"/>
      <c r="K310" s="41"/>
      <c r="L310" s="41"/>
      <c r="M310" s="45"/>
      <c r="N310" s="225"/>
      <c r="O310" s="226"/>
      <c r="P310" s="85"/>
      <c r="Q310" s="85"/>
      <c r="R310" s="85"/>
      <c r="S310" s="85"/>
      <c r="T310" s="85"/>
      <c r="U310" s="85"/>
      <c r="V310" s="85"/>
      <c r="W310" s="85"/>
      <c r="X310" s="86"/>
      <c r="Y310" s="39"/>
      <c r="Z310" s="39"/>
      <c r="AA310" s="39"/>
      <c r="AB310" s="39"/>
      <c r="AC310" s="39"/>
      <c r="AD310" s="39"/>
      <c r="AE310" s="39"/>
      <c r="AT310" s="18" t="s">
        <v>158</v>
      </c>
      <c r="AU310" s="18" t="s">
        <v>86</v>
      </c>
    </row>
    <row r="311" s="2" customFormat="1">
      <c r="A311" s="39"/>
      <c r="B311" s="40"/>
      <c r="C311" s="41"/>
      <c r="D311" s="222" t="s">
        <v>183</v>
      </c>
      <c r="E311" s="41"/>
      <c r="F311" s="251" t="s">
        <v>528</v>
      </c>
      <c r="G311" s="41"/>
      <c r="H311" s="41"/>
      <c r="I311" s="224"/>
      <c r="J311" s="224"/>
      <c r="K311" s="41"/>
      <c r="L311" s="41"/>
      <c r="M311" s="45"/>
      <c r="N311" s="225"/>
      <c r="O311" s="226"/>
      <c r="P311" s="85"/>
      <c r="Q311" s="85"/>
      <c r="R311" s="85"/>
      <c r="S311" s="85"/>
      <c r="T311" s="85"/>
      <c r="U311" s="85"/>
      <c r="V311" s="85"/>
      <c r="W311" s="85"/>
      <c r="X311" s="86"/>
      <c r="Y311" s="39"/>
      <c r="Z311" s="39"/>
      <c r="AA311" s="39"/>
      <c r="AB311" s="39"/>
      <c r="AC311" s="39"/>
      <c r="AD311" s="39"/>
      <c r="AE311" s="39"/>
      <c r="AT311" s="18" t="s">
        <v>183</v>
      </c>
      <c r="AU311" s="18" t="s">
        <v>86</v>
      </c>
    </row>
    <row r="312" s="13" customFormat="1">
      <c r="A312" s="13"/>
      <c r="B312" s="229"/>
      <c r="C312" s="230"/>
      <c r="D312" s="222" t="s">
        <v>160</v>
      </c>
      <c r="E312" s="231" t="s">
        <v>20</v>
      </c>
      <c r="F312" s="232" t="s">
        <v>529</v>
      </c>
      <c r="G312" s="230"/>
      <c r="H312" s="233">
        <v>32.640000000000001</v>
      </c>
      <c r="I312" s="234"/>
      <c r="J312" s="234"/>
      <c r="K312" s="230"/>
      <c r="L312" s="230"/>
      <c r="M312" s="235"/>
      <c r="N312" s="236"/>
      <c r="O312" s="237"/>
      <c r="P312" s="237"/>
      <c r="Q312" s="237"/>
      <c r="R312" s="237"/>
      <c r="S312" s="237"/>
      <c r="T312" s="237"/>
      <c r="U312" s="237"/>
      <c r="V312" s="237"/>
      <c r="W312" s="237"/>
      <c r="X312" s="238"/>
      <c r="Y312" s="13"/>
      <c r="Z312" s="13"/>
      <c r="AA312" s="13"/>
      <c r="AB312" s="13"/>
      <c r="AC312" s="13"/>
      <c r="AD312" s="13"/>
      <c r="AE312" s="13"/>
      <c r="AT312" s="239" t="s">
        <v>160</v>
      </c>
      <c r="AU312" s="239" t="s">
        <v>86</v>
      </c>
      <c r="AV312" s="13" t="s">
        <v>86</v>
      </c>
      <c r="AW312" s="13" t="s">
        <v>5</v>
      </c>
      <c r="AX312" s="13" t="s">
        <v>84</v>
      </c>
      <c r="AY312" s="239" t="s">
        <v>147</v>
      </c>
    </row>
    <row r="313" s="12" customFormat="1" ht="22.8" customHeight="1">
      <c r="A313" s="12"/>
      <c r="B313" s="191"/>
      <c r="C313" s="192"/>
      <c r="D313" s="193" t="s">
        <v>75</v>
      </c>
      <c r="E313" s="206" t="s">
        <v>170</v>
      </c>
      <c r="F313" s="206" t="s">
        <v>530</v>
      </c>
      <c r="G313" s="192"/>
      <c r="H313" s="192"/>
      <c r="I313" s="195"/>
      <c r="J313" s="195"/>
      <c r="K313" s="207">
        <f>BK313</f>
        <v>0</v>
      </c>
      <c r="L313" s="192"/>
      <c r="M313" s="197"/>
      <c r="N313" s="198"/>
      <c r="O313" s="199"/>
      <c r="P313" s="199"/>
      <c r="Q313" s="200">
        <f>SUM(Q314:Q322)</f>
        <v>0</v>
      </c>
      <c r="R313" s="200">
        <f>SUM(R314:R322)</f>
        <v>0</v>
      </c>
      <c r="S313" s="199"/>
      <c r="T313" s="201">
        <f>SUM(T314:T322)</f>
        <v>0</v>
      </c>
      <c r="U313" s="199"/>
      <c r="V313" s="201">
        <f>SUM(V314:V322)</f>
        <v>56.794350000000001</v>
      </c>
      <c r="W313" s="199"/>
      <c r="X313" s="202">
        <f>SUM(X314:X322)</f>
        <v>0</v>
      </c>
      <c r="Y313" s="12"/>
      <c r="Z313" s="12"/>
      <c r="AA313" s="12"/>
      <c r="AB313" s="12"/>
      <c r="AC313" s="12"/>
      <c r="AD313" s="12"/>
      <c r="AE313" s="12"/>
      <c r="AR313" s="203" t="s">
        <v>84</v>
      </c>
      <c r="AT313" s="204" t="s">
        <v>75</v>
      </c>
      <c r="AU313" s="204" t="s">
        <v>84</v>
      </c>
      <c r="AY313" s="203" t="s">
        <v>147</v>
      </c>
      <c r="BK313" s="205">
        <f>SUM(BK314:BK322)</f>
        <v>0</v>
      </c>
    </row>
    <row r="314" s="2" customFormat="1" ht="24.15" customHeight="1">
      <c r="A314" s="39"/>
      <c r="B314" s="40"/>
      <c r="C314" s="208" t="s">
        <v>531</v>
      </c>
      <c r="D314" s="208" t="s">
        <v>149</v>
      </c>
      <c r="E314" s="209" t="s">
        <v>532</v>
      </c>
      <c r="F314" s="210" t="s">
        <v>533</v>
      </c>
      <c r="G314" s="211" t="s">
        <v>271</v>
      </c>
      <c r="H314" s="212">
        <v>20</v>
      </c>
      <c r="I314" s="213"/>
      <c r="J314" s="213"/>
      <c r="K314" s="214">
        <f>ROUND(P314*H314,2)</f>
        <v>0</v>
      </c>
      <c r="L314" s="210" t="s">
        <v>153</v>
      </c>
      <c r="M314" s="45"/>
      <c r="N314" s="215" t="s">
        <v>20</v>
      </c>
      <c r="O314" s="216" t="s">
        <v>45</v>
      </c>
      <c r="P314" s="217">
        <f>I314+J314</f>
        <v>0</v>
      </c>
      <c r="Q314" s="217">
        <f>ROUND(I314*H314,2)</f>
        <v>0</v>
      </c>
      <c r="R314" s="217">
        <f>ROUND(J314*H314,2)</f>
        <v>0</v>
      </c>
      <c r="S314" s="85"/>
      <c r="T314" s="218">
        <f>S314*H314</f>
        <v>0</v>
      </c>
      <c r="U314" s="218">
        <v>2.8332299999999999</v>
      </c>
      <c r="V314" s="218">
        <f>U314*H314</f>
        <v>56.6646</v>
      </c>
      <c r="W314" s="218">
        <v>0</v>
      </c>
      <c r="X314" s="219">
        <f>W314*H314</f>
        <v>0</v>
      </c>
      <c r="Y314" s="39"/>
      <c r="Z314" s="39"/>
      <c r="AA314" s="39"/>
      <c r="AB314" s="39"/>
      <c r="AC314" s="39"/>
      <c r="AD314" s="39"/>
      <c r="AE314" s="39"/>
      <c r="AR314" s="220" t="s">
        <v>154</v>
      </c>
      <c r="AT314" s="220" t="s">
        <v>149</v>
      </c>
      <c r="AU314" s="220" t="s">
        <v>86</v>
      </c>
      <c r="AY314" s="18" t="s">
        <v>147</v>
      </c>
      <c r="BE314" s="221">
        <f>IF(O314="základní",K314,0)</f>
        <v>0</v>
      </c>
      <c r="BF314" s="221">
        <f>IF(O314="snížená",K314,0)</f>
        <v>0</v>
      </c>
      <c r="BG314" s="221">
        <f>IF(O314="zákl. přenesená",K314,0)</f>
        <v>0</v>
      </c>
      <c r="BH314" s="221">
        <f>IF(O314="sníž. přenesená",K314,0)</f>
        <v>0</v>
      </c>
      <c r="BI314" s="221">
        <f>IF(O314="nulová",K314,0)</f>
        <v>0</v>
      </c>
      <c r="BJ314" s="18" t="s">
        <v>84</v>
      </c>
      <c r="BK314" s="221">
        <f>ROUND(P314*H314,2)</f>
        <v>0</v>
      </c>
      <c r="BL314" s="18" t="s">
        <v>154</v>
      </c>
      <c r="BM314" s="220" t="s">
        <v>534</v>
      </c>
    </row>
    <row r="315" s="2" customFormat="1">
      <c r="A315" s="39"/>
      <c r="B315" s="40"/>
      <c r="C315" s="41"/>
      <c r="D315" s="222" t="s">
        <v>156</v>
      </c>
      <c r="E315" s="41"/>
      <c r="F315" s="223" t="s">
        <v>535</v>
      </c>
      <c r="G315" s="41"/>
      <c r="H315" s="41"/>
      <c r="I315" s="224"/>
      <c r="J315" s="224"/>
      <c r="K315" s="41"/>
      <c r="L315" s="41"/>
      <c r="M315" s="45"/>
      <c r="N315" s="225"/>
      <c r="O315" s="226"/>
      <c r="P315" s="85"/>
      <c r="Q315" s="85"/>
      <c r="R315" s="85"/>
      <c r="S315" s="85"/>
      <c r="T315" s="85"/>
      <c r="U315" s="85"/>
      <c r="V315" s="85"/>
      <c r="W315" s="85"/>
      <c r="X315" s="86"/>
      <c r="Y315" s="39"/>
      <c r="Z315" s="39"/>
      <c r="AA315" s="39"/>
      <c r="AB315" s="39"/>
      <c r="AC315" s="39"/>
      <c r="AD315" s="39"/>
      <c r="AE315" s="39"/>
      <c r="AT315" s="18" t="s">
        <v>156</v>
      </c>
      <c r="AU315" s="18" t="s">
        <v>86</v>
      </c>
    </row>
    <row r="316" s="2" customFormat="1">
      <c r="A316" s="39"/>
      <c r="B316" s="40"/>
      <c r="C316" s="41"/>
      <c r="D316" s="227" t="s">
        <v>158</v>
      </c>
      <c r="E316" s="41"/>
      <c r="F316" s="228" t="s">
        <v>536</v>
      </c>
      <c r="G316" s="41"/>
      <c r="H316" s="41"/>
      <c r="I316" s="224"/>
      <c r="J316" s="224"/>
      <c r="K316" s="41"/>
      <c r="L316" s="41"/>
      <c r="M316" s="45"/>
      <c r="N316" s="225"/>
      <c r="O316" s="226"/>
      <c r="P316" s="85"/>
      <c r="Q316" s="85"/>
      <c r="R316" s="85"/>
      <c r="S316" s="85"/>
      <c r="T316" s="85"/>
      <c r="U316" s="85"/>
      <c r="V316" s="85"/>
      <c r="W316" s="85"/>
      <c r="X316" s="86"/>
      <c r="Y316" s="39"/>
      <c r="Z316" s="39"/>
      <c r="AA316" s="39"/>
      <c r="AB316" s="39"/>
      <c r="AC316" s="39"/>
      <c r="AD316" s="39"/>
      <c r="AE316" s="39"/>
      <c r="AT316" s="18" t="s">
        <v>158</v>
      </c>
      <c r="AU316" s="18" t="s">
        <v>86</v>
      </c>
    </row>
    <row r="317" s="2" customFormat="1">
      <c r="A317" s="39"/>
      <c r="B317" s="40"/>
      <c r="C317" s="208" t="s">
        <v>537</v>
      </c>
      <c r="D317" s="208" t="s">
        <v>149</v>
      </c>
      <c r="E317" s="209" t="s">
        <v>538</v>
      </c>
      <c r="F317" s="210" t="s">
        <v>539</v>
      </c>
      <c r="G317" s="211" t="s">
        <v>173</v>
      </c>
      <c r="H317" s="212">
        <v>15</v>
      </c>
      <c r="I317" s="213"/>
      <c r="J317" s="213"/>
      <c r="K317" s="214">
        <f>ROUND(P317*H317,2)</f>
        <v>0</v>
      </c>
      <c r="L317" s="210" t="s">
        <v>153</v>
      </c>
      <c r="M317" s="45"/>
      <c r="N317" s="215" t="s">
        <v>20</v>
      </c>
      <c r="O317" s="216" t="s">
        <v>45</v>
      </c>
      <c r="P317" s="217">
        <f>I317+J317</f>
        <v>0</v>
      </c>
      <c r="Q317" s="217">
        <f>ROUND(I317*H317,2)</f>
        <v>0</v>
      </c>
      <c r="R317" s="217">
        <f>ROUND(J317*H317,2)</f>
        <v>0</v>
      </c>
      <c r="S317" s="85"/>
      <c r="T317" s="218">
        <f>S317*H317</f>
        <v>0</v>
      </c>
      <c r="U317" s="218">
        <v>0.0086499999999999997</v>
      </c>
      <c r="V317" s="218">
        <f>U317*H317</f>
        <v>0.12975</v>
      </c>
      <c r="W317" s="218">
        <v>0</v>
      </c>
      <c r="X317" s="219">
        <f>W317*H317</f>
        <v>0</v>
      </c>
      <c r="Y317" s="39"/>
      <c r="Z317" s="39"/>
      <c r="AA317" s="39"/>
      <c r="AB317" s="39"/>
      <c r="AC317" s="39"/>
      <c r="AD317" s="39"/>
      <c r="AE317" s="39"/>
      <c r="AR317" s="220" t="s">
        <v>154</v>
      </c>
      <c r="AT317" s="220" t="s">
        <v>149</v>
      </c>
      <c r="AU317" s="220" t="s">
        <v>86</v>
      </c>
      <c r="AY317" s="18" t="s">
        <v>147</v>
      </c>
      <c r="BE317" s="221">
        <f>IF(O317="základní",K317,0)</f>
        <v>0</v>
      </c>
      <c r="BF317" s="221">
        <f>IF(O317="snížená",K317,0)</f>
        <v>0</v>
      </c>
      <c r="BG317" s="221">
        <f>IF(O317="zákl. přenesená",K317,0)</f>
        <v>0</v>
      </c>
      <c r="BH317" s="221">
        <f>IF(O317="sníž. přenesená",K317,0)</f>
        <v>0</v>
      </c>
      <c r="BI317" s="221">
        <f>IF(O317="nulová",K317,0)</f>
        <v>0</v>
      </c>
      <c r="BJ317" s="18" t="s">
        <v>84</v>
      </c>
      <c r="BK317" s="221">
        <f>ROUND(P317*H317,2)</f>
        <v>0</v>
      </c>
      <c r="BL317" s="18" t="s">
        <v>154</v>
      </c>
      <c r="BM317" s="220" t="s">
        <v>540</v>
      </c>
    </row>
    <row r="318" s="2" customFormat="1">
      <c r="A318" s="39"/>
      <c r="B318" s="40"/>
      <c r="C318" s="41"/>
      <c r="D318" s="222" t="s">
        <v>156</v>
      </c>
      <c r="E318" s="41"/>
      <c r="F318" s="223" t="s">
        <v>541</v>
      </c>
      <c r="G318" s="41"/>
      <c r="H318" s="41"/>
      <c r="I318" s="224"/>
      <c r="J318" s="224"/>
      <c r="K318" s="41"/>
      <c r="L318" s="41"/>
      <c r="M318" s="45"/>
      <c r="N318" s="225"/>
      <c r="O318" s="226"/>
      <c r="P318" s="85"/>
      <c r="Q318" s="85"/>
      <c r="R318" s="85"/>
      <c r="S318" s="85"/>
      <c r="T318" s="85"/>
      <c r="U318" s="85"/>
      <c r="V318" s="85"/>
      <c r="W318" s="85"/>
      <c r="X318" s="86"/>
      <c r="Y318" s="39"/>
      <c r="Z318" s="39"/>
      <c r="AA318" s="39"/>
      <c r="AB318" s="39"/>
      <c r="AC318" s="39"/>
      <c r="AD318" s="39"/>
      <c r="AE318" s="39"/>
      <c r="AT318" s="18" t="s">
        <v>156</v>
      </c>
      <c r="AU318" s="18" t="s">
        <v>86</v>
      </c>
    </row>
    <row r="319" s="2" customFormat="1">
      <c r="A319" s="39"/>
      <c r="B319" s="40"/>
      <c r="C319" s="41"/>
      <c r="D319" s="227" t="s">
        <v>158</v>
      </c>
      <c r="E319" s="41"/>
      <c r="F319" s="228" t="s">
        <v>542</v>
      </c>
      <c r="G319" s="41"/>
      <c r="H319" s="41"/>
      <c r="I319" s="224"/>
      <c r="J319" s="224"/>
      <c r="K319" s="41"/>
      <c r="L319" s="41"/>
      <c r="M319" s="45"/>
      <c r="N319" s="225"/>
      <c r="O319" s="226"/>
      <c r="P319" s="85"/>
      <c r="Q319" s="85"/>
      <c r="R319" s="85"/>
      <c r="S319" s="85"/>
      <c r="T319" s="85"/>
      <c r="U319" s="85"/>
      <c r="V319" s="85"/>
      <c r="W319" s="85"/>
      <c r="X319" s="86"/>
      <c r="Y319" s="39"/>
      <c r="Z319" s="39"/>
      <c r="AA319" s="39"/>
      <c r="AB319" s="39"/>
      <c r="AC319" s="39"/>
      <c r="AD319" s="39"/>
      <c r="AE319" s="39"/>
      <c r="AT319" s="18" t="s">
        <v>158</v>
      </c>
      <c r="AU319" s="18" t="s">
        <v>86</v>
      </c>
    </row>
    <row r="320" s="2" customFormat="1">
      <c r="A320" s="39"/>
      <c r="B320" s="40"/>
      <c r="C320" s="208" t="s">
        <v>543</v>
      </c>
      <c r="D320" s="208" t="s">
        <v>149</v>
      </c>
      <c r="E320" s="209" t="s">
        <v>544</v>
      </c>
      <c r="F320" s="210" t="s">
        <v>545</v>
      </c>
      <c r="G320" s="211" t="s">
        <v>173</v>
      </c>
      <c r="H320" s="212">
        <v>15</v>
      </c>
      <c r="I320" s="213"/>
      <c r="J320" s="213"/>
      <c r="K320" s="214">
        <f>ROUND(P320*H320,2)</f>
        <v>0</v>
      </c>
      <c r="L320" s="210" t="s">
        <v>153</v>
      </c>
      <c r="M320" s="45"/>
      <c r="N320" s="215" t="s">
        <v>20</v>
      </c>
      <c r="O320" s="216" t="s">
        <v>45</v>
      </c>
      <c r="P320" s="217">
        <f>I320+J320</f>
        <v>0</v>
      </c>
      <c r="Q320" s="217">
        <f>ROUND(I320*H320,2)</f>
        <v>0</v>
      </c>
      <c r="R320" s="217">
        <f>ROUND(J320*H320,2)</f>
        <v>0</v>
      </c>
      <c r="S320" s="85"/>
      <c r="T320" s="218">
        <f>S320*H320</f>
        <v>0</v>
      </c>
      <c r="U320" s="218">
        <v>0</v>
      </c>
      <c r="V320" s="218">
        <f>U320*H320</f>
        <v>0</v>
      </c>
      <c r="W320" s="218">
        <v>0</v>
      </c>
      <c r="X320" s="219">
        <f>W320*H320</f>
        <v>0</v>
      </c>
      <c r="Y320" s="39"/>
      <c r="Z320" s="39"/>
      <c r="AA320" s="39"/>
      <c r="AB320" s="39"/>
      <c r="AC320" s="39"/>
      <c r="AD320" s="39"/>
      <c r="AE320" s="39"/>
      <c r="AR320" s="220" t="s">
        <v>154</v>
      </c>
      <c r="AT320" s="220" t="s">
        <v>149</v>
      </c>
      <c r="AU320" s="220" t="s">
        <v>86</v>
      </c>
      <c r="AY320" s="18" t="s">
        <v>147</v>
      </c>
      <c r="BE320" s="221">
        <f>IF(O320="základní",K320,0)</f>
        <v>0</v>
      </c>
      <c r="BF320" s="221">
        <f>IF(O320="snížená",K320,0)</f>
        <v>0</v>
      </c>
      <c r="BG320" s="221">
        <f>IF(O320="zákl. přenesená",K320,0)</f>
        <v>0</v>
      </c>
      <c r="BH320" s="221">
        <f>IF(O320="sníž. přenesená",K320,0)</f>
        <v>0</v>
      </c>
      <c r="BI320" s="221">
        <f>IF(O320="nulová",K320,0)</f>
        <v>0</v>
      </c>
      <c r="BJ320" s="18" t="s">
        <v>84</v>
      </c>
      <c r="BK320" s="221">
        <f>ROUND(P320*H320,2)</f>
        <v>0</v>
      </c>
      <c r="BL320" s="18" t="s">
        <v>154</v>
      </c>
      <c r="BM320" s="220" t="s">
        <v>546</v>
      </c>
    </row>
    <row r="321" s="2" customFormat="1">
      <c r="A321" s="39"/>
      <c r="B321" s="40"/>
      <c r="C321" s="41"/>
      <c r="D321" s="222" t="s">
        <v>156</v>
      </c>
      <c r="E321" s="41"/>
      <c r="F321" s="223" t="s">
        <v>547</v>
      </c>
      <c r="G321" s="41"/>
      <c r="H321" s="41"/>
      <c r="I321" s="224"/>
      <c r="J321" s="224"/>
      <c r="K321" s="41"/>
      <c r="L321" s="41"/>
      <c r="M321" s="45"/>
      <c r="N321" s="225"/>
      <c r="O321" s="226"/>
      <c r="P321" s="85"/>
      <c r="Q321" s="85"/>
      <c r="R321" s="85"/>
      <c r="S321" s="85"/>
      <c r="T321" s="85"/>
      <c r="U321" s="85"/>
      <c r="V321" s="85"/>
      <c r="W321" s="85"/>
      <c r="X321" s="86"/>
      <c r="Y321" s="39"/>
      <c r="Z321" s="39"/>
      <c r="AA321" s="39"/>
      <c r="AB321" s="39"/>
      <c r="AC321" s="39"/>
      <c r="AD321" s="39"/>
      <c r="AE321" s="39"/>
      <c r="AT321" s="18" t="s">
        <v>156</v>
      </c>
      <c r="AU321" s="18" t="s">
        <v>86</v>
      </c>
    </row>
    <row r="322" s="2" customFormat="1">
      <c r="A322" s="39"/>
      <c r="B322" s="40"/>
      <c r="C322" s="41"/>
      <c r="D322" s="227" t="s">
        <v>158</v>
      </c>
      <c r="E322" s="41"/>
      <c r="F322" s="228" t="s">
        <v>548</v>
      </c>
      <c r="G322" s="41"/>
      <c r="H322" s="41"/>
      <c r="I322" s="224"/>
      <c r="J322" s="224"/>
      <c r="K322" s="41"/>
      <c r="L322" s="41"/>
      <c r="M322" s="45"/>
      <c r="N322" s="225"/>
      <c r="O322" s="226"/>
      <c r="P322" s="85"/>
      <c r="Q322" s="85"/>
      <c r="R322" s="85"/>
      <c r="S322" s="85"/>
      <c r="T322" s="85"/>
      <c r="U322" s="85"/>
      <c r="V322" s="85"/>
      <c r="W322" s="85"/>
      <c r="X322" s="86"/>
      <c r="Y322" s="39"/>
      <c r="Z322" s="39"/>
      <c r="AA322" s="39"/>
      <c r="AB322" s="39"/>
      <c r="AC322" s="39"/>
      <c r="AD322" s="39"/>
      <c r="AE322" s="39"/>
      <c r="AT322" s="18" t="s">
        <v>158</v>
      </c>
      <c r="AU322" s="18" t="s">
        <v>86</v>
      </c>
    </row>
    <row r="323" s="12" customFormat="1" ht="22.8" customHeight="1">
      <c r="A323" s="12"/>
      <c r="B323" s="191"/>
      <c r="C323" s="192"/>
      <c r="D323" s="193" t="s">
        <v>75</v>
      </c>
      <c r="E323" s="206" t="s">
        <v>154</v>
      </c>
      <c r="F323" s="206" t="s">
        <v>549</v>
      </c>
      <c r="G323" s="192"/>
      <c r="H323" s="192"/>
      <c r="I323" s="195"/>
      <c r="J323" s="195"/>
      <c r="K323" s="207">
        <f>BK323</f>
        <v>0</v>
      </c>
      <c r="L323" s="192"/>
      <c r="M323" s="197"/>
      <c r="N323" s="198"/>
      <c r="O323" s="199"/>
      <c r="P323" s="199"/>
      <c r="Q323" s="200">
        <f>SUM(Q324:Q327)</f>
        <v>0</v>
      </c>
      <c r="R323" s="200">
        <f>SUM(R324:R327)</f>
        <v>0</v>
      </c>
      <c r="S323" s="199"/>
      <c r="T323" s="201">
        <f>SUM(T324:T327)</f>
        <v>0</v>
      </c>
      <c r="U323" s="199"/>
      <c r="V323" s="201">
        <f>SUM(V324:V327)</f>
        <v>41.039999999999999</v>
      </c>
      <c r="W323" s="199"/>
      <c r="X323" s="202">
        <f>SUM(X324:X327)</f>
        <v>0</v>
      </c>
      <c r="Y323" s="12"/>
      <c r="Z323" s="12"/>
      <c r="AA323" s="12"/>
      <c r="AB323" s="12"/>
      <c r="AC323" s="12"/>
      <c r="AD323" s="12"/>
      <c r="AE323" s="12"/>
      <c r="AR323" s="203" t="s">
        <v>84</v>
      </c>
      <c r="AT323" s="204" t="s">
        <v>75</v>
      </c>
      <c r="AU323" s="204" t="s">
        <v>84</v>
      </c>
      <c r="AY323" s="203" t="s">
        <v>147</v>
      </c>
      <c r="BK323" s="205">
        <f>SUM(BK324:BK327)</f>
        <v>0</v>
      </c>
    </row>
    <row r="324" s="2" customFormat="1" ht="24.15" customHeight="1">
      <c r="A324" s="39"/>
      <c r="B324" s="40"/>
      <c r="C324" s="208" t="s">
        <v>550</v>
      </c>
      <c r="D324" s="208" t="s">
        <v>149</v>
      </c>
      <c r="E324" s="209" t="s">
        <v>551</v>
      </c>
      <c r="F324" s="210" t="s">
        <v>552</v>
      </c>
      <c r="G324" s="211" t="s">
        <v>271</v>
      </c>
      <c r="H324" s="212">
        <v>20</v>
      </c>
      <c r="I324" s="213"/>
      <c r="J324" s="213"/>
      <c r="K324" s="214">
        <f>ROUND(P324*H324,2)</f>
        <v>0</v>
      </c>
      <c r="L324" s="210" t="s">
        <v>153</v>
      </c>
      <c r="M324" s="45"/>
      <c r="N324" s="215" t="s">
        <v>20</v>
      </c>
      <c r="O324" s="216" t="s">
        <v>45</v>
      </c>
      <c r="P324" s="217">
        <f>I324+J324</f>
        <v>0</v>
      </c>
      <c r="Q324" s="217">
        <f>ROUND(I324*H324,2)</f>
        <v>0</v>
      </c>
      <c r="R324" s="217">
        <f>ROUND(J324*H324,2)</f>
        <v>0</v>
      </c>
      <c r="S324" s="85"/>
      <c r="T324" s="218">
        <f>S324*H324</f>
        <v>0</v>
      </c>
      <c r="U324" s="218">
        <v>2.052</v>
      </c>
      <c r="V324" s="218">
        <f>U324*H324</f>
        <v>41.039999999999999</v>
      </c>
      <c r="W324" s="218">
        <v>0</v>
      </c>
      <c r="X324" s="219">
        <f>W324*H324</f>
        <v>0</v>
      </c>
      <c r="Y324" s="39"/>
      <c r="Z324" s="39"/>
      <c r="AA324" s="39"/>
      <c r="AB324" s="39"/>
      <c r="AC324" s="39"/>
      <c r="AD324" s="39"/>
      <c r="AE324" s="39"/>
      <c r="AR324" s="220" t="s">
        <v>154</v>
      </c>
      <c r="AT324" s="220" t="s">
        <v>149</v>
      </c>
      <c r="AU324" s="220" t="s">
        <v>86</v>
      </c>
      <c r="AY324" s="18" t="s">
        <v>147</v>
      </c>
      <c r="BE324" s="221">
        <f>IF(O324="základní",K324,0)</f>
        <v>0</v>
      </c>
      <c r="BF324" s="221">
        <f>IF(O324="snížená",K324,0)</f>
        <v>0</v>
      </c>
      <c r="BG324" s="221">
        <f>IF(O324="zákl. přenesená",K324,0)</f>
        <v>0</v>
      </c>
      <c r="BH324" s="221">
        <f>IF(O324="sníž. přenesená",K324,0)</f>
        <v>0</v>
      </c>
      <c r="BI324" s="221">
        <f>IF(O324="nulová",K324,0)</f>
        <v>0</v>
      </c>
      <c r="BJ324" s="18" t="s">
        <v>84</v>
      </c>
      <c r="BK324" s="221">
        <f>ROUND(P324*H324,2)</f>
        <v>0</v>
      </c>
      <c r="BL324" s="18" t="s">
        <v>154</v>
      </c>
      <c r="BM324" s="220" t="s">
        <v>553</v>
      </c>
    </row>
    <row r="325" s="2" customFormat="1">
      <c r="A325" s="39"/>
      <c r="B325" s="40"/>
      <c r="C325" s="41"/>
      <c r="D325" s="222" t="s">
        <v>156</v>
      </c>
      <c r="E325" s="41"/>
      <c r="F325" s="223" t="s">
        <v>554</v>
      </c>
      <c r="G325" s="41"/>
      <c r="H325" s="41"/>
      <c r="I325" s="224"/>
      <c r="J325" s="224"/>
      <c r="K325" s="41"/>
      <c r="L325" s="41"/>
      <c r="M325" s="45"/>
      <c r="N325" s="225"/>
      <c r="O325" s="226"/>
      <c r="P325" s="85"/>
      <c r="Q325" s="85"/>
      <c r="R325" s="85"/>
      <c r="S325" s="85"/>
      <c r="T325" s="85"/>
      <c r="U325" s="85"/>
      <c r="V325" s="85"/>
      <c r="W325" s="85"/>
      <c r="X325" s="86"/>
      <c r="Y325" s="39"/>
      <c r="Z325" s="39"/>
      <c r="AA325" s="39"/>
      <c r="AB325" s="39"/>
      <c r="AC325" s="39"/>
      <c r="AD325" s="39"/>
      <c r="AE325" s="39"/>
      <c r="AT325" s="18" t="s">
        <v>156</v>
      </c>
      <c r="AU325" s="18" t="s">
        <v>86</v>
      </c>
    </row>
    <row r="326" s="2" customFormat="1">
      <c r="A326" s="39"/>
      <c r="B326" s="40"/>
      <c r="C326" s="41"/>
      <c r="D326" s="227" t="s">
        <v>158</v>
      </c>
      <c r="E326" s="41"/>
      <c r="F326" s="228" t="s">
        <v>555</v>
      </c>
      <c r="G326" s="41"/>
      <c r="H326" s="41"/>
      <c r="I326" s="224"/>
      <c r="J326" s="224"/>
      <c r="K326" s="41"/>
      <c r="L326" s="41"/>
      <c r="M326" s="45"/>
      <c r="N326" s="225"/>
      <c r="O326" s="226"/>
      <c r="P326" s="85"/>
      <c r="Q326" s="85"/>
      <c r="R326" s="85"/>
      <c r="S326" s="85"/>
      <c r="T326" s="85"/>
      <c r="U326" s="85"/>
      <c r="V326" s="85"/>
      <c r="W326" s="85"/>
      <c r="X326" s="86"/>
      <c r="Y326" s="39"/>
      <c r="Z326" s="39"/>
      <c r="AA326" s="39"/>
      <c r="AB326" s="39"/>
      <c r="AC326" s="39"/>
      <c r="AD326" s="39"/>
      <c r="AE326" s="39"/>
      <c r="AT326" s="18" t="s">
        <v>158</v>
      </c>
      <c r="AU326" s="18" t="s">
        <v>86</v>
      </c>
    </row>
    <row r="327" s="2" customFormat="1">
      <c r="A327" s="39"/>
      <c r="B327" s="40"/>
      <c r="C327" s="41"/>
      <c r="D327" s="222" t="s">
        <v>183</v>
      </c>
      <c r="E327" s="41"/>
      <c r="F327" s="251" t="s">
        <v>556</v>
      </c>
      <c r="G327" s="41"/>
      <c r="H327" s="41"/>
      <c r="I327" s="224"/>
      <c r="J327" s="224"/>
      <c r="K327" s="41"/>
      <c r="L327" s="41"/>
      <c r="M327" s="45"/>
      <c r="N327" s="225"/>
      <c r="O327" s="226"/>
      <c r="P327" s="85"/>
      <c r="Q327" s="85"/>
      <c r="R327" s="85"/>
      <c r="S327" s="85"/>
      <c r="T327" s="85"/>
      <c r="U327" s="85"/>
      <c r="V327" s="85"/>
      <c r="W327" s="85"/>
      <c r="X327" s="86"/>
      <c r="Y327" s="39"/>
      <c r="Z327" s="39"/>
      <c r="AA327" s="39"/>
      <c r="AB327" s="39"/>
      <c r="AC327" s="39"/>
      <c r="AD327" s="39"/>
      <c r="AE327" s="39"/>
      <c r="AT327" s="18" t="s">
        <v>183</v>
      </c>
      <c r="AU327" s="18" t="s">
        <v>86</v>
      </c>
    </row>
    <row r="328" s="12" customFormat="1" ht="22.8" customHeight="1">
      <c r="A328" s="12"/>
      <c r="B328" s="191"/>
      <c r="C328" s="192"/>
      <c r="D328" s="193" t="s">
        <v>75</v>
      </c>
      <c r="E328" s="206" t="s">
        <v>191</v>
      </c>
      <c r="F328" s="206" t="s">
        <v>557</v>
      </c>
      <c r="G328" s="192"/>
      <c r="H328" s="192"/>
      <c r="I328" s="195"/>
      <c r="J328" s="195"/>
      <c r="K328" s="207">
        <f>BK328</f>
        <v>0</v>
      </c>
      <c r="L328" s="192"/>
      <c r="M328" s="197"/>
      <c r="N328" s="198"/>
      <c r="O328" s="199"/>
      <c r="P328" s="199"/>
      <c r="Q328" s="200">
        <f>SUM(Q329:Q353)</f>
        <v>0</v>
      </c>
      <c r="R328" s="200">
        <f>SUM(R329:R353)</f>
        <v>0</v>
      </c>
      <c r="S328" s="199"/>
      <c r="T328" s="201">
        <f>SUM(T329:T353)</f>
        <v>0</v>
      </c>
      <c r="U328" s="199"/>
      <c r="V328" s="201">
        <f>SUM(V329:V353)</f>
        <v>494.59951225600003</v>
      </c>
      <c r="W328" s="199"/>
      <c r="X328" s="202">
        <f>SUM(X329:X353)</f>
        <v>0</v>
      </c>
      <c r="Y328" s="12"/>
      <c r="Z328" s="12"/>
      <c r="AA328" s="12"/>
      <c r="AB328" s="12"/>
      <c r="AC328" s="12"/>
      <c r="AD328" s="12"/>
      <c r="AE328" s="12"/>
      <c r="AR328" s="203" t="s">
        <v>84</v>
      </c>
      <c r="AT328" s="204" t="s">
        <v>75</v>
      </c>
      <c r="AU328" s="204" t="s">
        <v>84</v>
      </c>
      <c r="AY328" s="203" t="s">
        <v>147</v>
      </c>
      <c r="BK328" s="205">
        <f>SUM(BK329:BK353)</f>
        <v>0</v>
      </c>
    </row>
    <row r="329" s="2" customFormat="1" ht="33" customHeight="1">
      <c r="A329" s="39"/>
      <c r="B329" s="40"/>
      <c r="C329" s="208" t="s">
        <v>558</v>
      </c>
      <c r="D329" s="208" t="s">
        <v>149</v>
      </c>
      <c r="E329" s="209" t="s">
        <v>559</v>
      </c>
      <c r="F329" s="210" t="s">
        <v>560</v>
      </c>
      <c r="G329" s="211" t="s">
        <v>173</v>
      </c>
      <c r="H329" s="212">
        <v>622.39999999999998</v>
      </c>
      <c r="I329" s="213"/>
      <c r="J329" s="213"/>
      <c r="K329" s="214">
        <f>ROUND(P329*H329,2)</f>
        <v>0</v>
      </c>
      <c r="L329" s="210" t="s">
        <v>153</v>
      </c>
      <c r="M329" s="45"/>
      <c r="N329" s="215" t="s">
        <v>20</v>
      </c>
      <c r="O329" s="216" t="s">
        <v>45</v>
      </c>
      <c r="P329" s="217">
        <f>I329+J329</f>
        <v>0</v>
      </c>
      <c r="Q329" s="217">
        <f>ROUND(I329*H329,2)</f>
        <v>0</v>
      </c>
      <c r="R329" s="217">
        <f>ROUND(J329*H329,2)</f>
        <v>0</v>
      </c>
      <c r="S329" s="85"/>
      <c r="T329" s="218">
        <f>S329*H329</f>
        <v>0</v>
      </c>
      <c r="U329" s="218">
        <v>0.40242464</v>
      </c>
      <c r="V329" s="218">
        <f>U329*H329</f>
        <v>250.469095936</v>
      </c>
      <c r="W329" s="218">
        <v>0</v>
      </c>
      <c r="X329" s="219">
        <f>W329*H329</f>
        <v>0</v>
      </c>
      <c r="Y329" s="39"/>
      <c r="Z329" s="39"/>
      <c r="AA329" s="39"/>
      <c r="AB329" s="39"/>
      <c r="AC329" s="39"/>
      <c r="AD329" s="39"/>
      <c r="AE329" s="39"/>
      <c r="AR329" s="220" t="s">
        <v>154</v>
      </c>
      <c r="AT329" s="220" t="s">
        <v>149</v>
      </c>
      <c r="AU329" s="220" t="s">
        <v>86</v>
      </c>
      <c r="AY329" s="18" t="s">
        <v>147</v>
      </c>
      <c r="BE329" s="221">
        <f>IF(O329="základní",K329,0)</f>
        <v>0</v>
      </c>
      <c r="BF329" s="221">
        <f>IF(O329="snížená",K329,0)</f>
        <v>0</v>
      </c>
      <c r="BG329" s="221">
        <f>IF(O329="zákl. přenesená",K329,0)</f>
        <v>0</v>
      </c>
      <c r="BH329" s="221">
        <f>IF(O329="sníž. přenesená",K329,0)</f>
        <v>0</v>
      </c>
      <c r="BI329" s="221">
        <f>IF(O329="nulová",K329,0)</f>
        <v>0</v>
      </c>
      <c r="BJ329" s="18" t="s">
        <v>84</v>
      </c>
      <c r="BK329" s="221">
        <f>ROUND(P329*H329,2)</f>
        <v>0</v>
      </c>
      <c r="BL329" s="18" t="s">
        <v>154</v>
      </c>
      <c r="BM329" s="220" t="s">
        <v>561</v>
      </c>
    </row>
    <row r="330" s="2" customFormat="1">
      <c r="A330" s="39"/>
      <c r="B330" s="40"/>
      <c r="C330" s="41"/>
      <c r="D330" s="222" t="s">
        <v>156</v>
      </c>
      <c r="E330" s="41"/>
      <c r="F330" s="223" t="s">
        <v>562</v>
      </c>
      <c r="G330" s="41"/>
      <c r="H330" s="41"/>
      <c r="I330" s="224"/>
      <c r="J330" s="224"/>
      <c r="K330" s="41"/>
      <c r="L330" s="41"/>
      <c r="M330" s="45"/>
      <c r="N330" s="225"/>
      <c r="O330" s="226"/>
      <c r="P330" s="85"/>
      <c r="Q330" s="85"/>
      <c r="R330" s="85"/>
      <c r="S330" s="85"/>
      <c r="T330" s="85"/>
      <c r="U330" s="85"/>
      <c r="V330" s="85"/>
      <c r="W330" s="85"/>
      <c r="X330" s="86"/>
      <c r="Y330" s="39"/>
      <c r="Z330" s="39"/>
      <c r="AA330" s="39"/>
      <c r="AB330" s="39"/>
      <c r="AC330" s="39"/>
      <c r="AD330" s="39"/>
      <c r="AE330" s="39"/>
      <c r="AT330" s="18" t="s">
        <v>156</v>
      </c>
      <c r="AU330" s="18" t="s">
        <v>86</v>
      </c>
    </row>
    <row r="331" s="2" customFormat="1">
      <c r="A331" s="39"/>
      <c r="B331" s="40"/>
      <c r="C331" s="41"/>
      <c r="D331" s="227" t="s">
        <v>158</v>
      </c>
      <c r="E331" s="41"/>
      <c r="F331" s="228" t="s">
        <v>563</v>
      </c>
      <c r="G331" s="41"/>
      <c r="H331" s="41"/>
      <c r="I331" s="224"/>
      <c r="J331" s="224"/>
      <c r="K331" s="41"/>
      <c r="L331" s="41"/>
      <c r="M331" s="45"/>
      <c r="N331" s="225"/>
      <c r="O331" s="226"/>
      <c r="P331" s="85"/>
      <c r="Q331" s="85"/>
      <c r="R331" s="85"/>
      <c r="S331" s="85"/>
      <c r="T331" s="85"/>
      <c r="U331" s="85"/>
      <c r="V331" s="85"/>
      <c r="W331" s="85"/>
      <c r="X331" s="86"/>
      <c r="Y331" s="39"/>
      <c r="Z331" s="39"/>
      <c r="AA331" s="39"/>
      <c r="AB331" s="39"/>
      <c r="AC331" s="39"/>
      <c r="AD331" s="39"/>
      <c r="AE331" s="39"/>
      <c r="AT331" s="18" t="s">
        <v>158</v>
      </c>
      <c r="AU331" s="18" t="s">
        <v>86</v>
      </c>
    </row>
    <row r="332" s="2" customFormat="1">
      <c r="A332" s="39"/>
      <c r="B332" s="40"/>
      <c r="C332" s="41"/>
      <c r="D332" s="222" t="s">
        <v>183</v>
      </c>
      <c r="E332" s="41"/>
      <c r="F332" s="251" t="s">
        <v>564</v>
      </c>
      <c r="G332" s="41"/>
      <c r="H332" s="41"/>
      <c r="I332" s="224"/>
      <c r="J332" s="224"/>
      <c r="K332" s="41"/>
      <c r="L332" s="41"/>
      <c r="M332" s="45"/>
      <c r="N332" s="225"/>
      <c r="O332" s="226"/>
      <c r="P332" s="85"/>
      <c r="Q332" s="85"/>
      <c r="R332" s="85"/>
      <c r="S332" s="85"/>
      <c r="T332" s="85"/>
      <c r="U332" s="85"/>
      <c r="V332" s="85"/>
      <c r="W332" s="85"/>
      <c r="X332" s="86"/>
      <c r="Y332" s="39"/>
      <c r="Z332" s="39"/>
      <c r="AA332" s="39"/>
      <c r="AB332" s="39"/>
      <c r="AC332" s="39"/>
      <c r="AD332" s="39"/>
      <c r="AE332" s="39"/>
      <c r="AT332" s="18" t="s">
        <v>183</v>
      </c>
      <c r="AU332" s="18" t="s">
        <v>86</v>
      </c>
    </row>
    <row r="333" s="13" customFormat="1">
      <c r="A333" s="13"/>
      <c r="B333" s="229"/>
      <c r="C333" s="230"/>
      <c r="D333" s="222" t="s">
        <v>160</v>
      </c>
      <c r="E333" s="231" t="s">
        <v>20</v>
      </c>
      <c r="F333" s="232" t="s">
        <v>565</v>
      </c>
      <c r="G333" s="230"/>
      <c r="H333" s="233">
        <v>299.60000000000002</v>
      </c>
      <c r="I333" s="234"/>
      <c r="J333" s="234"/>
      <c r="K333" s="230"/>
      <c r="L333" s="230"/>
      <c r="M333" s="235"/>
      <c r="N333" s="236"/>
      <c r="O333" s="237"/>
      <c r="P333" s="237"/>
      <c r="Q333" s="237"/>
      <c r="R333" s="237"/>
      <c r="S333" s="237"/>
      <c r="T333" s="237"/>
      <c r="U333" s="237"/>
      <c r="V333" s="237"/>
      <c r="W333" s="237"/>
      <c r="X333" s="238"/>
      <c r="Y333" s="13"/>
      <c r="Z333" s="13"/>
      <c r="AA333" s="13"/>
      <c r="AB333" s="13"/>
      <c r="AC333" s="13"/>
      <c r="AD333" s="13"/>
      <c r="AE333" s="13"/>
      <c r="AT333" s="239" t="s">
        <v>160</v>
      </c>
      <c r="AU333" s="239" t="s">
        <v>86</v>
      </c>
      <c r="AV333" s="13" t="s">
        <v>86</v>
      </c>
      <c r="AW333" s="13" t="s">
        <v>5</v>
      </c>
      <c r="AX333" s="13" t="s">
        <v>76</v>
      </c>
      <c r="AY333" s="239" t="s">
        <v>147</v>
      </c>
    </row>
    <row r="334" s="13" customFormat="1">
      <c r="A334" s="13"/>
      <c r="B334" s="229"/>
      <c r="C334" s="230"/>
      <c r="D334" s="222" t="s">
        <v>160</v>
      </c>
      <c r="E334" s="231" t="s">
        <v>20</v>
      </c>
      <c r="F334" s="232" t="s">
        <v>566</v>
      </c>
      <c r="G334" s="230"/>
      <c r="H334" s="233">
        <v>322.80000000000001</v>
      </c>
      <c r="I334" s="234"/>
      <c r="J334" s="234"/>
      <c r="K334" s="230"/>
      <c r="L334" s="230"/>
      <c r="M334" s="235"/>
      <c r="N334" s="236"/>
      <c r="O334" s="237"/>
      <c r="P334" s="237"/>
      <c r="Q334" s="237"/>
      <c r="R334" s="237"/>
      <c r="S334" s="237"/>
      <c r="T334" s="237"/>
      <c r="U334" s="237"/>
      <c r="V334" s="237"/>
      <c r="W334" s="237"/>
      <c r="X334" s="238"/>
      <c r="Y334" s="13"/>
      <c r="Z334" s="13"/>
      <c r="AA334" s="13"/>
      <c r="AB334" s="13"/>
      <c r="AC334" s="13"/>
      <c r="AD334" s="13"/>
      <c r="AE334" s="13"/>
      <c r="AT334" s="239" t="s">
        <v>160</v>
      </c>
      <c r="AU334" s="239" t="s">
        <v>86</v>
      </c>
      <c r="AV334" s="13" t="s">
        <v>86</v>
      </c>
      <c r="AW334" s="13" t="s">
        <v>5</v>
      </c>
      <c r="AX334" s="13" t="s">
        <v>76</v>
      </c>
      <c r="AY334" s="239" t="s">
        <v>147</v>
      </c>
    </row>
    <row r="335" s="14" customFormat="1">
      <c r="A335" s="14"/>
      <c r="B335" s="240"/>
      <c r="C335" s="241"/>
      <c r="D335" s="222" t="s">
        <v>160</v>
      </c>
      <c r="E335" s="242" t="s">
        <v>20</v>
      </c>
      <c r="F335" s="243" t="s">
        <v>163</v>
      </c>
      <c r="G335" s="241"/>
      <c r="H335" s="244">
        <v>622.39999999999998</v>
      </c>
      <c r="I335" s="245"/>
      <c r="J335" s="245"/>
      <c r="K335" s="241"/>
      <c r="L335" s="241"/>
      <c r="M335" s="246"/>
      <c r="N335" s="247"/>
      <c r="O335" s="248"/>
      <c r="P335" s="248"/>
      <c r="Q335" s="248"/>
      <c r="R335" s="248"/>
      <c r="S335" s="248"/>
      <c r="T335" s="248"/>
      <c r="U335" s="248"/>
      <c r="V335" s="248"/>
      <c r="W335" s="248"/>
      <c r="X335" s="249"/>
      <c r="Y335" s="14"/>
      <c r="Z335" s="14"/>
      <c r="AA335" s="14"/>
      <c r="AB335" s="14"/>
      <c r="AC335" s="14"/>
      <c r="AD335" s="14"/>
      <c r="AE335" s="14"/>
      <c r="AT335" s="250" t="s">
        <v>160</v>
      </c>
      <c r="AU335" s="250" t="s">
        <v>86</v>
      </c>
      <c r="AV335" s="14" t="s">
        <v>154</v>
      </c>
      <c r="AW335" s="14" t="s">
        <v>5</v>
      </c>
      <c r="AX335" s="14" t="s">
        <v>84</v>
      </c>
      <c r="AY335" s="250" t="s">
        <v>147</v>
      </c>
    </row>
    <row r="336" s="2" customFormat="1" ht="24.15" customHeight="1">
      <c r="A336" s="39"/>
      <c r="B336" s="40"/>
      <c r="C336" s="208" t="s">
        <v>567</v>
      </c>
      <c r="D336" s="208" t="s">
        <v>149</v>
      </c>
      <c r="E336" s="209" t="s">
        <v>568</v>
      </c>
      <c r="F336" s="210" t="s">
        <v>569</v>
      </c>
      <c r="G336" s="211" t="s">
        <v>173</v>
      </c>
      <c r="H336" s="212">
        <v>2667.1999999999998</v>
      </c>
      <c r="I336" s="213"/>
      <c r="J336" s="213"/>
      <c r="K336" s="214">
        <f>ROUND(P336*H336,2)</f>
        <v>0</v>
      </c>
      <c r="L336" s="210" t="s">
        <v>153</v>
      </c>
      <c r="M336" s="45"/>
      <c r="N336" s="215" t="s">
        <v>20</v>
      </c>
      <c r="O336" s="216" t="s">
        <v>45</v>
      </c>
      <c r="P336" s="217">
        <f>I336+J336</f>
        <v>0</v>
      </c>
      <c r="Q336" s="217">
        <f>ROUND(I336*H336,2)</f>
        <v>0</v>
      </c>
      <c r="R336" s="217">
        <f>ROUND(J336*H336,2)</f>
        <v>0</v>
      </c>
      <c r="S336" s="85"/>
      <c r="T336" s="218">
        <f>S336*H336</f>
        <v>0</v>
      </c>
      <c r="U336" s="218">
        <v>0.091530600000000004</v>
      </c>
      <c r="V336" s="218">
        <f>U336*H336</f>
        <v>244.13041632</v>
      </c>
      <c r="W336" s="218">
        <v>0</v>
      </c>
      <c r="X336" s="219">
        <f>W336*H336</f>
        <v>0</v>
      </c>
      <c r="Y336" s="39"/>
      <c r="Z336" s="39"/>
      <c r="AA336" s="39"/>
      <c r="AB336" s="39"/>
      <c r="AC336" s="39"/>
      <c r="AD336" s="39"/>
      <c r="AE336" s="39"/>
      <c r="AR336" s="220" t="s">
        <v>154</v>
      </c>
      <c r="AT336" s="220" t="s">
        <v>149</v>
      </c>
      <c r="AU336" s="220" t="s">
        <v>86</v>
      </c>
      <c r="AY336" s="18" t="s">
        <v>147</v>
      </c>
      <c r="BE336" s="221">
        <f>IF(O336="základní",K336,0)</f>
        <v>0</v>
      </c>
      <c r="BF336" s="221">
        <f>IF(O336="snížená",K336,0)</f>
        <v>0</v>
      </c>
      <c r="BG336" s="221">
        <f>IF(O336="zákl. přenesená",K336,0)</f>
        <v>0</v>
      </c>
      <c r="BH336" s="221">
        <f>IF(O336="sníž. přenesená",K336,0)</f>
        <v>0</v>
      </c>
      <c r="BI336" s="221">
        <f>IF(O336="nulová",K336,0)</f>
        <v>0</v>
      </c>
      <c r="BJ336" s="18" t="s">
        <v>84</v>
      </c>
      <c r="BK336" s="221">
        <f>ROUND(P336*H336,2)</f>
        <v>0</v>
      </c>
      <c r="BL336" s="18" t="s">
        <v>154</v>
      </c>
      <c r="BM336" s="220" t="s">
        <v>570</v>
      </c>
    </row>
    <row r="337" s="2" customFormat="1">
      <c r="A337" s="39"/>
      <c r="B337" s="40"/>
      <c r="C337" s="41"/>
      <c r="D337" s="222" t="s">
        <v>156</v>
      </c>
      <c r="E337" s="41"/>
      <c r="F337" s="223" t="s">
        <v>571</v>
      </c>
      <c r="G337" s="41"/>
      <c r="H337" s="41"/>
      <c r="I337" s="224"/>
      <c r="J337" s="224"/>
      <c r="K337" s="41"/>
      <c r="L337" s="41"/>
      <c r="M337" s="45"/>
      <c r="N337" s="225"/>
      <c r="O337" s="226"/>
      <c r="P337" s="85"/>
      <c r="Q337" s="85"/>
      <c r="R337" s="85"/>
      <c r="S337" s="85"/>
      <c r="T337" s="85"/>
      <c r="U337" s="85"/>
      <c r="V337" s="85"/>
      <c r="W337" s="85"/>
      <c r="X337" s="86"/>
      <c r="Y337" s="39"/>
      <c r="Z337" s="39"/>
      <c r="AA337" s="39"/>
      <c r="AB337" s="39"/>
      <c r="AC337" s="39"/>
      <c r="AD337" s="39"/>
      <c r="AE337" s="39"/>
      <c r="AT337" s="18" t="s">
        <v>156</v>
      </c>
      <c r="AU337" s="18" t="s">
        <v>86</v>
      </c>
    </row>
    <row r="338" s="2" customFormat="1">
      <c r="A338" s="39"/>
      <c r="B338" s="40"/>
      <c r="C338" s="41"/>
      <c r="D338" s="227" t="s">
        <v>158</v>
      </c>
      <c r="E338" s="41"/>
      <c r="F338" s="228" t="s">
        <v>572</v>
      </c>
      <c r="G338" s="41"/>
      <c r="H338" s="41"/>
      <c r="I338" s="224"/>
      <c r="J338" s="224"/>
      <c r="K338" s="41"/>
      <c r="L338" s="41"/>
      <c r="M338" s="45"/>
      <c r="N338" s="225"/>
      <c r="O338" s="226"/>
      <c r="P338" s="85"/>
      <c r="Q338" s="85"/>
      <c r="R338" s="85"/>
      <c r="S338" s="85"/>
      <c r="T338" s="85"/>
      <c r="U338" s="85"/>
      <c r="V338" s="85"/>
      <c r="W338" s="85"/>
      <c r="X338" s="86"/>
      <c r="Y338" s="39"/>
      <c r="Z338" s="39"/>
      <c r="AA338" s="39"/>
      <c r="AB338" s="39"/>
      <c r="AC338" s="39"/>
      <c r="AD338" s="39"/>
      <c r="AE338" s="39"/>
      <c r="AT338" s="18" t="s">
        <v>158</v>
      </c>
      <c r="AU338" s="18" t="s">
        <v>86</v>
      </c>
    </row>
    <row r="339" s="13" customFormat="1">
      <c r="A339" s="13"/>
      <c r="B339" s="229"/>
      <c r="C339" s="230"/>
      <c r="D339" s="222" t="s">
        <v>160</v>
      </c>
      <c r="E339" s="231" t="s">
        <v>20</v>
      </c>
      <c r="F339" s="232" t="s">
        <v>573</v>
      </c>
      <c r="G339" s="230"/>
      <c r="H339" s="233">
        <v>1498</v>
      </c>
      <c r="I339" s="234"/>
      <c r="J339" s="234"/>
      <c r="K339" s="230"/>
      <c r="L339" s="230"/>
      <c r="M339" s="235"/>
      <c r="N339" s="236"/>
      <c r="O339" s="237"/>
      <c r="P339" s="237"/>
      <c r="Q339" s="237"/>
      <c r="R339" s="237"/>
      <c r="S339" s="237"/>
      <c r="T339" s="237"/>
      <c r="U339" s="237"/>
      <c r="V339" s="237"/>
      <c r="W339" s="237"/>
      <c r="X339" s="238"/>
      <c r="Y339" s="13"/>
      <c r="Z339" s="13"/>
      <c r="AA339" s="13"/>
      <c r="AB339" s="13"/>
      <c r="AC339" s="13"/>
      <c r="AD339" s="13"/>
      <c r="AE339" s="13"/>
      <c r="AT339" s="239" t="s">
        <v>160</v>
      </c>
      <c r="AU339" s="239" t="s">
        <v>86</v>
      </c>
      <c r="AV339" s="13" t="s">
        <v>86</v>
      </c>
      <c r="AW339" s="13" t="s">
        <v>5</v>
      </c>
      <c r="AX339" s="13" t="s">
        <v>76</v>
      </c>
      <c r="AY339" s="239" t="s">
        <v>147</v>
      </c>
    </row>
    <row r="340" s="13" customFormat="1">
      <c r="A340" s="13"/>
      <c r="B340" s="229"/>
      <c r="C340" s="230"/>
      <c r="D340" s="222" t="s">
        <v>160</v>
      </c>
      <c r="E340" s="231" t="s">
        <v>20</v>
      </c>
      <c r="F340" s="232" t="s">
        <v>574</v>
      </c>
      <c r="G340" s="230"/>
      <c r="H340" s="233">
        <v>1135.2000000000001</v>
      </c>
      <c r="I340" s="234"/>
      <c r="J340" s="234"/>
      <c r="K340" s="230"/>
      <c r="L340" s="230"/>
      <c r="M340" s="235"/>
      <c r="N340" s="236"/>
      <c r="O340" s="237"/>
      <c r="P340" s="237"/>
      <c r="Q340" s="237"/>
      <c r="R340" s="237"/>
      <c r="S340" s="237"/>
      <c r="T340" s="237"/>
      <c r="U340" s="237"/>
      <c r="V340" s="237"/>
      <c r="W340" s="237"/>
      <c r="X340" s="238"/>
      <c r="Y340" s="13"/>
      <c r="Z340" s="13"/>
      <c r="AA340" s="13"/>
      <c r="AB340" s="13"/>
      <c r="AC340" s="13"/>
      <c r="AD340" s="13"/>
      <c r="AE340" s="13"/>
      <c r="AT340" s="239" t="s">
        <v>160</v>
      </c>
      <c r="AU340" s="239" t="s">
        <v>86</v>
      </c>
      <c r="AV340" s="13" t="s">
        <v>86</v>
      </c>
      <c r="AW340" s="13" t="s">
        <v>5</v>
      </c>
      <c r="AX340" s="13" t="s">
        <v>76</v>
      </c>
      <c r="AY340" s="239" t="s">
        <v>147</v>
      </c>
    </row>
    <row r="341" s="13" customFormat="1">
      <c r="A341" s="13"/>
      <c r="B341" s="229"/>
      <c r="C341" s="230"/>
      <c r="D341" s="222" t="s">
        <v>160</v>
      </c>
      <c r="E341" s="231" t="s">
        <v>20</v>
      </c>
      <c r="F341" s="232" t="s">
        <v>575</v>
      </c>
      <c r="G341" s="230"/>
      <c r="H341" s="233">
        <v>19</v>
      </c>
      <c r="I341" s="234"/>
      <c r="J341" s="234"/>
      <c r="K341" s="230"/>
      <c r="L341" s="230"/>
      <c r="M341" s="235"/>
      <c r="N341" s="236"/>
      <c r="O341" s="237"/>
      <c r="P341" s="237"/>
      <c r="Q341" s="237"/>
      <c r="R341" s="237"/>
      <c r="S341" s="237"/>
      <c r="T341" s="237"/>
      <c r="U341" s="237"/>
      <c r="V341" s="237"/>
      <c r="W341" s="237"/>
      <c r="X341" s="238"/>
      <c r="Y341" s="13"/>
      <c r="Z341" s="13"/>
      <c r="AA341" s="13"/>
      <c r="AB341" s="13"/>
      <c r="AC341" s="13"/>
      <c r="AD341" s="13"/>
      <c r="AE341" s="13"/>
      <c r="AT341" s="239" t="s">
        <v>160</v>
      </c>
      <c r="AU341" s="239" t="s">
        <v>86</v>
      </c>
      <c r="AV341" s="13" t="s">
        <v>86</v>
      </c>
      <c r="AW341" s="13" t="s">
        <v>5</v>
      </c>
      <c r="AX341" s="13" t="s">
        <v>76</v>
      </c>
      <c r="AY341" s="239" t="s">
        <v>147</v>
      </c>
    </row>
    <row r="342" s="13" customFormat="1">
      <c r="A342" s="13"/>
      <c r="B342" s="229"/>
      <c r="C342" s="230"/>
      <c r="D342" s="222" t="s">
        <v>160</v>
      </c>
      <c r="E342" s="231" t="s">
        <v>20</v>
      </c>
      <c r="F342" s="232" t="s">
        <v>576</v>
      </c>
      <c r="G342" s="230"/>
      <c r="H342" s="233">
        <v>15</v>
      </c>
      <c r="I342" s="234"/>
      <c r="J342" s="234"/>
      <c r="K342" s="230"/>
      <c r="L342" s="230"/>
      <c r="M342" s="235"/>
      <c r="N342" s="236"/>
      <c r="O342" s="237"/>
      <c r="P342" s="237"/>
      <c r="Q342" s="237"/>
      <c r="R342" s="237"/>
      <c r="S342" s="237"/>
      <c r="T342" s="237"/>
      <c r="U342" s="237"/>
      <c r="V342" s="237"/>
      <c r="W342" s="237"/>
      <c r="X342" s="238"/>
      <c r="Y342" s="13"/>
      <c r="Z342" s="13"/>
      <c r="AA342" s="13"/>
      <c r="AB342" s="13"/>
      <c r="AC342" s="13"/>
      <c r="AD342" s="13"/>
      <c r="AE342" s="13"/>
      <c r="AT342" s="239" t="s">
        <v>160</v>
      </c>
      <c r="AU342" s="239" t="s">
        <v>86</v>
      </c>
      <c r="AV342" s="13" t="s">
        <v>86</v>
      </c>
      <c r="AW342" s="13" t="s">
        <v>5</v>
      </c>
      <c r="AX342" s="13" t="s">
        <v>76</v>
      </c>
      <c r="AY342" s="239" t="s">
        <v>147</v>
      </c>
    </row>
    <row r="343" s="14" customFormat="1">
      <c r="A343" s="14"/>
      <c r="B343" s="240"/>
      <c r="C343" s="241"/>
      <c r="D343" s="222" t="s">
        <v>160</v>
      </c>
      <c r="E343" s="242" t="s">
        <v>20</v>
      </c>
      <c r="F343" s="243" t="s">
        <v>163</v>
      </c>
      <c r="G343" s="241"/>
      <c r="H343" s="244">
        <v>2667.1999999999998</v>
      </c>
      <c r="I343" s="245"/>
      <c r="J343" s="245"/>
      <c r="K343" s="241"/>
      <c r="L343" s="241"/>
      <c r="M343" s="246"/>
      <c r="N343" s="247"/>
      <c r="O343" s="248"/>
      <c r="P343" s="248"/>
      <c r="Q343" s="248"/>
      <c r="R343" s="248"/>
      <c r="S343" s="248"/>
      <c r="T343" s="248"/>
      <c r="U343" s="248"/>
      <c r="V343" s="248"/>
      <c r="W343" s="248"/>
      <c r="X343" s="249"/>
      <c r="Y343" s="14"/>
      <c r="Z343" s="14"/>
      <c r="AA343" s="14"/>
      <c r="AB343" s="14"/>
      <c r="AC343" s="14"/>
      <c r="AD343" s="14"/>
      <c r="AE343" s="14"/>
      <c r="AT343" s="250" t="s">
        <v>160</v>
      </c>
      <c r="AU343" s="250" t="s">
        <v>86</v>
      </c>
      <c r="AV343" s="14" t="s">
        <v>154</v>
      </c>
      <c r="AW343" s="14" t="s">
        <v>5</v>
      </c>
      <c r="AX343" s="14" t="s">
        <v>84</v>
      </c>
      <c r="AY343" s="250" t="s">
        <v>147</v>
      </c>
    </row>
    <row r="344" s="2" customFormat="1" ht="24.15" customHeight="1">
      <c r="A344" s="39"/>
      <c r="B344" s="40"/>
      <c r="C344" s="208" t="s">
        <v>577</v>
      </c>
      <c r="D344" s="208" t="s">
        <v>149</v>
      </c>
      <c r="E344" s="209" t="s">
        <v>578</v>
      </c>
      <c r="F344" s="210" t="s">
        <v>579</v>
      </c>
      <c r="G344" s="211" t="s">
        <v>173</v>
      </c>
      <c r="H344" s="212">
        <v>3972.8000000000002</v>
      </c>
      <c r="I344" s="213"/>
      <c r="J344" s="213"/>
      <c r="K344" s="214">
        <f>ROUND(P344*H344,2)</f>
        <v>0</v>
      </c>
      <c r="L344" s="210" t="s">
        <v>153</v>
      </c>
      <c r="M344" s="45"/>
      <c r="N344" s="215" t="s">
        <v>20</v>
      </c>
      <c r="O344" s="216" t="s">
        <v>45</v>
      </c>
      <c r="P344" s="217">
        <f>I344+J344</f>
        <v>0</v>
      </c>
      <c r="Q344" s="217">
        <f>ROUND(I344*H344,2)</f>
        <v>0</v>
      </c>
      <c r="R344" s="217">
        <f>ROUND(J344*H344,2)</f>
        <v>0</v>
      </c>
      <c r="S344" s="85"/>
      <c r="T344" s="218">
        <f>S344*H344</f>
        <v>0</v>
      </c>
      <c r="U344" s="218">
        <v>0</v>
      </c>
      <c r="V344" s="218">
        <f>U344*H344</f>
        <v>0</v>
      </c>
      <c r="W344" s="218">
        <v>0</v>
      </c>
      <c r="X344" s="219">
        <f>W344*H344</f>
        <v>0</v>
      </c>
      <c r="Y344" s="39"/>
      <c r="Z344" s="39"/>
      <c r="AA344" s="39"/>
      <c r="AB344" s="39"/>
      <c r="AC344" s="39"/>
      <c r="AD344" s="39"/>
      <c r="AE344" s="39"/>
      <c r="AR344" s="220" t="s">
        <v>154</v>
      </c>
      <c r="AT344" s="220" t="s">
        <v>149</v>
      </c>
      <c r="AU344" s="220" t="s">
        <v>86</v>
      </c>
      <c r="AY344" s="18" t="s">
        <v>147</v>
      </c>
      <c r="BE344" s="221">
        <f>IF(O344="základní",K344,0)</f>
        <v>0</v>
      </c>
      <c r="BF344" s="221">
        <f>IF(O344="snížená",K344,0)</f>
        <v>0</v>
      </c>
      <c r="BG344" s="221">
        <f>IF(O344="zákl. přenesená",K344,0)</f>
        <v>0</v>
      </c>
      <c r="BH344" s="221">
        <f>IF(O344="sníž. přenesená",K344,0)</f>
        <v>0</v>
      </c>
      <c r="BI344" s="221">
        <f>IF(O344="nulová",K344,0)</f>
        <v>0</v>
      </c>
      <c r="BJ344" s="18" t="s">
        <v>84</v>
      </c>
      <c r="BK344" s="221">
        <f>ROUND(P344*H344,2)</f>
        <v>0</v>
      </c>
      <c r="BL344" s="18" t="s">
        <v>154</v>
      </c>
      <c r="BM344" s="220" t="s">
        <v>580</v>
      </c>
    </row>
    <row r="345" s="2" customFormat="1">
      <c r="A345" s="39"/>
      <c r="B345" s="40"/>
      <c r="C345" s="41"/>
      <c r="D345" s="222" t="s">
        <v>156</v>
      </c>
      <c r="E345" s="41"/>
      <c r="F345" s="223" t="s">
        <v>581</v>
      </c>
      <c r="G345" s="41"/>
      <c r="H345" s="41"/>
      <c r="I345" s="224"/>
      <c r="J345" s="224"/>
      <c r="K345" s="41"/>
      <c r="L345" s="41"/>
      <c r="M345" s="45"/>
      <c r="N345" s="225"/>
      <c r="O345" s="226"/>
      <c r="P345" s="85"/>
      <c r="Q345" s="85"/>
      <c r="R345" s="85"/>
      <c r="S345" s="85"/>
      <c r="T345" s="85"/>
      <c r="U345" s="85"/>
      <c r="V345" s="85"/>
      <c r="W345" s="85"/>
      <c r="X345" s="86"/>
      <c r="Y345" s="39"/>
      <c r="Z345" s="39"/>
      <c r="AA345" s="39"/>
      <c r="AB345" s="39"/>
      <c r="AC345" s="39"/>
      <c r="AD345" s="39"/>
      <c r="AE345" s="39"/>
      <c r="AT345" s="18" t="s">
        <v>156</v>
      </c>
      <c r="AU345" s="18" t="s">
        <v>86</v>
      </c>
    </row>
    <row r="346" s="2" customFormat="1">
      <c r="A346" s="39"/>
      <c r="B346" s="40"/>
      <c r="C346" s="41"/>
      <c r="D346" s="227" t="s">
        <v>158</v>
      </c>
      <c r="E346" s="41"/>
      <c r="F346" s="228" t="s">
        <v>582</v>
      </c>
      <c r="G346" s="41"/>
      <c r="H346" s="41"/>
      <c r="I346" s="224"/>
      <c r="J346" s="224"/>
      <c r="K346" s="41"/>
      <c r="L346" s="41"/>
      <c r="M346" s="45"/>
      <c r="N346" s="225"/>
      <c r="O346" s="226"/>
      <c r="P346" s="85"/>
      <c r="Q346" s="85"/>
      <c r="R346" s="85"/>
      <c r="S346" s="85"/>
      <c r="T346" s="85"/>
      <c r="U346" s="85"/>
      <c r="V346" s="85"/>
      <c r="W346" s="85"/>
      <c r="X346" s="86"/>
      <c r="Y346" s="39"/>
      <c r="Z346" s="39"/>
      <c r="AA346" s="39"/>
      <c r="AB346" s="39"/>
      <c r="AC346" s="39"/>
      <c r="AD346" s="39"/>
      <c r="AE346" s="39"/>
      <c r="AT346" s="18" t="s">
        <v>158</v>
      </c>
      <c r="AU346" s="18" t="s">
        <v>86</v>
      </c>
    </row>
    <row r="347" s="13" customFormat="1">
      <c r="A347" s="13"/>
      <c r="B347" s="229"/>
      <c r="C347" s="230"/>
      <c r="D347" s="222" t="s">
        <v>160</v>
      </c>
      <c r="E347" s="231" t="s">
        <v>20</v>
      </c>
      <c r="F347" s="232" t="s">
        <v>583</v>
      </c>
      <c r="G347" s="230"/>
      <c r="H347" s="233">
        <v>1498</v>
      </c>
      <c r="I347" s="234"/>
      <c r="J347" s="234"/>
      <c r="K347" s="230"/>
      <c r="L347" s="230"/>
      <c r="M347" s="235"/>
      <c r="N347" s="236"/>
      <c r="O347" s="237"/>
      <c r="P347" s="237"/>
      <c r="Q347" s="237"/>
      <c r="R347" s="237"/>
      <c r="S347" s="237"/>
      <c r="T347" s="237"/>
      <c r="U347" s="237"/>
      <c r="V347" s="237"/>
      <c r="W347" s="237"/>
      <c r="X347" s="238"/>
      <c r="Y347" s="13"/>
      <c r="Z347" s="13"/>
      <c r="AA347" s="13"/>
      <c r="AB347" s="13"/>
      <c r="AC347" s="13"/>
      <c r="AD347" s="13"/>
      <c r="AE347" s="13"/>
      <c r="AT347" s="239" t="s">
        <v>160</v>
      </c>
      <c r="AU347" s="239" t="s">
        <v>86</v>
      </c>
      <c r="AV347" s="13" t="s">
        <v>86</v>
      </c>
      <c r="AW347" s="13" t="s">
        <v>5</v>
      </c>
      <c r="AX347" s="13" t="s">
        <v>76</v>
      </c>
      <c r="AY347" s="239" t="s">
        <v>147</v>
      </c>
    </row>
    <row r="348" s="13" customFormat="1">
      <c r="A348" s="13"/>
      <c r="B348" s="229"/>
      <c r="C348" s="230"/>
      <c r="D348" s="222" t="s">
        <v>160</v>
      </c>
      <c r="E348" s="231" t="s">
        <v>20</v>
      </c>
      <c r="F348" s="232" t="s">
        <v>584</v>
      </c>
      <c r="G348" s="230"/>
      <c r="H348" s="233">
        <v>2412</v>
      </c>
      <c r="I348" s="234"/>
      <c r="J348" s="234"/>
      <c r="K348" s="230"/>
      <c r="L348" s="230"/>
      <c r="M348" s="235"/>
      <c r="N348" s="236"/>
      <c r="O348" s="237"/>
      <c r="P348" s="237"/>
      <c r="Q348" s="237"/>
      <c r="R348" s="237"/>
      <c r="S348" s="237"/>
      <c r="T348" s="237"/>
      <c r="U348" s="237"/>
      <c r="V348" s="237"/>
      <c r="W348" s="237"/>
      <c r="X348" s="238"/>
      <c r="Y348" s="13"/>
      <c r="Z348" s="13"/>
      <c r="AA348" s="13"/>
      <c r="AB348" s="13"/>
      <c r="AC348" s="13"/>
      <c r="AD348" s="13"/>
      <c r="AE348" s="13"/>
      <c r="AT348" s="239" t="s">
        <v>160</v>
      </c>
      <c r="AU348" s="239" t="s">
        <v>86</v>
      </c>
      <c r="AV348" s="13" t="s">
        <v>86</v>
      </c>
      <c r="AW348" s="13" t="s">
        <v>5</v>
      </c>
      <c r="AX348" s="13" t="s">
        <v>76</v>
      </c>
      <c r="AY348" s="239" t="s">
        <v>147</v>
      </c>
    </row>
    <row r="349" s="13" customFormat="1">
      <c r="A349" s="13"/>
      <c r="B349" s="229"/>
      <c r="C349" s="230"/>
      <c r="D349" s="222" t="s">
        <v>160</v>
      </c>
      <c r="E349" s="231" t="s">
        <v>20</v>
      </c>
      <c r="F349" s="232" t="s">
        <v>585</v>
      </c>
      <c r="G349" s="230"/>
      <c r="H349" s="233">
        <v>19</v>
      </c>
      <c r="I349" s="234"/>
      <c r="J349" s="234"/>
      <c r="K349" s="230"/>
      <c r="L349" s="230"/>
      <c r="M349" s="235"/>
      <c r="N349" s="236"/>
      <c r="O349" s="237"/>
      <c r="P349" s="237"/>
      <c r="Q349" s="237"/>
      <c r="R349" s="237"/>
      <c r="S349" s="237"/>
      <c r="T349" s="237"/>
      <c r="U349" s="237"/>
      <c r="V349" s="237"/>
      <c r="W349" s="237"/>
      <c r="X349" s="238"/>
      <c r="Y349" s="13"/>
      <c r="Z349" s="13"/>
      <c r="AA349" s="13"/>
      <c r="AB349" s="13"/>
      <c r="AC349" s="13"/>
      <c r="AD349" s="13"/>
      <c r="AE349" s="13"/>
      <c r="AT349" s="239" t="s">
        <v>160</v>
      </c>
      <c r="AU349" s="239" t="s">
        <v>86</v>
      </c>
      <c r="AV349" s="13" t="s">
        <v>86</v>
      </c>
      <c r="AW349" s="13" t="s">
        <v>5</v>
      </c>
      <c r="AX349" s="13" t="s">
        <v>76</v>
      </c>
      <c r="AY349" s="239" t="s">
        <v>147</v>
      </c>
    </row>
    <row r="350" s="13" customFormat="1">
      <c r="A350" s="13"/>
      <c r="B350" s="229"/>
      <c r="C350" s="230"/>
      <c r="D350" s="222" t="s">
        <v>160</v>
      </c>
      <c r="E350" s="231" t="s">
        <v>20</v>
      </c>
      <c r="F350" s="232" t="s">
        <v>586</v>
      </c>
      <c r="G350" s="230"/>
      <c r="H350" s="233">
        <v>15</v>
      </c>
      <c r="I350" s="234"/>
      <c r="J350" s="234"/>
      <c r="K350" s="230"/>
      <c r="L350" s="230"/>
      <c r="M350" s="235"/>
      <c r="N350" s="236"/>
      <c r="O350" s="237"/>
      <c r="P350" s="237"/>
      <c r="Q350" s="237"/>
      <c r="R350" s="237"/>
      <c r="S350" s="237"/>
      <c r="T350" s="237"/>
      <c r="U350" s="237"/>
      <c r="V350" s="237"/>
      <c r="W350" s="237"/>
      <c r="X350" s="238"/>
      <c r="Y350" s="13"/>
      <c r="Z350" s="13"/>
      <c r="AA350" s="13"/>
      <c r="AB350" s="13"/>
      <c r="AC350" s="13"/>
      <c r="AD350" s="13"/>
      <c r="AE350" s="13"/>
      <c r="AT350" s="239" t="s">
        <v>160</v>
      </c>
      <c r="AU350" s="239" t="s">
        <v>86</v>
      </c>
      <c r="AV350" s="13" t="s">
        <v>86</v>
      </c>
      <c r="AW350" s="13" t="s">
        <v>5</v>
      </c>
      <c r="AX350" s="13" t="s">
        <v>76</v>
      </c>
      <c r="AY350" s="239" t="s">
        <v>147</v>
      </c>
    </row>
    <row r="351" s="13" customFormat="1">
      <c r="A351" s="13"/>
      <c r="B351" s="229"/>
      <c r="C351" s="230"/>
      <c r="D351" s="222" t="s">
        <v>160</v>
      </c>
      <c r="E351" s="231" t="s">
        <v>20</v>
      </c>
      <c r="F351" s="232" t="s">
        <v>587</v>
      </c>
      <c r="G351" s="230"/>
      <c r="H351" s="233">
        <v>22.399999999999999</v>
      </c>
      <c r="I351" s="234"/>
      <c r="J351" s="234"/>
      <c r="K351" s="230"/>
      <c r="L351" s="230"/>
      <c r="M351" s="235"/>
      <c r="N351" s="236"/>
      <c r="O351" s="237"/>
      <c r="P351" s="237"/>
      <c r="Q351" s="237"/>
      <c r="R351" s="237"/>
      <c r="S351" s="237"/>
      <c r="T351" s="237"/>
      <c r="U351" s="237"/>
      <c r="V351" s="237"/>
      <c r="W351" s="237"/>
      <c r="X351" s="238"/>
      <c r="Y351" s="13"/>
      <c r="Z351" s="13"/>
      <c r="AA351" s="13"/>
      <c r="AB351" s="13"/>
      <c r="AC351" s="13"/>
      <c r="AD351" s="13"/>
      <c r="AE351" s="13"/>
      <c r="AT351" s="239" t="s">
        <v>160</v>
      </c>
      <c r="AU351" s="239" t="s">
        <v>86</v>
      </c>
      <c r="AV351" s="13" t="s">
        <v>86</v>
      </c>
      <c r="AW351" s="13" t="s">
        <v>5</v>
      </c>
      <c r="AX351" s="13" t="s">
        <v>76</v>
      </c>
      <c r="AY351" s="239" t="s">
        <v>147</v>
      </c>
    </row>
    <row r="352" s="13" customFormat="1">
      <c r="A352" s="13"/>
      <c r="B352" s="229"/>
      <c r="C352" s="230"/>
      <c r="D352" s="222" t="s">
        <v>160</v>
      </c>
      <c r="E352" s="231" t="s">
        <v>20</v>
      </c>
      <c r="F352" s="232" t="s">
        <v>588</v>
      </c>
      <c r="G352" s="230"/>
      <c r="H352" s="233">
        <v>6.4000000000000004</v>
      </c>
      <c r="I352" s="234"/>
      <c r="J352" s="234"/>
      <c r="K352" s="230"/>
      <c r="L352" s="230"/>
      <c r="M352" s="235"/>
      <c r="N352" s="236"/>
      <c r="O352" s="237"/>
      <c r="P352" s="237"/>
      <c r="Q352" s="237"/>
      <c r="R352" s="237"/>
      <c r="S352" s="237"/>
      <c r="T352" s="237"/>
      <c r="U352" s="237"/>
      <c r="V352" s="237"/>
      <c r="W352" s="237"/>
      <c r="X352" s="238"/>
      <c r="Y352" s="13"/>
      <c r="Z352" s="13"/>
      <c r="AA352" s="13"/>
      <c r="AB352" s="13"/>
      <c r="AC352" s="13"/>
      <c r="AD352" s="13"/>
      <c r="AE352" s="13"/>
      <c r="AT352" s="239" t="s">
        <v>160</v>
      </c>
      <c r="AU352" s="239" t="s">
        <v>86</v>
      </c>
      <c r="AV352" s="13" t="s">
        <v>86</v>
      </c>
      <c r="AW352" s="13" t="s">
        <v>5</v>
      </c>
      <c r="AX352" s="13" t="s">
        <v>76</v>
      </c>
      <c r="AY352" s="239" t="s">
        <v>147</v>
      </c>
    </row>
    <row r="353" s="14" customFormat="1">
      <c r="A353" s="14"/>
      <c r="B353" s="240"/>
      <c r="C353" s="241"/>
      <c r="D353" s="222" t="s">
        <v>160</v>
      </c>
      <c r="E353" s="242" t="s">
        <v>20</v>
      </c>
      <c r="F353" s="243" t="s">
        <v>163</v>
      </c>
      <c r="G353" s="241"/>
      <c r="H353" s="244">
        <v>3972.8000000000002</v>
      </c>
      <c r="I353" s="245"/>
      <c r="J353" s="245"/>
      <c r="K353" s="241"/>
      <c r="L353" s="241"/>
      <c r="M353" s="246"/>
      <c r="N353" s="247"/>
      <c r="O353" s="248"/>
      <c r="P353" s="248"/>
      <c r="Q353" s="248"/>
      <c r="R353" s="248"/>
      <c r="S353" s="248"/>
      <c r="T353" s="248"/>
      <c r="U353" s="248"/>
      <c r="V353" s="248"/>
      <c r="W353" s="248"/>
      <c r="X353" s="249"/>
      <c r="Y353" s="14"/>
      <c r="Z353" s="14"/>
      <c r="AA353" s="14"/>
      <c r="AB353" s="14"/>
      <c r="AC353" s="14"/>
      <c r="AD353" s="14"/>
      <c r="AE353" s="14"/>
      <c r="AT353" s="250" t="s">
        <v>160</v>
      </c>
      <c r="AU353" s="250" t="s">
        <v>86</v>
      </c>
      <c r="AV353" s="14" t="s">
        <v>154</v>
      </c>
      <c r="AW353" s="14" t="s">
        <v>5</v>
      </c>
      <c r="AX353" s="14" t="s">
        <v>84</v>
      </c>
      <c r="AY353" s="250" t="s">
        <v>147</v>
      </c>
    </row>
    <row r="354" s="12" customFormat="1" ht="22.8" customHeight="1">
      <c r="A354" s="12"/>
      <c r="B354" s="191"/>
      <c r="C354" s="192"/>
      <c r="D354" s="193" t="s">
        <v>75</v>
      </c>
      <c r="E354" s="206" t="s">
        <v>589</v>
      </c>
      <c r="F354" s="206" t="s">
        <v>590</v>
      </c>
      <c r="G354" s="192"/>
      <c r="H354" s="192"/>
      <c r="I354" s="195"/>
      <c r="J354" s="195"/>
      <c r="K354" s="207">
        <f>BK354</f>
        <v>0</v>
      </c>
      <c r="L354" s="192"/>
      <c r="M354" s="197"/>
      <c r="N354" s="198"/>
      <c r="O354" s="199"/>
      <c r="P354" s="199"/>
      <c r="Q354" s="200">
        <f>SUM(Q355:Q365)</f>
        <v>0</v>
      </c>
      <c r="R354" s="200">
        <f>SUM(R355:R365)</f>
        <v>0</v>
      </c>
      <c r="S354" s="199"/>
      <c r="T354" s="201">
        <f>SUM(T355:T365)</f>
        <v>0</v>
      </c>
      <c r="U354" s="199"/>
      <c r="V354" s="201">
        <f>SUM(V355:V365)</f>
        <v>0</v>
      </c>
      <c r="W354" s="199"/>
      <c r="X354" s="202">
        <f>SUM(X355:X365)</f>
        <v>0</v>
      </c>
      <c r="Y354" s="12"/>
      <c r="Z354" s="12"/>
      <c r="AA354" s="12"/>
      <c r="AB354" s="12"/>
      <c r="AC354" s="12"/>
      <c r="AD354" s="12"/>
      <c r="AE354" s="12"/>
      <c r="AR354" s="203" t="s">
        <v>84</v>
      </c>
      <c r="AT354" s="204" t="s">
        <v>75</v>
      </c>
      <c r="AU354" s="204" t="s">
        <v>84</v>
      </c>
      <c r="AY354" s="203" t="s">
        <v>147</v>
      </c>
      <c r="BK354" s="205">
        <f>SUM(BK355:BK365)</f>
        <v>0</v>
      </c>
    </row>
    <row r="355" s="2" customFormat="1" ht="24.15" customHeight="1">
      <c r="A355" s="39"/>
      <c r="B355" s="40"/>
      <c r="C355" s="208" t="s">
        <v>591</v>
      </c>
      <c r="D355" s="208" t="s">
        <v>149</v>
      </c>
      <c r="E355" s="209" t="s">
        <v>592</v>
      </c>
      <c r="F355" s="210" t="s">
        <v>593</v>
      </c>
      <c r="G355" s="211" t="s">
        <v>424</v>
      </c>
      <c r="H355" s="212">
        <v>5</v>
      </c>
      <c r="I355" s="213"/>
      <c r="J355" s="213"/>
      <c r="K355" s="214">
        <f>ROUND(P355*H355,2)</f>
        <v>0</v>
      </c>
      <c r="L355" s="210" t="s">
        <v>153</v>
      </c>
      <c r="M355" s="45"/>
      <c r="N355" s="215" t="s">
        <v>20</v>
      </c>
      <c r="O355" s="216" t="s">
        <v>45</v>
      </c>
      <c r="P355" s="217">
        <f>I355+J355</f>
        <v>0</v>
      </c>
      <c r="Q355" s="217">
        <f>ROUND(I355*H355,2)</f>
        <v>0</v>
      </c>
      <c r="R355" s="217">
        <f>ROUND(J355*H355,2)</f>
        <v>0</v>
      </c>
      <c r="S355" s="85"/>
      <c r="T355" s="218">
        <f>S355*H355</f>
        <v>0</v>
      </c>
      <c r="U355" s="218">
        <v>0</v>
      </c>
      <c r="V355" s="218">
        <f>U355*H355</f>
        <v>0</v>
      </c>
      <c r="W355" s="218">
        <v>0</v>
      </c>
      <c r="X355" s="219">
        <f>W355*H355</f>
        <v>0</v>
      </c>
      <c r="Y355" s="39"/>
      <c r="Z355" s="39"/>
      <c r="AA355" s="39"/>
      <c r="AB355" s="39"/>
      <c r="AC355" s="39"/>
      <c r="AD355" s="39"/>
      <c r="AE355" s="39"/>
      <c r="AR355" s="220" t="s">
        <v>154</v>
      </c>
      <c r="AT355" s="220" t="s">
        <v>149</v>
      </c>
      <c r="AU355" s="220" t="s">
        <v>86</v>
      </c>
      <c r="AY355" s="18" t="s">
        <v>147</v>
      </c>
      <c r="BE355" s="221">
        <f>IF(O355="základní",K355,0)</f>
        <v>0</v>
      </c>
      <c r="BF355" s="221">
        <f>IF(O355="snížená",K355,0)</f>
        <v>0</v>
      </c>
      <c r="BG355" s="221">
        <f>IF(O355="zákl. přenesená",K355,0)</f>
        <v>0</v>
      </c>
      <c r="BH355" s="221">
        <f>IF(O355="sníž. přenesená",K355,0)</f>
        <v>0</v>
      </c>
      <c r="BI355" s="221">
        <f>IF(O355="nulová",K355,0)</f>
        <v>0</v>
      </c>
      <c r="BJ355" s="18" t="s">
        <v>84</v>
      </c>
      <c r="BK355" s="221">
        <f>ROUND(P355*H355,2)</f>
        <v>0</v>
      </c>
      <c r="BL355" s="18" t="s">
        <v>154</v>
      </c>
      <c r="BM355" s="220" t="s">
        <v>594</v>
      </c>
    </row>
    <row r="356" s="2" customFormat="1">
      <c r="A356" s="39"/>
      <c r="B356" s="40"/>
      <c r="C356" s="41"/>
      <c r="D356" s="222" t="s">
        <v>156</v>
      </c>
      <c r="E356" s="41"/>
      <c r="F356" s="223" t="s">
        <v>595</v>
      </c>
      <c r="G356" s="41"/>
      <c r="H356" s="41"/>
      <c r="I356" s="224"/>
      <c r="J356" s="224"/>
      <c r="K356" s="41"/>
      <c r="L356" s="41"/>
      <c r="M356" s="45"/>
      <c r="N356" s="225"/>
      <c r="O356" s="226"/>
      <c r="P356" s="85"/>
      <c r="Q356" s="85"/>
      <c r="R356" s="85"/>
      <c r="S356" s="85"/>
      <c r="T356" s="85"/>
      <c r="U356" s="85"/>
      <c r="V356" s="85"/>
      <c r="W356" s="85"/>
      <c r="X356" s="86"/>
      <c r="Y356" s="39"/>
      <c r="Z356" s="39"/>
      <c r="AA356" s="39"/>
      <c r="AB356" s="39"/>
      <c r="AC356" s="39"/>
      <c r="AD356" s="39"/>
      <c r="AE356" s="39"/>
      <c r="AT356" s="18" t="s">
        <v>156</v>
      </c>
      <c r="AU356" s="18" t="s">
        <v>86</v>
      </c>
    </row>
    <row r="357" s="2" customFormat="1">
      <c r="A357" s="39"/>
      <c r="B357" s="40"/>
      <c r="C357" s="41"/>
      <c r="D357" s="227" t="s">
        <v>158</v>
      </c>
      <c r="E357" s="41"/>
      <c r="F357" s="228" t="s">
        <v>596</v>
      </c>
      <c r="G357" s="41"/>
      <c r="H357" s="41"/>
      <c r="I357" s="224"/>
      <c r="J357" s="224"/>
      <c r="K357" s="41"/>
      <c r="L357" s="41"/>
      <c r="M357" s="45"/>
      <c r="N357" s="225"/>
      <c r="O357" s="226"/>
      <c r="P357" s="85"/>
      <c r="Q357" s="85"/>
      <c r="R357" s="85"/>
      <c r="S357" s="85"/>
      <c r="T357" s="85"/>
      <c r="U357" s="85"/>
      <c r="V357" s="85"/>
      <c r="W357" s="85"/>
      <c r="X357" s="86"/>
      <c r="Y357" s="39"/>
      <c r="Z357" s="39"/>
      <c r="AA357" s="39"/>
      <c r="AB357" s="39"/>
      <c r="AC357" s="39"/>
      <c r="AD357" s="39"/>
      <c r="AE357" s="39"/>
      <c r="AT357" s="18" t="s">
        <v>158</v>
      </c>
      <c r="AU357" s="18" t="s">
        <v>86</v>
      </c>
    </row>
    <row r="358" s="2" customFormat="1">
      <c r="A358" s="39"/>
      <c r="B358" s="40"/>
      <c r="C358" s="41"/>
      <c r="D358" s="222" t="s">
        <v>183</v>
      </c>
      <c r="E358" s="41"/>
      <c r="F358" s="251" t="s">
        <v>597</v>
      </c>
      <c r="G358" s="41"/>
      <c r="H358" s="41"/>
      <c r="I358" s="224"/>
      <c r="J358" s="224"/>
      <c r="K358" s="41"/>
      <c r="L358" s="41"/>
      <c r="M358" s="45"/>
      <c r="N358" s="225"/>
      <c r="O358" s="226"/>
      <c r="P358" s="85"/>
      <c r="Q358" s="85"/>
      <c r="R358" s="85"/>
      <c r="S358" s="85"/>
      <c r="T358" s="85"/>
      <c r="U358" s="85"/>
      <c r="V358" s="85"/>
      <c r="W358" s="85"/>
      <c r="X358" s="86"/>
      <c r="Y358" s="39"/>
      <c r="Z358" s="39"/>
      <c r="AA358" s="39"/>
      <c r="AB358" s="39"/>
      <c r="AC358" s="39"/>
      <c r="AD358" s="39"/>
      <c r="AE358" s="39"/>
      <c r="AT358" s="18" t="s">
        <v>183</v>
      </c>
      <c r="AU358" s="18" t="s">
        <v>86</v>
      </c>
    </row>
    <row r="359" s="2" customFormat="1" ht="24.15" customHeight="1">
      <c r="A359" s="39"/>
      <c r="B359" s="40"/>
      <c r="C359" s="208" t="s">
        <v>598</v>
      </c>
      <c r="D359" s="208" t="s">
        <v>149</v>
      </c>
      <c r="E359" s="209" t="s">
        <v>599</v>
      </c>
      <c r="F359" s="210" t="s">
        <v>600</v>
      </c>
      <c r="G359" s="211" t="s">
        <v>424</v>
      </c>
      <c r="H359" s="212">
        <v>45</v>
      </c>
      <c r="I359" s="213"/>
      <c r="J359" s="213"/>
      <c r="K359" s="214">
        <f>ROUND(P359*H359,2)</f>
        <v>0</v>
      </c>
      <c r="L359" s="210" t="s">
        <v>153</v>
      </c>
      <c r="M359" s="45"/>
      <c r="N359" s="215" t="s">
        <v>20</v>
      </c>
      <c r="O359" s="216" t="s">
        <v>45</v>
      </c>
      <c r="P359" s="217">
        <f>I359+J359</f>
        <v>0</v>
      </c>
      <c r="Q359" s="217">
        <f>ROUND(I359*H359,2)</f>
        <v>0</v>
      </c>
      <c r="R359" s="217">
        <f>ROUND(J359*H359,2)</f>
        <v>0</v>
      </c>
      <c r="S359" s="85"/>
      <c r="T359" s="218">
        <f>S359*H359</f>
        <v>0</v>
      </c>
      <c r="U359" s="218">
        <v>0</v>
      </c>
      <c r="V359" s="218">
        <f>U359*H359</f>
        <v>0</v>
      </c>
      <c r="W359" s="218">
        <v>0</v>
      </c>
      <c r="X359" s="219">
        <f>W359*H359</f>
        <v>0</v>
      </c>
      <c r="Y359" s="39"/>
      <c r="Z359" s="39"/>
      <c r="AA359" s="39"/>
      <c r="AB359" s="39"/>
      <c r="AC359" s="39"/>
      <c r="AD359" s="39"/>
      <c r="AE359" s="39"/>
      <c r="AR359" s="220" t="s">
        <v>154</v>
      </c>
      <c r="AT359" s="220" t="s">
        <v>149</v>
      </c>
      <c r="AU359" s="220" t="s">
        <v>86</v>
      </c>
      <c r="AY359" s="18" t="s">
        <v>147</v>
      </c>
      <c r="BE359" s="221">
        <f>IF(O359="základní",K359,0)</f>
        <v>0</v>
      </c>
      <c r="BF359" s="221">
        <f>IF(O359="snížená",K359,0)</f>
        <v>0</v>
      </c>
      <c r="BG359" s="221">
        <f>IF(O359="zákl. přenesená",K359,0)</f>
        <v>0</v>
      </c>
      <c r="BH359" s="221">
        <f>IF(O359="sníž. přenesená",K359,0)</f>
        <v>0</v>
      </c>
      <c r="BI359" s="221">
        <f>IF(O359="nulová",K359,0)</f>
        <v>0</v>
      </c>
      <c r="BJ359" s="18" t="s">
        <v>84</v>
      </c>
      <c r="BK359" s="221">
        <f>ROUND(P359*H359,2)</f>
        <v>0</v>
      </c>
      <c r="BL359" s="18" t="s">
        <v>154</v>
      </c>
      <c r="BM359" s="220" t="s">
        <v>601</v>
      </c>
    </row>
    <row r="360" s="2" customFormat="1">
      <c r="A360" s="39"/>
      <c r="B360" s="40"/>
      <c r="C360" s="41"/>
      <c r="D360" s="222" t="s">
        <v>156</v>
      </c>
      <c r="E360" s="41"/>
      <c r="F360" s="223" t="s">
        <v>602</v>
      </c>
      <c r="G360" s="41"/>
      <c r="H360" s="41"/>
      <c r="I360" s="224"/>
      <c r="J360" s="224"/>
      <c r="K360" s="41"/>
      <c r="L360" s="41"/>
      <c r="M360" s="45"/>
      <c r="N360" s="225"/>
      <c r="O360" s="226"/>
      <c r="P360" s="85"/>
      <c r="Q360" s="85"/>
      <c r="R360" s="85"/>
      <c r="S360" s="85"/>
      <c r="T360" s="85"/>
      <c r="U360" s="85"/>
      <c r="V360" s="85"/>
      <c r="W360" s="85"/>
      <c r="X360" s="86"/>
      <c r="Y360" s="39"/>
      <c r="Z360" s="39"/>
      <c r="AA360" s="39"/>
      <c r="AB360" s="39"/>
      <c r="AC360" s="39"/>
      <c r="AD360" s="39"/>
      <c r="AE360" s="39"/>
      <c r="AT360" s="18" t="s">
        <v>156</v>
      </c>
      <c r="AU360" s="18" t="s">
        <v>86</v>
      </c>
    </row>
    <row r="361" s="2" customFormat="1">
      <c r="A361" s="39"/>
      <c r="B361" s="40"/>
      <c r="C361" s="41"/>
      <c r="D361" s="227" t="s">
        <v>158</v>
      </c>
      <c r="E361" s="41"/>
      <c r="F361" s="228" t="s">
        <v>603</v>
      </c>
      <c r="G361" s="41"/>
      <c r="H361" s="41"/>
      <c r="I361" s="224"/>
      <c r="J361" s="224"/>
      <c r="K361" s="41"/>
      <c r="L361" s="41"/>
      <c r="M361" s="45"/>
      <c r="N361" s="225"/>
      <c r="O361" s="226"/>
      <c r="P361" s="85"/>
      <c r="Q361" s="85"/>
      <c r="R361" s="85"/>
      <c r="S361" s="85"/>
      <c r="T361" s="85"/>
      <c r="U361" s="85"/>
      <c r="V361" s="85"/>
      <c r="W361" s="85"/>
      <c r="X361" s="86"/>
      <c r="Y361" s="39"/>
      <c r="Z361" s="39"/>
      <c r="AA361" s="39"/>
      <c r="AB361" s="39"/>
      <c r="AC361" s="39"/>
      <c r="AD361" s="39"/>
      <c r="AE361" s="39"/>
      <c r="AT361" s="18" t="s">
        <v>158</v>
      </c>
      <c r="AU361" s="18" t="s">
        <v>86</v>
      </c>
    </row>
    <row r="362" s="13" customFormat="1">
      <c r="A362" s="13"/>
      <c r="B362" s="229"/>
      <c r="C362" s="230"/>
      <c r="D362" s="222" t="s">
        <v>160</v>
      </c>
      <c r="E362" s="231" t="s">
        <v>20</v>
      </c>
      <c r="F362" s="232" t="s">
        <v>604</v>
      </c>
      <c r="G362" s="230"/>
      <c r="H362" s="233">
        <v>45</v>
      </c>
      <c r="I362" s="234"/>
      <c r="J362" s="234"/>
      <c r="K362" s="230"/>
      <c r="L362" s="230"/>
      <c r="M362" s="235"/>
      <c r="N362" s="236"/>
      <c r="O362" s="237"/>
      <c r="P362" s="237"/>
      <c r="Q362" s="237"/>
      <c r="R362" s="237"/>
      <c r="S362" s="237"/>
      <c r="T362" s="237"/>
      <c r="U362" s="237"/>
      <c r="V362" s="237"/>
      <c r="W362" s="237"/>
      <c r="X362" s="238"/>
      <c r="Y362" s="13"/>
      <c r="Z362" s="13"/>
      <c r="AA362" s="13"/>
      <c r="AB362" s="13"/>
      <c r="AC362" s="13"/>
      <c r="AD362" s="13"/>
      <c r="AE362" s="13"/>
      <c r="AT362" s="239" t="s">
        <v>160</v>
      </c>
      <c r="AU362" s="239" t="s">
        <v>86</v>
      </c>
      <c r="AV362" s="13" t="s">
        <v>86</v>
      </c>
      <c r="AW362" s="13" t="s">
        <v>5</v>
      </c>
      <c r="AX362" s="13" t="s">
        <v>84</v>
      </c>
      <c r="AY362" s="239" t="s">
        <v>147</v>
      </c>
    </row>
    <row r="363" s="2" customFormat="1" ht="33" customHeight="1">
      <c r="A363" s="39"/>
      <c r="B363" s="40"/>
      <c r="C363" s="208" t="s">
        <v>605</v>
      </c>
      <c r="D363" s="208" t="s">
        <v>149</v>
      </c>
      <c r="E363" s="209" t="s">
        <v>606</v>
      </c>
      <c r="F363" s="210" t="s">
        <v>607</v>
      </c>
      <c r="G363" s="211" t="s">
        <v>424</v>
      </c>
      <c r="H363" s="212">
        <v>5</v>
      </c>
      <c r="I363" s="213"/>
      <c r="J363" s="213"/>
      <c r="K363" s="214">
        <f>ROUND(P363*H363,2)</f>
        <v>0</v>
      </c>
      <c r="L363" s="210" t="s">
        <v>153</v>
      </c>
      <c r="M363" s="45"/>
      <c r="N363" s="215" t="s">
        <v>20</v>
      </c>
      <c r="O363" s="216" t="s">
        <v>45</v>
      </c>
      <c r="P363" s="217">
        <f>I363+J363</f>
        <v>0</v>
      </c>
      <c r="Q363" s="217">
        <f>ROUND(I363*H363,2)</f>
        <v>0</v>
      </c>
      <c r="R363" s="217">
        <f>ROUND(J363*H363,2)</f>
        <v>0</v>
      </c>
      <c r="S363" s="85"/>
      <c r="T363" s="218">
        <f>S363*H363</f>
        <v>0</v>
      </c>
      <c r="U363" s="218">
        <v>0</v>
      </c>
      <c r="V363" s="218">
        <f>U363*H363</f>
        <v>0</v>
      </c>
      <c r="W363" s="218">
        <v>0</v>
      </c>
      <c r="X363" s="219">
        <f>W363*H363</f>
        <v>0</v>
      </c>
      <c r="Y363" s="39"/>
      <c r="Z363" s="39"/>
      <c r="AA363" s="39"/>
      <c r="AB363" s="39"/>
      <c r="AC363" s="39"/>
      <c r="AD363" s="39"/>
      <c r="AE363" s="39"/>
      <c r="AR363" s="220" t="s">
        <v>154</v>
      </c>
      <c r="AT363" s="220" t="s">
        <v>149</v>
      </c>
      <c r="AU363" s="220" t="s">
        <v>86</v>
      </c>
      <c r="AY363" s="18" t="s">
        <v>147</v>
      </c>
      <c r="BE363" s="221">
        <f>IF(O363="základní",K363,0)</f>
        <v>0</v>
      </c>
      <c r="BF363" s="221">
        <f>IF(O363="snížená",K363,0)</f>
        <v>0</v>
      </c>
      <c r="BG363" s="221">
        <f>IF(O363="zákl. přenesená",K363,0)</f>
        <v>0</v>
      </c>
      <c r="BH363" s="221">
        <f>IF(O363="sníž. přenesená",K363,0)</f>
        <v>0</v>
      </c>
      <c r="BI363" s="221">
        <f>IF(O363="nulová",K363,0)</f>
        <v>0</v>
      </c>
      <c r="BJ363" s="18" t="s">
        <v>84</v>
      </c>
      <c r="BK363" s="221">
        <f>ROUND(P363*H363,2)</f>
        <v>0</v>
      </c>
      <c r="BL363" s="18" t="s">
        <v>154</v>
      </c>
      <c r="BM363" s="220" t="s">
        <v>608</v>
      </c>
    </row>
    <row r="364" s="2" customFormat="1">
      <c r="A364" s="39"/>
      <c r="B364" s="40"/>
      <c r="C364" s="41"/>
      <c r="D364" s="222" t="s">
        <v>156</v>
      </c>
      <c r="E364" s="41"/>
      <c r="F364" s="223" t="s">
        <v>609</v>
      </c>
      <c r="G364" s="41"/>
      <c r="H364" s="41"/>
      <c r="I364" s="224"/>
      <c r="J364" s="224"/>
      <c r="K364" s="41"/>
      <c r="L364" s="41"/>
      <c r="M364" s="45"/>
      <c r="N364" s="225"/>
      <c r="O364" s="226"/>
      <c r="P364" s="85"/>
      <c r="Q364" s="85"/>
      <c r="R364" s="85"/>
      <c r="S364" s="85"/>
      <c r="T364" s="85"/>
      <c r="U364" s="85"/>
      <c r="V364" s="85"/>
      <c r="W364" s="85"/>
      <c r="X364" s="86"/>
      <c r="Y364" s="39"/>
      <c r="Z364" s="39"/>
      <c r="AA364" s="39"/>
      <c r="AB364" s="39"/>
      <c r="AC364" s="39"/>
      <c r="AD364" s="39"/>
      <c r="AE364" s="39"/>
      <c r="AT364" s="18" t="s">
        <v>156</v>
      </c>
      <c r="AU364" s="18" t="s">
        <v>86</v>
      </c>
    </row>
    <row r="365" s="2" customFormat="1">
      <c r="A365" s="39"/>
      <c r="B365" s="40"/>
      <c r="C365" s="41"/>
      <c r="D365" s="227" t="s">
        <v>158</v>
      </c>
      <c r="E365" s="41"/>
      <c r="F365" s="228" t="s">
        <v>610</v>
      </c>
      <c r="G365" s="41"/>
      <c r="H365" s="41"/>
      <c r="I365" s="224"/>
      <c r="J365" s="224"/>
      <c r="K365" s="41"/>
      <c r="L365" s="41"/>
      <c r="M365" s="45"/>
      <c r="N365" s="225"/>
      <c r="O365" s="226"/>
      <c r="P365" s="85"/>
      <c r="Q365" s="85"/>
      <c r="R365" s="85"/>
      <c r="S365" s="85"/>
      <c r="T365" s="85"/>
      <c r="U365" s="85"/>
      <c r="V365" s="85"/>
      <c r="W365" s="85"/>
      <c r="X365" s="86"/>
      <c r="Y365" s="39"/>
      <c r="Z365" s="39"/>
      <c r="AA365" s="39"/>
      <c r="AB365" s="39"/>
      <c r="AC365" s="39"/>
      <c r="AD365" s="39"/>
      <c r="AE365" s="39"/>
      <c r="AT365" s="18" t="s">
        <v>158</v>
      </c>
      <c r="AU365" s="18" t="s">
        <v>86</v>
      </c>
    </row>
    <row r="366" s="12" customFormat="1" ht="22.8" customHeight="1">
      <c r="A366" s="12"/>
      <c r="B366" s="191"/>
      <c r="C366" s="192"/>
      <c r="D366" s="193" t="s">
        <v>75</v>
      </c>
      <c r="E366" s="206" t="s">
        <v>611</v>
      </c>
      <c r="F366" s="206" t="s">
        <v>612</v>
      </c>
      <c r="G366" s="192"/>
      <c r="H366" s="192"/>
      <c r="I366" s="195"/>
      <c r="J366" s="195"/>
      <c r="K366" s="207">
        <f>BK366</f>
        <v>0</v>
      </c>
      <c r="L366" s="192"/>
      <c r="M366" s="197"/>
      <c r="N366" s="198"/>
      <c r="O366" s="199"/>
      <c r="P366" s="199"/>
      <c r="Q366" s="200">
        <f>SUM(Q367:Q369)</f>
        <v>0</v>
      </c>
      <c r="R366" s="200">
        <f>SUM(R367:R369)</f>
        <v>0</v>
      </c>
      <c r="S366" s="199"/>
      <c r="T366" s="201">
        <f>SUM(T367:T369)</f>
        <v>0</v>
      </c>
      <c r="U366" s="199"/>
      <c r="V366" s="201">
        <f>SUM(V367:V369)</f>
        <v>0</v>
      </c>
      <c r="W366" s="199"/>
      <c r="X366" s="202">
        <f>SUM(X367:X369)</f>
        <v>0</v>
      </c>
      <c r="Y366" s="12"/>
      <c r="Z366" s="12"/>
      <c r="AA366" s="12"/>
      <c r="AB366" s="12"/>
      <c r="AC366" s="12"/>
      <c r="AD366" s="12"/>
      <c r="AE366" s="12"/>
      <c r="AR366" s="203" t="s">
        <v>84</v>
      </c>
      <c r="AT366" s="204" t="s">
        <v>75</v>
      </c>
      <c r="AU366" s="204" t="s">
        <v>84</v>
      </c>
      <c r="AY366" s="203" t="s">
        <v>147</v>
      </c>
      <c r="BK366" s="205">
        <f>SUM(BK367:BK369)</f>
        <v>0</v>
      </c>
    </row>
    <row r="367" s="2" customFormat="1" ht="24.15" customHeight="1">
      <c r="A367" s="39"/>
      <c r="B367" s="40"/>
      <c r="C367" s="208" t="s">
        <v>613</v>
      </c>
      <c r="D367" s="208" t="s">
        <v>149</v>
      </c>
      <c r="E367" s="209" t="s">
        <v>614</v>
      </c>
      <c r="F367" s="210" t="s">
        <v>615</v>
      </c>
      <c r="G367" s="211" t="s">
        <v>424</v>
      </c>
      <c r="H367" s="212">
        <v>695.47500000000002</v>
      </c>
      <c r="I367" s="213"/>
      <c r="J367" s="213"/>
      <c r="K367" s="214">
        <f>ROUND(P367*H367,2)</f>
        <v>0</v>
      </c>
      <c r="L367" s="210" t="s">
        <v>153</v>
      </c>
      <c r="M367" s="45"/>
      <c r="N367" s="215" t="s">
        <v>20</v>
      </c>
      <c r="O367" s="216" t="s">
        <v>45</v>
      </c>
      <c r="P367" s="217">
        <f>I367+J367</f>
        <v>0</v>
      </c>
      <c r="Q367" s="217">
        <f>ROUND(I367*H367,2)</f>
        <v>0</v>
      </c>
      <c r="R367" s="217">
        <f>ROUND(J367*H367,2)</f>
        <v>0</v>
      </c>
      <c r="S367" s="85"/>
      <c r="T367" s="218">
        <f>S367*H367</f>
        <v>0</v>
      </c>
      <c r="U367" s="218">
        <v>0</v>
      </c>
      <c r="V367" s="218">
        <f>U367*H367</f>
        <v>0</v>
      </c>
      <c r="W367" s="218">
        <v>0</v>
      </c>
      <c r="X367" s="219">
        <f>W367*H367</f>
        <v>0</v>
      </c>
      <c r="Y367" s="39"/>
      <c r="Z367" s="39"/>
      <c r="AA367" s="39"/>
      <c r="AB367" s="39"/>
      <c r="AC367" s="39"/>
      <c r="AD367" s="39"/>
      <c r="AE367" s="39"/>
      <c r="AR367" s="220" t="s">
        <v>154</v>
      </c>
      <c r="AT367" s="220" t="s">
        <v>149</v>
      </c>
      <c r="AU367" s="220" t="s">
        <v>86</v>
      </c>
      <c r="AY367" s="18" t="s">
        <v>147</v>
      </c>
      <c r="BE367" s="221">
        <f>IF(O367="základní",K367,0)</f>
        <v>0</v>
      </c>
      <c r="BF367" s="221">
        <f>IF(O367="snížená",K367,0)</f>
        <v>0</v>
      </c>
      <c r="BG367" s="221">
        <f>IF(O367="zákl. přenesená",K367,0)</f>
        <v>0</v>
      </c>
      <c r="BH367" s="221">
        <f>IF(O367="sníž. přenesená",K367,0)</f>
        <v>0</v>
      </c>
      <c r="BI367" s="221">
        <f>IF(O367="nulová",K367,0)</f>
        <v>0</v>
      </c>
      <c r="BJ367" s="18" t="s">
        <v>84</v>
      </c>
      <c r="BK367" s="221">
        <f>ROUND(P367*H367,2)</f>
        <v>0</v>
      </c>
      <c r="BL367" s="18" t="s">
        <v>154</v>
      </c>
      <c r="BM367" s="220" t="s">
        <v>616</v>
      </c>
    </row>
    <row r="368" s="2" customFormat="1">
      <c r="A368" s="39"/>
      <c r="B368" s="40"/>
      <c r="C368" s="41"/>
      <c r="D368" s="222" t="s">
        <v>156</v>
      </c>
      <c r="E368" s="41"/>
      <c r="F368" s="223" t="s">
        <v>617</v>
      </c>
      <c r="G368" s="41"/>
      <c r="H368" s="41"/>
      <c r="I368" s="224"/>
      <c r="J368" s="224"/>
      <c r="K368" s="41"/>
      <c r="L368" s="41"/>
      <c r="M368" s="45"/>
      <c r="N368" s="225"/>
      <c r="O368" s="226"/>
      <c r="P368" s="85"/>
      <c r="Q368" s="85"/>
      <c r="R368" s="85"/>
      <c r="S368" s="85"/>
      <c r="T368" s="85"/>
      <c r="U368" s="85"/>
      <c r="V368" s="85"/>
      <c r="W368" s="85"/>
      <c r="X368" s="86"/>
      <c r="Y368" s="39"/>
      <c r="Z368" s="39"/>
      <c r="AA368" s="39"/>
      <c r="AB368" s="39"/>
      <c r="AC368" s="39"/>
      <c r="AD368" s="39"/>
      <c r="AE368" s="39"/>
      <c r="AT368" s="18" t="s">
        <v>156</v>
      </c>
      <c r="AU368" s="18" t="s">
        <v>86</v>
      </c>
    </row>
    <row r="369" s="2" customFormat="1">
      <c r="A369" s="39"/>
      <c r="B369" s="40"/>
      <c r="C369" s="41"/>
      <c r="D369" s="227" t="s">
        <v>158</v>
      </c>
      <c r="E369" s="41"/>
      <c r="F369" s="228" t="s">
        <v>618</v>
      </c>
      <c r="G369" s="41"/>
      <c r="H369" s="41"/>
      <c r="I369" s="224"/>
      <c r="J369" s="224"/>
      <c r="K369" s="41"/>
      <c r="L369" s="41"/>
      <c r="M369" s="45"/>
      <c r="N369" s="252"/>
      <c r="O369" s="253"/>
      <c r="P369" s="254"/>
      <c r="Q369" s="254"/>
      <c r="R369" s="254"/>
      <c r="S369" s="254"/>
      <c r="T369" s="254"/>
      <c r="U369" s="254"/>
      <c r="V369" s="254"/>
      <c r="W369" s="254"/>
      <c r="X369" s="255"/>
      <c r="Y369" s="39"/>
      <c r="Z369" s="39"/>
      <c r="AA369" s="39"/>
      <c r="AB369" s="39"/>
      <c r="AC369" s="39"/>
      <c r="AD369" s="39"/>
      <c r="AE369" s="39"/>
      <c r="AT369" s="18" t="s">
        <v>158</v>
      </c>
      <c r="AU369" s="18" t="s">
        <v>86</v>
      </c>
    </row>
    <row r="370" s="2" customFormat="1" ht="6.96" customHeight="1">
      <c r="A370" s="39"/>
      <c r="B370" s="60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45"/>
      <c r="N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</row>
  </sheetData>
  <sheetProtection sheet="1" autoFilter="0" formatColumns="0" formatRows="0" objects="1" scenarios="1" spinCount="100000" saltValue="FrVrwhf4Um4MU7mtcDF1H5rNN/2NAsVyl/9XoJ6Pa0DYageujllgSbsZA51hNsr8WZ8JHE1pKraHqOFGH4Ej2A==" hashValue="ZVCexUga0IPT/Q69KKNJ7w/PAbk8trWHKmmZ4lc7WBRRuwwLvjWRN6kEf5WNXzMfaovN3OtfPda2U7Y1kKbyIQ==" algorithmName="SHA-512" password="CC35"/>
  <autoFilter ref="C88:L369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2/111103203"/>
    <hyperlink ref="F100" r:id="rId2" display="https://podminky.urs.cz/item/CS_URS_2024_02/111103213"/>
    <hyperlink ref="F104" r:id="rId3" display="https://podminky.urs.cz/item/CS_URS_2024_02/111251202"/>
    <hyperlink ref="F107" r:id="rId4" display="https://podminky.urs.cz/item/CS_URS_2024_02/112101101"/>
    <hyperlink ref="F111" r:id="rId5" display="https://podminky.urs.cz/item/CS_URS_2024_02/112101102"/>
    <hyperlink ref="F115" r:id="rId6" display="https://podminky.urs.cz/item/CS_URS_2024_02/112101103"/>
    <hyperlink ref="F119" r:id="rId7" display="https://podminky.urs.cz/item/CS_URS_2024_02/112101104"/>
    <hyperlink ref="F123" r:id="rId8" display="https://podminky.urs.cz/item/CS_URS_2024_02/112155115"/>
    <hyperlink ref="F127" r:id="rId9" display="https://podminky.urs.cz/item/CS_URS_2024_02/112155121"/>
    <hyperlink ref="F131" r:id="rId10" display="https://podminky.urs.cz/item/CS_URS_2024_02/112155125"/>
    <hyperlink ref="F135" r:id="rId11" display="https://podminky.urs.cz/item/CS_URS_2024_02/112155311"/>
    <hyperlink ref="F138" r:id="rId12" display="https://podminky.urs.cz/item/CS_URS_2024_02/112251101"/>
    <hyperlink ref="F143" r:id="rId13" display="https://podminky.urs.cz/item/CS_URS_2024_02/112251102"/>
    <hyperlink ref="F148" r:id="rId14" display="https://podminky.urs.cz/item/CS_URS_2024_02/112251103"/>
    <hyperlink ref="F153" r:id="rId15" display="https://podminky.urs.cz/item/CS_URS_2024_02/112251104"/>
    <hyperlink ref="F157" r:id="rId16" display="https://podminky.urs.cz/item/CS_URS_2024_02/112251105"/>
    <hyperlink ref="F161" r:id="rId17" display="https://podminky.urs.cz/item/CS_URS_2024_02/112251107"/>
    <hyperlink ref="F165" r:id="rId18" display="https://podminky.urs.cz/item/CS_URS_2024_02/114203103"/>
    <hyperlink ref="F170" r:id="rId19" display="https://podminky.urs.cz/item/CS_URS_2024_02/129153101"/>
    <hyperlink ref="F174" r:id="rId20" display="https://podminky.urs.cz/item/CS_URS_2024_02/132151891"/>
    <hyperlink ref="F178" r:id="rId21" display="https://podminky.urs.cz/item/CS_URS_2024_02/162201404"/>
    <hyperlink ref="F181" r:id="rId22" display="https://podminky.urs.cz/item/CS_URS_2024_02/162201411"/>
    <hyperlink ref="F184" r:id="rId23" display="https://podminky.urs.cz/item/CS_URS_2024_02/162201412"/>
    <hyperlink ref="F187" r:id="rId24" display="https://podminky.urs.cz/item/CS_URS_2024_02/162201413"/>
    <hyperlink ref="F190" r:id="rId25" display="https://podminky.urs.cz/item/CS_URS_2024_02/162201414"/>
    <hyperlink ref="F193" r:id="rId26" display="https://podminky.urs.cz/item/CS_URS_2024_02/162201421"/>
    <hyperlink ref="F196" r:id="rId27" display="https://podminky.urs.cz/item/CS_URS_2024_02/162201422"/>
    <hyperlink ref="F199" r:id="rId28" display="https://podminky.urs.cz/item/CS_URS_2024_02/162201423"/>
    <hyperlink ref="F202" r:id="rId29" display="https://podminky.urs.cz/item/CS_URS_2024_02/162201424"/>
    <hyperlink ref="F205" r:id="rId30" display="https://podminky.urs.cz/item/CS_URS_2024_02/162201520"/>
    <hyperlink ref="F208" r:id="rId31" display="https://podminky.urs.cz/item/CS_URS_2024_02/162201521"/>
    <hyperlink ref="F211" r:id="rId32" display="https://podminky.urs.cz/item/CS_URS_2024_02/162301971"/>
    <hyperlink ref="F216" r:id="rId33" display="https://podminky.urs.cz/item/CS_URS_2024_02/162301972"/>
    <hyperlink ref="F221" r:id="rId34" display="https://podminky.urs.cz/item/CS_URS_2024_02/162301973"/>
    <hyperlink ref="F226" r:id="rId35" display="https://podminky.urs.cz/item/CS_URS_2024_02/162301974"/>
    <hyperlink ref="F231" r:id="rId36" display="https://podminky.urs.cz/item/CS_URS_2024_02/162301975"/>
    <hyperlink ref="F235" r:id="rId37" display="https://podminky.urs.cz/item/CS_URS_2024_02/162301976"/>
    <hyperlink ref="F239" r:id="rId38" display="https://podminky.urs.cz/item/CS_URS_2024_02/162351103"/>
    <hyperlink ref="F243" r:id="rId39" display="https://podminky.urs.cz/item/CS_URS_2024_02/162651111"/>
    <hyperlink ref="F248" r:id="rId40" display="https://podminky.urs.cz/item/CS_URS_2024_02/171151111"/>
    <hyperlink ref="F252" r:id="rId41" display="https://podminky.urs.cz/item/CS_URS_2024_02/171201231"/>
    <hyperlink ref="F256" r:id="rId42" display="https://podminky.urs.cz/item/CS_URS_2024_02/174251201"/>
    <hyperlink ref="F260" r:id="rId43" display="https://podminky.urs.cz/item/CS_URS_2024_02/174251202"/>
    <hyperlink ref="F264" r:id="rId44" display="https://podminky.urs.cz/item/CS_URS_2024_02/174251203"/>
    <hyperlink ref="F268" r:id="rId45" display="https://podminky.urs.cz/item/CS_URS_2024_02/174251204"/>
    <hyperlink ref="F272" r:id="rId46" display="https://podminky.urs.cz/item/CS_URS_2024_02/174251205"/>
    <hyperlink ref="F276" r:id="rId47" display="https://podminky.urs.cz/item/CS_URS_2024_02/174251206"/>
    <hyperlink ref="F280" r:id="rId48" display="https://podminky.urs.cz/item/CS_URS_2024_02/181951112"/>
    <hyperlink ref="F284" r:id="rId49" display="https://podminky.urs.cz/item/CS_URS_2024_02/184818232"/>
    <hyperlink ref="F287" r:id="rId50" display="https://podminky.urs.cz/item/CS_URS_2024_02/184818233"/>
    <hyperlink ref="F290" r:id="rId51" display="https://podminky.urs.cz/item/CS_URS_2024_02/184818234"/>
    <hyperlink ref="F293" r:id="rId52" display="https://podminky.urs.cz/item/CS_URS_2024_02/185803105"/>
    <hyperlink ref="F296" r:id="rId53" display="https://podminky.urs.cz/item/CS_URS_2024_02/185803107"/>
    <hyperlink ref="F306" r:id="rId54" display="https://podminky.urs.cz/item/CS_URS_2024_02/462451114"/>
    <hyperlink ref="F310" r:id="rId55" display="https://podminky.urs.cz/item/CS_URS_2024_02/462511270"/>
    <hyperlink ref="F316" r:id="rId56" display="https://podminky.urs.cz/item/CS_URS_2024_02/321321116"/>
    <hyperlink ref="F319" r:id="rId57" display="https://podminky.urs.cz/item/CS_URS_2024_02/321351010"/>
    <hyperlink ref="F322" r:id="rId58" display="https://podminky.urs.cz/item/CS_URS_2024_02/321352010"/>
    <hyperlink ref="F326" r:id="rId59" display="https://podminky.urs.cz/item/CS_URS_2024_02/464511123"/>
    <hyperlink ref="F331" r:id="rId60" display="https://podminky.urs.cz/item/CS_URS_2024_02/465513228"/>
    <hyperlink ref="F338" r:id="rId61" display="https://podminky.urs.cz/item/CS_URS_2024_02/628635512"/>
    <hyperlink ref="F346" r:id="rId62" display="https://podminky.urs.cz/item/CS_URS_2024_02/629995101"/>
    <hyperlink ref="F357" r:id="rId63" display="https://podminky.urs.cz/item/CS_URS_2024_02/997006512"/>
    <hyperlink ref="F361" r:id="rId64" display="https://podminky.urs.cz/item/CS_URS_2024_02/997006519"/>
    <hyperlink ref="F365" r:id="rId65" display="https://podminky.urs.cz/item/CS_URS_2024_02/997013631"/>
    <hyperlink ref="F369" r:id="rId66" display="https://podminky.urs.cz/item/CS_URS_2024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619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ROUND(K86,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ROUND((SUM(BE86:BE125)),  2)</f>
        <v>0</v>
      </c>
      <c r="G35" s="39"/>
      <c r="H35" s="39"/>
      <c r="I35" s="150">
        <v>0.20999999999999999</v>
      </c>
      <c r="J35" s="39"/>
      <c r="K35" s="145">
        <f>ROUND(((SUM(BE86:BE125))*I35),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ROUND((SUM(BF86:BF125)),  2)</f>
        <v>0</v>
      </c>
      <c r="G36" s="39"/>
      <c r="H36" s="39"/>
      <c r="I36" s="150">
        <v>0.12</v>
      </c>
      <c r="J36" s="39"/>
      <c r="K36" s="145">
        <f>ROUND(((SUM(BF86:BF125))*I36),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ROUND((SUM(BG86:BG125)),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ROUND((SUM(BH86:BH125)),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ROUND((SUM(BI86:BI125)),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105-3374-24-1 - Objekt1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Q86</f>
        <v>0</v>
      </c>
      <c r="J61" s="103">
        <f>R86</f>
        <v>0</v>
      </c>
      <c r="K61" s="103">
        <f>K86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Q87</f>
        <v>0</v>
      </c>
      <c r="J62" s="171">
        <f>R87</f>
        <v>0</v>
      </c>
      <c r="K62" s="171">
        <f>K87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Q88</f>
        <v>0</v>
      </c>
      <c r="J63" s="177">
        <f>R88</f>
        <v>0</v>
      </c>
      <c r="K63" s="177">
        <f>K88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Q97</f>
        <v>0</v>
      </c>
      <c r="J64" s="177">
        <f>R97</f>
        <v>0</v>
      </c>
      <c r="K64" s="177">
        <f>K97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124</v>
      </c>
      <c r="E65" s="176"/>
      <c r="F65" s="176"/>
      <c r="G65" s="176"/>
      <c r="H65" s="176"/>
      <c r="I65" s="177">
        <f>Q104</f>
        <v>0</v>
      </c>
      <c r="J65" s="177">
        <f>R104</f>
        <v>0</v>
      </c>
      <c r="K65" s="177">
        <f>K104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127</v>
      </c>
      <c r="E66" s="176"/>
      <c r="F66" s="176"/>
      <c r="G66" s="176"/>
      <c r="H66" s="176"/>
      <c r="I66" s="177">
        <f>Q122</f>
        <v>0</v>
      </c>
      <c r="J66" s="177">
        <f>R122</f>
        <v>0</v>
      </c>
      <c r="K66" s="177">
        <f>K122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128</v>
      </c>
      <c r="D73" s="41"/>
      <c r="E73" s="41"/>
      <c r="F73" s="41"/>
      <c r="G73" s="41"/>
      <c r="H73" s="41"/>
      <c r="I73" s="41"/>
      <c r="J73" s="41"/>
      <c r="K73" s="41"/>
      <c r="L73" s="41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62" t="str">
        <f>E7</f>
        <v>Rusava, Holešov km 15,220 - 16,270, oprava opevnění a stupňů, odstranění nánosu</v>
      </c>
      <c r="F76" s="33"/>
      <c r="G76" s="33"/>
      <c r="H76" s="33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110</v>
      </c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105-3374-24-1 - Objekt1</v>
      </c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Holešov</v>
      </c>
      <c r="G80" s="41"/>
      <c r="H80" s="41"/>
      <c r="I80" s="33" t="s">
        <v>24</v>
      </c>
      <c r="J80" s="73" t="str">
        <f>IF(J12="","",J12)</f>
        <v>24. 4. 2024</v>
      </c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Povodí Moravy, s.p.</v>
      </c>
      <c r="G82" s="41"/>
      <c r="H82" s="41"/>
      <c r="I82" s="33" t="s">
        <v>33</v>
      </c>
      <c r="J82" s="37" t="str">
        <f>E21</f>
        <v>Ing. Ondřej Špaček</v>
      </c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35</v>
      </c>
      <c r="J83" s="37" t="str">
        <f>E24</f>
        <v>AGROPROJEKT PSO s.r.o.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9"/>
      <c r="B85" s="180"/>
      <c r="C85" s="181" t="s">
        <v>129</v>
      </c>
      <c r="D85" s="182" t="s">
        <v>59</v>
      </c>
      <c r="E85" s="182" t="s">
        <v>55</v>
      </c>
      <c r="F85" s="182" t="s">
        <v>56</v>
      </c>
      <c r="G85" s="182" t="s">
        <v>130</v>
      </c>
      <c r="H85" s="182" t="s">
        <v>131</v>
      </c>
      <c r="I85" s="182" t="s">
        <v>132</v>
      </c>
      <c r="J85" s="182" t="s">
        <v>133</v>
      </c>
      <c r="K85" s="182" t="s">
        <v>118</v>
      </c>
      <c r="L85" s="183" t="s">
        <v>134</v>
      </c>
      <c r="M85" s="184"/>
      <c r="N85" s="93" t="s">
        <v>20</v>
      </c>
      <c r="O85" s="94" t="s">
        <v>44</v>
      </c>
      <c r="P85" s="94" t="s">
        <v>135</v>
      </c>
      <c r="Q85" s="94" t="s">
        <v>136</v>
      </c>
      <c r="R85" s="94" t="s">
        <v>137</v>
      </c>
      <c r="S85" s="94" t="s">
        <v>138</v>
      </c>
      <c r="T85" s="94" t="s">
        <v>139</v>
      </c>
      <c r="U85" s="94" t="s">
        <v>140</v>
      </c>
      <c r="V85" s="94" t="s">
        <v>141</v>
      </c>
      <c r="W85" s="94" t="s">
        <v>142</v>
      </c>
      <c r="X85" s="95" t="s">
        <v>143</v>
      </c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9"/>
      <c r="B86" s="40"/>
      <c r="C86" s="100" t="s">
        <v>144</v>
      </c>
      <c r="D86" s="41"/>
      <c r="E86" s="41"/>
      <c r="F86" s="41"/>
      <c r="G86" s="41"/>
      <c r="H86" s="41"/>
      <c r="I86" s="41"/>
      <c r="J86" s="41"/>
      <c r="K86" s="185">
        <f>BK86</f>
        <v>0</v>
      </c>
      <c r="L86" s="41"/>
      <c r="M86" s="45"/>
      <c r="N86" s="96"/>
      <c r="O86" s="186"/>
      <c r="P86" s="97"/>
      <c r="Q86" s="187">
        <f>Q87</f>
        <v>0</v>
      </c>
      <c r="R86" s="187">
        <f>R87</f>
        <v>0</v>
      </c>
      <c r="S86" s="97"/>
      <c r="T86" s="188">
        <f>T87</f>
        <v>0</v>
      </c>
      <c r="U86" s="97"/>
      <c r="V86" s="188">
        <f>V87</f>
        <v>61.904725927999998</v>
      </c>
      <c r="W86" s="97"/>
      <c r="X86" s="189">
        <f>X87</f>
        <v>0</v>
      </c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119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75</v>
      </c>
      <c r="E87" s="194" t="s">
        <v>145</v>
      </c>
      <c r="F87" s="194" t="s">
        <v>146</v>
      </c>
      <c r="G87" s="192"/>
      <c r="H87" s="192"/>
      <c r="I87" s="195"/>
      <c r="J87" s="195"/>
      <c r="K87" s="196">
        <f>BK87</f>
        <v>0</v>
      </c>
      <c r="L87" s="192"/>
      <c r="M87" s="197"/>
      <c r="N87" s="198"/>
      <c r="O87" s="199"/>
      <c r="P87" s="199"/>
      <c r="Q87" s="200">
        <f>Q88+Q97+Q104+Q122</f>
        <v>0</v>
      </c>
      <c r="R87" s="200">
        <f>R88+R97+R104+R122</f>
        <v>0</v>
      </c>
      <c r="S87" s="199"/>
      <c r="T87" s="201">
        <f>T88+T97+T104+T122</f>
        <v>0</v>
      </c>
      <c r="U87" s="199"/>
      <c r="V87" s="201">
        <f>V88+V97+V104+V122</f>
        <v>61.904725927999998</v>
      </c>
      <c r="W87" s="199"/>
      <c r="X87" s="202">
        <f>X88+X97+X104+X122</f>
        <v>0</v>
      </c>
      <c r="Y87" s="12"/>
      <c r="Z87" s="12"/>
      <c r="AA87" s="12"/>
      <c r="AB87" s="12"/>
      <c r="AC87" s="12"/>
      <c r="AD87" s="12"/>
      <c r="AE87" s="12"/>
      <c r="AR87" s="203" t="s">
        <v>84</v>
      </c>
      <c r="AT87" s="204" t="s">
        <v>75</v>
      </c>
      <c r="AU87" s="204" t="s">
        <v>76</v>
      </c>
      <c r="AY87" s="203" t="s">
        <v>147</v>
      </c>
      <c r="BK87" s="205">
        <f>BK88+BK97+BK104+BK122</f>
        <v>0</v>
      </c>
    </row>
    <row r="88" s="12" customFormat="1" ht="22.8" customHeight="1">
      <c r="A88" s="12"/>
      <c r="B88" s="191"/>
      <c r="C88" s="192"/>
      <c r="D88" s="193" t="s">
        <v>75</v>
      </c>
      <c r="E88" s="206" t="s">
        <v>84</v>
      </c>
      <c r="F88" s="206" t="s">
        <v>148</v>
      </c>
      <c r="G88" s="192"/>
      <c r="H88" s="192"/>
      <c r="I88" s="195"/>
      <c r="J88" s="195"/>
      <c r="K88" s="207">
        <f>BK88</f>
        <v>0</v>
      </c>
      <c r="L88" s="192"/>
      <c r="M88" s="197"/>
      <c r="N88" s="198"/>
      <c r="O88" s="199"/>
      <c r="P88" s="199"/>
      <c r="Q88" s="200">
        <f>SUM(Q89:Q96)</f>
        <v>0</v>
      </c>
      <c r="R88" s="200">
        <f>SUM(R89:R96)</f>
        <v>0</v>
      </c>
      <c r="S88" s="199"/>
      <c r="T88" s="201">
        <f>SUM(T89:T96)</f>
        <v>0</v>
      </c>
      <c r="U88" s="199"/>
      <c r="V88" s="201">
        <f>SUM(V89:V96)</f>
        <v>0</v>
      </c>
      <c r="W88" s="199"/>
      <c r="X88" s="202">
        <f>SUM(X89:X96)</f>
        <v>0</v>
      </c>
      <c r="Y88" s="12"/>
      <c r="Z88" s="12"/>
      <c r="AA88" s="12"/>
      <c r="AB88" s="12"/>
      <c r="AC88" s="12"/>
      <c r="AD88" s="12"/>
      <c r="AE88" s="12"/>
      <c r="AR88" s="203" t="s">
        <v>84</v>
      </c>
      <c r="AT88" s="204" t="s">
        <v>75</v>
      </c>
      <c r="AU88" s="204" t="s">
        <v>84</v>
      </c>
      <c r="AY88" s="203" t="s">
        <v>147</v>
      </c>
      <c r="BK88" s="205">
        <f>SUM(BK89:BK96)</f>
        <v>0</v>
      </c>
    </row>
    <row r="89" s="2" customFormat="1" ht="24.15" customHeight="1">
      <c r="A89" s="39"/>
      <c r="B89" s="40"/>
      <c r="C89" s="208" t="s">
        <v>84</v>
      </c>
      <c r="D89" s="208" t="s">
        <v>149</v>
      </c>
      <c r="E89" s="209" t="s">
        <v>620</v>
      </c>
      <c r="F89" s="210" t="s">
        <v>621</v>
      </c>
      <c r="G89" s="211" t="s">
        <v>271</v>
      </c>
      <c r="H89" s="212">
        <v>31</v>
      </c>
      <c r="I89" s="213"/>
      <c r="J89" s="213"/>
      <c r="K89" s="214">
        <f>ROUND(P89*H89,2)</f>
        <v>0</v>
      </c>
      <c r="L89" s="210" t="s">
        <v>153</v>
      </c>
      <c r="M89" s="45"/>
      <c r="N89" s="215" t="s">
        <v>20</v>
      </c>
      <c r="O89" s="216" t="s">
        <v>45</v>
      </c>
      <c r="P89" s="217">
        <f>I89+J89</f>
        <v>0</v>
      </c>
      <c r="Q89" s="217">
        <f>ROUND(I89*H89,2)</f>
        <v>0</v>
      </c>
      <c r="R89" s="217">
        <f>ROUND(J89*H89,2)</f>
        <v>0</v>
      </c>
      <c r="S89" s="85"/>
      <c r="T89" s="218">
        <f>S89*H89</f>
        <v>0</v>
      </c>
      <c r="U89" s="218">
        <v>0</v>
      </c>
      <c r="V89" s="218">
        <f>U89*H89</f>
        <v>0</v>
      </c>
      <c r="W89" s="218">
        <v>0</v>
      </c>
      <c r="X89" s="219">
        <f>W89*H89</f>
        <v>0</v>
      </c>
      <c r="Y89" s="39"/>
      <c r="Z89" s="39"/>
      <c r="AA89" s="39"/>
      <c r="AB89" s="39"/>
      <c r="AC89" s="39"/>
      <c r="AD89" s="39"/>
      <c r="AE89" s="39"/>
      <c r="AR89" s="220" t="s">
        <v>154</v>
      </c>
      <c r="AT89" s="220" t="s">
        <v>149</v>
      </c>
      <c r="AU89" s="220" t="s">
        <v>86</v>
      </c>
      <c r="AY89" s="18" t="s">
        <v>147</v>
      </c>
      <c r="BE89" s="221">
        <f>IF(O89="základní",K89,0)</f>
        <v>0</v>
      </c>
      <c r="BF89" s="221">
        <f>IF(O89="snížená",K89,0)</f>
        <v>0</v>
      </c>
      <c r="BG89" s="221">
        <f>IF(O89="zákl. přenesená",K89,0)</f>
        <v>0</v>
      </c>
      <c r="BH89" s="221">
        <f>IF(O89="sníž. přenesená",K89,0)</f>
        <v>0</v>
      </c>
      <c r="BI89" s="221">
        <f>IF(O89="nulová",K89,0)</f>
        <v>0</v>
      </c>
      <c r="BJ89" s="18" t="s">
        <v>84</v>
      </c>
      <c r="BK89" s="221">
        <f>ROUND(P89*H89,2)</f>
        <v>0</v>
      </c>
      <c r="BL89" s="18" t="s">
        <v>154</v>
      </c>
      <c r="BM89" s="220" t="s">
        <v>622</v>
      </c>
    </row>
    <row r="90" s="2" customFormat="1">
      <c r="A90" s="39"/>
      <c r="B90" s="40"/>
      <c r="C90" s="41"/>
      <c r="D90" s="222" t="s">
        <v>156</v>
      </c>
      <c r="E90" s="41"/>
      <c r="F90" s="223" t="s">
        <v>623</v>
      </c>
      <c r="G90" s="41"/>
      <c r="H90" s="41"/>
      <c r="I90" s="224"/>
      <c r="J90" s="224"/>
      <c r="K90" s="41"/>
      <c r="L90" s="41"/>
      <c r="M90" s="45"/>
      <c r="N90" s="225"/>
      <c r="O90" s="226"/>
      <c r="P90" s="85"/>
      <c r="Q90" s="85"/>
      <c r="R90" s="85"/>
      <c r="S90" s="85"/>
      <c r="T90" s="85"/>
      <c r="U90" s="85"/>
      <c r="V90" s="85"/>
      <c r="W90" s="85"/>
      <c r="X90" s="86"/>
      <c r="Y90" s="39"/>
      <c r="Z90" s="39"/>
      <c r="AA90" s="39"/>
      <c r="AB90" s="39"/>
      <c r="AC90" s="39"/>
      <c r="AD90" s="39"/>
      <c r="AE90" s="39"/>
      <c r="AT90" s="18" t="s">
        <v>156</v>
      </c>
      <c r="AU90" s="18" t="s">
        <v>86</v>
      </c>
    </row>
    <row r="91" s="2" customFormat="1">
      <c r="A91" s="39"/>
      <c r="B91" s="40"/>
      <c r="C91" s="41"/>
      <c r="D91" s="227" t="s">
        <v>158</v>
      </c>
      <c r="E91" s="41"/>
      <c r="F91" s="228" t="s">
        <v>624</v>
      </c>
      <c r="G91" s="41"/>
      <c r="H91" s="41"/>
      <c r="I91" s="224"/>
      <c r="J91" s="224"/>
      <c r="K91" s="41"/>
      <c r="L91" s="41"/>
      <c r="M91" s="45"/>
      <c r="N91" s="225"/>
      <c r="O91" s="226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158</v>
      </c>
      <c r="AU91" s="18" t="s">
        <v>86</v>
      </c>
    </row>
    <row r="92" s="13" customFormat="1">
      <c r="A92" s="13"/>
      <c r="B92" s="229"/>
      <c r="C92" s="230"/>
      <c r="D92" s="222" t="s">
        <v>160</v>
      </c>
      <c r="E92" s="231" t="s">
        <v>20</v>
      </c>
      <c r="F92" s="232" t="s">
        <v>625</v>
      </c>
      <c r="G92" s="230"/>
      <c r="H92" s="233">
        <v>31</v>
      </c>
      <c r="I92" s="234"/>
      <c r="J92" s="234"/>
      <c r="K92" s="230"/>
      <c r="L92" s="230"/>
      <c r="M92" s="235"/>
      <c r="N92" s="236"/>
      <c r="O92" s="237"/>
      <c r="P92" s="237"/>
      <c r="Q92" s="237"/>
      <c r="R92" s="237"/>
      <c r="S92" s="237"/>
      <c r="T92" s="237"/>
      <c r="U92" s="237"/>
      <c r="V92" s="237"/>
      <c r="W92" s="237"/>
      <c r="X92" s="238"/>
      <c r="Y92" s="13"/>
      <c r="Z92" s="13"/>
      <c r="AA92" s="13"/>
      <c r="AB92" s="13"/>
      <c r="AC92" s="13"/>
      <c r="AD92" s="13"/>
      <c r="AE92" s="13"/>
      <c r="AT92" s="239" t="s">
        <v>160</v>
      </c>
      <c r="AU92" s="239" t="s">
        <v>86</v>
      </c>
      <c r="AV92" s="13" t="s">
        <v>86</v>
      </c>
      <c r="AW92" s="13" t="s">
        <v>5</v>
      </c>
      <c r="AX92" s="13" t="s">
        <v>84</v>
      </c>
      <c r="AY92" s="239" t="s">
        <v>147</v>
      </c>
    </row>
    <row r="93" s="2" customFormat="1" ht="24.15" customHeight="1">
      <c r="A93" s="39"/>
      <c r="B93" s="40"/>
      <c r="C93" s="208" t="s">
        <v>86</v>
      </c>
      <c r="D93" s="208" t="s">
        <v>149</v>
      </c>
      <c r="E93" s="209" t="s">
        <v>626</v>
      </c>
      <c r="F93" s="210" t="s">
        <v>627</v>
      </c>
      <c r="G93" s="211" t="s">
        <v>271</v>
      </c>
      <c r="H93" s="212">
        <v>31</v>
      </c>
      <c r="I93" s="213"/>
      <c r="J93" s="213"/>
      <c r="K93" s="214">
        <f>ROUND(P93*H93,2)</f>
        <v>0</v>
      </c>
      <c r="L93" s="210" t="s">
        <v>153</v>
      </c>
      <c r="M93" s="45"/>
      <c r="N93" s="215" t="s">
        <v>20</v>
      </c>
      <c r="O93" s="216" t="s">
        <v>45</v>
      </c>
      <c r="P93" s="217">
        <f>I93+J93</f>
        <v>0</v>
      </c>
      <c r="Q93" s="217">
        <f>ROUND(I93*H93,2)</f>
        <v>0</v>
      </c>
      <c r="R93" s="217">
        <f>ROUND(J93*H93,2)</f>
        <v>0</v>
      </c>
      <c r="S93" s="85"/>
      <c r="T93" s="218">
        <f>S93*H93</f>
        <v>0</v>
      </c>
      <c r="U93" s="218">
        <v>0</v>
      </c>
      <c r="V93" s="218">
        <f>U93*H93</f>
        <v>0</v>
      </c>
      <c r="W93" s="218">
        <v>0</v>
      </c>
      <c r="X93" s="219">
        <f>W93*H93</f>
        <v>0</v>
      </c>
      <c r="Y93" s="39"/>
      <c r="Z93" s="39"/>
      <c r="AA93" s="39"/>
      <c r="AB93" s="39"/>
      <c r="AC93" s="39"/>
      <c r="AD93" s="39"/>
      <c r="AE93" s="39"/>
      <c r="AR93" s="220" t="s">
        <v>154</v>
      </c>
      <c r="AT93" s="220" t="s">
        <v>149</v>
      </c>
      <c r="AU93" s="220" t="s">
        <v>86</v>
      </c>
      <c r="AY93" s="18" t="s">
        <v>147</v>
      </c>
      <c r="BE93" s="221">
        <f>IF(O93="základní",K93,0)</f>
        <v>0</v>
      </c>
      <c r="BF93" s="221">
        <f>IF(O93="snížená",K93,0)</f>
        <v>0</v>
      </c>
      <c r="BG93" s="221">
        <f>IF(O93="zákl. přenesená",K93,0)</f>
        <v>0</v>
      </c>
      <c r="BH93" s="221">
        <f>IF(O93="sníž. přenesená",K93,0)</f>
        <v>0</v>
      </c>
      <c r="BI93" s="221">
        <f>IF(O93="nulová",K93,0)</f>
        <v>0</v>
      </c>
      <c r="BJ93" s="18" t="s">
        <v>84</v>
      </c>
      <c r="BK93" s="221">
        <f>ROUND(P93*H93,2)</f>
        <v>0</v>
      </c>
      <c r="BL93" s="18" t="s">
        <v>154</v>
      </c>
      <c r="BM93" s="220" t="s">
        <v>628</v>
      </c>
    </row>
    <row r="94" s="2" customFormat="1">
      <c r="A94" s="39"/>
      <c r="B94" s="40"/>
      <c r="C94" s="41"/>
      <c r="D94" s="222" t="s">
        <v>156</v>
      </c>
      <c r="E94" s="41"/>
      <c r="F94" s="223" t="s">
        <v>629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86</v>
      </c>
    </row>
    <row r="95" s="2" customFormat="1">
      <c r="A95" s="39"/>
      <c r="B95" s="40"/>
      <c r="C95" s="41"/>
      <c r="D95" s="227" t="s">
        <v>158</v>
      </c>
      <c r="E95" s="41"/>
      <c r="F95" s="228" t="s">
        <v>630</v>
      </c>
      <c r="G95" s="41"/>
      <c r="H95" s="41"/>
      <c r="I95" s="224"/>
      <c r="J95" s="224"/>
      <c r="K95" s="41"/>
      <c r="L95" s="41"/>
      <c r="M95" s="45"/>
      <c r="N95" s="225"/>
      <c r="O95" s="226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158</v>
      </c>
      <c r="AU95" s="18" t="s">
        <v>86</v>
      </c>
    </row>
    <row r="96" s="13" customFormat="1">
      <c r="A96" s="13"/>
      <c r="B96" s="229"/>
      <c r="C96" s="230"/>
      <c r="D96" s="222" t="s">
        <v>160</v>
      </c>
      <c r="E96" s="231" t="s">
        <v>20</v>
      </c>
      <c r="F96" s="232" t="s">
        <v>631</v>
      </c>
      <c r="G96" s="230"/>
      <c r="H96" s="233">
        <v>31</v>
      </c>
      <c r="I96" s="234"/>
      <c r="J96" s="234"/>
      <c r="K96" s="230"/>
      <c r="L96" s="230"/>
      <c r="M96" s="235"/>
      <c r="N96" s="236"/>
      <c r="O96" s="237"/>
      <c r="P96" s="237"/>
      <c r="Q96" s="237"/>
      <c r="R96" s="237"/>
      <c r="S96" s="237"/>
      <c r="T96" s="237"/>
      <c r="U96" s="237"/>
      <c r="V96" s="237"/>
      <c r="W96" s="237"/>
      <c r="X96" s="238"/>
      <c r="Y96" s="13"/>
      <c r="Z96" s="13"/>
      <c r="AA96" s="13"/>
      <c r="AB96" s="13"/>
      <c r="AC96" s="13"/>
      <c r="AD96" s="13"/>
      <c r="AE96" s="13"/>
      <c r="AT96" s="239" t="s">
        <v>160</v>
      </c>
      <c r="AU96" s="239" t="s">
        <v>86</v>
      </c>
      <c r="AV96" s="13" t="s">
        <v>86</v>
      </c>
      <c r="AW96" s="13" t="s">
        <v>5</v>
      </c>
      <c r="AX96" s="13" t="s">
        <v>84</v>
      </c>
      <c r="AY96" s="239" t="s">
        <v>147</v>
      </c>
    </row>
    <row r="97" s="12" customFormat="1" ht="22.8" customHeight="1">
      <c r="A97" s="12"/>
      <c r="B97" s="191"/>
      <c r="C97" s="192"/>
      <c r="D97" s="193" t="s">
        <v>75</v>
      </c>
      <c r="E97" s="206" t="s">
        <v>86</v>
      </c>
      <c r="F97" s="206" t="s">
        <v>514</v>
      </c>
      <c r="G97" s="192"/>
      <c r="H97" s="192"/>
      <c r="I97" s="195"/>
      <c r="J97" s="195"/>
      <c r="K97" s="207">
        <f>BK97</f>
        <v>0</v>
      </c>
      <c r="L97" s="192"/>
      <c r="M97" s="197"/>
      <c r="N97" s="198"/>
      <c r="O97" s="199"/>
      <c r="P97" s="199"/>
      <c r="Q97" s="200">
        <f>SUM(Q98:Q103)</f>
        <v>0</v>
      </c>
      <c r="R97" s="200">
        <f>SUM(R98:R103)</f>
        <v>0</v>
      </c>
      <c r="S97" s="199"/>
      <c r="T97" s="201">
        <f>SUM(T98:T103)</f>
        <v>0</v>
      </c>
      <c r="U97" s="199"/>
      <c r="V97" s="201">
        <f>SUM(V98:V103)</f>
        <v>0.0061187279999999995</v>
      </c>
      <c r="W97" s="199"/>
      <c r="X97" s="202">
        <f>SUM(X98:X103)</f>
        <v>0</v>
      </c>
      <c r="Y97" s="12"/>
      <c r="Z97" s="12"/>
      <c r="AA97" s="12"/>
      <c r="AB97" s="12"/>
      <c r="AC97" s="12"/>
      <c r="AD97" s="12"/>
      <c r="AE97" s="12"/>
      <c r="AR97" s="203" t="s">
        <v>84</v>
      </c>
      <c r="AT97" s="204" t="s">
        <v>75</v>
      </c>
      <c r="AU97" s="204" t="s">
        <v>84</v>
      </c>
      <c r="AY97" s="203" t="s">
        <v>147</v>
      </c>
      <c r="BK97" s="205">
        <f>SUM(BK98:BK103)</f>
        <v>0</v>
      </c>
    </row>
    <row r="98" s="2" customFormat="1" ht="24.15" customHeight="1">
      <c r="A98" s="39"/>
      <c r="B98" s="40"/>
      <c r="C98" s="208" t="s">
        <v>170</v>
      </c>
      <c r="D98" s="208" t="s">
        <v>149</v>
      </c>
      <c r="E98" s="209" t="s">
        <v>632</v>
      </c>
      <c r="F98" s="210" t="s">
        <v>633</v>
      </c>
      <c r="G98" s="211" t="s">
        <v>634</v>
      </c>
      <c r="H98" s="212">
        <v>120</v>
      </c>
      <c r="I98" s="213"/>
      <c r="J98" s="213"/>
      <c r="K98" s="214">
        <f>ROUND(P98*H98,2)</f>
        <v>0</v>
      </c>
      <c r="L98" s="210" t="s">
        <v>153</v>
      </c>
      <c r="M98" s="45"/>
      <c r="N98" s="215" t="s">
        <v>20</v>
      </c>
      <c r="O98" s="216" t="s">
        <v>45</v>
      </c>
      <c r="P98" s="217">
        <f>I98+J98</f>
        <v>0</v>
      </c>
      <c r="Q98" s="217">
        <f>ROUND(I98*H98,2)</f>
        <v>0</v>
      </c>
      <c r="R98" s="217">
        <f>ROUND(J98*H98,2)</f>
        <v>0</v>
      </c>
      <c r="S98" s="85"/>
      <c r="T98" s="218">
        <f>S98*H98</f>
        <v>0</v>
      </c>
      <c r="U98" s="218">
        <v>5.0989399999999997E-05</v>
      </c>
      <c r="V98" s="218">
        <f>U98*H98</f>
        <v>0.0061187279999999995</v>
      </c>
      <c r="W98" s="218">
        <v>0</v>
      </c>
      <c r="X98" s="219">
        <f>W98*H98</f>
        <v>0</v>
      </c>
      <c r="Y98" s="39"/>
      <c r="Z98" s="39"/>
      <c r="AA98" s="39"/>
      <c r="AB98" s="39"/>
      <c r="AC98" s="39"/>
      <c r="AD98" s="39"/>
      <c r="AE98" s="39"/>
      <c r="AR98" s="220" t="s">
        <v>154</v>
      </c>
      <c r="AT98" s="220" t="s">
        <v>149</v>
      </c>
      <c r="AU98" s="220" t="s">
        <v>86</v>
      </c>
      <c r="AY98" s="18" t="s">
        <v>147</v>
      </c>
      <c r="BE98" s="221">
        <f>IF(O98="základní",K98,0)</f>
        <v>0</v>
      </c>
      <c r="BF98" s="221">
        <f>IF(O98="snížená",K98,0)</f>
        <v>0</v>
      </c>
      <c r="BG98" s="221">
        <f>IF(O98="zákl. přenesená",K98,0)</f>
        <v>0</v>
      </c>
      <c r="BH98" s="221">
        <f>IF(O98="sníž. přenesená",K98,0)</f>
        <v>0</v>
      </c>
      <c r="BI98" s="221">
        <f>IF(O98="nulová",K98,0)</f>
        <v>0</v>
      </c>
      <c r="BJ98" s="18" t="s">
        <v>84</v>
      </c>
      <c r="BK98" s="221">
        <f>ROUND(P98*H98,2)</f>
        <v>0</v>
      </c>
      <c r="BL98" s="18" t="s">
        <v>154</v>
      </c>
      <c r="BM98" s="220" t="s">
        <v>635</v>
      </c>
    </row>
    <row r="99" s="2" customFormat="1">
      <c r="A99" s="39"/>
      <c r="B99" s="40"/>
      <c r="C99" s="41"/>
      <c r="D99" s="222" t="s">
        <v>156</v>
      </c>
      <c r="E99" s="41"/>
      <c r="F99" s="223" t="s">
        <v>636</v>
      </c>
      <c r="G99" s="41"/>
      <c r="H99" s="41"/>
      <c r="I99" s="224"/>
      <c r="J99" s="224"/>
      <c r="K99" s="41"/>
      <c r="L99" s="41"/>
      <c r="M99" s="45"/>
      <c r="N99" s="225"/>
      <c r="O99" s="226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86</v>
      </c>
    </row>
    <row r="100" s="2" customFormat="1">
      <c r="A100" s="39"/>
      <c r="B100" s="40"/>
      <c r="C100" s="41"/>
      <c r="D100" s="227" t="s">
        <v>158</v>
      </c>
      <c r="E100" s="41"/>
      <c r="F100" s="228" t="s">
        <v>637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158</v>
      </c>
      <c r="AU100" s="18" t="s">
        <v>86</v>
      </c>
    </row>
    <row r="101" s="2" customFormat="1" ht="24.15" customHeight="1">
      <c r="A101" s="39"/>
      <c r="B101" s="40"/>
      <c r="C101" s="208" t="s">
        <v>154</v>
      </c>
      <c r="D101" s="208" t="s">
        <v>149</v>
      </c>
      <c r="E101" s="209" t="s">
        <v>638</v>
      </c>
      <c r="F101" s="210" t="s">
        <v>639</v>
      </c>
      <c r="G101" s="211" t="s">
        <v>640</v>
      </c>
      <c r="H101" s="212">
        <v>30</v>
      </c>
      <c r="I101" s="213"/>
      <c r="J101" s="213"/>
      <c r="K101" s="214">
        <f>ROUND(P101*H101,2)</f>
        <v>0</v>
      </c>
      <c r="L101" s="210" t="s">
        <v>153</v>
      </c>
      <c r="M101" s="45"/>
      <c r="N101" s="215" t="s">
        <v>20</v>
      </c>
      <c r="O101" s="216" t="s">
        <v>45</v>
      </c>
      <c r="P101" s="217">
        <f>I101+J101</f>
        <v>0</v>
      </c>
      <c r="Q101" s="217">
        <f>ROUND(I101*H101,2)</f>
        <v>0</v>
      </c>
      <c r="R101" s="217">
        <f>ROUND(J101*H101,2)</f>
        <v>0</v>
      </c>
      <c r="S101" s="85"/>
      <c r="T101" s="218">
        <f>S101*H101</f>
        <v>0</v>
      </c>
      <c r="U101" s="218">
        <v>0</v>
      </c>
      <c r="V101" s="218">
        <f>U101*H101</f>
        <v>0</v>
      </c>
      <c r="W101" s="218">
        <v>0</v>
      </c>
      <c r="X101" s="219">
        <f>W101*H101</f>
        <v>0</v>
      </c>
      <c r="Y101" s="39"/>
      <c r="Z101" s="39"/>
      <c r="AA101" s="39"/>
      <c r="AB101" s="39"/>
      <c r="AC101" s="39"/>
      <c r="AD101" s="39"/>
      <c r="AE101" s="39"/>
      <c r="AR101" s="220" t="s">
        <v>154</v>
      </c>
      <c r="AT101" s="220" t="s">
        <v>149</v>
      </c>
      <c r="AU101" s="220" t="s">
        <v>86</v>
      </c>
      <c r="AY101" s="18" t="s">
        <v>147</v>
      </c>
      <c r="BE101" s="221">
        <f>IF(O101="základní",K101,0)</f>
        <v>0</v>
      </c>
      <c r="BF101" s="221">
        <f>IF(O101="snížená",K101,0)</f>
        <v>0</v>
      </c>
      <c r="BG101" s="221">
        <f>IF(O101="zákl. přenesená",K101,0)</f>
        <v>0</v>
      </c>
      <c r="BH101" s="221">
        <f>IF(O101="sníž. přenesená",K101,0)</f>
        <v>0</v>
      </c>
      <c r="BI101" s="221">
        <f>IF(O101="nulová",K101,0)</f>
        <v>0</v>
      </c>
      <c r="BJ101" s="18" t="s">
        <v>84</v>
      </c>
      <c r="BK101" s="221">
        <f>ROUND(P101*H101,2)</f>
        <v>0</v>
      </c>
      <c r="BL101" s="18" t="s">
        <v>154</v>
      </c>
      <c r="BM101" s="220" t="s">
        <v>641</v>
      </c>
    </row>
    <row r="102" s="2" customFormat="1">
      <c r="A102" s="39"/>
      <c r="B102" s="40"/>
      <c r="C102" s="41"/>
      <c r="D102" s="222" t="s">
        <v>156</v>
      </c>
      <c r="E102" s="41"/>
      <c r="F102" s="223" t="s">
        <v>642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86</v>
      </c>
    </row>
    <row r="103" s="2" customFormat="1">
      <c r="A103" s="39"/>
      <c r="B103" s="40"/>
      <c r="C103" s="41"/>
      <c r="D103" s="227" t="s">
        <v>158</v>
      </c>
      <c r="E103" s="41"/>
      <c r="F103" s="228" t="s">
        <v>643</v>
      </c>
      <c r="G103" s="41"/>
      <c r="H103" s="41"/>
      <c r="I103" s="224"/>
      <c r="J103" s="224"/>
      <c r="K103" s="41"/>
      <c r="L103" s="41"/>
      <c r="M103" s="45"/>
      <c r="N103" s="225"/>
      <c r="O103" s="226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158</v>
      </c>
      <c r="AU103" s="18" t="s">
        <v>86</v>
      </c>
    </row>
    <row r="104" s="12" customFormat="1" ht="22.8" customHeight="1">
      <c r="A104" s="12"/>
      <c r="B104" s="191"/>
      <c r="C104" s="192"/>
      <c r="D104" s="193" t="s">
        <v>75</v>
      </c>
      <c r="E104" s="206" t="s">
        <v>154</v>
      </c>
      <c r="F104" s="206" t="s">
        <v>549</v>
      </c>
      <c r="G104" s="192"/>
      <c r="H104" s="192"/>
      <c r="I104" s="195"/>
      <c r="J104" s="195"/>
      <c r="K104" s="207">
        <f>BK104</f>
        <v>0</v>
      </c>
      <c r="L104" s="192"/>
      <c r="M104" s="197"/>
      <c r="N104" s="198"/>
      <c r="O104" s="199"/>
      <c r="P104" s="199"/>
      <c r="Q104" s="200">
        <f>SUM(Q105:Q121)</f>
        <v>0</v>
      </c>
      <c r="R104" s="200">
        <f>SUM(R105:R121)</f>
        <v>0</v>
      </c>
      <c r="S104" s="199"/>
      <c r="T104" s="201">
        <f>SUM(T105:T121)</f>
        <v>0</v>
      </c>
      <c r="U104" s="199"/>
      <c r="V104" s="201">
        <f>SUM(V105:V121)</f>
        <v>61.898607200000001</v>
      </c>
      <c r="W104" s="199"/>
      <c r="X104" s="202">
        <f>SUM(X105:X121)</f>
        <v>0</v>
      </c>
      <c r="Y104" s="12"/>
      <c r="Z104" s="12"/>
      <c r="AA104" s="12"/>
      <c r="AB104" s="12"/>
      <c r="AC104" s="12"/>
      <c r="AD104" s="12"/>
      <c r="AE104" s="12"/>
      <c r="AR104" s="203" t="s">
        <v>84</v>
      </c>
      <c r="AT104" s="204" t="s">
        <v>75</v>
      </c>
      <c r="AU104" s="204" t="s">
        <v>84</v>
      </c>
      <c r="AY104" s="203" t="s">
        <v>147</v>
      </c>
      <c r="BK104" s="205">
        <f>SUM(BK105:BK121)</f>
        <v>0</v>
      </c>
    </row>
    <row r="105" s="2" customFormat="1" ht="33" customHeight="1">
      <c r="A105" s="39"/>
      <c r="B105" s="40"/>
      <c r="C105" s="208" t="s">
        <v>185</v>
      </c>
      <c r="D105" s="208" t="s">
        <v>149</v>
      </c>
      <c r="E105" s="209" t="s">
        <v>644</v>
      </c>
      <c r="F105" s="210" t="s">
        <v>645</v>
      </c>
      <c r="G105" s="211" t="s">
        <v>173</v>
      </c>
      <c r="H105" s="212">
        <v>38</v>
      </c>
      <c r="I105" s="213"/>
      <c r="J105" s="213"/>
      <c r="K105" s="214">
        <f>ROUND(P105*H105,2)</f>
        <v>0</v>
      </c>
      <c r="L105" s="210" t="s">
        <v>153</v>
      </c>
      <c r="M105" s="45"/>
      <c r="N105" s="215" t="s">
        <v>20</v>
      </c>
      <c r="O105" s="216" t="s">
        <v>45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0.001</v>
      </c>
      <c r="V105" s="218">
        <f>U105*H105</f>
        <v>0.037999999999999999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154</v>
      </c>
      <c r="AT105" s="220" t="s">
        <v>149</v>
      </c>
      <c r="AU105" s="220" t="s">
        <v>86</v>
      </c>
      <c r="AY105" s="18" t="s">
        <v>147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84</v>
      </c>
      <c r="BK105" s="221">
        <f>ROUND(P105*H105,2)</f>
        <v>0</v>
      </c>
      <c r="BL105" s="18" t="s">
        <v>154</v>
      </c>
      <c r="BM105" s="220" t="s">
        <v>646</v>
      </c>
    </row>
    <row r="106" s="2" customFormat="1">
      <c r="A106" s="39"/>
      <c r="B106" s="40"/>
      <c r="C106" s="41"/>
      <c r="D106" s="222" t="s">
        <v>156</v>
      </c>
      <c r="E106" s="41"/>
      <c r="F106" s="223" t="s">
        <v>647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86</v>
      </c>
    </row>
    <row r="107" s="2" customFormat="1">
      <c r="A107" s="39"/>
      <c r="B107" s="40"/>
      <c r="C107" s="41"/>
      <c r="D107" s="227" t="s">
        <v>158</v>
      </c>
      <c r="E107" s="41"/>
      <c r="F107" s="228" t="s">
        <v>648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86</v>
      </c>
    </row>
    <row r="108" s="2" customFormat="1">
      <c r="A108" s="39"/>
      <c r="B108" s="40"/>
      <c r="C108" s="41"/>
      <c r="D108" s="222" t="s">
        <v>183</v>
      </c>
      <c r="E108" s="41"/>
      <c r="F108" s="251" t="s">
        <v>649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183</v>
      </c>
      <c r="AU108" s="18" t="s">
        <v>86</v>
      </c>
    </row>
    <row r="109" s="13" customFormat="1">
      <c r="A109" s="13"/>
      <c r="B109" s="229"/>
      <c r="C109" s="230"/>
      <c r="D109" s="222" t="s">
        <v>160</v>
      </c>
      <c r="E109" s="231" t="s">
        <v>20</v>
      </c>
      <c r="F109" s="232" t="s">
        <v>650</v>
      </c>
      <c r="G109" s="230"/>
      <c r="H109" s="233">
        <v>38</v>
      </c>
      <c r="I109" s="234"/>
      <c r="J109" s="234"/>
      <c r="K109" s="230"/>
      <c r="L109" s="230"/>
      <c r="M109" s="235"/>
      <c r="N109" s="236"/>
      <c r="O109" s="237"/>
      <c r="P109" s="237"/>
      <c r="Q109" s="237"/>
      <c r="R109" s="237"/>
      <c r="S109" s="237"/>
      <c r="T109" s="237"/>
      <c r="U109" s="237"/>
      <c r="V109" s="237"/>
      <c r="W109" s="237"/>
      <c r="X109" s="238"/>
      <c r="Y109" s="13"/>
      <c r="Z109" s="13"/>
      <c r="AA109" s="13"/>
      <c r="AB109" s="13"/>
      <c r="AC109" s="13"/>
      <c r="AD109" s="13"/>
      <c r="AE109" s="13"/>
      <c r="AT109" s="239" t="s">
        <v>160</v>
      </c>
      <c r="AU109" s="239" t="s">
        <v>86</v>
      </c>
      <c r="AV109" s="13" t="s">
        <v>86</v>
      </c>
      <c r="AW109" s="13" t="s">
        <v>5</v>
      </c>
      <c r="AX109" s="13" t="s">
        <v>84</v>
      </c>
      <c r="AY109" s="239" t="s">
        <v>147</v>
      </c>
    </row>
    <row r="110" s="2" customFormat="1" ht="24.15" customHeight="1">
      <c r="A110" s="39"/>
      <c r="B110" s="40"/>
      <c r="C110" s="208" t="s">
        <v>191</v>
      </c>
      <c r="D110" s="208" t="s">
        <v>149</v>
      </c>
      <c r="E110" s="209" t="s">
        <v>516</v>
      </c>
      <c r="F110" s="210" t="s">
        <v>517</v>
      </c>
      <c r="G110" s="211" t="s">
        <v>271</v>
      </c>
      <c r="H110" s="212">
        <v>6.4800000000000004</v>
      </c>
      <c r="I110" s="213"/>
      <c r="J110" s="213"/>
      <c r="K110" s="214">
        <f>ROUND(P110*H110,2)</f>
        <v>0</v>
      </c>
      <c r="L110" s="210" t="s">
        <v>153</v>
      </c>
      <c r="M110" s="45"/>
      <c r="N110" s="215" t="s">
        <v>20</v>
      </c>
      <c r="O110" s="216" t="s">
        <v>45</v>
      </c>
      <c r="P110" s="217">
        <f>I110+J110</f>
        <v>0</v>
      </c>
      <c r="Q110" s="217">
        <f>ROUND(I110*H110,2)</f>
        <v>0</v>
      </c>
      <c r="R110" s="217">
        <f>ROUND(J110*H110,2)</f>
        <v>0</v>
      </c>
      <c r="S110" s="85"/>
      <c r="T110" s="218">
        <f>S110*H110</f>
        <v>0</v>
      </c>
      <c r="U110" s="218">
        <v>2.4327899999999998</v>
      </c>
      <c r="V110" s="218">
        <f>U110*H110</f>
        <v>15.7644792</v>
      </c>
      <c r="W110" s="218">
        <v>0</v>
      </c>
      <c r="X110" s="219">
        <f>W110*H110</f>
        <v>0</v>
      </c>
      <c r="Y110" s="39"/>
      <c r="Z110" s="39"/>
      <c r="AA110" s="39"/>
      <c r="AB110" s="39"/>
      <c r="AC110" s="39"/>
      <c r="AD110" s="39"/>
      <c r="AE110" s="39"/>
      <c r="AR110" s="220" t="s">
        <v>154</v>
      </c>
      <c r="AT110" s="220" t="s">
        <v>149</v>
      </c>
      <c r="AU110" s="220" t="s">
        <v>86</v>
      </c>
      <c r="AY110" s="18" t="s">
        <v>147</v>
      </c>
      <c r="BE110" s="221">
        <f>IF(O110="základní",K110,0)</f>
        <v>0</v>
      </c>
      <c r="BF110" s="221">
        <f>IF(O110="snížená",K110,0)</f>
        <v>0</v>
      </c>
      <c r="BG110" s="221">
        <f>IF(O110="zákl. přenesená",K110,0)</f>
        <v>0</v>
      </c>
      <c r="BH110" s="221">
        <f>IF(O110="sníž. přenesená",K110,0)</f>
        <v>0</v>
      </c>
      <c r="BI110" s="221">
        <f>IF(O110="nulová",K110,0)</f>
        <v>0</v>
      </c>
      <c r="BJ110" s="18" t="s">
        <v>84</v>
      </c>
      <c r="BK110" s="221">
        <f>ROUND(P110*H110,2)</f>
        <v>0</v>
      </c>
      <c r="BL110" s="18" t="s">
        <v>154</v>
      </c>
      <c r="BM110" s="220" t="s">
        <v>651</v>
      </c>
    </row>
    <row r="111" s="2" customFormat="1">
      <c r="A111" s="39"/>
      <c r="B111" s="40"/>
      <c r="C111" s="41"/>
      <c r="D111" s="222" t="s">
        <v>156</v>
      </c>
      <c r="E111" s="41"/>
      <c r="F111" s="223" t="s">
        <v>519</v>
      </c>
      <c r="G111" s="41"/>
      <c r="H111" s="41"/>
      <c r="I111" s="224"/>
      <c r="J111" s="224"/>
      <c r="K111" s="41"/>
      <c r="L111" s="41"/>
      <c r="M111" s="45"/>
      <c r="N111" s="225"/>
      <c r="O111" s="226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86</v>
      </c>
    </row>
    <row r="112" s="2" customFormat="1">
      <c r="A112" s="39"/>
      <c r="B112" s="40"/>
      <c r="C112" s="41"/>
      <c r="D112" s="227" t="s">
        <v>158</v>
      </c>
      <c r="E112" s="41"/>
      <c r="F112" s="228" t="s">
        <v>520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86</v>
      </c>
    </row>
    <row r="113" s="13" customFormat="1">
      <c r="A113" s="13"/>
      <c r="B113" s="229"/>
      <c r="C113" s="230"/>
      <c r="D113" s="222" t="s">
        <v>160</v>
      </c>
      <c r="E113" s="231" t="s">
        <v>20</v>
      </c>
      <c r="F113" s="232" t="s">
        <v>652</v>
      </c>
      <c r="G113" s="230"/>
      <c r="H113" s="233">
        <v>6.4800000000000004</v>
      </c>
      <c r="I113" s="234"/>
      <c r="J113" s="234"/>
      <c r="K113" s="230"/>
      <c r="L113" s="230"/>
      <c r="M113" s="235"/>
      <c r="N113" s="236"/>
      <c r="O113" s="237"/>
      <c r="P113" s="237"/>
      <c r="Q113" s="237"/>
      <c r="R113" s="237"/>
      <c r="S113" s="237"/>
      <c r="T113" s="237"/>
      <c r="U113" s="237"/>
      <c r="V113" s="237"/>
      <c r="W113" s="237"/>
      <c r="X113" s="238"/>
      <c r="Y113" s="13"/>
      <c r="Z113" s="13"/>
      <c r="AA113" s="13"/>
      <c r="AB113" s="13"/>
      <c r="AC113" s="13"/>
      <c r="AD113" s="13"/>
      <c r="AE113" s="13"/>
      <c r="AT113" s="239" t="s">
        <v>160</v>
      </c>
      <c r="AU113" s="239" t="s">
        <v>86</v>
      </c>
      <c r="AV113" s="13" t="s">
        <v>86</v>
      </c>
      <c r="AW113" s="13" t="s">
        <v>5</v>
      </c>
      <c r="AX113" s="13" t="s">
        <v>84</v>
      </c>
      <c r="AY113" s="239" t="s">
        <v>147</v>
      </c>
    </row>
    <row r="114" s="2" customFormat="1" ht="24.15" customHeight="1">
      <c r="A114" s="39"/>
      <c r="B114" s="40"/>
      <c r="C114" s="208" t="s">
        <v>197</v>
      </c>
      <c r="D114" s="208" t="s">
        <v>149</v>
      </c>
      <c r="E114" s="209" t="s">
        <v>653</v>
      </c>
      <c r="F114" s="210" t="s">
        <v>654</v>
      </c>
      <c r="G114" s="211" t="s">
        <v>271</v>
      </c>
      <c r="H114" s="212">
        <v>21.600000000000001</v>
      </c>
      <c r="I114" s="213"/>
      <c r="J114" s="213"/>
      <c r="K114" s="214">
        <f>ROUND(P114*H114,2)</f>
        <v>0</v>
      </c>
      <c r="L114" s="210" t="s">
        <v>153</v>
      </c>
      <c r="M114" s="45"/>
      <c r="N114" s="215" t="s">
        <v>20</v>
      </c>
      <c r="O114" s="216" t="s">
        <v>45</v>
      </c>
      <c r="P114" s="217">
        <f>I114+J114</f>
        <v>0</v>
      </c>
      <c r="Q114" s="217">
        <f>ROUND(I114*H114,2)</f>
        <v>0</v>
      </c>
      <c r="R114" s="217">
        <f>ROUND(J114*H114,2)</f>
        <v>0</v>
      </c>
      <c r="S114" s="85"/>
      <c r="T114" s="218">
        <f>S114*H114</f>
        <v>0</v>
      </c>
      <c r="U114" s="218">
        <v>2.13408</v>
      </c>
      <c r="V114" s="218">
        <f>U114*H114</f>
        <v>46.096128</v>
      </c>
      <c r="W114" s="218">
        <v>0</v>
      </c>
      <c r="X114" s="219">
        <f>W114*H114</f>
        <v>0</v>
      </c>
      <c r="Y114" s="39"/>
      <c r="Z114" s="39"/>
      <c r="AA114" s="39"/>
      <c r="AB114" s="39"/>
      <c r="AC114" s="39"/>
      <c r="AD114" s="39"/>
      <c r="AE114" s="39"/>
      <c r="AR114" s="220" t="s">
        <v>154</v>
      </c>
      <c r="AT114" s="220" t="s">
        <v>149</v>
      </c>
      <c r="AU114" s="220" t="s">
        <v>86</v>
      </c>
      <c r="AY114" s="18" t="s">
        <v>147</v>
      </c>
      <c r="BE114" s="221">
        <f>IF(O114="základní",K114,0)</f>
        <v>0</v>
      </c>
      <c r="BF114" s="221">
        <f>IF(O114="snížená",K114,0)</f>
        <v>0</v>
      </c>
      <c r="BG114" s="221">
        <f>IF(O114="zákl. přenesená",K114,0)</f>
        <v>0</v>
      </c>
      <c r="BH114" s="221">
        <f>IF(O114="sníž. přenesená",K114,0)</f>
        <v>0</v>
      </c>
      <c r="BI114" s="221">
        <f>IF(O114="nulová",K114,0)</f>
        <v>0</v>
      </c>
      <c r="BJ114" s="18" t="s">
        <v>84</v>
      </c>
      <c r="BK114" s="221">
        <f>ROUND(P114*H114,2)</f>
        <v>0</v>
      </c>
      <c r="BL114" s="18" t="s">
        <v>154</v>
      </c>
      <c r="BM114" s="220" t="s">
        <v>655</v>
      </c>
    </row>
    <row r="115" s="2" customFormat="1">
      <c r="A115" s="39"/>
      <c r="B115" s="40"/>
      <c r="C115" s="41"/>
      <c r="D115" s="222" t="s">
        <v>156</v>
      </c>
      <c r="E115" s="41"/>
      <c r="F115" s="223" t="s">
        <v>656</v>
      </c>
      <c r="G115" s="41"/>
      <c r="H115" s="41"/>
      <c r="I115" s="224"/>
      <c r="J115" s="224"/>
      <c r="K115" s="41"/>
      <c r="L115" s="41"/>
      <c r="M115" s="45"/>
      <c r="N115" s="225"/>
      <c r="O115" s="226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156</v>
      </c>
      <c r="AU115" s="18" t="s">
        <v>86</v>
      </c>
    </row>
    <row r="116" s="2" customFormat="1">
      <c r="A116" s="39"/>
      <c r="B116" s="40"/>
      <c r="C116" s="41"/>
      <c r="D116" s="227" t="s">
        <v>158</v>
      </c>
      <c r="E116" s="41"/>
      <c r="F116" s="228" t="s">
        <v>657</v>
      </c>
      <c r="G116" s="41"/>
      <c r="H116" s="41"/>
      <c r="I116" s="224"/>
      <c r="J116" s="224"/>
      <c r="K116" s="41"/>
      <c r="L116" s="41"/>
      <c r="M116" s="45"/>
      <c r="N116" s="225"/>
      <c r="O116" s="226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158</v>
      </c>
      <c r="AU116" s="18" t="s">
        <v>86</v>
      </c>
    </row>
    <row r="117" s="13" customFormat="1">
      <c r="A117" s="13"/>
      <c r="B117" s="229"/>
      <c r="C117" s="230"/>
      <c r="D117" s="222" t="s">
        <v>160</v>
      </c>
      <c r="E117" s="231" t="s">
        <v>20</v>
      </c>
      <c r="F117" s="232" t="s">
        <v>658</v>
      </c>
      <c r="G117" s="230"/>
      <c r="H117" s="233">
        <v>21.600000000000001</v>
      </c>
      <c r="I117" s="234"/>
      <c r="J117" s="234"/>
      <c r="K117" s="230"/>
      <c r="L117" s="230"/>
      <c r="M117" s="235"/>
      <c r="N117" s="236"/>
      <c r="O117" s="237"/>
      <c r="P117" s="237"/>
      <c r="Q117" s="237"/>
      <c r="R117" s="237"/>
      <c r="S117" s="237"/>
      <c r="T117" s="237"/>
      <c r="U117" s="237"/>
      <c r="V117" s="237"/>
      <c r="W117" s="237"/>
      <c r="X117" s="238"/>
      <c r="Y117" s="13"/>
      <c r="Z117" s="13"/>
      <c r="AA117" s="13"/>
      <c r="AB117" s="13"/>
      <c r="AC117" s="13"/>
      <c r="AD117" s="13"/>
      <c r="AE117" s="13"/>
      <c r="AT117" s="239" t="s">
        <v>160</v>
      </c>
      <c r="AU117" s="239" t="s">
        <v>86</v>
      </c>
      <c r="AV117" s="13" t="s">
        <v>86</v>
      </c>
      <c r="AW117" s="13" t="s">
        <v>5</v>
      </c>
      <c r="AX117" s="13" t="s">
        <v>84</v>
      </c>
      <c r="AY117" s="239" t="s">
        <v>147</v>
      </c>
    </row>
    <row r="118" s="2" customFormat="1" ht="24.15" customHeight="1">
      <c r="A118" s="39"/>
      <c r="B118" s="40"/>
      <c r="C118" s="208" t="s">
        <v>203</v>
      </c>
      <c r="D118" s="208" t="s">
        <v>149</v>
      </c>
      <c r="E118" s="209" t="s">
        <v>659</v>
      </c>
      <c r="F118" s="210" t="s">
        <v>660</v>
      </c>
      <c r="G118" s="211" t="s">
        <v>173</v>
      </c>
      <c r="H118" s="212">
        <v>18</v>
      </c>
      <c r="I118" s="213"/>
      <c r="J118" s="213"/>
      <c r="K118" s="214">
        <f>ROUND(P118*H118,2)</f>
        <v>0</v>
      </c>
      <c r="L118" s="210" t="s">
        <v>153</v>
      </c>
      <c r="M118" s="45"/>
      <c r="N118" s="215" t="s">
        <v>20</v>
      </c>
      <c r="O118" s="216" t="s">
        <v>45</v>
      </c>
      <c r="P118" s="217">
        <f>I118+J118</f>
        <v>0</v>
      </c>
      <c r="Q118" s="217">
        <f>ROUND(I118*H118,2)</f>
        <v>0</v>
      </c>
      <c r="R118" s="217">
        <f>ROUND(J118*H118,2)</f>
        <v>0</v>
      </c>
      <c r="S118" s="85"/>
      <c r="T118" s="218">
        <f>S118*H118</f>
        <v>0</v>
      </c>
      <c r="U118" s="218">
        <v>0</v>
      </c>
      <c r="V118" s="218">
        <f>U118*H118</f>
        <v>0</v>
      </c>
      <c r="W118" s="218">
        <v>0</v>
      </c>
      <c r="X118" s="219">
        <f>W118*H118</f>
        <v>0</v>
      </c>
      <c r="Y118" s="39"/>
      <c r="Z118" s="39"/>
      <c r="AA118" s="39"/>
      <c r="AB118" s="39"/>
      <c r="AC118" s="39"/>
      <c r="AD118" s="39"/>
      <c r="AE118" s="39"/>
      <c r="AR118" s="220" t="s">
        <v>154</v>
      </c>
      <c r="AT118" s="220" t="s">
        <v>149</v>
      </c>
      <c r="AU118" s="220" t="s">
        <v>86</v>
      </c>
      <c r="AY118" s="18" t="s">
        <v>147</v>
      </c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18" t="s">
        <v>84</v>
      </c>
      <c r="BK118" s="221">
        <f>ROUND(P118*H118,2)</f>
        <v>0</v>
      </c>
      <c r="BL118" s="18" t="s">
        <v>154</v>
      </c>
      <c r="BM118" s="220" t="s">
        <v>661</v>
      </c>
    </row>
    <row r="119" s="2" customFormat="1">
      <c r="A119" s="39"/>
      <c r="B119" s="40"/>
      <c r="C119" s="41"/>
      <c r="D119" s="222" t="s">
        <v>156</v>
      </c>
      <c r="E119" s="41"/>
      <c r="F119" s="223" t="s">
        <v>662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86</v>
      </c>
    </row>
    <row r="120" s="2" customFormat="1">
      <c r="A120" s="39"/>
      <c r="B120" s="40"/>
      <c r="C120" s="41"/>
      <c r="D120" s="227" t="s">
        <v>158</v>
      </c>
      <c r="E120" s="41"/>
      <c r="F120" s="228" t="s">
        <v>663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158</v>
      </c>
      <c r="AU120" s="18" t="s">
        <v>86</v>
      </c>
    </row>
    <row r="121" s="13" customFormat="1">
      <c r="A121" s="13"/>
      <c r="B121" s="229"/>
      <c r="C121" s="230"/>
      <c r="D121" s="222" t="s">
        <v>160</v>
      </c>
      <c r="E121" s="231" t="s">
        <v>20</v>
      </c>
      <c r="F121" s="232" t="s">
        <v>664</v>
      </c>
      <c r="G121" s="230"/>
      <c r="H121" s="233">
        <v>18</v>
      </c>
      <c r="I121" s="234"/>
      <c r="J121" s="234"/>
      <c r="K121" s="230"/>
      <c r="L121" s="230"/>
      <c r="M121" s="235"/>
      <c r="N121" s="236"/>
      <c r="O121" s="237"/>
      <c r="P121" s="237"/>
      <c r="Q121" s="237"/>
      <c r="R121" s="237"/>
      <c r="S121" s="237"/>
      <c r="T121" s="237"/>
      <c r="U121" s="237"/>
      <c r="V121" s="237"/>
      <c r="W121" s="237"/>
      <c r="X121" s="238"/>
      <c r="Y121" s="13"/>
      <c r="Z121" s="13"/>
      <c r="AA121" s="13"/>
      <c r="AB121" s="13"/>
      <c r="AC121" s="13"/>
      <c r="AD121" s="13"/>
      <c r="AE121" s="13"/>
      <c r="AT121" s="239" t="s">
        <v>160</v>
      </c>
      <c r="AU121" s="239" t="s">
        <v>86</v>
      </c>
      <c r="AV121" s="13" t="s">
        <v>86</v>
      </c>
      <c r="AW121" s="13" t="s">
        <v>5</v>
      </c>
      <c r="AX121" s="13" t="s">
        <v>84</v>
      </c>
      <c r="AY121" s="239" t="s">
        <v>147</v>
      </c>
    </row>
    <row r="122" s="12" customFormat="1" ht="22.8" customHeight="1">
      <c r="A122" s="12"/>
      <c r="B122" s="191"/>
      <c r="C122" s="192"/>
      <c r="D122" s="193" t="s">
        <v>75</v>
      </c>
      <c r="E122" s="206" t="s">
        <v>611</v>
      </c>
      <c r="F122" s="206" t="s">
        <v>612</v>
      </c>
      <c r="G122" s="192"/>
      <c r="H122" s="192"/>
      <c r="I122" s="195"/>
      <c r="J122" s="195"/>
      <c r="K122" s="207">
        <f>BK122</f>
        <v>0</v>
      </c>
      <c r="L122" s="192"/>
      <c r="M122" s="197"/>
      <c r="N122" s="198"/>
      <c r="O122" s="199"/>
      <c r="P122" s="199"/>
      <c r="Q122" s="200">
        <f>SUM(Q123:Q125)</f>
        <v>0</v>
      </c>
      <c r="R122" s="200">
        <f>SUM(R123:R125)</f>
        <v>0</v>
      </c>
      <c r="S122" s="199"/>
      <c r="T122" s="201">
        <f>SUM(T123:T125)</f>
        <v>0</v>
      </c>
      <c r="U122" s="199"/>
      <c r="V122" s="201">
        <f>SUM(V123:V125)</f>
        <v>0</v>
      </c>
      <c r="W122" s="199"/>
      <c r="X122" s="202">
        <f>SUM(X123:X125)</f>
        <v>0</v>
      </c>
      <c r="Y122" s="12"/>
      <c r="Z122" s="12"/>
      <c r="AA122" s="12"/>
      <c r="AB122" s="12"/>
      <c r="AC122" s="12"/>
      <c r="AD122" s="12"/>
      <c r="AE122" s="12"/>
      <c r="AR122" s="203" t="s">
        <v>84</v>
      </c>
      <c r="AT122" s="204" t="s">
        <v>75</v>
      </c>
      <c r="AU122" s="204" t="s">
        <v>84</v>
      </c>
      <c r="AY122" s="203" t="s">
        <v>147</v>
      </c>
      <c r="BK122" s="205">
        <f>SUM(BK123:BK125)</f>
        <v>0</v>
      </c>
    </row>
    <row r="123" s="2" customFormat="1" ht="24.15" customHeight="1">
      <c r="A123" s="39"/>
      <c r="B123" s="40"/>
      <c r="C123" s="208" t="s">
        <v>210</v>
      </c>
      <c r="D123" s="208" t="s">
        <v>149</v>
      </c>
      <c r="E123" s="209" t="s">
        <v>665</v>
      </c>
      <c r="F123" s="210" t="s">
        <v>666</v>
      </c>
      <c r="G123" s="211" t="s">
        <v>424</v>
      </c>
      <c r="H123" s="212">
        <v>61.905000000000001</v>
      </c>
      <c r="I123" s="213"/>
      <c r="J123" s="213"/>
      <c r="K123" s="214">
        <f>ROUND(P123*H123,2)</f>
        <v>0</v>
      </c>
      <c r="L123" s="210" t="s">
        <v>153</v>
      </c>
      <c r="M123" s="45"/>
      <c r="N123" s="215" t="s">
        <v>20</v>
      </c>
      <c r="O123" s="216" t="s">
        <v>45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85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9">
        <f>W123*H123</f>
        <v>0</v>
      </c>
      <c r="Y123" s="39"/>
      <c r="Z123" s="39"/>
      <c r="AA123" s="39"/>
      <c r="AB123" s="39"/>
      <c r="AC123" s="39"/>
      <c r="AD123" s="39"/>
      <c r="AE123" s="39"/>
      <c r="AR123" s="220" t="s">
        <v>154</v>
      </c>
      <c r="AT123" s="220" t="s">
        <v>149</v>
      </c>
      <c r="AU123" s="220" t="s">
        <v>86</v>
      </c>
      <c r="AY123" s="18" t="s">
        <v>147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8" t="s">
        <v>84</v>
      </c>
      <c r="BK123" s="221">
        <f>ROUND(P123*H123,2)</f>
        <v>0</v>
      </c>
      <c r="BL123" s="18" t="s">
        <v>154</v>
      </c>
      <c r="BM123" s="220" t="s">
        <v>667</v>
      </c>
    </row>
    <row r="124" s="2" customFormat="1">
      <c r="A124" s="39"/>
      <c r="B124" s="40"/>
      <c r="C124" s="41"/>
      <c r="D124" s="222" t="s">
        <v>156</v>
      </c>
      <c r="E124" s="41"/>
      <c r="F124" s="223" t="s">
        <v>668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156</v>
      </c>
      <c r="AU124" s="18" t="s">
        <v>86</v>
      </c>
    </row>
    <row r="125" s="2" customFormat="1">
      <c r="A125" s="39"/>
      <c r="B125" s="40"/>
      <c r="C125" s="41"/>
      <c r="D125" s="227" t="s">
        <v>158</v>
      </c>
      <c r="E125" s="41"/>
      <c r="F125" s="228" t="s">
        <v>669</v>
      </c>
      <c r="G125" s="41"/>
      <c r="H125" s="41"/>
      <c r="I125" s="224"/>
      <c r="J125" s="224"/>
      <c r="K125" s="41"/>
      <c r="L125" s="41"/>
      <c r="M125" s="45"/>
      <c r="N125" s="252"/>
      <c r="O125" s="253"/>
      <c r="P125" s="254"/>
      <c r="Q125" s="254"/>
      <c r="R125" s="254"/>
      <c r="S125" s="254"/>
      <c r="T125" s="254"/>
      <c r="U125" s="254"/>
      <c r="V125" s="254"/>
      <c r="W125" s="254"/>
      <c r="X125" s="255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86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45"/>
      <c r="N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e6AxziipjAM8eUWYwW+haxxbdGbLd2+cX2JdWcvVcVOZiaczLgeCjKF30OKDJ5cP/OX0dIUjJR09ibe+M34UUw==" hashValue="WYagHnyjfzmGgMbhpDBpTAgvHxQrYVURG5SHqaUDrycp/+64mzCNFKDe8y7L+y3ebjfr8Gja6PLiJM5YUYQLPA==" algorithmName="SHA-512" password="CC35"/>
  <autoFilter ref="C85:L125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hyperlinks>
    <hyperlink ref="F91" r:id="rId1" display="https://podminky.urs.cz/item/CS_URS_2024_02/167151101"/>
    <hyperlink ref="F95" r:id="rId2" display="https://podminky.urs.cz/item/CS_URS_2024_02/171251101"/>
    <hyperlink ref="F100" r:id="rId3" display="https://podminky.urs.cz/item/CS_URS_2024_02/115101203"/>
    <hyperlink ref="F103" r:id="rId4" display="https://podminky.urs.cz/item/CS_URS_2024_02/115101303"/>
    <hyperlink ref="F107" r:id="rId5" display="https://podminky.urs.cz/item/CS_URS_2024_02/461991111"/>
    <hyperlink ref="F112" r:id="rId6" display="https://podminky.urs.cz/item/CS_URS_2024_02/462451114"/>
    <hyperlink ref="F116" r:id="rId7" display="https://podminky.urs.cz/item/CS_URS_2024_02/462511370"/>
    <hyperlink ref="F120" r:id="rId8" display="https://podminky.urs.cz/item/CS_URS_2024_02/462519003"/>
    <hyperlink ref="F125" r:id="rId9" display="https://podminky.urs.cz/item/CS_URS_2024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670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ROUND((SUM(BE89:BE166)),  2)</f>
        <v>0</v>
      </c>
      <c r="G35" s="39"/>
      <c r="H35" s="39"/>
      <c r="I35" s="150">
        <v>0.20999999999999999</v>
      </c>
      <c r="J35" s="39"/>
      <c r="K35" s="145">
        <f>ROUND(((SUM(BE89:BE166))*I35),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ROUND((SUM(BF89:BF166)),  2)</f>
        <v>0</v>
      </c>
      <c r="G36" s="39"/>
      <c r="H36" s="39"/>
      <c r="I36" s="150">
        <v>0.12</v>
      </c>
      <c r="J36" s="39"/>
      <c r="K36" s="145">
        <f>ROUND(((SUM(BF89:BF166))*I36),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ROUND((SUM(BG89:BG166)),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ROUND((SUM(BH89:BH166)),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ROUND((SUM(BI89:BI166)),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105-3374-24-2 - Objekt2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Q104</f>
        <v>0</v>
      </c>
      <c r="J64" s="177">
        <f>R104</f>
        <v>0</v>
      </c>
      <c r="K64" s="177">
        <f>K104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7">
        <f>Q111</f>
        <v>0</v>
      </c>
      <c r="J65" s="177">
        <f>R111</f>
        <v>0</v>
      </c>
      <c r="K65" s="177">
        <f>K111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7">
        <f>Q124</f>
        <v>0</v>
      </c>
      <c r="J66" s="177">
        <f>R124</f>
        <v>0</v>
      </c>
      <c r="K66" s="177">
        <f>K124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125</v>
      </c>
      <c r="E67" s="176"/>
      <c r="F67" s="176"/>
      <c r="G67" s="176"/>
      <c r="H67" s="176"/>
      <c r="I67" s="177">
        <f>Q142</f>
        <v>0</v>
      </c>
      <c r="J67" s="177">
        <f>R142</f>
        <v>0</v>
      </c>
      <c r="K67" s="177">
        <f>K142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126</v>
      </c>
      <c r="E68" s="176"/>
      <c r="F68" s="176"/>
      <c r="G68" s="176"/>
      <c r="H68" s="176"/>
      <c r="I68" s="177">
        <f>Q151</f>
        <v>0</v>
      </c>
      <c r="J68" s="177">
        <f>R151</f>
        <v>0</v>
      </c>
      <c r="K68" s="177">
        <f>K151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127</v>
      </c>
      <c r="E69" s="176"/>
      <c r="F69" s="176"/>
      <c r="G69" s="176"/>
      <c r="H69" s="176"/>
      <c r="I69" s="177">
        <f>Q163</f>
        <v>0</v>
      </c>
      <c r="J69" s="177">
        <f>R163</f>
        <v>0</v>
      </c>
      <c r="K69" s="177">
        <f>K163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62" t="str">
        <f>E7</f>
        <v>Rusava, Holešov km 15,220 - 16,270, oprava opevnění a stupňů, odstranění nánosu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110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105-3374-24-2 - Objekt2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Holešov</v>
      </c>
      <c r="G83" s="41"/>
      <c r="H83" s="41"/>
      <c r="I83" s="33" t="s">
        <v>24</v>
      </c>
      <c r="J83" s="73" t="str">
        <f>IF(J12="","",J12)</f>
        <v>24. 4. 2024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Ondřej Špaček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35</v>
      </c>
      <c r="J86" s="37" t="str">
        <f>E24</f>
        <v>AGROPROJEKT PSO s.r.o.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59</v>
      </c>
      <c r="E88" s="182" t="s">
        <v>55</v>
      </c>
      <c r="F88" s="182" t="s">
        <v>56</v>
      </c>
      <c r="G88" s="182" t="s">
        <v>130</v>
      </c>
      <c r="H88" s="182" t="s">
        <v>131</v>
      </c>
      <c r="I88" s="182" t="s">
        <v>132</v>
      </c>
      <c r="J88" s="182" t="s">
        <v>133</v>
      </c>
      <c r="K88" s="182" t="s">
        <v>118</v>
      </c>
      <c r="L88" s="183" t="s">
        <v>134</v>
      </c>
      <c r="M88" s="184"/>
      <c r="N88" s="93" t="s">
        <v>20</v>
      </c>
      <c r="O88" s="94" t="s">
        <v>44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4" t="s">
        <v>139</v>
      </c>
      <c r="U88" s="94" t="s">
        <v>140</v>
      </c>
      <c r="V88" s="94" t="s">
        <v>141</v>
      </c>
      <c r="W88" s="94" t="s">
        <v>142</v>
      </c>
      <c r="X88" s="95" t="s">
        <v>143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71.173951888000005</v>
      </c>
      <c r="W89" s="97"/>
      <c r="X89" s="18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145</v>
      </c>
      <c r="F90" s="194" t="s">
        <v>146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Q91+Q104+Q111+Q124+Q142+Q151+Q163</f>
        <v>0</v>
      </c>
      <c r="R90" s="200">
        <f>R91+R104+R111+R124+R142+R151+R163</f>
        <v>0</v>
      </c>
      <c r="S90" s="199"/>
      <c r="T90" s="201">
        <f>T91+T104+T111+T124+T142+T151+T163</f>
        <v>0</v>
      </c>
      <c r="U90" s="199"/>
      <c r="V90" s="201">
        <f>V91+V104+V111+V124+V142+V151+V163</f>
        <v>71.173951888000005</v>
      </c>
      <c r="W90" s="199"/>
      <c r="X90" s="202">
        <f>X91+X104+X111+X124+X142+X151+X163</f>
        <v>0</v>
      </c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76</v>
      </c>
      <c r="AY90" s="203" t="s">
        <v>147</v>
      </c>
      <c r="BK90" s="205">
        <f>BK91+BK104+BK111+BK124+BK142+BK151+BK163</f>
        <v>0</v>
      </c>
    </row>
    <row r="91" s="12" customFormat="1" ht="22.8" customHeight="1">
      <c r="A91" s="12"/>
      <c r="B91" s="191"/>
      <c r="C91" s="192"/>
      <c r="D91" s="193" t="s">
        <v>75</v>
      </c>
      <c r="E91" s="206" t="s">
        <v>84</v>
      </c>
      <c r="F91" s="206" t="s">
        <v>148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SUM(Q92:Q103)</f>
        <v>0</v>
      </c>
      <c r="R91" s="200">
        <f>SUM(R92:R103)</f>
        <v>0</v>
      </c>
      <c r="S91" s="199"/>
      <c r="T91" s="201">
        <f>SUM(T92:T103)</f>
        <v>0</v>
      </c>
      <c r="U91" s="199"/>
      <c r="V91" s="201">
        <f>SUM(V92:V103)</f>
        <v>0</v>
      </c>
      <c r="W91" s="199"/>
      <c r="X91" s="202">
        <f>SUM(X92:X103)</f>
        <v>0</v>
      </c>
      <c r="Y91" s="12"/>
      <c r="Z91" s="12"/>
      <c r="AA91" s="12"/>
      <c r="AB91" s="12"/>
      <c r="AC91" s="12"/>
      <c r="AD91" s="12"/>
      <c r="AE91" s="12"/>
      <c r="AR91" s="203" t="s">
        <v>84</v>
      </c>
      <c r="AT91" s="204" t="s">
        <v>75</v>
      </c>
      <c r="AU91" s="204" t="s">
        <v>84</v>
      </c>
      <c r="AY91" s="203" t="s">
        <v>147</v>
      </c>
      <c r="BK91" s="205">
        <f>SUM(BK92:BK103)</f>
        <v>0</v>
      </c>
    </row>
    <row r="92" s="2" customFormat="1" ht="24.15" customHeight="1">
      <c r="A92" s="39"/>
      <c r="B92" s="40"/>
      <c r="C92" s="208" t="s">
        <v>84</v>
      </c>
      <c r="D92" s="208" t="s">
        <v>149</v>
      </c>
      <c r="E92" s="209" t="s">
        <v>671</v>
      </c>
      <c r="F92" s="210" t="s">
        <v>672</v>
      </c>
      <c r="G92" s="211" t="s">
        <v>271</v>
      </c>
      <c r="H92" s="212">
        <v>1.2</v>
      </c>
      <c r="I92" s="213"/>
      <c r="J92" s="213"/>
      <c r="K92" s="214">
        <f>ROUND(P92*H92,2)</f>
        <v>0</v>
      </c>
      <c r="L92" s="210" t="s">
        <v>153</v>
      </c>
      <c r="M92" s="45"/>
      <c r="N92" s="215" t="s">
        <v>20</v>
      </c>
      <c r="O92" s="216" t="s">
        <v>45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</v>
      </c>
      <c r="V92" s="218">
        <f>U92*H92</f>
        <v>0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154</v>
      </c>
      <c r="AT92" s="220" t="s">
        <v>149</v>
      </c>
      <c r="AU92" s="220" t="s">
        <v>86</v>
      </c>
      <c r="AY92" s="18" t="s">
        <v>147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84</v>
      </c>
      <c r="BK92" s="221">
        <f>ROUND(P92*H92,2)</f>
        <v>0</v>
      </c>
      <c r="BL92" s="18" t="s">
        <v>154</v>
      </c>
      <c r="BM92" s="220" t="s">
        <v>673</v>
      </c>
    </row>
    <row r="93" s="2" customFormat="1">
      <c r="A93" s="39"/>
      <c r="B93" s="40"/>
      <c r="C93" s="41"/>
      <c r="D93" s="222" t="s">
        <v>156</v>
      </c>
      <c r="E93" s="41"/>
      <c r="F93" s="223" t="s">
        <v>674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86</v>
      </c>
    </row>
    <row r="94" s="2" customFormat="1">
      <c r="A94" s="39"/>
      <c r="B94" s="40"/>
      <c r="C94" s="41"/>
      <c r="D94" s="227" t="s">
        <v>158</v>
      </c>
      <c r="E94" s="41"/>
      <c r="F94" s="228" t="s">
        <v>675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86</v>
      </c>
    </row>
    <row r="95" s="13" customFormat="1">
      <c r="A95" s="13"/>
      <c r="B95" s="229"/>
      <c r="C95" s="230"/>
      <c r="D95" s="222" t="s">
        <v>160</v>
      </c>
      <c r="E95" s="231" t="s">
        <v>20</v>
      </c>
      <c r="F95" s="232" t="s">
        <v>676</v>
      </c>
      <c r="G95" s="230"/>
      <c r="H95" s="233">
        <v>1.2</v>
      </c>
      <c r="I95" s="234"/>
      <c r="J95" s="234"/>
      <c r="K95" s="230"/>
      <c r="L95" s="230"/>
      <c r="M95" s="235"/>
      <c r="N95" s="236"/>
      <c r="O95" s="237"/>
      <c r="P95" s="237"/>
      <c r="Q95" s="237"/>
      <c r="R95" s="237"/>
      <c r="S95" s="237"/>
      <c r="T95" s="237"/>
      <c r="U95" s="237"/>
      <c r="V95" s="237"/>
      <c r="W95" s="237"/>
      <c r="X95" s="238"/>
      <c r="Y95" s="13"/>
      <c r="Z95" s="13"/>
      <c r="AA95" s="13"/>
      <c r="AB95" s="13"/>
      <c r="AC95" s="13"/>
      <c r="AD95" s="13"/>
      <c r="AE95" s="13"/>
      <c r="AT95" s="239" t="s">
        <v>160</v>
      </c>
      <c r="AU95" s="239" t="s">
        <v>86</v>
      </c>
      <c r="AV95" s="13" t="s">
        <v>86</v>
      </c>
      <c r="AW95" s="13" t="s">
        <v>5</v>
      </c>
      <c r="AX95" s="13" t="s">
        <v>84</v>
      </c>
      <c r="AY95" s="239" t="s">
        <v>147</v>
      </c>
    </row>
    <row r="96" s="2" customFormat="1" ht="24.15" customHeight="1">
      <c r="A96" s="39"/>
      <c r="B96" s="40"/>
      <c r="C96" s="208" t="s">
        <v>86</v>
      </c>
      <c r="D96" s="208" t="s">
        <v>149</v>
      </c>
      <c r="E96" s="209" t="s">
        <v>620</v>
      </c>
      <c r="F96" s="210" t="s">
        <v>621</v>
      </c>
      <c r="G96" s="211" t="s">
        <v>271</v>
      </c>
      <c r="H96" s="212">
        <v>38</v>
      </c>
      <c r="I96" s="213"/>
      <c r="J96" s="213"/>
      <c r="K96" s="214">
        <f>ROUND(P96*H96,2)</f>
        <v>0</v>
      </c>
      <c r="L96" s="210" t="s">
        <v>153</v>
      </c>
      <c r="M96" s="45"/>
      <c r="N96" s="215" t="s">
        <v>20</v>
      </c>
      <c r="O96" s="216" t="s">
        <v>45</v>
      </c>
      <c r="P96" s="217">
        <f>I96+J96</f>
        <v>0</v>
      </c>
      <c r="Q96" s="217">
        <f>ROUND(I96*H96,2)</f>
        <v>0</v>
      </c>
      <c r="R96" s="217">
        <f>ROUND(J96*H96,2)</f>
        <v>0</v>
      </c>
      <c r="S96" s="85"/>
      <c r="T96" s="218">
        <f>S96*H96</f>
        <v>0</v>
      </c>
      <c r="U96" s="218">
        <v>0</v>
      </c>
      <c r="V96" s="218">
        <f>U96*H96</f>
        <v>0</v>
      </c>
      <c r="W96" s="218">
        <v>0</v>
      </c>
      <c r="X96" s="219">
        <f>W96*H96</f>
        <v>0</v>
      </c>
      <c r="Y96" s="39"/>
      <c r="Z96" s="39"/>
      <c r="AA96" s="39"/>
      <c r="AB96" s="39"/>
      <c r="AC96" s="39"/>
      <c r="AD96" s="39"/>
      <c r="AE96" s="39"/>
      <c r="AR96" s="220" t="s">
        <v>154</v>
      </c>
      <c r="AT96" s="220" t="s">
        <v>149</v>
      </c>
      <c r="AU96" s="220" t="s">
        <v>86</v>
      </c>
      <c r="AY96" s="18" t="s">
        <v>147</v>
      </c>
      <c r="BE96" s="221">
        <f>IF(O96="základní",K96,0)</f>
        <v>0</v>
      </c>
      <c r="BF96" s="221">
        <f>IF(O96="snížená",K96,0)</f>
        <v>0</v>
      </c>
      <c r="BG96" s="221">
        <f>IF(O96="zákl. přenesená",K96,0)</f>
        <v>0</v>
      </c>
      <c r="BH96" s="221">
        <f>IF(O96="sníž. přenesená",K96,0)</f>
        <v>0</v>
      </c>
      <c r="BI96" s="221">
        <f>IF(O96="nulová",K96,0)</f>
        <v>0</v>
      </c>
      <c r="BJ96" s="18" t="s">
        <v>84</v>
      </c>
      <c r="BK96" s="221">
        <f>ROUND(P96*H96,2)</f>
        <v>0</v>
      </c>
      <c r="BL96" s="18" t="s">
        <v>154</v>
      </c>
      <c r="BM96" s="220" t="s">
        <v>677</v>
      </c>
    </row>
    <row r="97" s="2" customFormat="1">
      <c r="A97" s="39"/>
      <c r="B97" s="40"/>
      <c r="C97" s="41"/>
      <c r="D97" s="222" t="s">
        <v>156</v>
      </c>
      <c r="E97" s="41"/>
      <c r="F97" s="223" t="s">
        <v>623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86</v>
      </c>
    </row>
    <row r="98" s="2" customFormat="1">
      <c r="A98" s="39"/>
      <c r="B98" s="40"/>
      <c r="C98" s="41"/>
      <c r="D98" s="227" t="s">
        <v>158</v>
      </c>
      <c r="E98" s="41"/>
      <c r="F98" s="228" t="s">
        <v>624</v>
      </c>
      <c r="G98" s="41"/>
      <c r="H98" s="41"/>
      <c r="I98" s="224"/>
      <c r="J98" s="224"/>
      <c r="K98" s="41"/>
      <c r="L98" s="41"/>
      <c r="M98" s="45"/>
      <c r="N98" s="225"/>
      <c r="O98" s="226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158</v>
      </c>
      <c r="AU98" s="18" t="s">
        <v>86</v>
      </c>
    </row>
    <row r="99" s="13" customFormat="1">
      <c r="A99" s="13"/>
      <c r="B99" s="229"/>
      <c r="C99" s="230"/>
      <c r="D99" s="222" t="s">
        <v>160</v>
      </c>
      <c r="E99" s="231" t="s">
        <v>20</v>
      </c>
      <c r="F99" s="232" t="s">
        <v>678</v>
      </c>
      <c r="G99" s="230"/>
      <c r="H99" s="233">
        <v>38</v>
      </c>
      <c r="I99" s="234"/>
      <c r="J99" s="234"/>
      <c r="K99" s="230"/>
      <c r="L99" s="230"/>
      <c r="M99" s="235"/>
      <c r="N99" s="236"/>
      <c r="O99" s="237"/>
      <c r="P99" s="237"/>
      <c r="Q99" s="237"/>
      <c r="R99" s="237"/>
      <c r="S99" s="237"/>
      <c r="T99" s="237"/>
      <c r="U99" s="237"/>
      <c r="V99" s="237"/>
      <c r="W99" s="237"/>
      <c r="X99" s="238"/>
      <c r="Y99" s="13"/>
      <c r="Z99" s="13"/>
      <c r="AA99" s="13"/>
      <c r="AB99" s="13"/>
      <c r="AC99" s="13"/>
      <c r="AD99" s="13"/>
      <c r="AE99" s="13"/>
      <c r="AT99" s="239" t="s">
        <v>160</v>
      </c>
      <c r="AU99" s="239" t="s">
        <v>86</v>
      </c>
      <c r="AV99" s="13" t="s">
        <v>86</v>
      </c>
      <c r="AW99" s="13" t="s">
        <v>5</v>
      </c>
      <c r="AX99" s="13" t="s">
        <v>84</v>
      </c>
      <c r="AY99" s="239" t="s">
        <v>147</v>
      </c>
    </row>
    <row r="100" s="2" customFormat="1" ht="24.15" customHeight="1">
      <c r="A100" s="39"/>
      <c r="B100" s="40"/>
      <c r="C100" s="208" t="s">
        <v>170</v>
      </c>
      <c r="D100" s="208" t="s">
        <v>149</v>
      </c>
      <c r="E100" s="209" t="s">
        <v>626</v>
      </c>
      <c r="F100" s="210" t="s">
        <v>627</v>
      </c>
      <c r="G100" s="211" t="s">
        <v>271</v>
      </c>
      <c r="H100" s="212">
        <v>38</v>
      </c>
      <c r="I100" s="213"/>
      <c r="J100" s="213"/>
      <c r="K100" s="214">
        <f>ROUND(P100*H100,2)</f>
        <v>0</v>
      </c>
      <c r="L100" s="210" t="s">
        <v>153</v>
      </c>
      <c r="M100" s="45"/>
      <c r="N100" s="215" t="s">
        <v>20</v>
      </c>
      <c r="O100" s="216" t="s">
        <v>45</v>
      </c>
      <c r="P100" s="217">
        <f>I100+J100</f>
        <v>0</v>
      </c>
      <c r="Q100" s="217">
        <f>ROUND(I100*H100,2)</f>
        <v>0</v>
      </c>
      <c r="R100" s="217">
        <f>ROUND(J100*H100,2)</f>
        <v>0</v>
      </c>
      <c r="S100" s="85"/>
      <c r="T100" s="218">
        <f>S100*H100</f>
        <v>0</v>
      </c>
      <c r="U100" s="218">
        <v>0</v>
      </c>
      <c r="V100" s="218">
        <f>U100*H100</f>
        <v>0</v>
      </c>
      <c r="W100" s="218">
        <v>0</v>
      </c>
      <c r="X100" s="219">
        <f>W100*H100</f>
        <v>0</v>
      </c>
      <c r="Y100" s="39"/>
      <c r="Z100" s="39"/>
      <c r="AA100" s="39"/>
      <c r="AB100" s="39"/>
      <c r="AC100" s="39"/>
      <c r="AD100" s="39"/>
      <c r="AE100" s="39"/>
      <c r="AR100" s="220" t="s">
        <v>154</v>
      </c>
      <c r="AT100" s="220" t="s">
        <v>149</v>
      </c>
      <c r="AU100" s="220" t="s">
        <v>86</v>
      </c>
      <c r="AY100" s="18" t="s">
        <v>147</v>
      </c>
      <c r="BE100" s="221">
        <f>IF(O100="základní",K100,0)</f>
        <v>0</v>
      </c>
      <c r="BF100" s="221">
        <f>IF(O100="snížená",K100,0)</f>
        <v>0</v>
      </c>
      <c r="BG100" s="221">
        <f>IF(O100="zákl. přenesená",K100,0)</f>
        <v>0</v>
      </c>
      <c r="BH100" s="221">
        <f>IF(O100="sníž. přenesená",K100,0)</f>
        <v>0</v>
      </c>
      <c r="BI100" s="221">
        <f>IF(O100="nulová",K100,0)</f>
        <v>0</v>
      </c>
      <c r="BJ100" s="18" t="s">
        <v>84</v>
      </c>
      <c r="BK100" s="221">
        <f>ROUND(P100*H100,2)</f>
        <v>0</v>
      </c>
      <c r="BL100" s="18" t="s">
        <v>154</v>
      </c>
      <c r="BM100" s="220" t="s">
        <v>679</v>
      </c>
    </row>
    <row r="101" s="2" customFormat="1">
      <c r="A101" s="39"/>
      <c r="B101" s="40"/>
      <c r="C101" s="41"/>
      <c r="D101" s="222" t="s">
        <v>156</v>
      </c>
      <c r="E101" s="41"/>
      <c r="F101" s="223" t="s">
        <v>629</v>
      </c>
      <c r="G101" s="41"/>
      <c r="H101" s="41"/>
      <c r="I101" s="224"/>
      <c r="J101" s="224"/>
      <c r="K101" s="41"/>
      <c r="L101" s="41"/>
      <c r="M101" s="45"/>
      <c r="N101" s="225"/>
      <c r="O101" s="22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86</v>
      </c>
    </row>
    <row r="102" s="2" customFormat="1">
      <c r="A102" s="39"/>
      <c r="B102" s="40"/>
      <c r="C102" s="41"/>
      <c r="D102" s="227" t="s">
        <v>158</v>
      </c>
      <c r="E102" s="41"/>
      <c r="F102" s="228" t="s">
        <v>630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86</v>
      </c>
    </row>
    <row r="103" s="13" customFormat="1">
      <c r="A103" s="13"/>
      <c r="B103" s="229"/>
      <c r="C103" s="230"/>
      <c r="D103" s="222" t="s">
        <v>160</v>
      </c>
      <c r="E103" s="231" t="s">
        <v>20</v>
      </c>
      <c r="F103" s="232" t="s">
        <v>680</v>
      </c>
      <c r="G103" s="230"/>
      <c r="H103" s="233">
        <v>38</v>
      </c>
      <c r="I103" s="234"/>
      <c r="J103" s="234"/>
      <c r="K103" s="230"/>
      <c r="L103" s="230"/>
      <c r="M103" s="235"/>
      <c r="N103" s="236"/>
      <c r="O103" s="237"/>
      <c r="P103" s="237"/>
      <c r="Q103" s="237"/>
      <c r="R103" s="237"/>
      <c r="S103" s="237"/>
      <c r="T103" s="237"/>
      <c r="U103" s="237"/>
      <c r="V103" s="237"/>
      <c r="W103" s="237"/>
      <c r="X103" s="238"/>
      <c r="Y103" s="13"/>
      <c r="Z103" s="13"/>
      <c r="AA103" s="13"/>
      <c r="AB103" s="13"/>
      <c r="AC103" s="13"/>
      <c r="AD103" s="13"/>
      <c r="AE103" s="13"/>
      <c r="AT103" s="239" t="s">
        <v>160</v>
      </c>
      <c r="AU103" s="239" t="s">
        <v>86</v>
      </c>
      <c r="AV103" s="13" t="s">
        <v>86</v>
      </c>
      <c r="AW103" s="13" t="s">
        <v>5</v>
      </c>
      <c r="AX103" s="13" t="s">
        <v>84</v>
      </c>
      <c r="AY103" s="239" t="s">
        <v>147</v>
      </c>
    </row>
    <row r="104" s="12" customFormat="1" ht="22.8" customHeight="1">
      <c r="A104" s="12"/>
      <c r="B104" s="191"/>
      <c r="C104" s="192"/>
      <c r="D104" s="193" t="s">
        <v>75</v>
      </c>
      <c r="E104" s="206" t="s">
        <v>86</v>
      </c>
      <c r="F104" s="206" t="s">
        <v>514</v>
      </c>
      <c r="G104" s="192"/>
      <c r="H104" s="192"/>
      <c r="I104" s="195"/>
      <c r="J104" s="195"/>
      <c r="K104" s="207">
        <f>BK104</f>
        <v>0</v>
      </c>
      <c r="L104" s="192"/>
      <c r="M104" s="197"/>
      <c r="N104" s="198"/>
      <c r="O104" s="199"/>
      <c r="P104" s="199"/>
      <c r="Q104" s="200">
        <f>SUM(Q105:Q110)</f>
        <v>0</v>
      </c>
      <c r="R104" s="200">
        <f>SUM(R105:R110)</f>
        <v>0</v>
      </c>
      <c r="S104" s="199"/>
      <c r="T104" s="201">
        <f>SUM(T105:T110)</f>
        <v>0</v>
      </c>
      <c r="U104" s="199"/>
      <c r="V104" s="201">
        <f>SUM(V105:V110)</f>
        <v>0.0061187279999999995</v>
      </c>
      <c r="W104" s="199"/>
      <c r="X104" s="202">
        <f>SUM(X105:X110)</f>
        <v>0</v>
      </c>
      <c r="Y104" s="12"/>
      <c r="Z104" s="12"/>
      <c r="AA104" s="12"/>
      <c r="AB104" s="12"/>
      <c r="AC104" s="12"/>
      <c r="AD104" s="12"/>
      <c r="AE104" s="12"/>
      <c r="AR104" s="203" t="s">
        <v>84</v>
      </c>
      <c r="AT104" s="204" t="s">
        <v>75</v>
      </c>
      <c r="AU104" s="204" t="s">
        <v>84</v>
      </c>
      <c r="AY104" s="203" t="s">
        <v>147</v>
      </c>
      <c r="BK104" s="205">
        <f>SUM(BK105:BK110)</f>
        <v>0</v>
      </c>
    </row>
    <row r="105" s="2" customFormat="1" ht="24.15" customHeight="1">
      <c r="A105" s="39"/>
      <c r="B105" s="40"/>
      <c r="C105" s="208" t="s">
        <v>154</v>
      </c>
      <c r="D105" s="208" t="s">
        <v>149</v>
      </c>
      <c r="E105" s="209" t="s">
        <v>632</v>
      </c>
      <c r="F105" s="210" t="s">
        <v>633</v>
      </c>
      <c r="G105" s="211" t="s">
        <v>634</v>
      </c>
      <c r="H105" s="212">
        <v>120</v>
      </c>
      <c r="I105" s="213"/>
      <c r="J105" s="213"/>
      <c r="K105" s="214">
        <f>ROUND(P105*H105,2)</f>
        <v>0</v>
      </c>
      <c r="L105" s="210" t="s">
        <v>153</v>
      </c>
      <c r="M105" s="45"/>
      <c r="N105" s="215" t="s">
        <v>20</v>
      </c>
      <c r="O105" s="216" t="s">
        <v>45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5.0989399999999997E-05</v>
      </c>
      <c r="V105" s="218">
        <f>U105*H105</f>
        <v>0.0061187279999999995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154</v>
      </c>
      <c r="AT105" s="220" t="s">
        <v>149</v>
      </c>
      <c r="AU105" s="220" t="s">
        <v>86</v>
      </c>
      <c r="AY105" s="18" t="s">
        <v>147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84</v>
      </c>
      <c r="BK105" s="221">
        <f>ROUND(P105*H105,2)</f>
        <v>0</v>
      </c>
      <c r="BL105" s="18" t="s">
        <v>154</v>
      </c>
      <c r="BM105" s="220" t="s">
        <v>681</v>
      </c>
    </row>
    <row r="106" s="2" customFormat="1">
      <c r="A106" s="39"/>
      <c r="B106" s="40"/>
      <c r="C106" s="41"/>
      <c r="D106" s="222" t="s">
        <v>156</v>
      </c>
      <c r="E106" s="41"/>
      <c r="F106" s="223" t="s">
        <v>636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86</v>
      </c>
    </row>
    <row r="107" s="2" customFormat="1">
      <c r="A107" s="39"/>
      <c r="B107" s="40"/>
      <c r="C107" s="41"/>
      <c r="D107" s="227" t="s">
        <v>158</v>
      </c>
      <c r="E107" s="41"/>
      <c r="F107" s="228" t="s">
        <v>637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86</v>
      </c>
    </row>
    <row r="108" s="2" customFormat="1" ht="24.15" customHeight="1">
      <c r="A108" s="39"/>
      <c r="B108" s="40"/>
      <c r="C108" s="208" t="s">
        <v>185</v>
      </c>
      <c r="D108" s="208" t="s">
        <v>149</v>
      </c>
      <c r="E108" s="209" t="s">
        <v>638</v>
      </c>
      <c r="F108" s="210" t="s">
        <v>639</v>
      </c>
      <c r="G108" s="211" t="s">
        <v>640</v>
      </c>
      <c r="H108" s="212">
        <v>30</v>
      </c>
      <c r="I108" s="213"/>
      <c r="J108" s="213"/>
      <c r="K108" s="214">
        <f>ROUND(P108*H108,2)</f>
        <v>0</v>
      </c>
      <c r="L108" s="210" t="s">
        <v>153</v>
      </c>
      <c r="M108" s="45"/>
      <c r="N108" s="215" t="s">
        <v>20</v>
      </c>
      <c r="O108" s="216" t="s">
        <v>45</v>
      </c>
      <c r="P108" s="217">
        <f>I108+J108</f>
        <v>0</v>
      </c>
      <c r="Q108" s="217">
        <f>ROUND(I108*H108,2)</f>
        <v>0</v>
      </c>
      <c r="R108" s="217">
        <f>ROUND(J108*H108,2)</f>
        <v>0</v>
      </c>
      <c r="S108" s="85"/>
      <c r="T108" s="218">
        <f>S108*H108</f>
        <v>0</v>
      </c>
      <c r="U108" s="218">
        <v>0</v>
      </c>
      <c r="V108" s="218">
        <f>U108*H108</f>
        <v>0</v>
      </c>
      <c r="W108" s="218">
        <v>0</v>
      </c>
      <c r="X108" s="219">
        <f>W108*H108</f>
        <v>0</v>
      </c>
      <c r="Y108" s="39"/>
      <c r="Z108" s="39"/>
      <c r="AA108" s="39"/>
      <c r="AB108" s="39"/>
      <c r="AC108" s="39"/>
      <c r="AD108" s="39"/>
      <c r="AE108" s="39"/>
      <c r="AR108" s="220" t="s">
        <v>154</v>
      </c>
      <c r="AT108" s="220" t="s">
        <v>149</v>
      </c>
      <c r="AU108" s="220" t="s">
        <v>86</v>
      </c>
      <c r="AY108" s="18" t="s">
        <v>147</v>
      </c>
      <c r="BE108" s="221">
        <f>IF(O108="základní",K108,0)</f>
        <v>0</v>
      </c>
      <c r="BF108" s="221">
        <f>IF(O108="snížená",K108,0)</f>
        <v>0</v>
      </c>
      <c r="BG108" s="221">
        <f>IF(O108="zákl. přenesená",K108,0)</f>
        <v>0</v>
      </c>
      <c r="BH108" s="221">
        <f>IF(O108="sníž. přenesená",K108,0)</f>
        <v>0</v>
      </c>
      <c r="BI108" s="221">
        <f>IF(O108="nulová",K108,0)</f>
        <v>0</v>
      </c>
      <c r="BJ108" s="18" t="s">
        <v>84</v>
      </c>
      <c r="BK108" s="221">
        <f>ROUND(P108*H108,2)</f>
        <v>0</v>
      </c>
      <c r="BL108" s="18" t="s">
        <v>154</v>
      </c>
      <c r="BM108" s="220" t="s">
        <v>682</v>
      </c>
    </row>
    <row r="109" s="2" customFormat="1">
      <c r="A109" s="39"/>
      <c r="B109" s="40"/>
      <c r="C109" s="41"/>
      <c r="D109" s="222" t="s">
        <v>156</v>
      </c>
      <c r="E109" s="41"/>
      <c r="F109" s="223" t="s">
        <v>642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86</v>
      </c>
    </row>
    <row r="110" s="2" customFormat="1">
      <c r="A110" s="39"/>
      <c r="B110" s="40"/>
      <c r="C110" s="41"/>
      <c r="D110" s="227" t="s">
        <v>158</v>
      </c>
      <c r="E110" s="41"/>
      <c r="F110" s="228" t="s">
        <v>643</v>
      </c>
      <c r="G110" s="41"/>
      <c r="H110" s="41"/>
      <c r="I110" s="224"/>
      <c r="J110" s="224"/>
      <c r="K110" s="41"/>
      <c r="L110" s="41"/>
      <c r="M110" s="45"/>
      <c r="N110" s="225"/>
      <c r="O110" s="22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86</v>
      </c>
    </row>
    <row r="111" s="12" customFormat="1" ht="22.8" customHeight="1">
      <c r="A111" s="12"/>
      <c r="B111" s="191"/>
      <c r="C111" s="192"/>
      <c r="D111" s="193" t="s">
        <v>75</v>
      </c>
      <c r="E111" s="206" t="s">
        <v>170</v>
      </c>
      <c r="F111" s="206" t="s">
        <v>530</v>
      </c>
      <c r="G111" s="192"/>
      <c r="H111" s="192"/>
      <c r="I111" s="195"/>
      <c r="J111" s="195"/>
      <c r="K111" s="207">
        <f>BK111</f>
        <v>0</v>
      </c>
      <c r="L111" s="192"/>
      <c r="M111" s="197"/>
      <c r="N111" s="198"/>
      <c r="O111" s="199"/>
      <c r="P111" s="199"/>
      <c r="Q111" s="200">
        <f>SUM(Q112:Q123)</f>
        <v>0</v>
      </c>
      <c r="R111" s="200">
        <f>SUM(R112:R123)</f>
        <v>0</v>
      </c>
      <c r="S111" s="199"/>
      <c r="T111" s="201">
        <f>SUM(T112:T123)</f>
        <v>0</v>
      </c>
      <c r="U111" s="199"/>
      <c r="V111" s="201">
        <f>SUM(V112:V123)</f>
        <v>6.8205119999999999</v>
      </c>
      <c r="W111" s="199"/>
      <c r="X111" s="202">
        <f>SUM(X112:X123)</f>
        <v>0</v>
      </c>
      <c r="Y111" s="12"/>
      <c r="Z111" s="12"/>
      <c r="AA111" s="12"/>
      <c r="AB111" s="12"/>
      <c r="AC111" s="12"/>
      <c r="AD111" s="12"/>
      <c r="AE111" s="12"/>
      <c r="AR111" s="203" t="s">
        <v>84</v>
      </c>
      <c r="AT111" s="204" t="s">
        <v>75</v>
      </c>
      <c r="AU111" s="204" t="s">
        <v>84</v>
      </c>
      <c r="AY111" s="203" t="s">
        <v>147</v>
      </c>
      <c r="BK111" s="205">
        <f>SUM(BK112:BK123)</f>
        <v>0</v>
      </c>
    </row>
    <row r="112" s="2" customFormat="1" ht="24.15" customHeight="1">
      <c r="A112" s="39"/>
      <c r="B112" s="40"/>
      <c r="C112" s="208" t="s">
        <v>191</v>
      </c>
      <c r="D112" s="208" t="s">
        <v>149</v>
      </c>
      <c r="E112" s="209" t="s">
        <v>532</v>
      </c>
      <c r="F112" s="210" t="s">
        <v>533</v>
      </c>
      <c r="G112" s="211" t="s">
        <v>271</v>
      </c>
      <c r="H112" s="212">
        <v>2.3999999999999999</v>
      </c>
      <c r="I112" s="213"/>
      <c r="J112" s="213"/>
      <c r="K112" s="214">
        <f>ROUND(P112*H112,2)</f>
        <v>0</v>
      </c>
      <c r="L112" s="210" t="s">
        <v>153</v>
      </c>
      <c r="M112" s="45"/>
      <c r="N112" s="215" t="s">
        <v>20</v>
      </c>
      <c r="O112" s="216" t="s">
        <v>45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5"/>
      <c r="T112" s="218">
        <f>S112*H112</f>
        <v>0</v>
      </c>
      <c r="U112" s="218">
        <v>2.8332299999999999</v>
      </c>
      <c r="V112" s="218">
        <f>U112*H112</f>
        <v>6.7997519999999998</v>
      </c>
      <c r="W112" s="218">
        <v>0</v>
      </c>
      <c r="X112" s="219">
        <f>W112*H112</f>
        <v>0</v>
      </c>
      <c r="Y112" s="39"/>
      <c r="Z112" s="39"/>
      <c r="AA112" s="39"/>
      <c r="AB112" s="39"/>
      <c r="AC112" s="39"/>
      <c r="AD112" s="39"/>
      <c r="AE112" s="39"/>
      <c r="AR112" s="220" t="s">
        <v>154</v>
      </c>
      <c r="AT112" s="220" t="s">
        <v>149</v>
      </c>
      <c r="AU112" s="220" t="s">
        <v>86</v>
      </c>
      <c r="AY112" s="18" t="s">
        <v>147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8" t="s">
        <v>84</v>
      </c>
      <c r="BK112" s="221">
        <f>ROUND(P112*H112,2)</f>
        <v>0</v>
      </c>
      <c r="BL112" s="18" t="s">
        <v>154</v>
      </c>
      <c r="BM112" s="220" t="s">
        <v>683</v>
      </c>
    </row>
    <row r="113" s="2" customFormat="1">
      <c r="A113" s="39"/>
      <c r="B113" s="40"/>
      <c r="C113" s="41"/>
      <c r="D113" s="222" t="s">
        <v>156</v>
      </c>
      <c r="E113" s="41"/>
      <c r="F113" s="223" t="s">
        <v>535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86</v>
      </c>
    </row>
    <row r="114" s="2" customFormat="1">
      <c r="A114" s="39"/>
      <c r="B114" s="40"/>
      <c r="C114" s="41"/>
      <c r="D114" s="227" t="s">
        <v>158</v>
      </c>
      <c r="E114" s="41"/>
      <c r="F114" s="228" t="s">
        <v>536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86</v>
      </c>
    </row>
    <row r="115" s="13" customFormat="1">
      <c r="A115" s="13"/>
      <c r="B115" s="229"/>
      <c r="C115" s="230"/>
      <c r="D115" s="222" t="s">
        <v>160</v>
      </c>
      <c r="E115" s="231" t="s">
        <v>20</v>
      </c>
      <c r="F115" s="232" t="s">
        <v>684</v>
      </c>
      <c r="G115" s="230"/>
      <c r="H115" s="233">
        <v>2.3999999999999999</v>
      </c>
      <c r="I115" s="234"/>
      <c r="J115" s="234"/>
      <c r="K115" s="230"/>
      <c r="L115" s="230"/>
      <c r="M115" s="235"/>
      <c r="N115" s="236"/>
      <c r="O115" s="237"/>
      <c r="P115" s="237"/>
      <c r="Q115" s="237"/>
      <c r="R115" s="237"/>
      <c r="S115" s="237"/>
      <c r="T115" s="237"/>
      <c r="U115" s="237"/>
      <c r="V115" s="237"/>
      <c r="W115" s="237"/>
      <c r="X115" s="238"/>
      <c r="Y115" s="13"/>
      <c r="Z115" s="13"/>
      <c r="AA115" s="13"/>
      <c r="AB115" s="13"/>
      <c r="AC115" s="13"/>
      <c r="AD115" s="13"/>
      <c r="AE115" s="13"/>
      <c r="AT115" s="239" t="s">
        <v>160</v>
      </c>
      <c r="AU115" s="239" t="s">
        <v>86</v>
      </c>
      <c r="AV115" s="13" t="s">
        <v>86</v>
      </c>
      <c r="AW115" s="13" t="s">
        <v>5</v>
      </c>
      <c r="AX115" s="13" t="s">
        <v>84</v>
      </c>
      <c r="AY115" s="239" t="s">
        <v>147</v>
      </c>
    </row>
    <row r="116" s="2" customFormat="1">
      <c r="A116" s="39"/>
      <c r="B116" s="40"/>
      <c r="C116" s="208" t="s">
        <v>197</v>
      </c>
      <c r="D116" s="208" t="s">
        <v>149</v>
      </c>
      <c r="E116" s="209" t="s">
        <v>538</v>
      </c>
      <c r="F116" s="210" t="s">
        <v>539</v>
      </c>
      <c r="G116" s="211" t="s">
        <v>173</v>
      </c>
      <c r="H116" s="212">
        <v>2.3999999999999999</v>
      </c>
      <c r="I116" s="213"/>
      <c r="J116" s="213"/>
      <c r="K116" s="214">
        <f>ROUND(P116*H116,2)</f>
        <v>0</v>
      </c>
      <c r="L116" s="210" t="s">
        <v>153</v>
      </c>
      <c r="M116" s="45"/>
      <c r="N116" s="215" t="s">
        <v>20</v>
      </c>
      <c r="O116" s="216" t="s">
        <v>45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5"/>
      <c r="T116" s="218">
        <f>S116*H116</f>
        <v>0</v>
      </c>
      <c r="U116" s="218">
        <v>0.0086499999999999997</v>
      </c>
      <c r="V116" s="218">
        <f>U116*H116</f>
        <v>0.020759999999999997</v>
      </c>
      <c r="W116" s="218">
        <v>0</v>
      </c>
      <c r="X116" s="219">
        <f>W116*H116</f>
        <v>0</v>
      </c>
      <c r="Y116" s="39"/>
      <c r="Z116" s="39"/>
      <c r="AA116" s="39"/>
      <c r="AB116" s="39"/>
      <c r="AC116" s="39"/>
      <c r="AD116" s="39"/>
      <c r="AE116" s="39"/>
      <c r="AR116" s="220" t="s">
        <v>154</v>
      </c>
      <c r="AT116" s="220" t="s">
        <v>149</v>
      </c>
      <c r="AU116" s="220" t="s">
        <v>86</v>
      </c>
      <c r="AY116" s="18" t="s">
        <v>147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8" t="s">
        <v>84</v>
      </c>
      <c r="BK116" s="221">
        <f>ROUND(P116*H116,2)</f>
        <v>0</v>
      </c>
      <c r="BL116" s="18" t="s">
        <v>154</v>
      </c>
      <c r="BM116" s="220" t="s">
        <v>685</v>
      </c>
    </row>
    <row r="117" s="2" customFormat="1">
      <c r="A117" s="39"/>
      <c r="B117" s="40"/>
      <c r="C117" s="41"/>
      <c r="D117" s="222" t="s">
        <v>156</v>
      </c>
      <c r="E117" s="41"/>
      <c r="F117" s="223" t="s">
        <v>541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86</v>
      </c>
    </row>
    <row r="118" s="2" customFormat="1">
      <c r="A118" s="39"/>
      <c r="B118" s="40"/>
      <c r="C118" s="41"/>
      <c r="D118" s="227" t="s">
        <v>158</v>
      </c>
      <c r="E118" s="41"/>
      <c r="F118" s="228" t="s">
        <v>542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86</v>
      </c>
    </row>
    <row r="119" s="13" customFormat="1">
      <c r="A119" s="13"/>
      <c r="B119" s="229"/>
      <c r="C119" s="230"/>
      <c r="D119" s="222" t="s">
        <v>160</v>
      </c>
      <c r="E119" s="231" t="s">
        <v>20</v>
      </c>
      <c r="F119" s="232" t="s">
        <v>686</v>
      </c>
      <c r="G119" s="230"/>
      <c r="H119" s="233">
        <v>2.3999999999999999</v>
      </c>
      <c r="I119" s="234"/>
      <c r="J119" s="234"/>
      <c r="K119" s="230"/>
      <c r="L119" s="230"/>
      <c r="M119" s="235"/>
      <c r="N119" s="236"/>
      <c r="O119" s="237"/>
      <c r="P119" s="237"/>
      <c r="Q119" s="237"/>
      <c r="R119" s="237"/>
      <c r="S119" s="237"/>
      <c r="T119" s="237"/>
      <c r="U119" s="237"/>
      <c r="V119" s="237"/>
      <c r="W119" s="237"/>
      <c r="X119" s="238"/>
      <c r="Y119" s="13"/>
      <c r="Z119" s="13"/>
      <c r="AA119" s="13"/>
      <c r="AB119" s="13"/>
      <c r="AC119" s="13"/>
      <c r="AD119" s="13"/>
      <c r="AE119" s="13"/>
      <c r="AT119" s="239" t="s">
        <v>160</v>
      </c>
      <c r="AU119" s="239" t="s">
        <v>86</v>
      </c>
      <c r="AV119" s="13" t="s">
        <v>86</v>
      </c>
      <c r="AW119" s="13" t="s">
        <v>5</v>
      </c>
      <c r="AX119" s="13" t="s">
        <v>84</v>
      </c>
      <c r="AY119" s="239" t="s">
        <v>147</v>
      </c>
    </row>
    <row r="120" s="2" customFormat="1">
      <c r="A120" s="39"/>
      <c r="B120" s="40"/>
      <c r="C120" s="208" t="s">
        <v>203</v>
      </c>
      <c r="D120" s="208" t="s">
        <v>149</v>
      </c>
      <c r="E120" s="209" t="s">
        <v>544</v>
      </c>
      <c r="F120" s="210" t="s">
        <v>545</v>
      </c>
      <c r="G120" s="211" t="s">
        <v>173</v>
      </c>
      <c r="H120" s="212">
        <v>2.3999999999999999</v>
      </c>
      <c r="I120" s="213"/>
      <c r="J120" s="213"/>
      <c r="K120" s="214">
        <f>ROUND(P120*H120,2)</f>
        <v>0</v>
      </c>
      <c r="L120" s="210" t="s">
        <v>153</v>
      </c>
      <c r="M120" s="45"/>
      <c r="N120" s="215" t="s">
        <v>20</v>
      </c>
      <c r="O120" s="216" t="s">
        <v>45</v>
      </c>
      <c r="P120" s="217">
        <f>I120+J120</f>
        <v>0</v>
      </c>
      <c r="Q120" s="217">
        <f>ROUND(I120*H120,2)</f>
        <v>0</v>
      </c>
      <c r="R120" s="217">
        <f>ROUND(J120*H120,2)</f>
        <v>0</v>
      </c>
      <c r="S120" s="85"/>
      <c r="T120" s="218">
        <f>S120*H120</f>
        <v>0</v>
      </c>
      <c r="U120" s="218">
        <v>0</v>
      </c>
      <c r="V120" s="218">
        <f>U120*H120</f>
        <v>0</v>
      </c>
      <c r="W120" s="218">
        <v>0</v>
      </c>
      <c r="X120" s="219">
        <f>W120*H120</f>
        <v>0</v>
      </c>
      <c r="Y120" s="39"/>
      <c r="Z120" s="39"/>
      <c r="AA120" s="39"/>
      <c r="AB120" s="39"/>
      <c r="AC120" s="39"/>
      <c r="AD120" s="39"/>
      <c r="AE120" s="39"/>
      <c r="AR120" s="220" t="s">
        <v>154</v>
      </c>
      <c r="AT120" s="220" t="s">
        <v>149</v>
      </c>
      <c r="AU120" s="220" t="s">
        <v>86</v>
      </c>
      <c r="AY120" s="18" t="s">
        <v>147</v>
      </c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18" t="s">
        <v>84</v>
      </c>
      <c r="BK120" s="221">
        <f>ROUND(P120*H120,2)</f>
        <v>0</v>
      </c>
      <c r="BL120" s="18" t="s">
        <v>154</v>
      </c>
      <c r="BM120" s="220" t="s">
        <v>687</v>
      </c>
    </row>
    <row r="121" s="2" customFormat="1">
      <c r="A121" s="39"/>
      <c r="B121" s="40"/>
      <c r="C121" s="41"/>
      <c r="D121" s="222" t="s">
        <v>156</v>
      </c>
      <c r="E121" s="41"/>
      <c r="F121" s="223" t="s">
        <v>547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86</v>
      </c>
    </row>
    <row r="122" s="2" customFormat="1">
      <c r="A122" s="39"/>
      <c r="B122" s="40"/>
      <c r="C122" s="41"/>
      <c r="D122" s="227" t="s">
        <v>158</v>
      </c>
      <c r="E122" s="41"/>
      <c r="F122" s="228" t="s">
        <v>548</v>
      </c>
      <c r="G122" s="41"/>
      <c r="H122" s="41"/>
      <c r="I122" s="224"/>
      <c r="J122" s="224"/>
      <c r="K122" s="41"/>
      <c r="L122" s="41"/>
      <c r="M122" s="45"/>
      <c r="N122" s="225"/>
      <c r="O122" s="226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86</v>
      </c>
    </row>
    <row r="123" s="13" customFormat="1">
      <c r="A123" s="13"/>
      <c r="B123" s="229"/>
      <c r="C123" s="230"/>
      <c r="D123" s="222" t="s">
        <v>160</v>
      </c>
      <c r="E123" s="231" t="s">
        <v>20</v>
      </c>
      <c r="F123" s="232" t="s">
        <v>686</v>
      </c>
      <c r="G123" s="230"/>
      <c r="H123" s="233">
        <v>2.3999999999999999</v>
      </c>
      <c r="I123" s="234"/>
      <c r="J123" s="234"/>
      <c r="K123" s="230"/>
      <c r="L123" s="230"/>
      <c r="M123" s="235"/>
      <c r="N123" s="236"/>
      <c r="O123" s="237"/>
      <c r="P123" s="237"/>
      <c r="Q123" s="237"/>
      <c r="R123" s="237"/>
      <c r="S123" s="237"/>
      <c r="T123" s="237"/>
      <c r="U123" s="237"/>
      <c r="V123" s="237"/>
      <c r="W123" s="237"/>
      <c r="X123" s="238"/>
      <c r="Y123" s="13"/>
      <c r="Z123" s="13"/>
      <c r="AA123" s="13"/>
      <c r="AB123" s="13"/>
      <c r="AC123" s="13"/>
      <c r="AD123" s="13"/>
      <c r="AE123" s="13"/>
      <c r="AT123" s="239" t="s">
        <v>160</v>
      </c>
      <c r="AU123" s="239" t="s">
        <v>86</v>
      </c>
      <c r="AV123" s="13" t="s">
        <v>86</v>
      </c>
      <c r="AW123" s="13" t="s">
        <v>5</v>
      </c>
      <c r="AX123" s="13" t="s">
        <v>84</v>
      </c>
      <c r="AY123" s="239" t="s">
        <v>147</v>
      </c>
    </row>
    <row r="124" s="12" customFormat="1" ht="22.8" customHeight="1">
      <c r="A124" s="12"/>
      <c r="B124" s="191"/>
      <c r="C124" s="192"/>
      <c r="D124" s="193" t="s">
        <v>75</v>
      </c>
      <c r="E124" s="206" t="s">
        <v>154</v>
      </c>
      <c r="F124" s="206" t="s">
        <v>549</v>
      </c>
      <c r="G124" s="192"/>
      <c r="H124" s="192"/>
      <c r="I124" s="195"/>
      <c r="J124" s="195"/>
      <c r="K124" s="207">
        <f>BK124</f>
        <v>0</v>
      </c>
      <c r="L124" s="192"/>
      <c r="M124" s="197"/>
      <c r="N124" s="198"/>
      <c r="O124" s="199"/>
      <c r="P124" s="199"/>
      <c r="Q124" s="200">
        <f>SUM(Q125:Q141)</f>
        <v>0</v>
      </c>
      <c r="R124" s="200">
        <f>SUM(R125:R141)</f>
        <v>0</v>
      </c>
      <c r="S124" s="199"/>
      <c r="T124" s="201">
        <f>SUM(T125:T141)</f>
        <v>0</v>
      </c>
      <c r="U124" s="199"/>
      <c r="V124" s="201">
        <f>SUM(V125:V141)</f>
        <v>61.912607200000004</v>
      </c>
      <c r="W124" s="199"/>
      <c r="X124" s="202">
        <f>SUM(X125:X141)</f>
        <v>0</v>
      </c>
      <c r="Y124" s="12"/>
      <c r="Z124" s="12"/>
      <c r="AA124" s="12"/>
      <c r="AB124" s="12"/>
      <c r="AC124" s="12"/>
      <c r="AD124" s="12"/>
      <c r="AE124" s="12"/>
      <c r="AR124" s="203" t="s">
        <v>84</v>
      </c>
      <c r="AT124" s="204" t="s">
        <v>75</v>
      </c>
      <c r="AU124" s="204" t="s">
        <v>84</v>
      </c>
      <c r="AY124" s="203" t="s">
        <v>147</v>
      </c>
      <c r="BK124" s="205">
        <f>SUM(BK125:BK141)</f>
        <v>0</v>
      </c>
    </row>
    <row r="125" s="2" customFormat="1" ht="33" customHeight="1">
      <c r="A125" s="39"/>
      <c r="B125" s="40"/>
      <c r="C125" s="208" t="s">
        <v>210</v>
      </c>
      <c r="D125" s="208" t="s">
        <v>149</v>
      </c>
      <c r="E125" s="209" t="s">
        <v>644</v>
      </c>
      <c r="F125" s="210" t="s">
        <v>645</v>
      </c>
      <c r="G125" s="211" t="s">
        <v>173</v>
      </c>
      <c r="H125" s="212">
        <v>52</v>
      </c>
      <c r="I125" s="213"/>
      <c r="J125" s="213"/>
      <c r="K125" s="214">
        <f>ROUND(P125*H125,2)</f>
        <v>0</v>
      </c>
      <c r="L125" s="210" t="s">
        <v>153</v>
      </c>
      <c r="M125" s="45"/>
      <c r="N125" s="215" t="s">
        <v>20</v>
      </c>
      <c r="O125" s="216" t="s">
        <v>45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85"/>
      <c r="T125" s="218">
        <f>S125*H125</f>
        <v>0</v>
      </c>
      <c r="U125" s="218">
        <v>0.001</v>
      </c>
      <c r="V125" s="218">
        <f>U125*H125</f>
        <v>0.052000000000000005</v>
      </c>
      <c r="W125" s="218">
        <v>0</v>
      </c>
      <c r="X125" s="219">
        <f>W125*H125</f>
        <v>0</v>
      </c>
      <c r="Y125" s="39"/>
      <c r="Z125" s="39"/>
      <c r="AA125" s="39"/>
      <c r="AB125" s="39"/>
      <c r="AC125" s="39"/>
      <c r="AD125" s="39"/>
      <c r="AE125" s="39"/>
      <c r="AR125" s="220" t="s">
        <v>154</v>
      </c>
      <c r="AT125" s="220" t="s">
        <v>149</v>
      </c>
      <c r="AU125" s="220" t="s">
        <v>86</v>
      </c>
      <c r="AY125" s="18" t="s">
        <v>147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8" t="s">
        <v>84</v>
      </c>
      <c r="BK125" s="221">
        <f>ROUND(P125*H125,2)</f>
        <v>0</v>
      </c>
      <c r="BL125" s="18" t="s">
        <v>154</v>
      </c>
      <c r="BM125" s="220" t="s">
        <v>688</v>
      </c>
    </row>
    <row r="126" s="2" customFormat="1">
      <c r="A126" s="39"/>
      <c r="B126" s="40"/>
      <c r="C126" s="41"/>
      <c r="D126" s="222" t="s">
        <v>156</v>
      </c>
      <c r="E126" s="41"/>
      <c r="F126" s="223" t="s">
        <v>647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86</v>
      </c>
    </row>
    <row r="127" s="2" customFormat="1">
      <c r="A127" s="39"/>
      <c r="B127" s="40"/>
      <c r="C127" s="41"/>
      <c r="D127" s="227" t="s">
        <v>158</v>
      </c>
      <c r="E127" s="41"/>
      <c r="F127" s="228" t="s">
        <v>648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86</v>
      </c>
    </row>
    <row r="128" s="2" customFormat="1">
      <c r="A128" s="39"/>
      <c r="B128" s="40"/>
      <c r="C128" s="41"/>
      <c r="D128" s="222" t="s">
        <v>183</v>
      </c>
      <c r="E128" s="41"/>
      <c r="F128" s="251" t="s">
        <v>649</v>
      </c>
      <c r="G128" s="41"/>
      <c r="H128" s="41"/>
      <c r="I128" s="224"/>
      <c r="J128" s="224"/>
      <c r="K128" s="41"/>
      <c r="L128" s="41"/>
      <c r="M128" s="4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183</v>
      </c>
      <c r="AU128" s="18" t="s">
        <v>86</v>
      </c>
    </row>
    <row r="129" s="13" customFormat="1">
      <c r="A129" s="13"/>
      <c r="B129" s="229"/>
      <c r="C129" s="230"/>
      <c r="D129" s="222" t="s">
        <v>160</v>
      </c>
      <c r="E129" s="231" t="s">
        <v>20</v>
      </c>
      <c r="F129" s="232" t="s">
        <v>689</v>
      </c>
      <c r="G129" s="230"/>
      <c r="H129" s="233">
        <v>52</v>
      </c>
      <c r="I129" s="234"/>
      <c r="J129" s="234"/>
      <c r="K129" s="230"/>
      <c r="L129" s="230"/>
      <c r="M129" s="235"/>
      <c r="N129" s="236"/>
      <c r="O129" s="237"/>
      <c r="P129" s="237"/>
      <c r="Q129" s="237"/>
      <c r="R129" s="237"/>
      <c r="S129" s="237"/>
      <c r="T129" s="237"/>
      <c r="U129" s="237"/>
      <c r="V129" s="237"/>
      <c r="W129" s="237"/>
      <c r="X129" s="238"/>
      <c r="Y129" s="13"/>
      <c r="Z129" s="13"/>
      <c r="AA129" s="13"/>
      <c r="AB129" s="13"/>
      <c r="AC129" s="13"/>
      <c r="AD129" s="13"/>
      <c r="AE129" s="13"/>
      <c r="AT129" s="239" t="s">
        <v>160</v>
      </c>
      <c r="AU129" s="239" t="s">
        <v>86</v>
      </c>
      <c r="AV129" s="13" t="s">
        <v>86</v>
      </c>
      <c r="AW129" s="13" t="s">
        <v>5</v>
      </c>
      <c r="AX129" s="13" t="s">
        <v>84</v>
      </c>
      <c r="AY129" s="239" t="s">
        <v>147</v>
      </c>
    </row>
    <row r="130" s="2" customFormat="1" ht="24.15" customHeight="1">
      <c r="A130" s="39"/>
      <c r="B130" s="40"/>
      <c r="C130" s="208" t="s">
        <v>216</v>
      </c>
      <c r="D130" s="208" t="s">
        <v>149</v>
      </c>
      <c r="E130" s="209" t="s">
        <v>690</v>
      </c>
      <c r="F130" s="210" t="s">
        <v>517</v>
      </c>
      <c r="G130" s="211" t="s">
        <v>271</v>
      </c>
      <c r="H130" s="212">
        <v>6.4800000000000004</v>
      </c>
      <c r="I130" s="213"/>
      <c r="J130" s="213"/>
      <c r="K130" s="214">
        <f>ROUND(P130*H130,2)</f>
        <v>0</v>
      </c>
      <c r="L130" s="210" t="s">
        <v>153</v>
      </c>
      <c r="M130" s="45"/>
      <c r="N130" s="215" t="s">
        <v>20</v>
      </c>
      <c r="O130" s="216" t="s">
        <v>45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85"/>
      <c r="T130" s="218">
        <f>S130*H130</f>
        <v>0</v>
      </c>
      <c r="U130" s="218">
        <v>2.4327899999999998</v>
      </c>
      <c r="V130" s="218">
        <f>U130*H130</f>
        <v>15.7644792</v>
      </c>
      <c r="W130" s="218">
        <v>0</v>
      </c>
      <c r="X130" s="219">
        <f>W130*H130</f>
        <v>0</v>
      </c>
      <c r="Y130" s="39"/>
      <c r="Z130" s="39"/>
      <c r="AA130" s="39"/>
      <c r="AB130" s="39"/>
      <c r="AC130" s="39"/>
      <c r="AD130" s="39"/>
      <c r="AE130" s="39"/>
      <c r="AR130" s="220" t="s">
        <v>154</v>
      </c>
      <c r="AT130" s="220" t="s">
        <v>149</v>
      </c>
      <c r="AU130" s="220" t="s">
        <v>86</v>
      </c>
      <c r="AY130" s="18" t="s">
        <v>147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8" t="s">
        <v>84</v>
      </c>
      <c r="BK130" s="221">
        <f>ROUND(P130*H130,2)</f>
        <v>0</v>
      </c>
      <c r="BL130" s="18" t="s">
        <v>154</v>
      </c>
      <c r="BM130" s="220" t="s">
        <v>691</v>
      </c>
    </row>
    <row r="131" s="2" customFormat="1">
      <c r="A131" s="39"/>
      <c r="B131" s="40"/>
      <c r="C131" s="41"/>
      <c r="D131" s="222" t="s">
        <v>156</v>
      </c>
      <c r="E131" s="41"/>
      <c r="F131" s="223" t="s">
        <v>519</v>
      </c>
      <c r="G131" s="41"/>
      <c r="H131" s="41"/>
      <c r="I131" s="224"/>
      <c r="J131" s="224"/>
      <c r="K131" s="41"/>
      <c r="L131" s="41"/>
      <c r="M131" s="45"/>
      <c r="N131" s="225"/>
      <c r="O131" s="226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156</v>
      </c>
      <c r="AU131" s="18" t="s">
        <v>86</v>
      </c>
    </row>
    <row r="132" s="2" customFormat="1">
      <c r="A132" s="39"/>
      <c r="B132" s="40"/>
      <c r="C132" s="41"/>
      <c r="D132" s="227" t="s">
        <v>158</v>
      </c>
      <c r="E132" s="41"/>
      <c r="F132" s="228" t="s">
        <v>692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86</v>
      </c>
    </row>
    <row r="133" s="13" customFormat="1">
      <c r="A133" s="13"/>
      <c r="B133" s="229"/>
      <c r="C133" s="230"/>
      <c r="D133" s="222" t="s">
        <v>160</v>
      </c>
      <c r="E133" s="231" t="s">
        <v>20</v>
      </c>
      <c r="F133" s="232" t="s">
        <v>652</v>
      </c>
      <c r="G133" s="230"/>
      <c r="H133" s="233">
        <v>6.4800000000000004</v>
      </c>
      <c r="I133" s="234"/>
      <c r="J133" s="234"/>
      <c r="K133" s="230"/>
      <c r="L133" s="230"/>
      <c r="M133" s="235"/>
      <c r="N133" s="236"/>
      <c r="O133" s="237"/>
      <c r="P133" s="237"/>
      <c r="Q133" s="237"/>
      <c r="R133" s="237"/>
      <c r="S133" s="237"/>
      <c r="T133" s="237"/>
      <c r="U133" s="237"/>
      <c r="V133" s="237"/>
      <c r="W133" s="237"/>
      <c r="X133" s="238"/>
      <c r="Y133" s="13"/>
      <c r="Z133" s="13"/>
      <c r="AA133" s="13"/>
      <c r="AB133" s="13"/>
      <c r="AC133" s="13"/>
      <c r="AD133" s="13"/>
      <c r="AE133" s="13"/>
      <c r="AT133" s="239" t="s">
        <v>160</v>
      </c>
      <c r="AU133" s="239" t="s">
        <v>86</v>
      </c>
      <c r="AV133" s="13" t="s">
        <v>86</v>
      </c>
      <c r="AW133" s="13" t="s">
        <v>5</v>
      </c>
      <c r="AX133" s="13" t="s">
        <v>84</v>
      </c>
      <c r="AY133" s="239" t="s">
        <v>147</v>
      </c>
    </row>
    <row r="134" s="2" customFormat="1" ht="24.15" customHeight="1">
      <c r="A134" s="39"/>
      <c r="B134" s="40"/>
      <c r="C134" s="208" t="s">
        <v>222</v>
      </c>
      <c r="D134" s="208" t="s">
        <v>149</v>
      </c>
      <c r="E134" s="209" t="s">
        <v>653</v>
      </c>
      <c r="F134" s="210" t="s">
        <v>654</v>
      </c>
      <c r="G134" s="211" t="s">
        <v>271</v>
      </c>
      <c r="H134" s="212">
        <v>21.600000000000001</v>
      </c>
      <c r="I134" s="213"/>
      <c r="J134" s="213"/>
      <c r="K134" s="214">
        <f>ROUND(P134*H134,2)</f>
        <v>0</v>
      </c>
      <c r="L134" s="210" t="s">
        <v>153</v>
      </c>
      <c r="M134" s="45"/>
      <c r="N134" s="215" t="s">
        <v>20</v>
      </c>
      <c r="O134" s="216" t="s">
        <v>45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85"/>
      <c r="T134" s="218">
        <f>S134*H134</f>
        <v>0</v>
      </c>
      <c r="U134" s="218">
        <v>2.13408</v>
      </c>
      <c r="V134" s="218">
        <f>U134*H134</f>
        <v>46.096128</v>
      </c>
      <c r="W134" s="218">
        <v>0</v>
      </c>
      <c r="X134" s="219">
        <f>W134*H134</f>
        <v>0</v>
      </c>
      <c r="Y134" s="39"/>
      <c r="Z134" s="39"/>
      <c r="AA134" s="39"/>
      <c r="AB134" s="39"/>
      <c r="AC134" s="39"/>
      <c r="AD134" s="39"/>
      <c r="AE134" s="39"/>
      <c r="AR134" s="220" t="s">
        <v>154</v>
      </c>
      <c r="AT134" s="220" t="s">
        <v>149</v>
      </c>
      <c r="AU134" s="220" t="s">
        <v>86</v>
      </c>
      <c r="AY134" s="18" t="s">
        <v>147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8" t="s">
        <v>84</v>
      </c>
      <c r="BK134" s="221">
        <f>ROUND(P134*H134,2)</f>
        <v>0</v>
      </c>
      <c r="BL134" s="18" t="s">
        <v>154</v>
      </c>
      <c r="BM134" s="220" t="s">
        <v>693</v>
      </c>
    </row>
    <row r="135" s="2" customFormat="1">
      <c r="A135" s="39"/>
      <c r="B135" s="40"/>
      <c r="C135" s="41"/>
      <c r="D135" s="222" t="s">
        <v>156</v>
      </c>
      <c r="E135" s="41"/>
      <c r="F135" s="223" t="s">
        <v>656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86</v>
      </c>
    </row>
    <row r="136" s="2" customFormat="1">
      <c r="A136" s="39"/>
      <c r="B136" s="40"/>
      <c r="C136" s="41"/>
      <c r="D136" s="227" t="s">
        <v>158</v>
      </c>
      <c r="E136" s="41"/>
      <c r="F136" s="228" t="s">
        <v>657</v>
      </c>
      <c r="G136" s="41"/>
      <c r="H136" s="41"/>
      <c r="I136" s="224"/>
      <c r="J136" s="224"/>
      <c r="K136" s="41"/>
      <c r="L136" s="41"/>
      <c r="M136" s="45"/>
      <c r="N136" s="225"/>
      <c r="O136" s="226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158</v>
      </c>
      <c r="AU136" s="18" t="s">
        <v>86</v>
      </c>
    </row>
    <row r="137" s="13" customFormat="1">
      <c r="A137" s="13"/>
      <c r="B137" s="229"/>
      <c r="C137" s="230"/>
      <c r="D137" s="222" t="s">
        <v>160</v>
      </c>
      <c r="E137" s="231" t="s">
        <v>20</v>
      </c>
      <c r="F137" s="232" t="s">
        <v>694</v>
      </c>
      <c r="G137" s="230"/>
      <c r="H137" s="233">
        <v>21.600000000000001</v>
      </c>
      <c r="I137" s="234"/>
      <c r="J137" s="234"/>
      <c r="K137" s="230"/>
      <c r="L137" s="230"/>
      <c r="M137" s="235"/>
      <c r="N137" s="236"/>
      <c r="O137" s="237"/>
      <c r="P137" s="237"/>
      <c r="Q137" s="237"/>
      <c r="R137" s="237"/>
      <c r="S137" s="237"/>
      <c r="T137" s="237"/>
      <c r="U137" s="237"/>
      <c r="V137" s="237"/>
      <c r="W137" s="237"/>
      <c r="X137" s="238"/>
      <c r="Y137" s="13"/>
      <c r="Z137" s="13"/>
      <c r="AA137" s="13"/>
      <c r="AB137" s="13"/>
      <c r="AC137" s="13"/>
      <c r="AD137" s="13"/>
      <c r="AE137" s="13"/>
      <c r="AT137" s="239" t="s">
        <v>160</v>
      </c>
      <c r="AU137" s="239" t="s">
        <v>86</v>
      </c>
      <c r="AV137" s="13" t="s">
        <v>86</v>
      </c>
      <c r="AW137" s="13" t="s">
        <v>5</v>
      </c>
      <c r="AX137" s="13" t="s">
        <v>84</v>
      </c>
      <c r="AY137" s="239" t="s">
        <v>147</v>
      </c>
    </row>
    <row r="138" s="2" customFormat="1" ht="24.15" customHeight="1">
      <c r="A138" s="39"/>
      <c r="B138" s="40"/>
      <c r="C138" s="208" t="s">
        <v>9</v>
      </c>
      <c r="D138" s="208" t="s">
        <v>149</v>
      </c>
      <c r="E138" s="209" t="s">
        <v>659</v>
      </c>
      <c r="F138" s="210" t="s">
        <v>660</v>
      </c>
      <c r="G138" s="211" t="s">
        <v>173</v>
      </c>
      <c r="H138" s="212">
        <v>18</v>
      </c>
      <c r="I138" s="213"/>
      <c r="J138" s="213"/>
      <c r="K138" s="214">
        <f>ROUND(P138*H138,2)</f>
        <v>0</v>
      </c>
      <c r="L138" s="210" t="s">
        <v>153</v>
      </c>
      <c r="M138" s="45"/>
      <c r="N138" s="215" t="s">
        <v>20</v>
      </c>
      <c r="O138" s="216" t="s">
        <v>45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85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9">
        <f>W138*H138</f>
        <v>0</v>
      </c>
      <c r="Y138" s="39"/>
      <c r="Z138" s="39"/>
      <c r="AA138" s="39"/>
      <c r="AB138" s="39"/>
      <c r="AC138" s="39"/>
      <c r="AD138" s="39"/>
      <c r="AE138" s="39"/>
      <c r="AR138" s="220" t="s">
        <v>154</v>
      </c>
      <c r="AT138" s="220" t="s">
        <v>149</v>
      </c>
      <c r="AU138" s="220" t="s">
        <v>86</v>
      </c>
      <c r="AY138" s="18" t="s">
        <v>147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8" t="s">
        <v>84</v>
      </c>
      <c r="BK138" s="221">
        <f>ROUND(P138*H138,2)</f>
        <v>0</v>
      </c>
      <c r="BL138" s="18" t="s">
        <v>154</v>
      </c>
      <c r="BM138" s="220" t="s">
        <v>695</v>
      </c>
    </row>
    <row r="139" s="2" customFormat="1">
      <c r="A139" s="39"/>
      <c r="B139" s="40"/>
      <c r="C139" s="41"/>
      <c r="D139" s="222" t="s">
        <v>156</v>
      </c>
      <c r="E139" s="41"/>
      <c r="F139" s="223" t="s">
        <v>662</v>
      </c>
      <c r="G139" s="41"/>
      <c r="H139" s="41"/>
      <c r="I139" s="224"/>
      <c r="J139" s="224"/>
      <c r="K139" s="41"/>
      <c r="L139" s="41"/>
      <c r="M139" s="4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86</v>
      </c>
    </row>
    <row r="140" s="2" customFormat="1">
      <c r="A140" s="39"/>
      <c r="B140" s="40"/>
      <c r="C140" s="41"/>
      <c r="D140" s="227" t="s">
        <v>158</v>
      </c>
      <c r="E140" s="41"/>
      <c r="F140" s="228" t="s">
        <v>663</v>
      </c>
      <c r="G140" s="41"/>
      <c r="H140" s="41"/>
      <c r="I140" s="224"/>
      <c r="J140" s="224"/>
      <c r="K140" s="41"/>
      <c r="L140" s="41"/>
      <c r="M140" s="45"/>
      <c r="N140" s="225"/>
      <c r="O140" s="226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86</v>
      </c>
    </row>
    <row r="141" s="13" customFormat="1">
      <c r="A141" s="13"/>
      <c r="B141" s="229"/>
      <c r="C141" s="230"/>
      <c r="D141" s="222" t="s">
        <v>160</v>
      </c>
      <c r="E141" s="231" t="s">
        <v>20</v>
      </c>
      <c r="F141" s="232" t="s">
        <v>696</v>
      </c>
      <c r="G141" s="230"/>
      <c r="H141" s="233">
        <v>18</v>
      </c>
      <c r="I141" s="234"/>
      <c r="J141" s="234"/>
      <c r="K141" s="230"/>
      <c r="L141" s="230"/>
      <c r="M141" s="235"/>
      <c r="N141" s="236"/>
      <c r="O141" s="237"/>
      <c r="P141" s="237"/>
      <c r="Q141" s="237"/>
      <c r="R141" s="237"/>
      <c r="S141" s="237"/>
      <c r="T141" s="237"/>
      <c r="U141" s="237"/>
      <c r="V141" s="237"/>
      <c r="W141" s="237"/>
      <c r="X141" s="238"/>
      <c r="Y141" s="13"/>
      <c r="Z141" s="13"/>
      <c r="AA141" s="13"/>
      <c r="AB141" s="13"/>
      <c r="AC141" s="13"/>
      <c r="AD141" s="13"/>
      <c r="AE141" s="13"/>
      <c r="AT141" s="239" t="s">
        <v>160</v>
      </c>
      <c r="AU141" s="239" t="s">
        <v>86</v>
      </c>
      <c r="AV141" s="13" t="s">
        <v>86</v>
      </c>
      <c r="AW141" s="13" t="s">
        <v>5</v>
      </c>
      <c r="AX141" s="13" t="s">
        <v>84</v>
      </c>
      <c r="AY141" s="239" t="s">
        <v>147</v>
      </c>
    </row>
    <row r="142" s="12" customFormat="1" ht="22.8" customHeight="1">
      <c r="A142" s="12"/>
      <c r="B142" s="191"/>
      <c r="C142" s="192"/>
      <c r="D142" s="193" t="s">
        <v>75</v>
      </c>
      <c r="E142" s="206" t="s">
        <v>191</v>
      </c>
      <c r="F142" s="206" t="s">
        <v>557</v>
      </c>
      <c r="G142" s="192"/>
      <c r="H142" s="192"/>
      <c r="I142" s="195"/>
      <c r="J142" s="195"/>
      <c r="K142" s="207">
        <f>BK142</f>
        <v>0</v>
      </c>
      <c r="L142" s="192"/>
      <c r="M142" s="197"/>
      <c r="N142" s="198"/>
      <c r="O142" s="199"/>
      <c r="P142" s="199"/>
      <c r="Q142" s="200">
        <f>SUM(Q143:Q150)</f>
        <v>0</v>
      </c>
      <c r="R142" s="200">
        <f>SUM(R143:R150)</f>
        <v>0</v>
      </c>
      <c r="S142" s="199"/>
      <c r="T142" s="201">
        <f>SUM(T143:T150)</f>
        <v>0</v>
      </c>
      <c r="U142" s="199"/>
      <c r="V142" s="201">
        <f>SUM(V143:V150)</f>
        <v>2.4347139600000003</v>
      </c>
      <c r="W142" s="199"/>
      <c r="X142" s="202">
        <f>SUM(X143:X150)</f>
        <v>0</v>
      </c>
      <c r="Y142" s="12"/>
      <c r="Z142" s="12"/>
      <c r="AA142" s="12"/>
      <c r="AB142" s="12"/>
      <c r="AC142" s="12"/>
      <c r="AD142" s="12"/>
      <c r="AE142" s="12"/>
      <c r="AR142" s="203" t="s">
        <v>84</v>
      </c>
      <c r="AT142" s="204" t="s">
        <v>75</v>
      </c>
      <c r="AU142" s="204" t="s">
        <v>84</v>
      </c>
      <c r="AY142" s="203" t="s">
        <v>147</v>
      </c>
      <c r="BK142" s="205">
        <f>SUM(BK143:BK150)</f>
        <v>0</v>
      </c>
    </row>
    <row r="143" s="2" customFormat="1" ht="24.15" customHeight="1">
      <c r="A143" s="39"/>
      <c r="B143" s="40"/>
      <c r="C143" s="208" t="s">
        <v>235</v>
      </c>
      <c r="D143" s="208" t="s">
        <v>149</v>
      </c>
      <c r="E143" s="209" t="s">
        <v>568</v>
      </c>
      <c r="F143" s="210" t="s">
        <v>569</v>
      </c>
      <c r="G143" s="211" t="s">
        <v>173</v>
      </c>
      <c r="H143" s="212">
        <v>26.600000000000001</v>
      </c>
      <c r="I143" s="213"/>
      <c r="J143" s="213"/>
      <c r="K143" s="214">
        <f>ROUND(P143*H143,2)</f>
        <v>0</v>
      </c>
      <c r="L143" s="210" t="s">
        <v>153</v>
      </c>
      <c r="M143" s="45"/>
      <c r="N143" s="215" t="s">
        <v>20</v>
      </c>
      <c r="O143" s="216" t="s">
        <v>45</v>
      </c>
      <c r="P143" s="217">
        <f>I143+J143</f>
        <v>0</v>
      </c>
      <c r="Q143" s="217">
        <f>ROUND(I143*H143,2)</f>
        <v>0</v>
      </c>
      <c r="R143" s="217">
        <f>ROUND(J143*H143,2)</f>
        <v>0</v>
      </c>
      <c r="S143" s="85"/>
      <c r="T143" s="218">
        <f>S143*H143</f>
        <v>0</v>
      </c>
      <c r="U143" s="218">
        <v>0.091530600000000004</v>
      </c>
      <c r="V143" s="218">
        <f>U143*H143</f>
        <v>2.4347139600000003</v>
      </c>
      <c r="W143" s="218">
        <v>0</v>
      </c>
      <c r="X143" s="219">
        <f>W143*H143</f>
        <v>0</v>
      </c>
      <c r="Y143" s="39"/>
      <c r="Z143" s="39"/>
      <c r="AA143" s="39"/>
      <c r="AB143" s="39"/>
      <c r="AC143" s="39"/>
      <c r="AD143" s="39"/>
      <c r="AE143" s="39"/>
      <c r="AR143" s="220" t="s">
        <v>154</v>
      </c>
      <c r="AT143" s="220" t="s">
        <v>149</v>
      </c>
      <c r="AU143" s="220" t="s">
        <v>86</v>
      </c>
      <c r="AY143" s="18" t="s">
        <v>147</v>
      </c>
      <c r="BE143" s="221">
        <f>IF(O143="základní",K143,0)</f>
        <v>0</v>
      </c>
      <c r="BF143" s="221">
        <f>IF(O143="snížená",K143,0)</f>
        <v>0</v>
      </c>
      <c r="BG143" s="221">
        <f>IF(O143="zákl. přenesená",K143,0)</f>
        <v>0</v>
      </c>
      <c r="BH143" s="221">
        <f>IF(O143="sníž. přenesená",K143,0)</f>
        <v>0</v>
      </c>
      <c r="BI143" s="221">
        <f>IF(O143="nulová",K143,0)</f>
        <v>0</v>
      </c>
      <c r="BJ143" s="18" t="s">
        <v>84</v>
      </c>
      <c r="BK143" s="221">
        <f>ROUND(P143*H143,2)</f>
        <v>0</v>
      </c>
      <c r="BL143" s="18" t="s">
        <v>154</v>
      </c>
      <c r="BM143" s="220" t="s">
        <v>697</v>
      </c>
    </row>
    <row r="144" s="2" customFormat="1">
      <c r="A144" s="39"/>
      <c r="B144" s="40"/>
      <c r="C144" s="41"/>
      <c r="D144" s="222" t="s">
        <v>156</v>
      </c>
      <c r="E144" s="41"/>
      <c r="F144" s="223" t="s">
        <v>571</v>
      </c>
      <c r="G144" s="41"/>
      <c r="H144" s="41"/>
      <c r="I144" s="224"/>
      <c r="J144" s="224"/>
      <c r="K144" s="41"/>
      <c r="L144" s="41"/>
      <c r="M144" s="45"/>
      <c r="N144" s="225"/>
      <c r="O144" s="226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156</v>
      </c>
      <c r="AU144" s="18" t="s">
        <v>86</v>
      </c>
    </row>
    <row r="145" s="2" customFormat="1">
      <c r="A145" s="39"/>
      <c r="B145" s="40"/>
      <c r="C145" s="41"/>
      <c r="D145" s="227" t="s">
        <v>158</v>
      </c>
      <c r="E145" s="41"/>
      <c r="F145" s="228" t="s">
        <v>572</v>
      </c>
      <c r="G145" s="41"/>
      <c r="H145" s="41"/>
      <c r="I145" s="224"/>
      <c r="J145" s="224"/>
      <c r="K145" s="41"/>
      <c r="L145" s="41"/>
      <c r="M145" s="45"/>
      <c r="N145" s="225"/>
      <c r="O145" s="226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158</v>
      </c>
      <c r="AU145" s="18" t="s">
        <v>86</v>
      </c>
    </row>
    <row r="146" s="13" customFormat="1">
      <c r="A146" s="13"/>
      <c r="B146" s="229"/>
      <c r="C146" s="230"/>
      <c r="D146" s="222" t="s">
        <v>160</v>
      </c>
      <c r="E146" s="231" t="s">
        <v>20</v>
      </c>
      <c r="F146" s="232" t="s">
        <v>698</v>
      </c>
      <c r="G146" s="230"/>
      <c r="H146" s="233">
        <v>26.600000000000001</v>
      </c>
      <c r="I146" s="234"/>
      <c r="J146" s="234"/>
      <c r="K146" s="230"/>
      <c r="L146" s="230"/>
      <c r="M146" s="235"/>
      <c r="N146" s="236"/>
      <c r="O146" s="237"/>
      <c r="P146" s="237"/>
      <c r="Q146" s="237"/>
      <c r="R146" s="237"/>
      <c r="S146" s="237"/>
      <c r="T146" s="237"/>
      <c r="U146" s="237"/>
      <c r="V146" s="237"/>
      <c r="W146" s="237"/>
      <c r="X146" s="238"/>
      <c r="Y146" s="13"/>
      <c r="Z146" s="13"/>
      <c r="AA146" s="13"/>
      <c r="AB146" s="13"/>
      <c r="AC146" s="13"/>
      <c r="AD146" s="13"/>
      <c r="AE146" s="13"/>
      <c r="AT146" s="239" t="s">
        <v>160</v>
      </c>
      <c r="AU146" s="239" t="s">
        <v>86</v>
      </c>
      <c r="AV146" s="13" t="s">
        <v>86</v>
      </c>
      <c r="AW146" s="13" t="s">
        <v>5</v>
      </c>
      <c r="AX146" s="13" t="s">
        <v>84</v>
      </c>
      <c r="AY146" s="239" t="s">
        <v>147</v>
      </c>
    </row>
    <row r="147" s="2" customFormat="1" ht="24.15" customHeight="1">
      <c r="A147" s="39"/>
      <c r="B147" s="40"/>
      <c r="C147" s="208" t="s">
        <v>242</v>
      </c>
      <c r="D147" s="208" t="s">
        <v>149</v>
      </c>
      <c r="E147" s="209" t="s">
        <v>578</v>
      </c>
      <c r="F147" s="210" t="s">
        <v>579</v>
      </c>
      <c r="G147" s="211" t="s">
        <v>173</v>
      </c>
      <c r="H147" s="212">
        <v>26.600000000000001</v>
      </c>
      <c r="I147" s="213"/>
      <c r="J147" s="213"/>
      <c r="K147" s="214">
        <f>ROUND(P147*H147,2)</f>
        <v>0</v>
      </c>
      <c r="L147" s="210" t="s">
        <v>153</v>
      </c>
      <c r="M147" s="45"/>
      <c r="N147" s="215" t="s">
        <v>20</v>
      </c>
      <c r="O147" s="216" t="s">
        <v>45</v>
      </c>
      <c r="P147" s="217">
        <f>I147+J147</f>
        <v>0</v>
      </c>
      <c r="Q147" s="217">
        <f>ROUND(I147*H147,2)</f>
        <v>0</v>
      </c>
      <c r="R147" s="217">
        <f>ROUND(J147*H147,2)</f>
        <v>0</v>
      </c>
      <c r="S147" s="85"/>
      <c r="T147" s="218">
        <f>S147*H147</f>
        <v>0</v>
      </c>
      <c r="U147" s="218">
        <v>0</v>
      </c>
      <c r="V147" s="218">
        <f>U147*H147</f>
        <v>0</v>
      </c>
      <c r="W147" s="218">
        <v>0</v>
      </c>
      <c r="X147" s="219">
        <f>W147*H147</f>
        <v>0</v>
      </c>
      <c r="Y147" s="39"/>
      <c r="Z147" s="39"/>
      <c r="AA147" s="39"/>
      <c r="AB147" s="39"/>
      <c r="AC147" s="39"/>
      <c r="AD147" s="39"/>
      <c r="AE147" s="39"/>
      <c r="AR147" s="220" t="s">
        <v>154</v>
      </c>
      <c r="AT147" s="220" t="s">
        <v>149</v>
      </c>
      <c r="AU147" s="220" t="s">
        <v>86</v>
      </c>
      <c r="AY147" s="18" t="s">
        <v>147</v>
      </c>
      <c r="BE147" s="221">
        <f>IF(O147="základní",K147,0)</f>
        <v>0</v>
      </c>
      <c r="BF147" s="221">
        <f>IF(O147="snížená",K147,0)</f>
        <v>0</v>
      </c>
      <c r="BG147" s="221">
        <f>IF(O147="zákl. přenesená",K147,0)</f>
        <v>0</v>
      </c>
      <c r="BH147" s="221">
        <f>IF(O147="sníž. přenesená",K147,0)</f>
        <v>0</v>
      </c>
      <c r="BI147" s="221">
        <f>IF(O147="nulová",K147,0)</f>
        <v>0</v>
      </c>
      <c r="BJ147" s="18" t="s">
        <v>84</v>
      </c>
      <c r="BK147" s="221">
        <f>ROUND(P147*H147,2)</f>
        <v>0</v>
      </c>
      <c r="BL147" s="18" t="s">
        <v>154</v>
      </c>
      <c r="BM147" s="220" t="s">
        <v>699</v>
      </c>
    </row>
    <row r="148" s="2" customFormat="1">
      <c r="A148" s="39"/>
      <c r="B148" s="40"/>
      <c r="C148" s="41"/>
      <c r="D148" s="222" t="s">
        <v>156</v>
      </c>
      <c r="E148" s="41"/>
      <c r="F148" s="223" t="s">
        <v>581</v>
      </c>
      <c r="G148" s="41"/>
      <c r="H148" s="41"/>
      <c r="I148" s="224"/>
      <c r="J148" s="224"/>
      <c r="K148" s="41"/>
      <c r="L148" s="41"/>
      <c r="M148" s="45"/>
      <c r="N148" s="225"/>
      <c r="O148" s="226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156</v>
      </c>
      <c r="AU148" s="18" t="s">
        <v>86</v>
      </c>
    </row>
    <row r="149" s="2" customFormat="1">
      <c r="A149" s="39"/>
      <c r="B149" s="40"/>
      <c r="C149" s="41"/>
      <c r="D149" s="227" t="s">
        <v>158</v>
      </c>
      <c r="E149" s="41"/>
      <c r="F149" s="228" t="s">
        <v>582</v>
      </c>
      <c r="G149" s="41"/>
      <c r="H149" s="41"/>
      <c r="I149" s="224"/>
      <c r="J149" s="224"/>
      <c r="K149" s="41"/>
      <c r="L149" s="41"/>
      <c r="M149" s="4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158</v>
      </c>
      <c r="AU149" s="18" t="s">
        <v>86</v>
      </c>
    </row>
    <row r="150" s="13" customFormat="1">
      <c r="A150" s="13"/>
      <c r="B150" s="229"/>
      <c r="C150" s="230"/>
      <c r="D150" s="222" t="s">
        <v>160</v>
      </c>
      <c r="E150" s="231" t="s">
        <v>20</v>
      </c>
      <c r="F150" s="232" t="s">
        <v>700</v>
      </c>
      <c r="G150" s="230"/>
      <c r="H150" s="233">
        <v>26.600000000000001</v>
      </c>
      <c r="I150" s="234"/>
      <c r="J150" s="234"/>
      <c r="K150" s="230"/>
      <c r="L150" s="230"/>
      <c r="M150" s="235"/>
      <c r="N150" s="236"/>
      <c r="O150" s="237"/>
      <c r="P150" s="237"/>
      <c r="Q150" s="237"/>
      <c r="R150" s="237"/>
      <c r="S150" s="237"/>
      <c r="T150" s="237"/>
      <c r="U150" s="237"/>
      <c r="V150" s="237"/>
      <c r="W150" s="237"/>
      <c r="X150" s="238"/>
      <c r="Y150" s="13"/>
      <c r="Z150" s="13"/>
      <c r="AA150" s="13"/>
      <c r="AB150" s="13"/>
      <c r="AC150" s="13"/>
      <c r="AD150" s="13"/>
      <c r="AE150" s="13"/>
      <c r="AT150" s="239" t="s">
        <v>160</v>
      </c>
      <c r="AU150" s="239" t="s">
        <v>86</v>
      </c>
      <c r="AV150" s="13" t="s">
        <v>86</v>
      </c>
      <c r="AW150" s="13" t="s">
        <v>5</v>
      </c>
      <c r="AX150" s="13" t="s">
        <v>84</v>
      </c>
      <c r="AY150" s="239" t="s">
        <v>147</v>
      </c>
    </row>
    <row r="151" s="12" customFormat="1" ht="22.8" customHeight="1">
      <c r="A151" s="12"/>
      <c r="B151" s="191"/>
      <c r="C151" s="192"/>
      <c r="D151" s="193" t="s">
        <v>75</v>
      </c>
      <c r="E151" s="206" t="s">
        <v>589</v>
      </c>
      <c r="F151" s="206" t="s">
        <v>590</v>
      </c>
      <c r="G151" s="192"/>
      <c r="H151" s="192"/>
      <c r="I151" s="195"/>
      <c r="J151" s="195"/>
      <c r="K151" s="207">
        <f>BK151</f>
        <v>0</v>
      </c>
      <c r="L151" s="192"/>
      <c r="M151" s="197"/>
      <c r="N151" s="198"/>
      <c r="O151" s="199"/>
      <c r="P151" s="199"/>
      <c r="Q151" s="200">
        <f>SUM(Q152:Q162)</f>
        <v>0</v>
      </c>
      <c r="R151" s="200">
        <f>SUM(R152:R162)</f>
        <v>0</v>
      </c>
      <c r="S151" s="199"/>
      <c r="T151" s="201">
        <f>SUM(T152:T162)</f>
        <v>0</v>
      </c>
      <c r="U151" s="199"/>
      <c r="V151" s="201">
        <f>SUM(V152:V162)</f>
        <v>0</v>
      </c>
      <c r="W151" s="199"/>
      <c r="X151" s="202">
        <f>SUM(X152:X162)</f>
        <v>0</v>
      </c>
      <c r="Y151" s="12"/>
      <c r="Z151" s="12"/>
      <c r="AA151" s="12"/>
      <c r="AB151" s="12"/>
      <c r="AC151" s="12"/>
      <c r="AD151" s="12"/>
      <c r="AE151" s="12"/>
      <c r="AR151" s="203" t="s">
        <v>84</v>
      </c>
      <c r="AT151" s="204" t="s">
        <v>75</v>
      </c>
      <c r="AU151" s="204" t="s">
        <v>84</v>
      </c>
      <c r="AY151" s="203" t="s">
        <v>147</v>
      </c>
      <c r="BK151" s="205">
        <f>SUM(BK152:BK162)</f>
        <v>0</v>
      </c>
    </row>
    <row r="152" s="2" customFormat="1" ht="24.15" customHeight="1">
      <c r="A152" s="39"/>
      <c r="B152" s="40"/>
      <c r="C152" s="208" t="s">
        <v>249</v>
      </c>
      <c r="D152" s="208" t="s">
        <v>149</v>
      </c>
      <c r="E152" s="209" t="s">
        <v>592</v>
      </c>
      <c r="F152" s="210" t="s">
        <v>593</v>
      </c>
      <c r="G152" s="211" t="s">
        <v>424</v>
      </c>
      <c r="H152" s="212">
        <v>3.5</v>
      </c>
      <c r="I152" s="213"/>
      <c r="J152" s="213"/>
      <c r="K152" s="214">
        <f>ROUND(P152*H152,2)</f>
        <v>0</v>
      </c>
      <c r="L152" s="210" t="s">
        <v>153</v>
      </c>
      <c r="M152" s="45"/>
      <c r="N152" s="215" t="s">
        <v>20</v>
      </c>
      <c r="O152" s="216" t="s">
        <v>45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85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9">
        <f>W152*H152</f>
        <v>0</v>
      </c>
      <c r="Y152" s="39"/>
      <c r="Z152" s="39"/>
      <c r="AA152" s="39"/>
      <c r="AB152" s="39"/>
      <c r="AC152" s="39"/>
      <c r="AD152" s="39"/>
      <c r="AE152" s="39"/>
      <c r="AR152" s="220" t="s">
        <v>154</v>
      </c>
      <c r="AT152" s="220" t="s">
        <v>149</v>
      </c>
      <c r="AU152" s="220" t="s">
        <v>86</v>
      </c>
      <c r="AY152" s="18" t="s">
        <v>147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8" t="s">
        <v>84</v>
      </c>
      <c r="BK152" s="221">
        <f>ROUND(P152*H152,2)</f>
        <v>0</v>
      </c>
      <c r="BL152" s="18" t="s">
        <v>154</v>
      </c>
      <c r="BM152" s="220" t="s">
        <v>701</v>
      </c>
    </row>
    <row r="153" s="2" customFormat="1">
      <c r="A153" s="39"/>
      <c r="B153" s="40"/>
      <c r="C153" s="41"/>
      <c r="D153" s="222" t="s">
        <v>156</v>
      </c>
      <c r="E153" s="41"/>
      <c r="F153" s="223" t="s">
        <v>595</v>
      </c>
      <c r="G153" s="41"/>
      <c r="H153" s="41"/>
      <c r="I153" s="224"/>
      <c r="J153" s="224"/>
      <c r="K153" s="41"/>
      <c r="L153" s="41"/>
      <c r="M153" s="45"/>
      <c r="N153" s="225"/>
      <c r="O153" s="226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86</v>
      </c>
    </row>
    <row r="154" s="2" customFormat="1">
      <c r="A154" s="39"/>
      <c r="B154" s="40"/>
      <c r="C154" s="41"/>
      <c r="D154" s="227" t="s">
        <v>158</v>
      </c>
      <c r="E154" s="41"/>
      <c r="F154" s="228" t="s">
        <v>596</v>
      </c>
      <c r="G154" s="41"/>
      <c r="H154" s="41"/>
      <c r="I154" s="224"/>
      <c r="J154" s="224"/>
      <c r="K154" s="41"/>
      <c r="L154" s="41"/>
      <c r="M154" s="45"/>
      <c r="N154" s="225"/>
      <c r="O154" s="226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86</v>
      </c>
    </row>
    <row r="155" s="2" customFormat="1">
      <c r="A155" s="39"/>
      <c r="B155" s="40"/>
      <c r="C155" s="41"/>
      <c r="D155" s="222" t="s">
        <v>183</v>
      </c>
      <c r="E155" s="41"/>
      <c r="F155" s="251" t="s">
        <v>702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183</v>
      </c>
      <c r="AU155" s="18" t="s">
        <v>86</v>
      </c>
    </row>
    <row r="156" s="2" customFormat="1" ht="24.15" customHeight="1">
      <c r="A156" s="39"/>
      <c r="B156" s="40"/>
      <c r="C156" s="208" t="s">
        <v>256</v>
      </c>
      <c r="D156" s="208" t="s">
        <v>149</v>
      </c>
      <c r="E156" s="209" t="s">
        <v>599</v>
      </c>
      <c r="F156" s="210" t="s">
        <v>600</v>
      </c>
      <c r="G156" s="211" t="s">
        <v>424</v>
      </c>
      <c r="H156" s="212">
        <v>27</v>
      </c>
      <c r="I156" s="213"/>
      <c r="J156" s="213"/>
      <c r="K156" s="214">
        <f>ROUND(P156*H156,2)</f>
        <v>0</v>
      </c>
      <c r="L156" s="210" t="s">
        <v>153</v>
      </c>
      <c r="M156" s="45"/>
      <c r="N156" s="215" t="s">
        <v>20</v>
      </c>
      <c r="O156" s="216" t="s">
        <v>45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85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9">
        <f>W156*H156</f>
        <v>0</v>
      </c>
      <c r="Y156" s="39"/>
      <c r="Z156" s="39"/>
      <c r="AA156" s="39"/>
      <c r="AB156" s="39"/>
      <c r="AC156" s="39"/>
      <c r="AD156" s="39"/>
      <c r="AE156" s="39"/>
      <c r="AR156" s="220" t="s">
        <v>154</v>
      </c>
      <c r="AT156" s="220" t="s">
        <v>149</v>
      </c>
      <c r="AU156" s="220" t="s">
        <v>86</v>
      </c>
      <c r="AY156" s="18" t="s">
        <v>147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8" t="s">
        <v>84</v>
      </c>
      <c r="BK156" s="221">
        <f>ROUND(P156*H156,2)</f>
        <v>0</v>
      </c>
      <c r="BL156" s="18" t="s">
        <v>154</v>
      </c>
      <c r="BM156" s="220" t="s">
        <v>703</v>
      </c>
    </row>
    <row r="157" s="2" customFormat="1">
      <c r="A157" s="39"/>
      <c r="B157" s="40"/>
      <c r="C157" s="41"/>
      <c r="D157" s="222" t="s">
        <v>156</v>
      </c>
      <c r="E157" s="41"/>
      <c r="F157" s="223" t="s">
        <v>602</v>
      </c>
      <c r="G157" s="41"/>
      <c r="H157" s="41"/>
      <c r="I157" s="224"/>
      <c r="J157" s="224"/>
      <c r="K157" s="41"/>
      <c r="L157" s="41"/>
      <c r="M157" s="45"/>
      <c r="N157" s="225"/>
      <c r="O157" s="226"/>
      <c r="P157" s="85"/>
      <c r="Q157" s="85"/>
      <c r="R157" s="85"/>
      <c r="S157" s="85"/>
      <c r="T157" s="85"/>
      <c r="U157" s="85"/>
      <c r="V157" s="85"/>
      <c r="W157" s="85"/>
      <c r="X157" s="86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86</v>
      </c>
    </row>
    <row r="158" s="2" customFormat="1">
      <c r="A158" s="39"/>
      <c r="B158" s="40"/>
      <c r="C158" s="41"/>
      <c r="D158" s="227" t="s">
        <v>158</v>
      </c>
      <c r="E158" s="41"/>
      <c r="F158" s="228" t="s">
        <v>603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158</v>
      </c>
      <c r="AU158" s="18" t="s">
        <v>86</v>
      </c>
    </row>
    <row r="159" s="13" customFormat="1">
      <c r="A159" s="13"/>
      <c r="B159" s="229"/>
      <c r="C159" s="230"/>
      <c r="D159" s="222" t="s">
        <v>160</v>
      </c>
      <c r="E159" s="231" t="s">
        <v>20</v>
      </c>
      <c r="F159" s="232" t="s">
        <v>704</v>
      </c>
      <c r="G159" s="230"/>
      <c r="H159" s="233">
        <v>27</v>
      </c>
      <c r="I159" s="234"/>
      <c r="J159" s="234"/>
      <c r="K159" s="230"/>
      <c r="L159" s="230"/>
      <c r="M159" s="235"/>
      <c r="N159" s="236"/>
      <c r="O159" s="237"/>
      <c r="P159" s="237"/>
      <c r="Q159" s="237"/>
      <c r="R159" s="237"/>
      <c r="S159" s="237"/>
      <c r="T159" s="237"/>
      <c r="U159" s="237"/>
      <c r="V159" s="237"/>
      <c r="W159" s="237"/>
      <c r="X159" s="238"/>
      <c r="Y159" s="13"/>
      <c r="Z159" s="13"/>
      <c r="AA159" s="13"/>
      <c r="AB159" s="13"/>
      <c r="AC159" s="13"/>
      <c r="AD159" s="13"/>
      <c r="AE159" s="13"/>
      <c r="AT159" s="239" t="s">
        <v>160</v>
      </c>
      <c r="AU159" s="239" t="s">
        <v>86</v>
      </c>
      <c r="AV159" s="13" t="s">
        <v>86</v>
      </c>
      <c r="AW159" s="13" t="s">
        <v>5</v>
      </c>
      <c r="AX159" s="13" t="s">
        <v>84</v>
      </c>
      <c r="AY159" s="239" t="s">
        <v>147</v>
      </c>
    </row>
    <row r="160" s="2" customFormat="1" ht="33" customHeight="1">
      <c r="A160" s="39"/>
      <c r="B160" s="40"/>
      <c r="C160" s="208" t="s">
        <v>262</v>
      </c>
      <c r="D160" s="208" t="s">
        <v>149</v>
      </c>
      <c r="E160" s="209" t="s">
        <v>606</v>
      </c>
      <c r="F160" s="210" t="s">
        <v>607</v>
      </c>
      <c r="G160" s="211" t="s">
        <v>424</v>
      </c>
      <c r="H160" s="212">
        <v>3.5</v>
      </c>
      <c r="I160" s="213"/>
      <c r="J160" s="213"/>
      <c r="K160" s="214">
        <f>ROUND(P160*H160,2)</f>
        <v>0</v>
      </c>
      <c r="L160" s="210" t="s">
        <v>153</v>
      </c>
      <c r="M160" s="45"/>
      <c r="N160" s="215" t="s">
        <v>20</v>
      </c>
      <c r="O160" s="216" t="s">
        <v>45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85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9">
        <f>W160*H160</f>
        <v>0</v>
      </c>
      <c r="Y160" s="39"/>
      <c r="Z160" s="39"/>
      <c r="AA160" s="39"/>
      <c r="AB160" s="39"/>
      <c r="AC160" s="39"/>
      <c r="AD160" s="39"/>
      <c r="AE160" s="39"/>
      <c r="AR160" s="220" t="s">
        <v>154</v>
      </c>
      <c r="AT160" s="220" t="s">
        <v>149</v>
      </c>
      <c r="AU160" s="220" t="s">
        <v>86</v>
      </c>
      <c r="AY160" s="18" t="s">
        <v>147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8" t="s">
        <v>84</v>
      </c>
      <c r="BK160" s="221">
        <f>ROUND(P160*H160,2)</f>
        <v>0</v>
      </c>
      <c r="BL160" s="18" t="s">
        <v>154</v>
      </c>
      <c r="BM160" s="220" t="s">
        <v>705</v>
      </c>
    </row>
    <row r="161" s="2" customFormat="1">
      <c r="A161" s="39"/>
      <c r="B161" s="40"/>
      <c r="C161" s="41"/>
      <c r="D161" s="222" t="s">
        <v>156</v>
      </c>
      <c r="E161" s="41"/>
      <c r="F161" s="223" t="s">
        <v>609</v>
      </c>
      <c r="G161" s="41"/>
      <c r="H161" s="41"/>
      <c r="I161" s="224"/>
      <c r="J161" s="224"/>
      <c r="K161" s="41"/>
      <c r="L161" s="41"/>
      <c r="M161" s="4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86</v>
      </c>
    </row>
    <row r="162" s="2" customFormat="1">
      <c r="A162" s="39"/>
      <c r="B162" s="40"/>
      <c r="C162" s="41"/>
      <c r="D162" s="227" t="s">
        <v>158</v>
      </c>
      <c r="E162" s="41"/>
      <c r="F162" s="228" t="s">
        <v>610</v>
      </c>
      <c r="G162" s="41"/>
      <c r="H162" s="41"/>
      <c r="I162" s="224"/>
      <c r="J162" s="224"/>
      <c r="K162" s="41"/>
      <c r="L162" s="41"/>
      <c r="M162" s="45"/>
      <c r="N162" s="225"/>
      <c r="O162" s="226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86</v>
      </c>
    </row>
    <row r="163" s="12" customFormat="1" ht="22.8" customHeight="1">
      <c r="A163" s="12"/>
      <c r="B163" s="191"/>
      <c r="C163" s="192"/>
      <c r="D163" s="193" t="s">
        <v>75</v>
      </c>
      <c r="E163" s="206" t="s">
        <v>611</v>
      </c>
      <c r="F163" s="206" t="s">
        <v>612</v>
      </c>
      <c r="G163" s="192"/>
      <c r="H163" s="192"/>
      <c r="I163" s="195"/>
      <c r="J163" s="195"/>
      <c r="K163" s="207">
        <f>BK163</f>
        <v>0</v>
      </c>
      <c r="L163" s="192"/>
      <c r="M163" s="197"/>
      <c r="N163" s="198"/>
      <c r="O163" s="199"/>
      <c r="P163" s="199"/>
      <c r="Q163" s="200">
        <f>SUM(Q164:Q166)</f>
        <v>0</v>
      </c>
      <c r="R163" s="200">
        <f>SUM(R164:R166)</f>
        <v>0</v>
      </c>
      <c r="S163" s="199"/>
      <c r="T163" s="201">
        <f>SUM(T164:T166)</f>
        <v>0</v>
      </c>
      <c r="U163" s="199"/>
      <c r="V163" s="201">
        <f>SUM(V164:V166)</f>
        <v>0</v>
      </c>
      <c r="W163" s="199"/>
      <c r="X163" s="202">
        <f>SUM(X164:X166)</f>
        <v>0</v>
      </c>
      <c r="Y163" s="12"/>
      <c r="Z163" s="12"/>
      <c r="AA163" s="12"/>
      <c r="AB163" s="12"/>
      <c r="AC163" s="12"/>
      <c r="AD163" s="12"/>
      <c r="AE163" s="12"/>
      <c r="AR163" s="203" t="s">
        <v>84</v>
      </c>
      <c r="AT163" s="204" t="s">
        <v>75</v>
      </c>
      <c r="AU163" s="204" t="s">
        <v>84</v>
      </c>
      <c r="AY163" s="203" t="s">
        <v>147</v>
      </c>
      <c r="BK163" s="205">
        <f>SUM(BK164:BK166)</f>
        <v>0</v>
      </c>
    </row>
    <row r="164" s="2" customFormat="1" ht="24.15" customHeight="1">
      <c r="A164" s="39"/>
      <c r="B164" s="40"/>
      <c r="C164" s="208" t="s">
        <v>268</v>
      </c>
      <c r="D164" s="208" t="s">
        <v>149</v>
      </c>
      <c r="E164" s="209" t="s">
        <v>665</v>
      </c>
      <c r="F164" s="210" t="s">
        <v>666</v>
      </c>
      <c r="G164" s="211" t="s">
        <v>424</v>
      </c>
      <c r="H164" s="212">
        <v>71.174000000000007</v>
      </c>
      <c r="I164" s="213"/>
      <c r="J164" s="213"/>
      <c r="K164" s="214">
        <f>ROUND(P164*H164,2)</f>
        <v>0</v>
      </c>
      <c r="L164" s="210" t="s">
        <v>153</v>
      </c>
      <c r="M164" s="45"/>
      <c r="N164" s="215" t="s">
        <v>20</v>
      </c>
      <c r="O164" s="216" t="s">
        <v>45</v>
      </c>
      <c r="P164" s="217">
        <f>I164+J164</f>
        <v>0</v>
      </c>
      <c r="Q164" s="217">
        <f>ROUND(I164*H164,2)</f>
        <v>0</v>
      </c>
      <c r="R164" s="217">
        <f>ROUND(J164*H164,2)</f>
        <v>0</v>
      </c>
      <c r="S164" s="85"/>
      <c r="T164" s="218">
        <f>S164*H164</f>
        <v>0</v>
      </c>
      <c r="U164" s="218">
        <v>0</v>
      </c>
      <c r="V164" s="218">
        <f>U164*H164</f>
        <v>0</v>
      </c>
      <c r="W164" s="218">
        <v>0</v>
      </c>
      <c r="X164" s="219">
        <f>W164*H164</f>
        <v>0</v>
      </c>
      <c r="Y164" s="39"/>
      <c r="Z164" s="39"/>
      <c r="AA164" s="39"/>
      <c r="AB164" s="39"/>
      <c r="AC164" s="39"/>
      <c r="AD164" s="39"/>
      <c r="AE164" s="39"/>
      <c r="AR164" s="220" t="s">
        <v>154</v>
      </c>
      <c r="AT164" s="220" t="s">
        <v>149</v>
      </c>
      <c r="AU164" s="220" t="s">
        <v>86</v>
      </c>
      <c r="AY164" s="18" t="s">
        <v>147</v>
      </c>
      <c r="BE164" s="221">
        <f>IF(O164="základní",K164,0)</f>
        <v>0</v>
      </c>
      <c r="BF164" s="221">
        <f>IF(O164="snížená",K164,0)</f>
        <v>0</v>
      </c>
      <c r="BG164" s="221">
        <f>IF(O164="zákl. přenesená",K164,0)</f>
        <v>0</v>
      </c>
      <c r="BH164" s="221">
        <f>IF(O164="sníž. přenesená",K164,0)</f>
        <v>0</v>
      </c>
      <c r="BI164" s="221">
        <f>IF(O164="nulová",K164,0)</f>
        <v>0</v>
      </c>
      <c r="BJ164" s="18" t="s">
        <v>84</v>
      </c>
      <c r="BK164" s="221">
        <f>ROUND(P164*H164,2)</f>
        <v>0</v>
      </c>
      <c r="BL164" s="18" t="s">
        <v>154</v>
      </c>
      <c r="BM164" s="220" t="s">
        <v>706</v>
      </c>
    </row>
    <row r="165" s="2" customFormat="1">
      <c r="A165" s="39"/>
      <c r="B165" s="40"/>
      <c r="C165" s="41"/>
      <c r="D165" s="222" t="s">
        <v>156</v>
      </c>
      <c r="E165" s="41"/>
      <c r="F165" s="223" t="s">
        <v>668</v>
      </c>
      <c r="G165" s="41"/>
      <c r="H165" s="41"/>
      <c r="I165" s="224"/>
      <c r="J165" s="224"/>
      <c r="K165" s="41"/>
      <c r="L165" s="41"/>
      <c r="M165" s="45"/>
      <c r="N165" s="225"/>
      <c r="O165" s="226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86</v>
      </c>
    </row>
    <row r="166" s="2" customFormat="1">
      <c r="A166" s="39"/>
      <c r="B166" s="40"/>
      <c r="C166" s="41"/>
      <c r="D166" s="227" t="s">
        <v>158</v>
      </c>
      <c r="E166" s="41"/>
      <c r="F166" s="228" t="s">
        <v>669</v>
      </c>
      <c r="G166" s="41"/>
      <c r="H166" s="41"/>
      <c r="I166" s="224"/>
      <c r="J166" s="224"/>
      <c r="K166" s="41"/>
      <c r="L166" s="41"/>
      <c r="M166" s="45"/>
      <c r="N166" s="252"/>
      <c r="O166" s="253"/>
      <c r="P166" s="254"/>
      <c r="Q166" s="254"/>
      <c r="R166" s="254"/>
      <c r="S166" s="254"/>
      <c r="T166" s="254"/>
      <c r="U166" s="254"/>
      <c r="V166" s="254"/>
      <c r="W166" s="254"/>
      <c r="X166" s="255"/>
      <c r="Y166" s="39"/>
      <c r="Z166" s="39"/>
      <c r="AA166" s="39"/>
      <c r="AB166" s="39"/>
      <c r="AC166" s="39"/>
      <c r="AD166" s="39"/>
      <c r="AE166" s="39"/>
      <c r="AT166" s="18" t="s">
        <v>158</v>
      </c>
      <c r="AU166" s="18" t="s">
        <v>86</v>
      </c>
    </row>
    <row r="167" s="2" customFormat="1" ht="6.96" customHeight="1">
      <c r="A167" s="39"/>
      <c r="B167" s="60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45"/>
      <c r="N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HHf/z+ujlgWmCXAWAja29irYaQ74/KiojNTlWNzGe3sj0a2qt4l9vKEd/YvxQ7SYnQIP2HBCz7YcTobRzYz1EQ==" hashValue="uJ/g5+cGZ+P+uPQ+bVesdOHJNImUWv5mj6i1EOf/5kUYEVevxzNSKv++0eA+YLmlrozhcpuYDuFaYU1ZZreODw==" algorithmName="SHA-512" password="CC35"/>
  <autoFilter ref="C88:L166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2/129951123"/>
    <hyperlink ref="F98" r:id="rId2" display="https://podminky.urs.cz/item/CS_URS_2024_02/167151101"/>
    <hyperlink ref="F102" r:id="rId3" display="https://podminky.urs.cz/item/CS_URS_2024_02/171251101"/>
    <hyperlink ref="F107" r:id="rId4" display="https://podminky.urs.cz/item/CS_URS_2024_02/115101203"/>
    <hyperlink ref="F110" r:id="rId5" display="https://podminky.urs.cz/item/CS_URS_2024_02/115101303"/>
    <hyperlink ref="F114" r:id="rId6" display="https://podminky.urs.cz/item/CS_URS_2024_02/321321116"/>
    <hyperlink ref="F118" r:id="rId7" display="https://podminky.urs.cz/item/CS_URS_2024_02/321351010"/>
    <hyperlink ref="F122" r:id="rId8" display="https://podminky.urs.cz/item/CS_URS_2024_02/321352010"/>
    <hyperlink ref="F127" r:id="rId9" display="https://podminky.urs.cz/item/CS_URS_2024_02/461991111"/>
    <hyperlink ref="F132" r:id="rId10" display="https://podminky.urs.cz/item/CS_URS_2024_02/462451114.2"/>
    <hyperlink ref="F136" r:id="rId11" display="https://podminky.urs.cz/item/CS_URS_2024_02/462511370"/>
    <hyperlink ref="F140" r:id="rId12" display="https://podminky.urs.cz/item/CS_URS_2024_02/462519003"/>
    <hyperlink ref="F145" r:id="rId13" display="https://podminky.urs.cz/item/CS_URS_2024_02/628635512"/>
    <hyperlink ref="F149" r:id="rId14" display="https://podminky.urs.cz/item/CS_URS_2024_02/629995101"/>
    <hyperlink ref="F154" r:id="rId15" display="https://podminky.urs.cz/item/CS_URS_2024_02/997006512"/>
    <hyperlink ref="F158" r:id="rId16" display="https://podminky.urs.cz/item/CS_URS_2024_02/997006519"/>
    <hyperlink ref="F162" r:id="rId17" display="https://podminky.urs.cz/item/CS_URS_2024_02/997013631"/>
    <hyperlink ref="F166" r:id="rId18" display="https://podminky.urs.cz/item/CS_URS_2024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707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ROUND(K88,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ROUND((SUM(BE88:BE153)),  2)</f>
        <v>0</v>
      </c>
      <c r="G35" s="39"/>
      <c r="H35" s="39"/>
      <c r="I35" s="150">
        <v>0.20999999999999999</v>
      </c>
      <c r="J35" s="39"/>
      <c r="K35" s="145">
        <f>ROUND(((SUM(BE88:BE153))*I35),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ROUND((SUM(BF88:BF153)),  2)</f>
        <v>0</v>
      </c>
      <c r="G36" s="39"/>
      <c r="H36" s="39"/>
      <c r="I36" s="150">
        <v>0.12</v>
      </c>
      <c r="J36" s="39"/>
      <c r="K36" s="145">
        <f>ROUND(((SUM(BF88:BF153))*I36),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ROUND((SUM(BG88:BG153)),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ROUND((SUM(BH88:BH153)),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ROUND((SUM(BI88:BI153)),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105-3374-24-3 - Objekt3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Q88</f>
        <v>0</v>
      </c>
      <c r="J61" s="103">
        <f>R88</f>
        <v>0</v>
      </c>
      <c r="K61" s="103">
        <f>K88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Q89</f>
        <v>0</v>
      </c>
      <c r="J62" s="171">
        <f>R89</f>
        <v>0</v>
      </c>
      <c r="K62" s="171">
        <f>K89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Q90</f>
        <v>0</v>
      </c>
      <c r="J63" s="177">
        <f>R90</f>
        <v>0</v>
      </c>
      <c r="K63" s="177">
        <f>K90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Q99</f>
        <v>0</v>
      </c>
      <c r="J64" s="177">
        <f>R99</f>
        <v>0</v>
      </c>
      <c r="K64" s="177">
        <f>K99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7">
        <f>Q106</f>
        <v>0</v>
      </c>
      <c r="J65" s="177">
        <f>R106</f>
        <v>0</v>
      </c>
      <c r="K65" s="177">
        <f>K106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7">
        <f>Q122</f>
        <v>0</v>
      </c>
      <c r="J66" s="177">
        <f>R122</f>
        <v>0</v>
      </c>
      <c r="K66" s="177">
        <f>K122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708</v>
      </c>
      <c r="E67" s="176"/>
      <c r="F67" s="176"/>
      <c r="G67" s="176"/>
      <c r="H67" s="176"/>
      <c r="I67" s="177">
        <f>Q140</f>
        <v>0</v>
      </c>
      <c r="J67" s="177">
        <f>R140</f>
        <v>0</v>
      </c>
      <c r="K67" s="177">
        <f>K140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127</v>
      </c>
      <c r="E68" s="176"/>
      <c r="F68" s="176"/>
      <c r="G68" s="176"/>
      <c r="H68" s="176"/>
      <c r="I68" s="177">
        <f>Q150</f>
        <v>0</v>
      </c>
      <c r="J68" s="177">
        <f>R150</f>
        <v>0</v>
      </c>
      <c r="K68" s="177">
        <f>K150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128</v>
      </c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62" t="str">
        <f>E7</f>
        <v>Rusava, Holešov km 15,220 - 16,270, oprava opevnění a stupňů, odstranění nánosu</v>
      </c>
      <c r="F78" s="33"/>
      <c r="G78" s="33"/>
      <c r="H78" s="33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110</v>
      </c>
      <c r="D79" s="41"/>
      <c r="E79" s="41"/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105-3374-24-3 - Objekt3</v>
      </c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>Holešov</v>
      </c>
      <c r="G82" s="41"/>
      <c r="H82" s="41"/>
      <c r="I82" s="33" t="s">
        <v>24</v>
      </c>
      <c r="J82" s="73" t="str">
        <f>IF(J12="","",J12)</f>
        <v>24. 4. 2024</v>
      </c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26</v>
      </c>
      <c r="D84" s="41"/>
      <c r="E84" s="41"/>
      <c r="F84" s="28" t="str">
        <f>E15</f>
        <v>Povodí Moravy, s.p.</v>
      </c>
      <c r="G84" s="41"/>
      <c r="H84" s="41"/>
      <c r="I84" s="33" t="s">
        <v>33</v>
      </c>
      <c r="J84" s="37" t="str">
        <f>E21</f>
        <v>Ing. Ondřej Špaček</v>
      </c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35</v>
      </c>
      <c r="J85" s="37" t="str">
        <f>E24</f>
        <v>AGROPROJEKT PSO s.r.o.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9"/>
      <c r="B87" s="180"/>
      <c r="C87" s="181" t="s">
        <v>129</v>
      </c>
      <c r="D87" s="182" t="s">
        <v>59</v>
      </c>
      <c r="E87" s="182" t="s">
        <v>55</v>
      </c>
      <c r="F87" s="182" t="s">
        <v>56</v>
      </c>
      <c r="G87" s="182" t="s">
        <v>130</v>
      </c>
      <c r="H87" s="182" t="s">
        <v>131</v>
      </c>
      <c r="I87" s="182" t="s">
        <v>132</v>
      </c>
      <c r="J87" s="182" t="s">
        <v>133</v>
      </c>
      <c r="K87" s="182" t="s">
        <v>118</v>
      </c>
      <c r="L87" s="183" t="s">
        <v>134</v>
      </c>
      <c r="M87" s="184"/>
      <c r="N87" s="93" t="s">
        <v>20</v>
      </c>
      <c r="O87" s="94" t="s">
        <v>44</v>
      </c>
      <c r="P87" s="94" t="s">
        <v>135</v>
      </c>
      <c r="Q87" s="94" t="s">
        <v>136</v>
      </c>
      <c r="R87" s="94" t="s">
        <v>137</v>
      </c>
      <c r="S87" s="94" t="s">
        <v>138</v>
      </c>
      <c r="T87" s="94" t="s">
        <v>139</v>
      </c>
      <c r="U87" s="94" t="s">
        <v>140</v>
      </c>
      <c r="V87" s="94" t="s">
        <v>141</v>
      </c>
      <c r="W87" s="94" t="s">
        <v>142</v>
      </c>
      <c r="X87" s="95" t="s">
        <v>143</v>
      </c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39"/>
      <c r="B88" s="40"/>
      <c r="C88" s="100" t="s">
        <v>144</v>
      </c>
      <c r="D88" s="41"/>
      <c r="E88" s="41"/>
      <c r="F88" s="41"/>
      <c r="G88" s="41"/>
      <c r="H88" s="41"/>
      <c r="I88" s="41"/>
      <c r="J88" s="41"/>
      <c r="K88" s="185">
        <f>BK88</f>
        <v>0</v>
      </c>
      <c r="L88" s="41"/>
      <c r="M88" s="45"/>
      <c r="N88" s="96"/>
      <c r="O88" s="186"/>
      <c r="P88" s="97"/>
      <c r="Q88" s="187">
        <f>Q89</f>
        <v>0</v>
      </c>
      <c r="R88" s="187">
        <f>R89</f>
        <v>0</v>
      </c>
      <c r="S88" s="97"/>
      <c r="T88" s="188">
        <f>T89</f>
        <v>0</v>
      </c>
      <c r="U88" s="97"/>
      <c r="V88" s="188">
        <f>V89</f>
        <v>309.73933726800004</v>
      </c>
      <c r="W88" s="97"/>
      <c r="X88" s="189">
        <f>X89</f>
        <v>0.1056</v>
      </c>
      <c r="Y88" s="39"/>
      <c r="Z88" s="39"/>
      <c r="AA88" s="39"/>
      <c r="AB88" s="39"/>
      <c r="AC88" s="39"/>
      <c r="AD88" s="39"/>
      <c r="AE88" s="39"/>
      <c r="AT88" s="18" t="s">
        <v>75</v>
      </c>
      <c r="AU88" s="18" t="s">
        <v>119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75</v>
      </c>
      <c r="E89" s="194" t="s">
        <v>145</v>
      </c>
      <c r="F89" s="194" t="s">
        <v>146</v>
      </c>
      <c r="G89" s="192"/>
      <c r="H89" s="192"/>
      <c r="I89" s="195"/>
      <c r="J89" s="195"/>
      <c r="K89" s="196">
        <f>BK89</f>
        <v>0</v>
      </c>
      <c r="L89" s="192"/>
      <c r="M89" s="197"/>
      <c r="N89" s="198"/>
      <c r="O89" s="199"/>
      <c r="P89" s="199"/>
      <c r="Q89" s="200">
        <f>Q90+Q99+Q106+Q122+Q140+Q150</f>
        <v>0</v>
      </c>
      <c r="R89" s="200">
        <f>R90+R99+R106+R122+R140+R150</f>
        <v>0</v>
      </c>
      <c r="S89" s="199"/>
      <c r="T89" s="201">
        <f>T90+T99+T106+T122+T140+T150</f>
        <v>0</v>
      </c>
      <c r="U89" s="199"/>
      <c r="V89" s="201">
        <f>V90+V99+V106+V122+V140+V150</f>
        <v>309.73933726800004</v>
      </c>
      <c r="W89" s="199"/>
      <c r="X89" s="202">
        <f>X90+X99+X106+X122+X140+X150</f>
        <v>0.1056</v>
      </c>
      <c r="Y89" s="12"/>
      <c r="Z89" s="12"/>
      <c r="AA89" s="12"/>
      <c r="AB89" s="12"/>
      <c r="AC89" s="12"/>
      <c r="AD89" s="12"/>
      <c r="AE89" s="12"/>
      <c r="AR89" s="203" t="s">
        <v>84</v>
      </c>
      <c r="AT89" s="204" t="s">
        <v>75</v>
      </c>
      <c r="AU89" s="204" t="s">
        <v>76</v>
      </c>
      <c r="AY89" s="203" t="s">
        <v>147</v>
      </c>
      <c r="BK89" s="205">
        <f>BK90+BK99+BK106+BK122+BK140+BK150</f>
        <v>0</v>
      </c>
    </row>
    <row r="90" s="12" customFormat="1" ht="22.8" customHeight="1">
      <c r="A90" s="12"/>
      <c r="B90" s="191"/>
      <c r="C90" s="192"/>
      <c r="D90" s="193" t="s">
        <v>75</v>
      </c>
      <c r="E90" s="206" t="s">
        <v>84</v>
      </c>
      <c r="F90" s="206" t="s">
        <v>148</v>
      </c>
      <c r="G90" s="192"/>
      <c r="H90" s="192"/>
      <c r="I90" s="195"/>
      <c r="J90" s="195"/>
      <c r="K90" s="207">
        <f>BK90</f>
        <v>0</v>
      </c>
      <c r="L90" s="192"/>
      <c r="M90" s="197"/>
      <c r="N90" s="198"/>
      <c r="O90" s="199"/>
      <c r="P90" s="199"/>
      <c r="Q90" s="200">
        <f>SUM(Q91:Q98)</f>
        <v>0</v>
      </c>
      <c r="R90" s="200">
        <f>SUM(R91:R98)</f>
        <v>0</v>
      </c>
      <c r="S90" s="199"/>
      <c r="T90" s="201">
        <f>SUM(T91:T98)</f>
        <v>0</v>
      </c>
      <c r="U90" s="199"/>
      <c r="V90" s="201">
        <f>SUM(V91:V98)</f>
        <v>0</v>
      </c>
      <c r="W90" s="199"/>
      <c r="X90" s="202">
        <f>SUM(X91:X98)</f>
        <v>0</v>
      </c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84</v>
      </c>
      <c r="AY90" s="203" t="s">
        <v>147</v>
      </c>
      <c r="BK90" s="205">
        <f>SUM(BK91:BK98)</f>
        <v>0</v>
      </c>
    </row>
    <row r="91" s="2" customFormat="1" ht="24.15" customHeight="1">
      <c r="A91" s="39"/>
      <c r="B91" s="40"/>
      <c r="C91" s="208" t="s">
        <v>84</v>
      </c>
      <c r="D91" s="208" t="s">
        <v>149</v>
      </c>
      <c r="E91" s="209" t="s">
        <v>620</v>
      </c>
      <c r="F91" s="210" t="s">
        <v>621</v>
      </c>
      <c r="G91" s="211" t="s">
        <v>271</v>
      </c>
      <c r="H91" s="212">
        <v>40</v>
      </c>
      <c r="I91" s="213"/>
      <c r="J91" s="213"/>
      <c r="K91" s="214">
        <f>ROUND(P91*H91,2)</f>
        <v>0</v>
      </c>
      <c r="L91" s="210" t="s">
        <v>153</v>
      </c>
      <c r="M91" s="45"/>
      <c r="N91" s="215" t="s">
        <v>20</v>
      </c>
      <c r="O91" s="216" t="s">
        <v>45</v>
      </c>
      <c r="P91" s="217">
        <f>I91+J91</f>
        <v>0</v>
      </c>
      <c r="Q91" s="217">
        <f>ROUND(I91*H91,2)</f>
        <v>0</v>
      </c>
      <c r="R91" s="217">
        <f>ROUND(J91*H91,2)</f>
        <v>0</v>
      </c>
      <c r="S91" s="85"/>
      <c r="T91" s="218">
        <f>S91*H91</f>
        <v>0</v>
      </c>
      <c r="U91" s="218">
        <v>0</v>
      </c>
      <c r="V91" s="218">
        <f>U91*H91</f>
        <v>0</v>
      </c>
      <c r="W91" s="218">
        <v>0</v>
      </c>
      <c r="X91" s="219">
        <f>W91*H91</f>
        <v>0</v>
      </c>
      <c r="Y91" s="39"/>
      <c r="Z91" s="39"/>
      <c r="AA91" s="39"/>
      <c r="AB91" s="39"/>
      <c r="AC91" s="39"/>
      <c r="AD91" s="39"/>
      <c r="AE91" s="39"/>
      <c r="AR91" s="220" t="s">
        <v>154</v>
      </c>
      <c r="AT91" s="220" t="s">
        <v>149</v>
      </c>
      <c r="AU91" s="220" t="s">
        <v>86</v>
      </c>
      <c r="AY91" s="18" t="s">
        <v>147</v>
      </c>
      <c r="BE91" s="221">
        <f>IF(O91="základní",K91,0)</f>
        <v>0</v>
      </c>
      <c r="BF91" s="221">
        <f>IF(O91="snížená",K91,0)</f>
        <v>0</v>
      </c>
      <c r="BG91" s="221">
        <f>IF(O91="zákl. přenesená",K91,0)</f>
        <v>0</v>
      </c>
      <c r="BH91" s="221">
        <f>IF(O91="sníž. přenesená",K91,0)</f>
        <v>0</v>
      </c>
      <c r="BI91" s="221">
        <f>IF(O91="nulová",K91,0)</f>
        <v>0</v>
      </c>
      <c r="BJ91" s="18" t="s">
        <v>84</v>
      </c>
      <c r="BK91" s="221">
        <f>ROUND(P91*H91,2)</f>
        <v>0</v>
      </c>
      <c r="BL91" s="18" t="s">
        <v>154</v>
      </c>
      <c r="BM91" s="220" t="s">
        <v>709</v>
      </c>
    </row>
    <row r="92" s="2" customFormat="1">
      <c r="A92" s="39"/>
      <c r="B92" s="40"/>
      <c r="C92" s="41"/>
      <c r="D92" s="222" t="s">
        <v>156</v>
      </c>
      <c r="E92" s="41"/>
      <c r="F92" s="223" t="s">
        <v>623</v>
      </c>
      <c r="G92" s="41"/>
      <c r="H92" s="41"/>
      <c r="I92" s="224"/>
      <c r="J92" s="224"/>
      <c r="K92" s="41"/>
      <c r="L92" s="41"/>
      <c r="M92" s="45"/>
      <c r="N92" s="225"/>
      <c r="O92" s="226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86</v>
      </c>
    </row>
    <row r="93" s="2" customFormat="1">
      <c r="A93" s="39"/>
      <c r="B93" s="40"/>
      <c r="C93" s="41"/>
      <c r="D93" s="227" t="s">
        <v>158</v>
      </c>
      <c r="E93" s="41"/>
      <c r="F93" s="228" t="s">
        <v>624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158</v>
      </c>
      <c r="AU93" s="18" t="s">
        <v>86</v>
      </c>
    </row>
    <row r="94" s="13" customFormat="1">
      <c r="A94" s="13"/>
      <c r="B94" s="229"/>
      <c r="C94" s="230"/>
      <c r="D94" s="222" t="s">
        <v>160</v>
      </c>
      <c r="E94" s="231" t="s">
        <v>20</v>
      </c>
      <c r="F94" s="232" t="s">
        <v>710</v>
      </c>
      <c r="G94" s="230"/>
      <c r="H94" s="233">
        <v>40</v>
      </c>
      <c r="I94" s="234"/>
      <c r="J94" s="234"/>
      <c r="K94" s="230"/>
      <c r="L94" s="230"/>
      <c r="M94" s="235"/>
      <c r="N94" s="236"/>
      <c r="O94" s="237"/>
      <c r="P94" s="237"/>
      <c r="Q94" s="237"/>
      <c r="R94" s="237"/>
      <c r="S94" s="237"/>
      <c r="T94" s="237"/>
      <c r="U94" s="237"/>
      <c r="V94" s="237"/>
      <c r="W94" s="237"/>
      <c r="X94" s="238"/>
      <c r="Y94" s="13"/>
      <c r="Z94" s="13"/>
      <c r="AA94" s="13"/>
      <c r="AB94" s="13"/>
      <c r="AC94" s="13"/>
      <c r="AD94" s="13"/>
      <c r="AE94" s="13"/>
      <c r="AT94" s="239" t="s">
        <v>160</v>
      </c>
      <c r="AU94" s="239" t="s">
        <v>86</v>
      </c>
      <c r="AV94" s="13" t="s">
        <v>86</v>
      </c>
      <c r="AW94" s="13" t="s">
        <v>5</v>
      </c>
      <c r="AX94" s="13" t="s">
        <v>84</v>
      </c>
      <c r="AY94" s="239" t="s">
        <v>147</v>
      </c>
    </row>
    <row r="95" s="2" customFormat="1" ht="24.15" customHeight="1">
      <c r="A95" s="39"/>
      <c r="B95" s="40"/>
      <c r="C95" s="208" t="s">
        <v>86</v>
      </c>
      <c r="D95" s="208" t="s">
        <v>149</v>
      </c>
      <c r="E95" s="209" t="s">
        <v>626</v>
      </c>
      <c r="F95" s="210" t="s">
        <v>627</v>
      </c>
      <c r="G95" s="211" t="s">
        <v>271</v>
      </c>
      <c r="H95" s="212">
        <v>40</v>
      </c>
      <c r="I95" s="213"/>
      <c r="J95" s="213"/>
      <c r="K95" s="214">
        <f>ROUND(P95*H95,2)</f>
        <v>0</v>
      </c>
      <c r="L95" s="210" t="s">
        <v>153</v>
      </c>
      <c r="M95" s="45"/>
      <c r="N95" s="215" t="s">
        <v>20</v>
      </c>
      <c r="O95" s="216" t="s">
        <v>45</v>
      </c>
      <c r="P95" s="217">
        <f>I95+J95</f>
        <v>0</v>
      </c>
      <c r="Q95" s="217">
        <f>ROUND(I95*H95,2)</f>
        <v>0</v>
      </c>
      <c r="R95" s="217">
        <f>ROUND(J95*H95,2)</f>
        <v>0</v>
      </c>
      <c r="S95" s="85"/>
      <c r="T95" s="218">
        <f>S95*H95</f>
        <v>0</v>
      </c>
      <c r="U95" s="218">
        <v>0</v>
      </c>
      <c r="V95" s="218">
        <f>U95*H95</f>
        <v>0</v>
      </c>
      <c r="W95" s="218">
        <v>0</v>
      </c>
      <c r="X95" s="219">
        <f>W95*H95</f>
        <v>0</v>
      </c>
      <c r="Y95" s="39"/>
      <c r="Z95" s="39"/>
      <c r="AA95" s="39"/>
      <c r="AB95" s="39"/>
      <c r="AC95" s="39"/>
      <c r="AD95" s="39"/>
      <c r="AE95" s="39"/>
      <c r="AR95" s="220" t="s">
        <v>154</v>
      </c>
      <c r="AT95" s="220" t="s">
        <v>149</v>
      </c>
      <c r="AU95" s="220" t="s">
        <v>86</v>
      </c>
      <c r="AY95" s="18" t="s">
        <v>147</v>
      </c>
      <c r="BE95" s="221">
        <f>IF(O95="základní",K95,0)</f>
        <v>0</v>
      </c>
      <c r="BF95" s="221">
        <f>IF(O95="snížená",K95,0)</f>
        <v>0</v>
      </c>
      <c r="BG95" s="221">
        <f>IF(O95="zákl. přenesená",K95,0)</f>
        <v>0</v>
      </c>
      <c r="BH95" s="221">
        <f>IF(O95="sníž. přenesená",K95,0)</f>
        <v>0</v>
      </c>
      <c r="BI95" s="221">
        <f>IF(O95="nulová",K95,0)</f>
        <v>0</v>
      </c>
      <c r="BJ95" s="18" t="s">
        <v>84</v>
      </c>
      <c r="BK95" s="221">
        <f>ROUND(P95*H95,2)</f>
        <v>0</v>
      </c>
      <c r="BL95" s="18" t="s">
        <v>154</v>
      </c>
      <c r="BM95" s="220" t="s">
        <v>711</v>
      </c>
    </row>
    <row r="96" s="2" customFormat="1">
      <c r="A96" s="39"/>
      <c r="B96" s="40"/>
      <c r="C96" s="41"/>
      <c r="D96" s="222" t="s">
        <v>156</v>
      </c>
      <c r="E96" s="41"/>
      <c r="F96" s="223" t="s">
        <v>629</v>
      </c>
      <c r="G96" s="41"/>
      <c r="H96" s="41"/>
      <c r="I96" s="224"/>
      <c r="J96" s="224"/>
      <c r="K96" s="41"/>
      <c r="L96" s="41"/>
      <c r="M96" s="45"/>
      <c r="N96" s="225"/>
      <c r="O96" s="22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156</v>
      </c>
      <c r="AU96" s="18" t="s">
        <v>86</v>
      </c>
    </row>
    <row r="97" s="2" customFormat="1">
      <c r="A97" s="39"/>
      <c r="B97" s="40"/>
      <c r="C97" s="41"/>
      <c r="D97" s="227" t="s">
        <v>158</v>
      </c>
      <c r="E97" s="41"/>
      <c r="F97" s="228" t="s">
        <v>630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158</v>
      </c>
      <c r="AU97" s="18" t="s">
        <v>86</v>
      </c>
    </row>
    <row r="98" s="13" customFormat="1">
      <c r="A98" s="13"/>
      <c r="B98" s="229"/>
      <c r="C98" s="230"/>
      <c r="D98" s="222" t="s">
        <v>160</v>
      </c>
      <c r="E98" s="231" t="s">
        <v>20</v>
      </c>
      <c r="F98" s="232" t="s">
        <v>712</v>
      </c>
      <c r="G98" s="230"/>
      <c r="H98" s="233">
        <v>40</v>
      </c>
      <c r="I98" s="234"/>
      <c r="J98" s="234"/>
      <c r="K98" s="230"/>
      <c r="L98" s="230"/>
      <c r="M98" s="235"/>
      <c r="N98" s="236"/>
      <c r="O98" s="237"/>
      <c r="P98" s="237"/>
      <c r="Q98" s="237"/>
      <c r="R98" s="237"/>
      <c r="S98" s="237"/>
      <c r="T98" s="237"/>
      <c r="U98" s="237"/>
      <c r="V98" s="237"/>
      <c r="W98" s="237"/>
      <c r="X98" s="238"/>
      <c r="Y98" s="13"/>
      <c r="Z98" s="13"/>
      <c r="AA98" s="13"/>
      <c r="AB98" s="13"/>
      <c r="AC98" s="13"/>
      <c r="AD98" s="13"/>
      <c r="AE98" s="13"/>
      <c r="AT98" s="239" t="s">
        <v>160</v>
      </c>
      <c r="AU98" s="239" t="s">
        <v>86</v>
      </c>
      <c r="AV98" s="13" t="s">
        <v>86</v>
      </c>
      <c r="AW98" s="13" t="s">
        <v>5</v>
      </c>
      <c r="AX98" s="13" t="s">
        <v>84</v>
      </c>
      <c r="AY98" s="239" t="s">
        <v>147</v>
      </c>
    </row>
    <row r="99" s="12" customFormat="1" ht="22.8" customHeight="1">
      <c r="A99" s="12"/>
      <c r="B99" s="191"/>
      <c r="C99" s="192"/>
      <c r="D99" s="193" t="s">
        <v>75</v>
      </c>
      <c r="E99" s="206" t="s">
        <v>86</v>
      </c>
      <c r="F99" s="206" t="s">
        <v>514</v>
      </c>
      <c r="G99" s="192"/>
      <c r="H99" s="192"/>
      <c r="I99" s="195"/>
      <c r="J99" s="195"/>
      <c r="K99" s="207">
        <f>BK99</f>
        <v>0</v>
      </c>
      <c r="L99" s="192"/>
      <c r="M99" s="197"/>
      <c r="N99" s="198"/>
      <c r="O99" s="199"/>
      <c r="P99" s="199"/>
      <c r="Q99" s="200">
        <f>SUM(Q100:Q105)</f>
        <v>0</v>
      </c>
      <c r="R99" s="200">
        <f>SUM(R100:R105)</f>
        <v>0</v>
      </c>
      <c r="S99" s="199"/>
      <c r="T99" s="201">
        <f>SUM(T100:T105)</f>
        <v>0</v>
      </c>
      <c r="U99" s="199"/>
      <c r="V99" s="201">
        <f>SUM(V100:V105)</f>
        <v>0.0061187279999999995</v>
      </c>
      <c r="W99" s="199"/>
      <c r="X99" s="202">
        <f>SUM(X100:X105)</f>
        <v>0</v>
      </c>
      <c r="Y99" s="12"/>
      <c r="Z99" s="12"/>
      <c r="AA99" s="12"/>
      <c r="AB99" s="12"/>
      <c r="AC99" s="12"/>
      <c r="AD99" s="12"/>
      <c r="AE99" s="12"/>
      <c r="AR99" s="203" t="s">
        <v>84</v>
      </c>
      <c r="AT99" s="204" t="s">
        <v>75</v>
      </c>
      <c r="AU99" s="204" t="s">
        <v>84</v>
      </c>
      <c r="AY99" s="203" t="s">
        <v>147</v>
      </c>
      <c r="BK99" s="205">
        <f>SUM(BK100:BK105)</f>
        <v>0</v>
      </c>
    </row>
    <row r="100" s="2" customFormat="1" ht="24.15" customHeight="1">
      <c r="A100" s="39"/>
      <c r="B100" s="40"/>
      <c r="C100" s="208" t="s">
        <v>170</v>
      </c>
      <c r="D100" s="208" t="s">
        <v>149</v>
      </c>
      <c r="E100" s="209" t="s">
        <v>632</v>
      </c>
      <c r="F100" s="210" t="s">
        <v>633</v>
      </c>
      <c r="G100" s="211" t="s">
        <v>634</v>
      </c>
      <c r="H100" s="212">
        <v>120</v>
      </c>
      <c r="I100" s="213"/>
      <c r="J100" s="213"/>
      <c r="K100" s="214">
        <f>ROUND(P100*H100,2)</f>
        <v>0</v>
      </c>
      <c r="L100" s="210" t="s">
        <v>153</v>
      </c>
      <c r="M100" s="45"/>
      <c r="N100" s="215" t="s">
        <v>20</v>
      </c>
      <c r="O100" s="216" t="s">
        <v>45</v>
      </c>
      <c r="P100" s="217">
        <f>I100+J100</f>
        <v>0</v>
      </c>
      <c r="Q100" s="217">
        <f>ROUND(I100*H100,2)</f>
        <v>0</v>
      </c>
      <c r="R100" s="217">
        <f>ROUND(J100*H100,2)</f>
        <v>0</v>
      </c>
      <c r="S100" s="85"/>
      <c r="T100" s="218">
        <f>S100*H100</f>
        <v>0</v>
      </c>
      <c r="U100" s="218">
        <v>5.0989399999999997E-05</v>
      </c>
      <c r="V100" s="218">
        <f>U100*H100</f>
        <v>0.0061187279999999995</v>
      </c>
      <c r="W100" s="218">
        <v>0</v>
      </c>
      <c r="X100" s="219">
        <f>W100*H100</f>
        <v>0</v>
      </c>
      <c r="Y100" s="39"/>
      <c r="Z100" s="39"/>
      <c r="AA100" s="39"/>
      <c r="AB100" s="39"/>
      <c r="AC100" s="39"/>
      <c r="AD100" s="39"/>
      <c r="AE100" s="39"/>
      <c r="AR100" s="220" t="s">
        <v>154</v>
      </c>
      <c r="AT100" s="220" t="s">
        <v>149</v>
      </c>
      <c r="AU100" s="220" t="s">
        <v>86</v>
      </c>
      <c r="AY100" s="18" t="s">
        <v>147</v>
      </c>
      <c r="BE100" s="221">
        <f>IF(O100="základní",K100,0)</f>
        <v>0</v>
      </c>
      <c r="BF100" s="221">
        <f>IF(O100="snížená",K100,0)</f>
        <v>0</v>
      </c>
      <c r="BG100" s="221">
        <f>IF(O100="zákl. přenesená",K100,0)</f>
        <v>0</v>
      </c>
      <c r="BH100" s="221">
        <f>IF(O100="sníž. přenesená",K100,0)</f>
        <v>0</v>
      </c>
      <c r="BI100" s="221">
        <f>IF(O100="nulová",K100,0)</f>
        <v>0</v>
      </c>
      <c r="BJ100" s="18" t="s">
        <v>84</v>
      </c>
      <c r="BK100" s="221">
        <f>ROUND(P100*H100,2)</f>
        <v>0</v>
      </c>
      <c r="BL100" s="18" t="s">
        <v>154</v>
      </c>
      <c r="BM100" s="220" t="s">
        <v>713</v>
      </c>
    </row>
    <row r="101" s="2" customFormat="1">
      <c r="A101" s="39"/>
      <c r="B101" s="40"/>
      <c r="C101" s="41"/>
      <c r="D101" s="222" t="s">
        <v>156</v>
      </c>
      <c r="E101" s="41"/>
      <c r="F101" s="223" t="s">
        <v>636</v>
      </c>
      <c r="G101" s="41"/>
      <c r="H101" s="41"/>
      <c r="I101" s="224"/>
      <c r="J101" s="224"/>
      <c r="K101" s="41"/>
      <c r="L101" s="41"/>
      <c r="M101" s="45"/>
      <c r="N101" s="225"/>
      <c r="O101" s="22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86</v>
      </c>
    </row>
    <row r="102" s="2" customFormat="1">
      <c r="A102" s="39"/>
      <c r="B102" s="40"/>
      <c r="C102" s="41"/>
      <c r="D102" s="227" t="s">
        <v>158</v>
      </c>
      <c r="E102" s="41"/>
      <c r="F102" s="228" t="s">
        <v>637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86</v>
      </c>
    </row>
    <row r="103" s="2" customFormat="1" ht="24.15" customHeight="1">
      <c r="A103" s="39"/>
      <c r="B103" s="40"/>
      <c r="C103" s="208" t="s">
        <v>154</v>
      </c>
      <c r="D103" s="208" t="s">
        <v>149</v>
      </c>
      <c r="E103" s="209" t="s">
        <v>638</v>
      </c>
      <c r="F103" s="210" t="s">
        <v>639</v>
      </c>
      <c r="G103" s="211" t="s">
        <v>640</v>
      </c>
      <c r="H103" s="212">
        <v>30</v>
      </c>
      <c r="I103" s="213"/>
      <c r="J103" s="213"/>
      <c r="K103" s="214">
        <f>ROUND(P103*H103,2)</f>
        <v>0</v>
      </c>
      <c r="L103" s="210" t="s">
        <v>153</v>
      </c>
      <c r="M103" s="45"/>
      <c r="N103" s="215" t="s">
        <v>20</v>
      </c>
      <c r="O103" s="216" t="s">
        <v>45</v>
      </c>
      <c r="P103" s="217">
        <f>I103+J103</f>
        <v>0</v>
      </c>
      <c r="Q103" s="217">
        <f>ROUND(I103*H103,2)</f>
        <v>0</v>
      </c>
      <c r="R103" s="217">
        <f>ROUND(J103*H103,2)</f>
        <v>0</v>
      </c>
      <c r="S103" s="85"/>
      <c r="T103" s="218">
        <f>S103*H103</f>
        <v>0</v>
      </c>
      <c r="U103" s="218">
        <v>0</v>
      </c>
      <c r="V103" s="218">
        <f>U103*H103</f>
        <v>0</v>
      </c>
      <c r="W103" s="218">
        <v>0</v>
      </c>
      <c r="X103" s="219">
        <f>W103*H103</f>
        <v>0</v>
      </c>
      <c r="Y103" s="39"/>
      <c r="Z103" s="39"/>
      <c r="AA103" s="39"/>
      <c r="AB103" s="39"/>
      <c r="AC103" s="39"/>
      <c r="AD103" s="39"/>
      <c r="AE103" s="39"/>
      <c r="AR103" s="220" t="s">
        <v>154</v>
      </c>
      <c r="AT103" s="220" t="s">
        <v>149</v>
      </c>
      <c r="AU103" s="220" t="s">
        <v>86</v>
      </c>
      <c r="AY103" s="18" t="s">
        <v>147</v>
      </c>
      <c r="BE103" s="221">
        <f>IF(O103="základní",K103,0)</f>
        <v>0</v>
      </c>
      <c r="BF103" s="221">
        <f>IF(O103="snížená",K103,0)</f>
        <v>0</v>
      </c>
      <c r="BG103" s="221">
        <f>IF(O103="zákl. přenesená",K103,0)</f>
        <v>0</v>
      </c>
      <c r="BH103" s="221">
        <f>IF(O103="sníž. přenesená",K103,0)</f>
        <v>0</v>
      </c>
      <c r="BI103" s="221">
        <f>IF(O103="nulová",K103,0)</f>
        <v>0</v>
      </c>
      <c r="BJ103" s="18" t="s">
        <v>84</v>
      </c>
      <c r="BK103" s="221">
        <f>ROUND(P103*H103,2)</f>
        <v>0</v>
      </c>
      <c r="BL103" s="18" t="s">
        <v>154</v>
      </c>
      <c r="BM103" s="220" t="s">
        <v>714</v>
      </c>
    </row>
    <row r="104" s="2" customFormat="1">
      <c r="A104" s="39"/>
      <c r="B104" s="40"/>
      <c r="C104" s="41"/>
      <c r="D104" s="222" t="s">
        <v>156</v>
      </c>
      <c r="E104" s="41"/>
      <c r="F104" s="223" t="s">
        <v>642</v>
      </c>
      <c r="G104" s="41"/>
      <c r="H104" s="41"/>
      <c r="I104" s="224"/>
      <c r="J104" s="224"/>
      <c r="K104" s="41"/>
      <c r="L104" s="41"/>
      <c r="M104" s="45"/>
      <c r="N104" s="225"/>
      <c r="O104" s="226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86</v>
      </c>
    </row>
    <row r="105" s="2" customFormat="1">
      <c r="A105" s="39"/>
      <c r="B105" s="40"/>
      <c r="C105" s="41"/>
      <c r="D105" s="227" t="s">
        <v>158</v>
      </c>
      <c r="E105" s="41"/>
      <c r="F105" s="228" t="s">
        <v>643</v>
      </c>
      <c r="G105" s="41"/>
      <c r="H105" s="41"/>
      <c r="I105" s="224"/>
      <c r="J105" s="224"/>
      <c r="K105" s="41"/>
      <c r="L105" s="41"/>
      <c r="M105" s="45"/>
      <c r="N105" s="225"/>
      <c r="O105" s="226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86</v>
      </c>
    </row>
    <row r="106" s="12" customFormat="1" ht="22.8" customHeight="1">
      <c r="A106" s="12"/>
      <c r="B106" s="191"/>
      <c r="C106" s="192"/>
      <c r="D106" s="193" t="s">
        <v>75</v>
      </c>
      <c r="E106" s="206" t="s">
        <v>170</v>
      </c>
      <c r="F106" s="206" t="s">
        <v>530</v>
      </c>
      <c r="G106" s="192"/>
      <c r="H106" s="192"/>
      <c r="I106" s="195"/>
      <c r="J106" s="195"/>
      <c r="K106" s="207">
        <f>BK106</f>
        <v>0</v>
      </c>
      <c r="L106" s="192"/>
      <c r="M106" s="197"/>
      <c r="N106" s="198"/>
      <c r="O106" s="199"/>
      <c r="P106" s="199"/>
      <c r="Q106" s="200">
        <f>SUM(Q107:Q121)</f>
        <v>0</v>
      </c>
      <c r="R106" s="200">
        <f>SUM(R107:R121)</f>
        <v>0</v>
      </c>
      <c r="S106" s="199"/>
      <c r="T106" s="201">
        <f>SUM(T107:T121)</f>
        <v>0</v>
      </c>
      <c r="U106" s="199"/>
      <c r="V106" s="201">
        <f>SUM(V107:V121)</f>
        <v>0.37338253999999998</v>
      </c>
      <c r="W106" s="199"/>
      <c r="X106" s="202">
        <f>SUM(X107:X121)</f>
        <v>0</v>
      </c>
      <c r="Y106" s="12"/>
      <c r="Z106" s="12"/>
      <c r="AA106" s="12"/>
      <c r="AB106" s="12"/>
      <c r="AC106" s="12"/>
      <c r="AD106" s="12"/>
      <c r="AE106" s="12"/>
      <c r="AR106" s="203" t="s">
        <v>84</v>
      </c>
      <c r="AT106" s="204" t="s">
        <v>75</v>
      </c>
      <c r="AU106" s="204" t="s">
        <v>84</v>
      </c>
      <c r="AY106" s="203" t="s">
        <v>147</v>
      </c>
      <c r="BK106" s="205">
        <f>SUM(BK107:BK121)</f>
        <v>0</v>
      </c>
    </row>
    <row r="107" s="2" customFormat="1" ht="24.15" customHeight="1">
      <c r="A107" s="39"/>
      <c r="B107" s="40"/>
      <c r="C107" s="208" t="s">
        <v>185</v>
      </c>
      <c r="D107" s="208" t="s">
        <v>149</v>
      </c>
      <c r="E107" s="209" t="s">
        <v>532</v>
      </c>
      <c r="F107" s="210" t="s">
        <v>533</v>
      </c>
      <c r="G107" s="211" t="s">
        <v>271</v>
      </c>
      <c r="H107" s="212">
        <v>0.128</v>
      </c>
      <c r="I107" s="213"/>
      <c r="J107" s="213"/>
      <c r="K107" s="214">
        <f>ROUND(P107*H107,2)</f>
        <v>0</v>
      </c>
      <c r="L107" s="210" t="s">
        <v>153</v>
      </c>
      <c r="M107" s="45"/>
      <c r="N107" s="215" t="s">
        <v>20</v>
      </c>
      <c r="O107" s="216" t="s">
        <v>45</v>
      </c>
      <c r="P107" s="217">
        <f>I107+J107</f>
        <v>0</v>
      </c>
      <c r="Q107" s="217">
        <f>ROUND(I107*H107,2)</f>
        <v>0</v>
      </c>
      <c r="R107" s="217">
        <f>ROUND(J107*H107,2)</f>
        <v>0</v>
      </c>
      <c r="S107" s="85"/>
      <c r="T107" s="218">
        <f>S107*H107</f>
        <v>0</v>
      </c>
      <c r="U107" s="218">
        <v>2.8332299999999999</v>
      </c>
      <c r="V107" s="218">
        <f>U107*H107</f>
        <v>0.36265343999999999</v>
      </c>
      <c r="W107" s="218">
        <v>0</v>
      </c>
      <c r="X107" s="219">
        <f>W107*H107</f>
        <v>0</v>
      </c>
      <c r="Y107" s="39"/>
      <c r="Z107" s="39"/>
      <c r="AA107" s="39"/>
      <c r="AB107" s="39"/>
      <c r="AC107" s="39"/>
      <c r="AD107" s="39"/>
      <c r="AE107" s="39"/>
      <c r="AR107" s="220" t="s">
        <v>154</v>
      </c>
      <c r="AT107" s="220" t="s">
        <v>149</v>
      </c>
      <c r="AU107" s="220" t="s">
        <v>86</v>
      </c>
      <c r="AY107" s="18" t="s">
        <v>147</v>
      </c>
      <c r="BE107" s="221">
        <f>IF(O107="základní",K107,0)</f>
        <v>0</v>
      </c>
      <c r="BF107" s="221">
        <f>IF(O107="snížená",K107,0)</f>
        <v>0</v>
      </c>
      <c r="BG107" s="221">
        <f>IF(O107="zákl. přenesená",K107,0)</f>
        <v>0</v>
      </c>
      <c r="BH107" s="221">
        <f>IF(O107="sníž. přenesená",K107,0)</f>
        <v>0</v>
      </c>
      <c r="BI107" s="221">
        <f>IF(O107="nulová",K107,0)</f>
        <v>0</v>
      </c>
      <c r="BJ107" s="18" t="s">
        <v>84</v>
      </c>
      <c r="BK107" s="221">
        <f>ROUND(P107*H107,2)</f>
        <v>0</v>
      </c>
      <c r="BL107" s="18" t="s">
        <v>154</v>
      </c>
      <c r="BM107" s="220" t="s">
        <v>715</v>
      </c>
    </row>
    <row r="108" s="2" customFormat="1">
      <c r="A108" s="39"/>
      <c r="B108" s="40"/>
      <c r="C108" s="41"/>
      <c r="D108" s="222" t="s">
        <v>156</v>
      </c>
      <c r="E108" s="41"/>
      <c r="F108" s="223" t="s">
        <v>535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86</v>
      </c>
    </row>
    <row r="109" s="2" customFormat="1">
      <c r="A109" s="39"/>
      <c r="B109" s="40"/>
      <c r="C109" s="41"/>
      <c r="D109" s="227" t="s">
        <v>158</v>
      </c>
      <c r="E109" s="41"/>
      <c r="F109" s="228" t="s">
        <v>536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158</v>
      </c>
      <c r="AU109" s="18" t="s">
        <v>86</v>
      </c>
    </row>
    <row r="110" s="13" customFormat="1">
      <c r="A110" s="13"/>
      <c r="B110" s="229"/>
      <c r="C110" s="230"/>
      <c r="D110" s="222" t="s">
        <v>160</v>
      </c>
      <c r="E110" s="231" t="s">
        <v>20</v>
      </c>
      <c r="F110" s="232" t="s">
        <v>716</v>
      </c>
      <c r="G110" s="230"/>
      <c r="H110" s="233">
        <v>0.128</v>
      </c>
      <c r="I110" s="234"/>
      <c r="J110" s="234"/>
      <c r="K110" s="230"/>
      <c r="L110" s="230"/>
      <c r="M110" s="235"/>
      <c r="N110" s="236"/>
      <c r="O110" s="237"/>
      <c r="P110" s="237"/>
      <c r="Q110" s="237"/>
      <c r="R110" s="237"/>
      <c r="S110" s="237"/>
      <c r="T110" s="237"/>
      <c r="U110" s="237"/>
      <c r="V110" s="237"/>
      <c r="W110" s="237"/>
      <c r="X110" s="238"/>
      <c r="Y110" s="13"/>
      <c r="Z110" s="13"/>
      <c r="AA110" s="13"/>
      <c r="AB110" s="13"/>
      <c r="AC110" s="13"/>
      <c r="AD110" s="13"/>
      <c r="AE110" s="13"/>
      <c r="AT110" s="239" t="s">
        <v>160</v>
      </c>
      <c r="AU110" s="239" t="s">
        <v>86</v>
      </c>
      <c r="AV110" s="13" t="s">
        <v>86</v>
      </c>
      <c r="AW110" s="13" t="s">
        <v>5</v>
      </c>
      <c r="AX110" s="13" t="s">
        <v>84</v>
      </c>
      <c r="AY110" s="239" t="s">
        <v>147</v>
      </c>
    </row>
    <row r="111" s="2" customFormat="1">
      <c r="A111" s="39"/>
      <c r="B111" s="40"/>
      <c r="C111" s="208" t="s">
        <v>191</v>
      </c>
      <c r="D111" s="208" t="s">
        <v>149</v>
      </c>
      <c r="E111" s="209" t="s">
        <v>538</v>
      </c>
      <c r="F111" s="210" t="s">
        <v>539</v>
      </c>
      <c r="G111" s="211" t="s">
        <v>173</v>
      </c>
      <c r="H111" s="212">
        <v>1</v>
      </c>
      <c r="I111" s="213"/>
      <c r="J111" s="213"/>
      <c r="K111" s="214">
        <f>ROUND(P111*H111,2)</f>
        <v>0</v>
      </c>
      <c r="L111" s="210" t="s">
        <v>153</v>
      </c>
      <c r="M111" s="45"/>
      <c r="N111" s="215" t="s">
        <v>20</v>
      </c>
      <c r="O111" s="216" t="s">
        <v>45</v>
      </c>
      <c r="P111" s="217">
        <f>I111+J111</f>
        <v>0</v>
      </c>
      <c r="Q111" s="217">
        <f>ROUND(I111*H111,2)</f>
        <v>0</v>
      </c>
      <c r="R111" s="217">
        <f>ROUND(J111*H111,2)</f>
        <v>0</v>
      </c>
      <c r="S111" s="85"/>
      <c r="T111" s="218">
        <f>S111*H111</f>
        <v>0</v>
      </c>
      <c r="U111" s="218">
        <v>0.0086499999999999997</v>
      </c>
      <c r="V111" s="218">
        <f>U111*H111</f>
        <v>0.0086499999999999997</v>
      </c>
      <c r="W111" s="218">
        <v>0</v>
      </c>
      <c r="X111" s="219">
        <f>W111*H111</f>
        <v>0</v>
      </c>
      <c r="Y111" s="39"/>
      <c r="Z111" s="39"/>
      <c r="AA111" s="39"/>
      <c r="AB111" s="39"/>
      <c r="AC111" s="39"/>
      <c r="AD111" s="39"/>
      <c r="AE111" s="39"/>
      <c r="AR111" s="220" t="s">
        <v>154</v>
      </c>
      <c r="AT111" s="220" t="s">
        <v>149</v>
      </c>
      <c r="AU111" s="220" t="s">
        <v>86</v>
      </c>
      <c r="AY111" s="18" t="s">
        <v>147</v>
      </c>
      <c r="BE111" s="221">
        <f>IF(O111="základní",K111,0)</f>
        <v>0</v>
      </c>
      <c r="BF111" s="221">
        <f>IF(O111="snížená",K111,0)</f>
        <v>0</v>
      </c>
      <c r="BG111" s="221">
        <f>IF(O111="zákl. přenesená",K111,0)</f>
        <v>0</v>
      </c>
      <c r="BH111" s="221">
        <f>IF(O111="sníž. přenesená",K111,0)</f>
        <v>0</v>
      </c>
      <c r="BI111" s="221">
        <f>IF(O111="nulová",K111,0)</f>
        <v>0</v>
      </c>
      <c r="BJ111" s="18" t="s">
        <v>84</v>
      </c>
      <c r="BK111" s="221">
        <f>ROUND(P111*H111,2)</f>
        <v>0</v>
      </c>
      <c r="BL111" s="18" t="s">
        <v>154</v>
      </c>
      <c r="BM111" s="220" t="s">
        <v>717</v>
      </c>
    </row>
    <row r="112" s="2" customFormat="1">
      <c r="A112" s="39"/>
      <c r="B112" s="40"/>
      <c r="C112" s="41"/>
      <c r="D112" s="222" t="s">
        <v>156</v>
      </c>
      <c r="E112" s="41"/>
      <c r="F112" s="223" t="s">
        <v>541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156</v>
      </c>
      <c r="AU112" s="18" t="s">
        <v>86</v>
      </c>
    </row>
    <row r="113" s="2" customFormat="1">
      <c r="A113" s="39"/>
      <c r="B113" s="40"/>
      <c r="C113" s="41"/>
      <c r="D113" s="227" t="s">
        <v>158</v>
      </c>
      <c r="E113" s="41"/>
      <c r="F113" s="228" t="s">
        <v>542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86</v>
      </c>
    </row>
    <row r="114" s="13" customFormat="1">
      <c r="A114" s="13"/>
      <c r="B114" s="229"/>
      <c r="C114" s="230"/>
      <c r="D114" s="222" t="s">
        <v>160</v>
      </c>
      <c r="E114" s="231" t="s">
        <v>20</v>
      </c>
      <c r="F114" s="232" t="s">
        <v>718</v>
      </c>
      <c r="G114" s="230"/>
      <c r="H114" s="233">
        <v>1</v>
      </c>
      <c r="I114" s="234"/>
      <c r="J114" s="234"/>
      <c r="K114" s="230"/>
      <c r="L114" s="230"/>
      <c r="M114" s="235"/>
      <c r="N114" s="236"/>
      <c r="O114" s="237"/>
      <c r="P114" s="237"/>
      <c r="Q114" s="237"/>
      <c r="R114" s="237"/>
      <c r="S114" s="237"/>
      <c r="T114" s="237"/>
      <c r="U114" s="237"/>
      <c r="V114" s="237"/>
      <c r="W114" s="237"/>
      <c r="X114" s="238"/>
      <c r="Y114" s="13"/>
      <c r="Z114" s="13"/>
      <c r="AA114" s="13"/>
      <c r="AB114" s="13"/>
      <c r="AC114" s="13"/>
      <c r="AD114" s="13"/>
      <c r="AE114" s="13"/>
      <c r="AT114" s="239" t="s">
        <v>160</v>
      </c>
      <c r="AU114" s="239" t="s">
        <v>86</v>
      </c>
      <c r="AV114" s="13" t="s">
        <v>86</v>
      </c>
      <c r="AW114" s="13" t="s">
        <v>5</v>
      </c>
      <c r="AX114" s="13" t="s">
        <v>84</v>
      </c>
      <c r="AY114" s="239" t="s">
        <v>147</v>
      </c>
    </row>
    <row r="115" s="2" customFormat="1">
      <c r="A115" s="39"/>
      <c r="B115" s="40"/>
      <c r="C115" s="208" t="s">
        <v>197</v>
      </c>
      <c r="D115" s="208" t="s">
        <v>149</v>
      </c>
      <c r="E115" s="209" t="s">
        <v>544</v>
      </c>
      <c r="F115" s="210" t="s">
        <v>545</v>
      </c>
      <c r="G115" s="211" t="s">
        <v>173</v>
      </c>
      <c r="H115" s="212">
        <v>1</v>
      </c>
      <c r="I115" s="213"/>
      <c r="J115" s="213"/>
      <c r="K115" s="214">
        <f>ROUND(P115*H115,2)</f>
        <v>0</v>
      </c>
      <c r="L115" s="210" t="s">
        <v>153</v>
      </c>
      <c r="M115" s="45"/>
      <c r="N115" s="215" t="s">
        <v>20</v>
      </c>
      <c r="O115" s="216" t="s">
        <v>45</v>
      </c>
      <c r="P115" s="217">
        <f>I115+J115</f>
        <v>0</v>
      </c>
      <c r="Q115" s="217">
        <f>ROUND(I115*H115,2)</f>
        <v>0</v>
      </c>
      <c r="R115" s="217">
        <f>ROUND(J115*H115,2)</f>
        <v>0</v>
      </c>
      <c r="S115" s="85"/>
      <c r="T115" s="218">
        <f>S115*H115</f>
        <v>0</v>
      </c>
      <c r="U115" s="218">
        <v>0</v>
      </c>
      <c r="V115" s="218">
        <f>U115*H115</f>
        <v>0</v>
      </c>
      <c r="W115" s="218">
        <v>0</v>
      </c>
      <c r="X115" s="219">
        <f>W115*H115</f>
        <v>0</v>
      </c>
      <c r="Y115" s="39"/>
      <c r="Z115" s="39"/>
      <c r="AA115" s="39"/>
      <c r="AB115" s="39"/>
      <c r="AC115" s="39"/>
      <c r="AD115" s="39"/>
      <c r="AE115" s="39"/>
      <c r="AR115" s="220" t="s">
        <v>154</v>
      </c>
      <c r="AT115" s="220" t="s">
        <v>149</v>
      </c>
      <c r="AU115" s="220" t="s">
        <v>86</v>
      </c>
      <c r="AY115" s="18" t="s">
        <v>147</v>
      </c>
      <c r="BE115" s="221">
        <f>IF(O115="základní",K115,0)</f>
        <v>0</v>
      </c>
      <c r="BF115" s="221">
        <f>IF(O115="snížená",K115,0)</f>
        <v>0</v>
      </c>
      <c r="BG115" s="221">
        <f>IF(O115="zákl. přenesená",K115,0)</f>
        <v>0</v>
      </c>
      <c r="BH115" s="221">
        <f>IF(O115="sníž. přenesená",K115,0)</f>
        <v>0</v>
      </c>
      <c r="BI115" s="221">
        <f>IF(O115="nulová",K115,0)</f>
        <v>0</v>
      </c>
      <c r="BJ115" s="18" t="s">
        <v>84</v>
      </c>
      <c r="BK115" s="221">
        <f>ROUND(P115*H115,2)</f>
        <v>0</v>
      </c>
      <c r="BL115" s="18" t="s">
        <v>154</v>
      </c>
      <c r="BM115" s="220" t="s">
        <v>719</v>
      </c>
    </row>
    <row r="116" s="2" customFormat="1">
      <c r="A116" s="39"/>
      <c r="B116" s="40"/>
      <c r="C116" s="41"/>
      <c r="D116" s="222" t="s">
        <v>156</v>
      </c>
      <c r="E116" s="41"/>
      <c r="F116" s="223" t="s">
        <v>547</v>
      </c>
      <c r="G116" s="41"/>
      <c r="H116" s="41"/>
      <c r="I116" s="224"/>
      <c r="J116" s="224"/>
      <c r="K116" s="41"/>
      <c r="L116" s="41"/>
      <c r="M116" s="45"/>
      <c r="N116" s="225"/>
      <c r="O116" s="226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86</v>
      </c>
    </row>
    <row r="117" s="2" customFormat="1">
      <c r="A117" s="39"/>
      <c r="B117" s="40"/>
      <c r="C117" s="41"/>
      <c r="D117" s="227" t="s">
        <v>158</v>
      </c>
      <c r="E117" s="41"/>
      <c r="F117" s="228" t="s">
        <v>548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158</v>
      </c>
      <c r="AU117" s="18" t="s">
        <v>86</v>
      </c>
    </row>
    <row r="118" s="2" customFormat="1" ht="24.15" customHeight="1">
      <c r="A118" s="39"/>
      <c r="B118" s="40"/>
      <c r="C118" s="208" t="s">
        <v>203</v>
      </c>
      <c r="D118" s="208" t="s">
        <v>149</v>
      </c>
      <c r="E118" s="209" t="s">
        <v>720</v>
      </c>
      <c r="F118" s="210" t="s">
        <v>721</v>
      </c>
      <c r="G118" s="211" t="s">
        <v>424</v>
      </c>
      <c r="H118" s="212">
        <v>0.002</v>
      </c>
      <c r="I118" s="213"/>
      <c r="J118" s="213"/>
      <c r="K118" s="214">
        <f>ROUND(P118*H118,2)</f>
        <v>0</v>
      </c>
      <c r="L118" s="210" t="s">
        <v>153</v>
      </c>
      <c r="M118" s="45"/>
      <c r="N118" s="215" t="s">
        <v>20</v>
      </c>
      <c r="O118" s="216" t="s">
        <v>45</v>
      </c>
      <c r="P118" s="217">
        <f>I118+J118</f>
        <v>0</v>
      </c>
      <c r="Q118" s="217">
        <f>ROUND(I118*H118,2)</f>
        <v>0</v>
      </c>
      <c r="R118" s="217">
        <f>ROUND(J118*H118,2)</f>
        <v>0</v>
      </c>
      <c r="S118" s="85"/>
      <c r="T118" s="218">
        <f>S118*H118</f>
        <v>0</v>
      </c>
      <c r="U118" s="218">
        <v>1.03955</v>
      </c>
      <c r="V118" s="218">
        <f>U118*H118</f>
        <v>0.0020791</v>
      </c>
      <c r="W118" s="218">
        <v>0</v>
      </c>
      <c r="X118" s="219">
        <f>W118*H118</f>
        <v>0</v>
      </c>
      <c r="Y118" s="39"/>
      <c r="Z118" s="39"/>
      <c r="AA118" s="39"/>
      <c r="AB118" s="39"/>
      <c r="AC118" s="39"/>
      <c r="AD118" s="39"/>
      <c r="AE118" s="39"/>
      <c r="AR118" s="220" t="s">
        <v>154</v>
      </c>
      <c r="AT118" s="220" t="s">
        <v>149</v>
      </c>
      <c r="AU118" s="220" t="s">
        <v>86</v>
      </c>
      <c r="AY118" s="18" t="s">
        <v>147</v>
      </c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18" t="s">
        <v>84</v>
      </c>
      <c r="BK118" s="221">
        <f>ROUND(P118*H118,2)</f>
        <v>0</v>
      </c>
      <c r="BL118" s="18" t="s">
        <v>154</v>
      </c>
      <c r="BM118" s="220" t="s">
        <v>722</v>
      </c>
    </row>
    <row r="119" s="2" customFormat="1">
      <c r="A119" s="39"/>
      <c r="B119" s="40"/>
      <c r="C119" s="41"/>
      <c r="D119" s="222" t="s">
        <v>156</v>
      </c>
      <c r="E119" s="41"/>
      <c r="F119" s="223" t="s">
        <v>723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86</v>
      </c>
    </row>
    <row r="120" s="2" customFormat="1">
      <c r="A120" s="39"/>
      <c r="B120" s="40"/>
      <c r="C120" s="41"/>
      <c r="D120" s="227" t="s">
        <v>158</v>
      </c>
      <c r="E120" s="41"/>
      <c r="F120" s="228" t="s">
        <v>724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158</v>
      </c>
      <c r="AU120" s="18" t="s">
        <v>86</v>
      </c>
    </row>
    <row r="121" s="13" customFormat="1">
      <c r="A121" s="13"/>
      <c r="B121" s="229"/>
      <c r="C121" s="230"/>
      <c r="D121" s="222" t="s">
        <v>160</v>
      </c>
      <c r="E121" s="231" t="s">
        <v>20</v>
      </c>
      <c r="F121" s="232" t="s">
        <v>725</v>
      </c>
      <c r="G121" s="230"/>
      <c r="H121" s="233">
        <v>0.002</v>
      </c>
      <c r="I121" s="234"/>
      <c r="J121" s="234"/>
      <c r="K121" s="230"/>
      <c r="L121" s="230"/>
      <c r="M121" s="235"/>
      <c r="N121" s="236"/>
      <c r="O121" s="237"/>
      <c r="P121" s="237"/>
      <c r="Q121" s="237"/>
      <c r="R121" s="237"/>
      <c r="S121" s="237"/>
      <c r="T121" s="237"/>
      <c r="U121" s="237"/>
      <c r="V121" s="237"/>
      <c r="W121" s="237"/>
      <c r="X121" s="238"/>
      <c r="Y121" s="13"/>
      <c r="Z121" s="13"/>
      <c r="AA121" s="13"/>
      <c r="AB121" s="13"/>
      <c r="AC121" s="13"/>
      <c r="AD121" s="13"/>
      <c r="AE121" s="13"/>
      <c r="AT121" s="239" t="s">
        <v>160</v>
      </c>
      <c r="AU121" s="239" t="s">
        <v>86</v>
      </c>
      <c r="AV121" s="13" t="s">
        <v>86</v>
      </c>
      <c r="AW121" s="13" t="s">
        <v>5</v>
      </c>
      <c r="AX121" s="13" t="s">
        <v>84</v>
      </c>
      <c r="AY121" s="239" t="s">
        <v>147</v>
      </c>
    </row>
    <row r="122" s="12" customFormat="1" ht="22.8" customHeight="1">
      <c r="A122" s="12"/>
      <c r="B122" s="191"/>
      <c r="C122" s="192"/>
      <c r="D122" s="193" t="s">
        <v>75</v>
      </c>
      <c r="E122" s="206" t="s">
        <v>154</v>
      </c>
      <c r="F122" s="206" t="s">
        <v>549</v>
      </c>
      <c r="G122" s="192"/>
      <c r="H122" s="192"/>
      <c r="I122" s="195"/>
      <c r="J122" s="195"/>
      <c r="K122" s="207">
        <f>BK122</f>
        <v>0</v>
      </c>
      <c r="L122" s="192"/>
      <c r="M122" s="197"/>
      <c r="N122" s="198"/>
      <c r="O122" s="199"/>
      <c r="P122" s="199"/>
      <c r="Q122" s="200">
        <f>SUM(Q123:Q139)</f>
        <v>0</v>
      </c>
      <c r="R122" s="200">
        <f>SUM(R123:R139)</f>
        <v>0</v>
      </c>
      <c r="S122" s="199"/>
      <c r="T122" s="201">
        <f>SUM(T123:T139)</f>
        <v>0</v>
      </c>
      <c r="U122" s="199"/>
      <c r="V122" s="201">
        <f>SUM(V123:V139)</f>
        <v>309.359036</v>
      </c>
      <c r="W122" s="199"/>
      <c r="X122" s="202">
        <f>SUM(X123:X139)</f>
        <v>0</v>
      </c>
      <c r="Y122" s="12"/>
      <c r="Z122" s="12"/>
      <c r="AA122" s="12"/>
      <c r="AB122" s="12"/>
      <c r="AC122" s="12"/>
      <c r="AD122" s="12"/>
      <c r="AE122" s="12"/>
      <c r="AR122" s="203" t="s">
        <v>84</v>
      </c>
      <c r="AT122" s="204" t="s">
        <v>75</v>
      </c>
      <c r="AU122" s="204" t="s">
        <v>84</v>
      </c>
      <c r="AY122" s="203" t="s">
        <v>147</v>
      </c>
      <c r="BK122" s="205">
        <f>SUM(BK123:BK139)</f>
        <v>0</v>
      </c>
    </row>
    <row r="123" s="2" customFormat="1" ht="33" customHeight="1">
      <c r="A123" s="39"/>
      <c r="B123" s="40"/>
      <c r="C123" s="208" t="s">
        <v>210</v>
      </c>
      <c r="D123" s="208" t="s">
        <v>149</v>
      </c>
      <c r="E123" s="209" t="s">
        <v>644</v>
      </c>
      <c r="F123" s="210" t="s">
        <v>645</v>
      </c>
      <c r="G123" s="211" t="s">
        <v>173</v>
      </c>
      <c r="H123" s="212">
        <v>56</v>
      </c>
      <c r="I123" s="213"/>
      <c r="J123" s="213"/>
      <c r="K123" s="214">
        <f>ROUND(P123*H123,2)</f>
        <v>0</v>
      </c>
      <c r="L123" s="210" t="s">
        <v>153</v>
      </c>
      <c r="M123" s="45"/>
      <c r="N123" s="215" t="s">
        <v>20</v>
      </c>
      <c r="O123" s="216" t="s">
        <v>45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85"/>
      <c r="T123" s="218">
        <f>S123*H123</f>
        <v>0</v>
      </c>
      <c r="U123" s="218">
        <v>0.001</v>
      </c>
      <c r="V123" s="218">
        <f>U123*H123</f>
        <v>0.056000000000000001</v>
      </c>
      <c r="W123" s="218">
        <v>0</v>
      </c>
      <c r="X123" s="219">
        <f>W123*H123</f>
        <v>0</v>
      </c>
      <c r="Y123" s="39"/>
      <c r="Z123" s="39"/>
      <c r="AA123" s="39"/>
      <c r="AB123" s="39"/>
      <c r="AC123" s="39"/>
      <c r="AD123" s="39"/>
      <c r="AE123" s="39"/>
      <c r="AR123" s="220" t="s">
        <v>154</v>
      </c>
      <c r="AT123" s="220" t="s">
        <v>149</v>
      </c>
      <c r="AU123" s="220" t="s">
        <v>86</v>
      </c>
      <c r="AY123" s="18" t="s">
        <v>147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8" t="s">
        <v>84</v>
      </c>
      <c r="BK123" s="221">
        <f>ROUND(P123*H123,2)</f>
        <v>0</v>
      </c>
      <c r="BL123" s="18" t="s">
        <v>154</v>
      </c>
      <c r="BM123" s="220" t="s">
        <v>726</v>
      </c>
    </row>
    <row r="124" s="2" customFormat="1">
      <c r="A124" s="39"/>
      <c r="B124" s="40"/>
      <c r="C124" s="41"/>
      <c r="D124" s="222" t="s">
        <v>156</v>
      </c>
      <c r="E124" s="41"/>
      <c r="F124" s="223" t="s">
        <v>647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156</v>
      </c>
      <c r="AU124" s="18" t="s">
        <v>86</v>
      </c>
    </row>
    <row r="125" s="2" customFormat="1">
      <c r="A125" s="39"/>
      <c r="B125" s="40"/>
      <c r="C125" s="41"/>
      <c r="D125" s="227" t="s">
        <v>158</v>
      </c>
      <c r="E125" s="41"/>
      <c r="F125" s="228" t="s">
        <v>648</v>
      </c>
      <c r="G125" s="41"/>
      <c r="H125" s="41"/>
      <c r="I125" s="224"/>
      <c r="J125" s="224"/>
      <c r="K125" s="41"/>
      <c r="L125" s="41"/>
      <c r="M125" s="45"/>
      <c r="N125" s="225"/>
      <c r="O125" s="226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86</v>
      </c>
    </row>
    <row r="126" s="2" customFormat="1">
      <c r="A126" s="39"/>
      <c r="B126" s="40"/>
      <c r="C126" s="41"/>
      <c r="D126" s="222" t="s">
        <v>183</v>
      </c>
      <c r="E126" s="41"/>
      <c r="F126" s="251" t="s">
        <v>649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183</v>
      </c>
      <c r="AU126" s="18" t="s">
        <v>86</v>
      </c>
    </row>
    <row r="127" s="13" customFormat="1">
      <c r="A127" s="13"/>
      <c r="B127" s="229"/>
      <c r="C127" s="230"/>
      <c r="D127" s="222" t="s">
        <v>160</v>
      </c>
      <c r="E127" s="231" t="s">
        <v>20</v>
      </c>
      <c r="F127" s="232" t="s">
        <v>727</v>
      </c>
      <c r="G127" s="230"/>
      <c r="H127" s="233">
        <v>56</v>
      </c>
      <c r="I127" s="234"/>
      <c r="J127" s="234"/>
      <c r="K127" s="230"/>
      <c r="L127" s="230"/>
      <c r="M127" s="235"/>
      <c r="N127" s="236"/>
      <c r="O127" s="237"/>
      <c r="P127" s="237"/>
      <c r="Q127" s="237"/>
      <c r="R127" s="237"/>
      <c r="S127" s="237"/>
      <c r="T127" s="237"/>
      <c r="U127" s="237"/>
      <c r="V127" s="237"/>
      <c r="W127" s="237"/>
      <c r="X127" s="238"/>
      <c r="Y127" s="13"/>
      <c r="Z127" s="13"/>
      <c r="AA127" s="13"/>
      <c r="AB127" s="13"/>
      <c r="AC127" s="13"/>
      <c r="AD127" s="13"/>
      <c r="AE127" s="13"/>
      <c r="AT127" s="239" t="s">
        <v>160</v>
      </c>
      <c r="AU127" s="239" t="s">
        <v>86</v>
      </c>
      <c r="AV127" s="13" t="s">
        <v>86</v>
      </c>
      <c r="AW127" s="13" t="s">
        <v>5</v>
      </c>
      <c r="AX127" s="13" t="s">
        <v>84</v>
      </c>
      <c r="AY127" s="239" t="s">
        <v>147</v>
      </c>
    </row>
    <row r="128" s="2" customFormat="1" ht="24.15" customHeight="1">
      <c r="A128" s="39"/>
      <c r="B128" s="40"/>
      <c r="C128" s="208" t="s">
        <v>216</v>
      </c>
      <c r="D128" s="208" t="s">
        <v>149</v>
      </c>
      <c r="E128" s="209" t="s">
        <v>690</v>
      </c>
      <c r="F128" s="210" t="s">
        <v>517</v>
      </c>
      <c r="G128" s="211" t="s">
        <v>271</v>
      </c>
      <c r="H128" s="212">
        <v>32.399999999999999</v>
      </c>
      <c r="I128" s="213"/>
      <c r="J128" s="213"/>
      <c r="K128" s="214">
        <f>ROUND(P128*H128,2)</f>
        <v>0</v>
      </c>
      <c r="L128" s="210" t="s">
        <v>153</v>
      </c>
      <c r="M128" s="45"/>
      <c r="N128" s="215" t="s">
        <v>20</v>
      </c>
      <c r="O128" s="216" t="s">
        <v>45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85"/>
      <c r="T128" s="218">
        <f>S128*H128</f>
        <v>0</v>
      </c>
      <c r="U128" s="218">
        <v>2.4327899999999998</v>
      </c>
      <c r="V128" s="218">
        <f>U128*H128</f>
        <v>78.822395999999983</v>
      </c>
      <c r="W128" s="218">
        <v>0</v>
      </c>
      <c r="X128" s="219">
        <f>W128*H128</f>
        <v>0</v>
      </c>
      <c r="Y128" s="39"/>
      <c r="Z128" s="39"/>
      <c r="AA128" s="39"/>
      <c r="AB128" s="39"/>
      <c r="AC128" s="39"/>
      <c r="AD128" s="39"/>
      <c r="AE128" s="39"/>
      <c r="AR128" s="220" t="s">
        <v>154</v>
      </c>
      <c r="AT128" s="220" t="s">
        <v>149</v>
      </c>
      <c r="AU128" s="220" t="s">
        <v>86</v>
      </c>
      <c r="AY128" s="18" t="s">
        <v>147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8" t="s">
        <v>84</v>
      </c>
      <c r="BK128" s="221">
        <f>ROUND(P128*H128,2)</f>
        <v>0</v>
      </c>
      <c r="BL128" s="18" t="s">
        <v>154</v>
      </c>
      <c r="BM128" s="220" t="s">
        <v>728</v>
      </c>
    </row>
    <row r="129" s="2" customFormat="1">
      <c r="A129" s="39"/>
      <c r="B129" s="40"/>
      <c r="C129" s="41"/>
      <c r="D129" s="222" t="s">
        <v>156</v>
      </c>
      <c r="E129" s="41"/>
      <c r="F129" s="223" t="s">
        <v>519</v>
      </c>
      <c r="G129" s="41"/>
      <c r="H129" s="41"/>
      <c r="I129" s="224"/>
      <c r="J129" s="224"/>
      <c r="K129" s="41"/>
      <c r="L129" s="41"/>
      <c r="M129" s="4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86</v>
      </c>
    </row>
    <row r="130" s="2" customFormat="1">
      <c r="A130" s="39"/>
      <c r="B130" s="40"/>
      <c r="C130" s="41"/>
      <c r="D130" s="227" t="s">
        <v>158</v>
      </c>
      <c r="E130" s="41"/>
      <c r="F130" s="228" t="s">
        <v>692</v>
      </c>
      <c r="G130" s="41"/>
      <c r="H130" s="41"/>
      <c r="I130" s="224"/>
      <c r="J130" s="224"/>
      <c r="K130" s="41"/>
      <c r="L130" s="41"/>
      <c r="M130" s="45"/>
      <c r="N130" s="225"/>
      <c r="O130" s="22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86</v>
      </c>
    </row>
    <row r="131" s="13" customFormat="1">
      <c r="A131" s="13"/>
      <c r="B131" s="229"/>
      <c r="C131" s="230"/>
      <c r="D131" s="222" t="s">
        <v>160</v>
      </c>
      <c r="E131" s="231" t="s">
        <v>20</v>
      </c>
      <c r="F131" s="232" t="s">
        <v>729</v>
      </c>
      <c r="G131" s="230"/>
      <c r="H131" s="233">
        <v>32.399999999999999</v>
      </c>
      <c r="I131" s="234"/>
      <c r="J131" s="234"/>
      <c r="K131" s="230"/>
      <c r="L131" s="230"/>
      <c r="M131" s="235"/>
      <c r="N131" s="236"/>
      <c r="O131" s="237"/>
      <c r="P131" s="237"/>
      <c r="Q131" s="237"/>
      <c r="R131" s="237"/>
      <c r="S131" s="237"/>
      <c r="T131" s="237"/>
      <c r="U131" s="237"/>
      <c r="V131" s="237"/>
      <c r="W131" s="237"/>
      <c r="X131" s="238"/>
      <c r="Y131" s="13"/>
      <c r="Z131" s="13"/>
      <c r="AA131" s="13"/>
      <c r="AB131" s="13"/>
      <c r="AC131" s="13"/>
      <c r="AD131" s="13"/>
      <c r="AE131" s="13"/>
      <c r="AT131" s="239" t="s">
        <v>160</v>
      </c>
      <c r="AU131" s="239" t="s">
        <v>86</v>
      </c>
      <c r="AV131" s="13" t="s">
        <v>86</v>
      </c>
      <c r="AW131" s="13" t="s">
        <v>5</v>
      </c>
      <c r="AX131" s="13" t="s">
        <v>84</v>
      </c>
      <c r="AY131" s="239" t="s">
        <v>147</v>
      </c>
    </row>
    <row r="132" s="2" customFormat="1" ht="24.15" customHeight="1">
      <c r="A132" s="39"/>
      <c r="B132" s="40"/>
      <c r="C132" s="208" t="s">
        <v>222</v>
      </c>
      <c r="D132" s="208" t="s">
        <v>149</v>
      </c>
      <c r="E132" s="209" t="s">
        <v>653</v>
      </c>
      <c r="F132" s="210" t="s">
        <v>654</v>
      </c>
      <c r="G132" s="211" t="s">
        <v>271</v>
      </c>
      <c r="H132" s="212">
        <v>108</v>
      </c>
      <c r="I132" s="213"/>
      <c r="J132" s="213"/>
      <c r="K132" s="214">
        <f>ROUND(P132*H132,2)</f>
        <v>0</v>
      </c>
      <c r="L132" s="210" t="s">
        <v>153</v>
      </c>
      <c r="M132" s="45"/>
      <c r="N132" s="215" t="s">
        <v>20</v>
      </c>
      <c r="O132" s="216" t="s">
        <v>45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85"/>
      <c r="T132" s="218">
        <f>S132*H132</f>
        <v>0</v>
      </c>
      <c r="U132" s="218">
        <v>2.13408</v>
      </c>
      <c r="V132" s="218">
        <f>U132*H132</f>
        <v>230.48063999999999</v>
      </c>
      <c r="W132" s="218">
        <v>0</v>
      </c>
      <c r="X132" s="219">
        <f>W132*H132</f>
        <v>0</v>
      </c>
      <c r="Y132" s="39"/>
      <c r="Z132" s="39"/>
      <c r="AA132" s="39"/>
      <c r="AB132" s="39"/>
      <c r="AC132" s="39"/>
      <c r="AD132" s="39"/>
      <c r="AE132" s="39"/>
      <c r="AR132" s="220" t="s">
        <v>154</v>
      </c>
      <c r="AT132" s="220" t="s">
        <v>149</v>
      </c>
      <c r="AU132" s="220" t="s">
        <v>86</v>
      </c>
      <c r="AY132" s="18" t="s">
        <v>147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8" t="s">
        <v>84</v>
      </c>
      <c r="BK132" s="221">
        <f>ROUND(P132*H132,2)</f>
        <v>0</v>
      </c>
      <c r="BL132" s="18" t="s">
        <v>154</v>
      </c>
      <c r="BM132" s="220" t="s">
        <v>730</v>
      </c>
    </row>
    <row r="133" s="2" customFormat="1">
      <c r="A133" s="39"/>
      <c r="B133" s="40"/>
      <c r="C133" s="41"/>
      <c r="D133" s="222" t="s">
        <v>156</v>
      </c>
      <c r="E133" s="41"/>
      <c r="F133" s="223" t="s">
        <v>656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86</v>
      </c>
    </row>
    <row r="134" s="2" customFormat="1">
      <c r="A134" s="39"/>
      <c r="B134" s="40"/>
      <c r="C134" s="41"/>
      <c r="D134" s="227" t="s">
        <v>158</v>
      </c>
      <c r="E134" s="41"/>
      <c r="F134" s="228" t="s">
        <v>657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86</v>
      </c>
    </row>
    <row r="135" s="13" customFormat="1">
      <c r="A135" s="13"/>
      <c r="B135" s="229"/>
      <c r="C135" s="230"/>
      <c r="D135" s="222" t="s">
        <v>160</v>
      </c>
      <c r="E135" s="231" t="s">
        <v>20</v>
      </c>
      <c r="F135" s="232" t="s">
        <v>731</v>
      </c>
      <c r="G135" s="230"/>
      <c r="H135" s="233">
        <v>108</v>
      </c>
      <c r="I135" s="234"/>
      <c r="J135" s="234"/>
      <c r="K135" s="230"/>
      <c r="L135" s="230"/>
      <c r="M135" s="235"/>
      <c r="N135" s="236"/>
      <c r="O135" s="237"/>
      <c r="P135" s="237"/>
      <c r="Q135" s="237"/>
      <c r="R135" s="237"/>
      <c r="S135" s="237"/>
      <c r="T135" s="237"/>
      <c r="U135" s="237"/>
      <c r="V135" s="237"/>
      <c r="W135" s="237"/>
      <c r="X135" s="238"/>
      <c r="Y135" s="13"/>
      <c r="Z135" s="13"/>
      <c r="AA135" s="13"/>
      <c r="AB135" s="13"/>
      <c r="AC135" s="13"/>
      <c r="AD135" s="13"/>
      <c r="AE135" s="13"/>
      <c r="AT135" s="239" t="s">
        <v>160</v>
      </c>
      <c r="AU135" s="239" t="s">
        <v>86</v>
      </c>
      <c r="AV135" s="13" t="s">
        <v>86</v>
      </c>
      <c r="AW135" s="13" t="s">
        <v>5</v>
      </c>
      <c r="AX135" s="13" t="s">
        <v>84</v>
      </c>
      <c r="AY135" s="239" t="s">
        <v>147</v>
      </c>
    </row>
    <row r="136" s="2" customFormat="1" ht="24.15" customHeight="1">
      <c r="A136" s="39"/>
      <c r="B136" s="40"/>
      <c r="C136" s="208" t="s">
        <v>9</v>
      </c>
      <c r="D136" s="208" t="s">
        <v>149</v>
      </c>
      <c r="E136" s="209" t="s">
        <v>659</v>
      </c>
      <c r="F136" s="210" t="s">
        <v>660</v>
      </c>
      <c r="G136" s="211" t="s">
        <v>173</v>
      </c>
      <c r="H136" s="212">
        <v>90</v>
      </c>
      <c r="I136" s="213"/>
      <c r="J136" s="213"/>
      <c r="K136" s="214">
        <f>ROUND(P136*H136,2)</f>
        <v>0</v>
      </c>
      <c r="L136" s="210" t="s">
        <v>153</v>
      </c>
      <c r="M136" s="45"/>
      <c r="N136" s="215" t="s">
        <v>20</v>
      </c>
      <c r="O136" s="216" t="s">
        <v>45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85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9">
        <f>W136*H136</f>
        <v>0</v>
      </c>
      <c r="Y136" s="39"/>
      <c r="Z136" s="39"/>
      <c r="AA136" s="39"/>
      <c r="AB136" s="39"/>
      <c r="AC136" s="39"/>
      <c r="AD136" s="39"/>
      <c r="AE136" s="39"/>
      <c r="AR136" s="220" t="s">
        <v>154</v>
      </c>
      <c r="AT136" s="220" t="s">
        <v>149</v>
      </c>
      <c r="AU136" s="220" t="s">
        <v>86</v>
      </c>
      <c r="AY136" s="18" t="s">
        <v>147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8" t="s">
        <v>84</v>
      </c>
      <c r="BK136" s="221">
        <f>ROUND(P136*H136,2)</f>
        <v>0</v>
      </c>
      <c r="BL136" s="18" t="s">
        <v>154</v>
      </c>
      <c r="BM136" s="220" t="s">
        <v>732</v>
      </c>
    </row>
    <row r="137" s="2" customFormat="1">
      <c r="A137" s="39"/>
      <c r="B137" s="40"/>
      <c r="C137" s="41"/>
      <c r="D137" s="222" t="s">
        <v>156</v>
      </c>
      <c r="E137" s="41"/>
      <c r="F137" s="223" t="s">
        <v>662</v>
      </c>
      <c r="G137" s="41"/>
      <c r="H137" s="41"/>
      <c r="I137" s="224"/>
      <c r="J137" s="224"/>
      <c r="K137" s="41"/>
      <c r="L137" s="41"/>
      <c r="M137" s="45"/>
      <c r="N137" s="225"/>
      <c r="O137" s="226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86</v>
      </c>
    </row>
    <row r="138" s="2" customFormat="1">
      <c r="A138" s="39"/>
      <c r="B138" s="40"/>
      <c r="C138" s="41"/>
      <c r="D138" s="227" t="s">
        <v>158</v>
      </c>
      <c r="E138" s="41"/>
      <c r="F138" s="228" t="s">
        <v>663</v>
      </c>
      <c r="G138" s="41"/>
      <c r="H138" s="41"/>
      <c r="I138" s="224"/>
      <c r="J138" s="224"/>
      <c r="K138" s="41"/>
      <c r="L138" s="41"/>
      <c r="M138" s="45"/>
      <c r="N138" s="225"/>
      <c r="O138" s="226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86</v>
      </c>
    </row>
    <row r="139" s="13" customFormat="1">
      <c r="A139" s="13"/>
      <c r="B139" s="229"/>
      <c r="C139" s="230"/>
      <c r="D139" s="222" t="s">
        <v>160</v>
      </c>
      <c r="E139" s="231" t="s">
        <v>20</v>
      </c>
      <c r="F139" s="232" t="s">
        <v>733</v>
      </c>
      <c r="G139" s="230"/>
      <c r="H139" s="233">
        <v>90</v>
      </c>
      <c r="I139" s="234"/>
      <c r="J139" s="234"/>
      <c r="K139" s="230"/>
      <c r="L139" s="230"/>
      <c r="M139" s="235"/>
      <c r="N139" s="236"/>
      <c r="O139" s="237"/>
      <c r="P139" s="237"/>
      <c r="Q139" s="237"/>
      <c r="R139" s="237"/>
      <c r="S139" s="237"/>
      <c r="T139" s="237"/>
      <c r="U139" s="237"/>
      <c r="V139" s="237"/>
      <c r="W139" s="237"/>
      <c r="X139" s="238"/>
      <c r="Y139" s="13"/>
      <c r="Z139" s="13"/>
      <c r="AA139" s="13"/>
      <c r="AB139" s="13"/>
      <c r="AC139" s="13"/>
      <c r="AD139" s="13"/>
      <c r="AE139" s="13"/>
      <c r="AT139" s="239" t="s">
        <v>160</v>
      </c>
      <c r="AU139" s="239" t="s">
        <v>86</v>
      </c>
      <c r="AV139" s="13" t="s">
        <v>86</v>
      </c>
      <c r="AW139" s="13" t="s">
        <v>5</v>
      </c>
      <c r="AX139" s="13" t="s">
        <v>84</v>
      </c>
      <c r="AY139" s="239" t="s">
        <v>147</v>
      </c>
    </row>
    <row r="140" s="12" customFormat="1" ht="22.8" customHeight="1">
      <c r="A140" s="12"/>
      <c r="B140" s="191"/>
      <c r="C140" s="192"/>
      <c r="D140" s="193" t="s">
        <v>75</v>
      </c>
      <c r="E140" s="206" t="s">
        <v>210</v>
      </c>
      <c r="F140" s="206" t="s">
        <v>734</v>
      </c>
      <c r="G140" s="192"/>
      <c r="H140" s="192"/>
      <c r="I140" s="195"/>
      <c r="J140" s="195"/>
      <c r="K140" s="207">
        <f>BK140</f>
        <v>0</v>
      </c>
      <c r="L140" s="192"/>
      <c r="M140" s="197"/>
      <c r="N140" s="198"/>
      <c r="O140" s="199"/>
      <c r="P140" s="199"/>
      <c r="Q140" s="200">
        <f>SUM(Q141:Q149)</f>
        <v>0</v>
      </c>
      <c r="R140" s="200">
        <f>SUM(R141:R149)</f>
        <v>0</v>
      </c>
      <c r="S140" s="199"/>
      <c r="T140" s="201">
        <f>SUM(T141:T149)</f>
        <v>0</v>
      </c>
      <c r="U140" s="199"/>
      <c r="V140" s="201">
        <f>SUM(V141:V149)</f>
        <v>0.00080000000000000004</v>
      </c>
      <c r="W140" s="199"/>
      <c r="X140" s="202">
        <f>SUM(X141:X149)</f>
        <v>0.1056</v>
      </c>
      <c r="Y140" s="12"/>
      <c r="Z140" s="12"/>
      <c r="AA140" s="12"/>
      <c r="AB140" s="12"/>
      <c r="AC140" s="12"/>
      <c r="AD140" s="12"/>
      <c r="AE140" s="12"/>
      <c r="AR140" s="203" t="s">
        <v>84</v>
      </c>
      <c r="AT140" s="204" t="s">
        <v>75</v>
      </c>
      <c r="AU140" s="204" t="s">
        <v>84</v>
      </c>
      <c r="AY140" s="203" t="s">
        <v>147</v>
      </c>
      <c r="BK140" s="205">
        <f>SUM(BK141:BK149)</f>
        <v>0</v>
      </c>
    </row>
    <row r="141" s="2" customFormat="1">
      <c r="A141" s="39"/>
      <c r="B141" s="40"/>
      <c r="C141" s="208" t="s">
        <v>235</v>
      </c>
      <c r="D141" s="208" t="s">
        <v>149</v>
      </c>
      <c r="E141" s="209" t="s">
        <v>735</v>
      </c>
      <c r="F141" s="210" t="s">
        <v>736</v>
      </c>
      <c r="G141" s="211" t="s">
        <v>179</v>
      </c>
      <c r="H141" s="212">
        <v>4</v>
      </c>
      <c r="I141" s="213"/>
      <c r="J141" s="213"/>
      <c r="K141" s="214">
        <f>ROUND(P141*H141,2)</f>
        <v>0</v>
      </c>
      <c r="L141" s="210" t="s">
        <v>153</v>
      </c>
      <c r="M141" s="45"/>
      <c r="N141" s="215" t="s">
        <v>20</v>
      </c>
      <c r="O141" s="216" t="s">
        <v>45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0.00020000000000000001</v>
      </c>
      <c r="V141" s="218">
        <f>U141*H141</f>
        <v>0.00080000000000000004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154</v>
      </c>
      <c r="AT141" s="220" t="s">
        <v>149</v>
      </c>
      <c r="AU141" s="220" t="s">
        <v>86</v>
      </c>
      <c r="AY141" s="18" t="s">
        <v>147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84</v>
      </c>
      <c r="BK141" s="221">
        <f>ROUND(P141*H141,2)</f>
        <v>0</v>
      </c>
      <c r="BL141" s="18" t="s">
        <v>154</v>
      </c>
      <c r="BM141" s="220" t="s">
        <v>737</v>
      </c>
    </row>
    <row r="142" s="2" customFormat="1">
      <c r="A142" s="39"/>
      <c r="B142" s="40"/>
      <c r="C142" s="41"/>
      <c r="D142" s="222" t="s">
        <v>156</v>
      </c>
      <c r="E142" s="41"/>
      <c r="F142" s="223" t="s">
        <v>738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86</v>
      </c>
    </row>
    <row r="143" s="2" customFormat="1">
      <c r="A143" s="39"/>
      <c r="B143" s="40"/>
      <c r="C143" s="41"/>
      <c r="D143" s="227" t="s">
        <v>158</v>
      </c>
      <c r="E143" s="41"/>
      <c r="F143" s="228" t="s">
        <v>739</v>
      </c>
      <c r="G143" s="41"/>
      <c r="H143" s="41"/>
      <c r="I143" s="224"/>
      <c r="J143" s="224"/>
      <c r="K143" s="41"/>
      <c r="L143" s="41"/>
      <c r="M143" s="45"/>
      <c r="N143" s="225"/>
      <c r="O143" s="226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86</v>
      </c>
    </row>
    <row r="144" s="2" customFormat="1">
      <c r="A144" s="39"/>
      <c r="B144" s="40"/>
      <c r="C144" s="41"/>
      <c r="D144" s="222" t="s">
        <v>183</v>
      </c>
      <c r="E144" s="41"/>
      <c r="F144" s="251" t="s">
        <v>740</v>
      </c>
      <c r="G144" s="41"/>
      <c r="H144" s="41"/>
      <c r="I144" s="224"/>
      <c r="J144" s="224"/>
      <c r="K144" s="41"/>
      <c r="L144" s="41"/>
      <c r="M144" s="45"/>
      <c r="N144" s="225"/>
      <c r="O144" s="226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183</v>
      </c>
      <c r="AU144" s="18" t="s">
        <v>86</v>
      </c>
    </row>
    <row r="145" s="13" customFormat="1">
      <c r="A145" s="13"/>
      <c r="B145" s="229"/>
      <c r="C145" s="230"/>
      <c r="D145" s="222" t="s">
        <v>160</v>
      </c>
      <c r="E145" s="231" t="s">
        <v>20</v>
      </c>
      <c r="F145" s="232" t="s">
        <v>741</v>
      </c>
      <c r="G145" s="230"/>
      <c r="H145" s="233">
        <v>4</v>
      </c>
      <c r="I145" s="234"/>
      <c r="J145" s="234"/>
      <c r="K145" s="230"/>
      <c r="L145" s="230"/>
      <c r="M145" s="235"/>
      <c r="N145" s="236"/>
      <c r="O145" s="237"/>
      <c r="P145" s="237"/>
      <c r="Q145" s="237"/>
      <c r="R145" s="237"/>
      <c r="S145" s="237"/>
      <c r="T145" s="237"/>
      <c r="U145" s="237"/>
      <c r="V145" s="237"/>
      <c r="W145" s="237"/>
      <c r="X145" s="238"/>
      <c r="Y145" s="13"/>
      <c r="Z145" s="13"/>
      <c r="AA145" s="13"/>
      <c r="AB145" s="13"/>
      <c r="AC145" s="13"/>
      <c r="AD145" s="13"/>
      <c r="AE145" s="13"/>
      <c r="AT145" s="239" t="s">
        <v>160</v>
      </c>
      <c r="AU145" s="239" t="s">
        <v>86</v>
      </c>
      <c r="AV145" s="13" t="s">
        <v>86</v>
      </c>
      <c r="AW145" s="13" t="s">
        <v>5</v>
      </c>
      <c r="AX145" s="13" t="s">
        <v>84</v>
      </c>
      <c r="AY145" s="239" t="s">
        <v>147</v>
      </c>
    </row>
    <row r="146" s="2" customFormat="1" ht="24.15" customHeight="1">
      <c r="A146" s="39"/>
      <c r="B146" s="40"/>
      <c r="C146" s="208" t="s">
        <v>242</v>
      </c>
      <c r="D146" s="208" t="s">
        <v>149</v>
      </c>
      <c r="E146" s="209" t="s">
        <v>742</v>
      </c>
      <c r="F146" s="210" t="s">
        <v>743</v>
      </c>
      <c r="G146" s="211" t="s">
        <v>173</v>
      </c>
      <c r="H146" s="212">
        <v>0.95999999999999996</v>
      </c>
      <c r="I146" s="213"/>
      <c r="J146" s="213"/>
      <c r="K146" s="214">
        <f>ROUND(P146*H146,2)</f>
        <v>0</v>
      </c>
      <c r="L146" s="210" t="s">
        <v>153</v>
      </c>
      <c r="M146" s="45"/>
      <c r="N146" s="215" t="s">
        <v>20</v>
      </c>
      <c r="O146" s="216" t="s">
        <v>45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85"/>
      <c r="T146" s="218">
        <f>S146*H146</f>
        <v>0</v>
      </c>
      <c r="U146" s="218">
        <v>0</v>
      </c>
      <c r="V146" s="218">
        <f>U146*H146</f>
        <v>0</v>
      </c>
      <c r="W146" s="218">
        <v>0.11</v>
      </c>
      <c r="X146" s="219">
        <f>W146*H146</f>
        <v>0.1056</v>
      </c>
      <c r="Y146" s="39"/>
      <c r="Z146" s="39"/>
      <c r="AA146" s="39"/>
      <c r="AB146" s="39"/>
      <c r="AC146" s="39"/>
      <c r="AD146" s="39"/>
      <c r="AE146" s="39"/>
      <c r="AR146" s="220" t="s">
        <v>154</v>
      </c>
      <c r="AT146" s="220" t="s">
        <v>149</v>
      </c>
      <c r="AU146" s="220" t="s">
        <v>86</v>
      </c>
      <c r="AY146" s="18" t="s">
        <v>147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8" t="s">
        <v>84</v>
      </c>
      <c r="BK146" s="221">
        <f>ROUND(P146*H146,2)</f>
        <v>0</v>
      </c>
      <c r="BL146" s="18" t="s">
        <v>154</v>
      </c>
      <c r="BM146" s="220" t="s">
        <v>744</v>
      </c>
    </row>
    <row r="147" s="2" customFormat="1">
      <c r="A147" s="39"/>
      <c r="B147" s="40"/>
      <c r="C147" s="41"/>
      <c r="D147" s="222" t="s">
        <v>156</v>
      </c>
      <c r="E147" s="41"/>
      <c r="F147" s="223" t="s">
        <v>745</v>
      </c>
      <c r="G147" s="41"/>
      <c r="H147" s="41"/>
      <c r="I147" s="224"/>
      <c r="J147" s="224"/>
      <c r="K147" s="41"/>
      <c r="L147" s="41"/>
      <c r="M147" s="45"/>
      <c r="N147" s="225"/>
      <c r="O147" s="226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156</v>
      </c>
      <c r="AU147" s="18" t="s">
        <v>86</v>
      </c>
    </row>
    <row r="148" s="2" customFormat="1">
      <c r="A148" s="39"/>
      <c r="B148" s="40"/>
      <c r="C148" s="41"/>
      <c r="D148" s="227" t="s">
        <v>158</v>
      </c>
      <c r="E148" s="41"/>
      <c r="F148" s="228" t="s">
        <v>746</v>
      </c>
      <c r="G148" s="41"/>
      <c r="H148" s="41"/>
      <c r="I148" s="224"/>
      <c r="J148" s="224"/>
      <c r="K148" s="41"/>
      <c r="L148" s="41"/>
      <c r="M148" s="45"/>
      <c r="N148" s="225"/>
      <c r="O148" s="226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86</v>
      </c>
    </row>
    <row r="149" s="13" customFormat="1">
      <c r="A149" s="13"/>
      <c r="B149" s="229"/>
      <c r="C149" s="230"/>
      <c r="D149" s="222" t="s">
        <v>160</v>
      </c>
      <c r="E149" s="231" t="s">
        <v>20</v>
      </c>
      <c r="F149" s="232" t="s">
        <v>747</v>
      </c>
      <c r="G149" s="230"/>
      <c r="H149" s="233">
        <v>0.95999999999999996</v>
      </c>
      <c r="I149" s="234"/>
      <c r="J149" s="234"/>
      <c r="K149" s="230"/>
      <c r="L149" s="230"/>
      <c r="M149" s="235"/>
      <c r="N149" s="236"/>
      <c r="O149" s="237"/>
      <c r="P149" s="237"/>
      <c r="Q149" s="237"/>
      <c r="R149" s="237"/>
      <c r="S149" s="237"/>
      <c r="T149" s="237"/>
      <c r="U149" s="237"/>
      <c r="V149" s="237"/>
      <c r="W149" s="237"/>
      <c r="X149" s="238"/>
      <c r="Y149" s="13"/>
      <c r="Z149" s="13"/>
      <c r="AA149" s="13"/>
      <c r="AB149" s="13"/>
      <c r="AC149" s="13"/>
      <c r="AD149" s="13"/>
      <c r="AE149" s="13"/>
      <c r="AT149" s="239" t="s">
        <v>160</v>
      </c>
      <c r="AU149" s="239" t="s">
        <v>86</v>
      </c>
      <c r="AV149" s="13" t="s">
        <v>86</v>
      </c>
      <c r="AW149" s="13" t="s">
        <v>5</v>
      </c>
      <c r="AX149" s="13" t="s">
        <v>84</v>
      </c>
      <c r="AY149" s="239" t="s">
        <v>147</v>
      </c>
    </row>
    <row r="150" s="12" customFormat="1" ht="22.8" customHeight="1">
      <c r="A150" s="12"/>
      <c r="B150" s="191"/>
      <c r="C150" s="192"/>
      <c r="D150" s="193" t="s">
        <v>75</v>
      </c>
      <c r="E150" s="206" t="s">
        <v>611</v>
      </c>
      <c r="F150" s="206" t="s">
        <v>612</v>
      </c>
      <c r="G150" s="192"/>
      <c r="H150" s="192"/>
      <c r="I150" s="195"/>
      <c r="J150" s="195"/>
      <c r="K150" s="207">
        <f>BK150</f>
        <v>0</v>
      </c>
      <c r="L150" s="192"/>
      <c r="M150" s="197"/>
      <c r="N150" s="198"/>
      <c r="O150" s="199"/>
      <c r="P150" s="199"/>
      <c r="Q150" s="200">
        <f>SUM(Q151:Q153)</f>
        <v>0</v>
      </c>
      <c r="R150" s="200">
        <f>SUM(R151:R153)</f>
        <v>0</v>
      </c>
      <c r="S150" s="199"/>
      <c r="T150" s="201">
        <f>SUM(T151:T153)</f>
        <v>0</v>
      </c>
      <c r="U150" s="199"/>
      <c r="V150" s="201">
        <f>SUM(V151:V153)</f>
        <v>0</v>
      </c>
      <c r="W150" s="199"/>
      <c r="X150" s="202">
        <f>SUM(X151:X153)</f>
        <v>0</v>
      </c>
      <c r="Y150" s="12"/>
      <c r="Z150" s="12"/>
      <c r="AA150" s="12"/>
      <c r="AB150" s="12"/>
      <c r="AC150" s="12"/>
      <c r="AD150" s="12"/>
      <c r="AE150" s="12"/>
      <c r="AR150" s="203" t="s">
        <v>84</v>
      </c>
      <c r="AT150" s="204" t="s">
        <v>75</v>
      </c>
      <c r="AU150" s="204" t="s">
        <v>84</v>
      </c>
      <c r="AY150" s="203" t="s">
        <v>147</v>
      </c>
      <c r="BK150" s="205">
        <f>SUM(BK151:BK153)</f>
        <v>0</v>
      </c>
    </row>
    <row r="151" s="2" customFormat="1" ht="24.15" customHeight="1">
      <c r="A151" s="39"/>
      <c r="B151" s="40"/>
      <c r="C151" s="208" t="s">
        <v>249</v>
      </c>
      <c r="D151" s="208" t="s">
        <v>149</v>
      </c>
      <c r="E151" s="209" t="s">
        <v>665</v>
      </c>
      <c r="F151" s="210" t="s">
        <v>666</v>
      </c>
      <c r="G151" s="211" t="s">
        <v>424</v>
      </c>
      <c r="H151" s="212">
        <v>309.73899999999998</v>
      </c>
      <c r="I151" s="213"/>
      <c r="J151" s="213"/>
      <c r="K151" s="214">
        <f>ROUND(P151*H151,2)</f>
        <v>0</v>
      </c>
      <c r="L151" s="210" t="s">
        <v>153</v>
      </c>
      <c r="M151" s="45"/>
      <c r="N151" s="215" t="s">
        <v>20</v>
      </c>
      <c r="O151" s="216" t="s">
        <v>45</v>
      </c>
      <c r="P151" s="217">
        <f>I151+J151</f>
        <v>0</v>
      </c>
      <c r="Q151" s="217">
        <f>ROUND(I151*H151,2)</f>
        <v>0</v>
      </c>
      <c r="R151" s="217">
        <f>ROUND(J151*H151,2)</f>
        <v>0</v>
      </c>
      <c r="S151" s="85"/>
      <c r="T151" s="218">
        <f>S151*H151</f>
        <v>0</v>
      </c>
      <c r="U151" s="218">
        <v>0</v>
      </c>
      <c r="V151" s="218">
        <f>U151*H151</f>
        <v>0</v>
      </c>
      <c r="W151" s="218">
        <v>0</v>
      </c>
      <c r="X151" s="219">
        <f>W151*H151</f>
        <v>0</v>
      </c>
      <c r="Y151" s="39"/>
      <c r="Z151" s="39"/>
      <c r="AA151" s="39"/>
      <c r="AB151" s="39"/>
      <c r="AC151" s="39"/>
      <c r="AD151" s="39"/>
      <c r="AE151" s="39"/>
      <c r="AR151" s="220" t="s">
        <v>154</v>
      </c>
      <c r="AT151" s="220" t="s">
        <v>149</v>
      </c>
      <c r="AU151" s="220" t="s">
        <v>86</v>
      </c>
      <c r="AY151" s="18" t="s">
        <v>147</v>
      </c>
      <c r="BE151" s="221">
        <f>IF(O151="základní",K151,0)</f>
        <v>0</v>
      </c>
      <c r="BF151" s="221">
        <f>IF(O151="snížená",K151,0)</f>
        <v>0</v>
      </c>
      <c r="BG151" s="221">
        <f>IF(O151="zákl. přenesená",K151,0)</f>
        <v>0</v>
      </c>
      <c r="BH151" s="221">
        <f>IF(O151="sníž. přenesená",K151,0)</f>
        <v>0</v>
      </c>
      <c r="BI151" s="221">
        <f>IF(O151="nulová",K151,0)</f>
        <v>0</v>
      </c>
      <c r="BJ151" s="18" t="s">
        <v>84</v>
      </c>
      <c r="BK151" s="221">
        <f>ROUND(P151*H151,2)</f>
        <v>0</v>
      </c>
      <c r="BL151" s="18" t="s">
        <v>154</v>
      </c>
      <c r="BM151" s="220" t="s">
        <v>748</v>
      </c>
    </row>
    <row r="152" s="2" customFormat="1">
      <c r="A152" s="39"/>
      <c r="B152" s="40"/>
      <c r="C152" s="41"/>
      <c r="D152" s="222" t="s">
        <v>156</v>
      </c>
      <c r="E152" s="41"/>
      <c r="F152" s="223" t="s">
        <v>668</v>
      </c>
      <c r="G152" s="41"/>
      <c r="H152" s="41"/>
      <c r="I152" s="224"/>
      <c r="J152" s="224"/>
      <c r="K152" s="41"/>
      <c r="L152" s="41"/>
      <c r="M152" s="45"/>
      <c r="N152" s="225"/>
      <c r="O152" s="226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86</v>
      </c>
    </row>
    <row r="153" s="2" customFormat="1">
      <c r="A153" s="39"/>
      <c r="B153" s="40"/>
      <c r="C153" s="41"/>
      <c r="D153" s="227" t="s">
        <v>158</v>
      </c>
      <c r="E153" s="41"/>
      <c r="F153" s="228" t="s">
        <v>669</v>
      </c>
      <c r="G153" s="41"/>
      <c r="H153" s="41"/>
      <c r="I153" s="224"/>
      <c r="J153" s="224"/>
      <c r="K153" s="41"/>
      <c r="L153" s="41"/>
      <c r="M153" s="45"/>
      <c r="N153" s="252"/>
      <c r="O153" s="253"/>
      <c r="P153" s="254"/>
      <c r="Q153" s="254"/>
      <c r="R153" s="254"/>
      <c r="S153" s="254"/>
      <c r="T153" s="254"/>
      <c r="U153" s="254"/>
      <c r="V153" s="254"/>
      <c r="W153" s="254"/>
      <c r="X153" s="255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86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45"/>
      <c r="N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NjAiQpG3RaSmY+XQkU0kzY4Brkn5lFQNue0frf5uvAUXm7I96lGN3y4VP0ni0jCdCNPjiuHuNT9zeO1IjVvBdQ==" hashValue="wo+vJQAhR63ffklxFtoFDtT60FKgnRvX6sj78flwEnerR4yBT7ahblD+CzNPkvNMSaNh/1KPG56OECdfyvu7+w==" algorithmName="SHA-512" password="CC35"/>
  <autoFilter ref="C87:L153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hyperlinks>
    <hyperlink ref="F93" r:id="rId1" display="https://podminky.urs.cz/item/CS_URS_2024_02/167151101"/>
    <hyperlink ref="F97" r:id="rId2" display="https://podminky.urs.cz/item/CS_URS_2024_02/171251101"/>
    <hyperlink ref="F102" r:id="rId3" display="https://podminky.urs.cz/item/CS_URS_2024_02/115101203"/>
    <hyperlink ref="F105" r:id="rId4" display="https://podminky.urs.cz/item/CS_URS_2024_02/115101303"/>
    <hyperlink ref="F109" r:id="rId5" display="https://podminky.urs.cz/item/CS_URS_2024_02/321321116"/>
    <hyperlink ref="F113" r:id="rId6" display="https://podminky.urs.cz/item/CS_URS_2024_02/321351010"/>
    <hyperlink ref="F117" r:id="rId7" display="https://podminky.urs.cz/item/CS_URS_2024_02/321352010"/>
    <hyperlink ref="F120" r:id="rId8" display="https://podminky.urs.cz/item/CS_URS_2024_02/321368211"/>
    <hyperlink ref="F125" r:id="rId9" display="https://podminky.urs.cz/item/CS_URS_2024_02/461991111"/>
    <hyperlink ref="F130" r:id="rId10" display="https://podminky.urs.cz/item/CS_URS_2024_02/462451114.2"/>
    <hyperlink ref="F134" r:id="rId11" display="https://podminky.urs.cz/item/CS_URS_2024_02/462511370"/>
    <hyperlink ref="F138" r:id="rId12" display="https://podminky.urs.cz/item/CS_URS_2024_02/462519003"/>
    <hyperlink ref="F143" r:id="rId13" display="https://podminky.urs.cz/item/CS_URS_2024_02/953965123"/>
    <hyperlink ref="F148" r:id="rId14" display="https://podminky.urs.cz/item/CS_URS_2024_02/985112113"/>
    <hyperlink ref="F153" r:id="rId15" display="https://podminky.urs.cz/item/CS_URS_2024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749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ROUND((SUM(BE89:BE184)),  2)</f>
        <v>0</v>
      </c>
      <c r="G35" s="39"/>
      <c r="H35" s="39"/>
      <c r="I35" s="150">
        <v>0.20999999999999999</v>
      </c>
      <c r="J35" s="39"/>
      <c r="K35" s="145">
        <f>ROUND(((SUM(BE89:BE184))*I35),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ROUND((SUM(BF89:BF184)),  2)</f>
        <v>0</v>
      </c>
      <c r="G36" s="39"/>
      <c r="H36" s="39"/>
      <c r="I36" s="150">
        <v>0.12</v>
      </c>
      <c r="J36" s="39"/>
      <c r="K36" s="145">
        <f>ROUND(((SUM(BF89:BF184))*I36),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ROUND((SUM(BG89:BG184)),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ROUND((SUM(BH89:BH184)),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ROUND((SUM(BI89:BI184)),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105-3374-24-4 - Objekt4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Q104</f>
        <v>0</v>
      </c>
      <c r="J64" s="177">
        <f>R104</f>
        <v>0</v>
      </c>
      <c r="K64" s="177">
        <f>K104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7">
        <f>Q111</f>
        <v>0</v>
      </c>
      <c r="J65" s="177">
        <f>R111</f>
        <v>0</v>
      </c>
      <c r="K65" s="177">
        <f>K111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7">
        <f>Q131</f>
        <v>0</v>
      </c>
      <c r="J66" s="177">
        <f>R131</f>
        <v>0</v>
      </c>
      <c r="K66" s="177">
        <f>K131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125</v>
      </c>
      <c r="E67" s="176"/>
      <c r="F67" s="176"/>
      <c r="G67" s="176"/>
      <c r="H67" s="176"/>
      <c r="I67" s="177">
        <f>Q161</f>
        <v>0</v>
      </c>
      <c r="J67" s="177">
        <f>R161</f>
        <v>0</v>
      </c>
      <c r="K67" s="177">
        <f>K161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708</v>
      </c>
      <c r="E68" s="176"/>
      <c r="F68" s="176"/>
      <c r="G68" s="176"/>
      <c r="H68" s="176"/>
      <c r="I68" s="177">
        <f>Q175</f>
        <v>0</v>
      </c>
      <c r="J68" s="177">
        <f>R175</f>
        <v>0</v>
      </c>
      <c r="K68" s="177">
        <f>K175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127</v>
      </c>
      <c r="E69" s="176"/>
      <c r="F69" s="176"/>
      <c r="G69" s="176"/>
      <c r="H69" s="176"/>
      <c r="I69" s="177">
        <f>Q181</f>
        <v>0</v>
      </c>
      <c r="J69" s="177">
        <f>R181</f>
        <v>0</v>
      </c>
      <c r="K69" s="177">
        <f>K181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62" t="str">
        <f>E7</f>
        <v>Rusava, Holešov km 15,220 - 16,270, oprava opevnění a stupňů, odstranění nánosu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110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105-3374-24-4 - Objekt4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Holešov</v>
      </c>
      <c r="G83" s="41"/>
      <c r="H83" s="41"/>
      <c r="I83" s="33" t="s">
        <v>24</v>
      </c>
      <c r="J83" s="73" t="str">
        <f>IF(J12="","",J12)</f>
        <v>24. 4. 2024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Ondřej Špaček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35</v>
      </c>
      <c r="J86" s="37" t="str">
        <f>E24</f>
        <v>AGROPROJEKT PSO s.r.o.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59</v>
      </c>
      <c r="E88" s="182" t="s">
        <v>55</v>
      </c>
      <c r="F88" s="182" t="s">
        <v>56</v>
      </c>
      <c r="G88" s="182" t="s">
        <v>130</v>
      </c>
      <c r="H88" s="182" t="s">
        <v>131</v>
      </c>
      <c r="I88" s="182" t="s">
        <v>132</v>
      </c>
      <c r="J88" s="182" t="s">
        <v>133</v>
      </c>
      <c r="K88" s="182" t="s">
        <v>118</v>
      </c>
      <c r="L88" s="183" t="s">
        <v>134</v>
      </c>
      <c r="M88" s="184"/>
      <c r="N88" s="93" t="s">
        <v>20</v>
      </c>
      <c r="O88" s="94" t="s">
        <v>44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4" t="s">
        <v>139</v>
      </c>
      <c r="U88" s="94" t="s">
        <v>140</v>
      </c>
      <c r="V88" s="94" t="s">
        <v>141</v>
      </c>
      <c r="W88" s="94" t="s">
        <v>142</v>
      </c>
      <c r="X88" s="95" t="s">
        <v>143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89.184216374000002</v>
      </c>
      <c r="W89" s="97"/>
      <c r="X89" s="18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145</v>
      </c>
      <c r="F90" s="194" t="s">
        <v>146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Q91+Q104+Q111+Q131+Q161+Q175+Q181</f>
        <v>0</v>
      </c>
      <c r="R90" s="200">
        <f>R91+R104+R111+R131+R161+R175+R181</f>
        <v>0</v>
      </c>
      <c r="S90" s="199"/>
      <c r="T90" s="201">
        <f>T91+T104+T111+T131+T161+T175+T181</f>
        <v>0</v>
      </c>
      <c r="U90" s="199"/>
      <c r="V90" s="201">
        <f>V91+V104+V111+V131+V161+V175+V181</f>
        <v>89.184216374000002</v>
      </c>
      <c r="W90" s="199"/>
      <c r="X90" s="202">
        <f>X91+X104+X111+X131+X161+X175+X181</f>
        <v>0</v>
      </c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76</v>
      </c>
      <c r="AY90" s="203" t="s">
        <v>147</v>
      </c>
      <c r="BK90" s="205">
        <f>BK91+BK104+BK111+BK131+BK161+BK175+BK181</f>
        <v>0</v>
      </c>
    </row>
    <row r="91" s="12" customFormat="1" ht="22.8" customHeight="1">
      <c r="A91" s="12"/>
      <c r="B91" s="191"/>
      <c r="C91" s="192"/>
      <c r="D91" s="193" t="s">
        <v>75</v>
      </c>
      <c r="E91" s="206" t="s">
        <v>84</v>
      </c>
      <c r="F91" s="206" t="s">
        <v>148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SUM(Q92:Q103)</f>
        <v>0</v>
      </c>
      <c r="R91" s="200">
        <f>SUM(R92:R103)</f>
        <v>0</v>
      </c>
      <c r="S91" s="199"/>
      <c r="T91" s="201">
        <f>SUM(T92:T103)</f>
        <v>0</v>
      </c>
      <c r="U91" s="199"/>
      <c r="V91" s="201">
        <f>SUM(V92:V103)</f>
        <v>0</v>
      </c>
      <c r="W91" s="199"/>
      <c r="X91" s="202">
        <f>SUM(X92:X103)</f>
        <v>0</v>
      </c>
      <c r="Y91" s="12"/>
      <c r="Z91" s="12"/>
      <c r="AA91" s="12"/>
      <c r="AB91" s="12"/>
      <c r="AC91" s="12"/>
      <c r="AD91" s="12"/>
      <c r="AE91" s="12"/>
      <c r="AR91" s="203" t="s">
        <v>84</v>
      </c>
      <c r="AT91" s="204" t="s">
        <v>75</v>
      </c>
      <c r="AU91" s="204" t="s">
        <v>84</v>
      </c>
      <c r="AY91" s="203" t="s">
        <v>147</v>
      </c>
      <c r="BK91" s="205">
        <f>SUM(BK92:BK103)</f>
        <v>0</v>
      </c>
    </row>
    <row r="92" s="2" customFormat="1" ht="24.15" customHeight="1">
      <c r="A92" s="39"/>
      <c r="B92" s="40"/>
      <c r="C92" s="208" t="s">
        <v>84</v>
      </c>
      <c r="D92" s="208" t="s">
        <v>149</v>
      </c>
      <c r="E92" s="209" t="s">
        <v>750</v>
      </c>
      <c r="F92" s="210" t="s">
        <v>751</v>
      </c>
      <c r="G92" s="211" t="s">
        <v>271</v>
      </c>
      <c r="H92" s="212">
        <v>1.0800000000000001</v>
      </c>
      <c r="I92" s="213"/>
      <c r="J92" s="213"/>
      <c r="K92" s="214">
        <f>ROUND(P92*H92,2)</f>
        <v>0</v>
      </c>
      <c r="L92" s="210" t="s">
        <v>153</v>
      </c>
      <c r="M92" s="45"/>
      <c r="N92" s="215" t="s">
        <v>20</v>
      </c>
      <c r="O92" s="216" t="s">
        <v>45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</v>
      </c>
      <c r="V92" s="218">
        <f>U92*H92</f>
        <v>0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154</v>
      </c>
      <c r="AT92" s="220" t="s">
        <v>149</v>
      </c>
      <c r="AU92" s="220" t="s">
        <v>86</v>
      </c>
      <c r="AY92" s="18" t="s">
        <v>147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84</v>
      </c>
      <c r="BK92" s="221">
        <f>ROUND(P92*H92,2)</f>
        <v>0</v>
      </c>
      <c r="BL92" s="18" t="s">
        <v>154</v>
      </c>
      <c r="BM92" s="220" t="s">
        <v>752</v>
      </c>
    </row>
    <row r="93" s="2" customFormat="1">
      <c r="A93" s="39"/>
      <c r="B93" s="40"/>
      <c r="C93" s="41"/>
      <c r="D93" s="222" t="s">
        <v>156</v>
      </c>
      <c r="E93" s="41"/>
      <c r="F93" s="223" t="s">
        <v>753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86</v>
      </c>
    </row>
    <row r="94" s="2" customFormat="1">
      <c r="A94" s="39"/>
      <c r="B94" s="40"/>
      <c r="C94" s="41"/>
      <c r="D94" s="227" t="s">
        <v>158</v>
      </c>
      <c r="E94" s="41"/>
      <c r="F94" s="228" t="s">
        <v>754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86</v>
      </c>
    </row>
    <row r="95" s="13" customFormat="1">
      <c r="A95" s="13"/>
      <c r="B95" s="229"/>
      <c r="C95" s="230"/>
      <c r="D95" s="222" t="s">
        <v>160</v>
      </c>
      <c r="E95" s="231" t="s">
        <v>20</v>
      </c>
      <c r="F95" s="232" t="s">
        <v>755</v>
      </c>
      <c r="G95" s="230"/>
      <c r="H95" s="233">
        <v>1.0800000000000001</v>
      </c>
      <c r="I95" s="234"/>
      <c r="J95" s="234"/>
      <c r="K95" s="230"/>
      <c r="L95" s="230"/>
      <c r="M95" s="235"/>
      <c r="N95" s="236"/>
      <c r="O95" s="237"/>
      <c r="P95" s="237"/>
      <c r="Q95" s="237"/>
      <c r="R95" s="237"/>
      <c r="S95" s="237"/>
      <c r="T95" s="237"/>
      <c r="U95" s="237"/>
      <c r="V95" s="237"/>
      <c r="W95" s="237"/>
      <c r="X95" s="238"/>
      <c r="Y95" s="13"/>
      <c r="Z95" s="13"/>
      <c r="AA95" s="13"/>
      <c r="AB95" s="13"/>
      <c r="AC95" s="13"/>
      <c r="AD95" s="13"/>
      <c r="AE95" s="13"/>
      <c r="AT95" s="239" t="s">
        <v>160</v>
      </c>
      <c r="AU95" s="239" t="s">
        <v>86</v>
      </c>
      <c r="AV95" s="13" t="s">
        <v>86</v>
      </c>
      <c r="AW95" s="13" t="s">
        <v>5</v>
      </c>
      <c r="AX95" s="13" t="s">
        <v>84</v>
      </c>
      <c r="AY95" s="239" t="s">
        <v>147</v>
      </c>
    </row>
    <row r="96" s="2" customFormat="1" ht="24.15" customHeight="1">
      <c r="A96" s="39"/>
      <c r="B96" s="40"/>
      <c r="C96" s="208" t="s">
        <v>86</v>
      </c>
      <c r="D96" s="208" t="s">
        <v>149</v>
      </c>
      <c r="E96" s="209" t="s">
        <v>620</v>
      </c>
      <c r="F96" s="210" t="s">
        <v>621</v>
      </c>
      <c r="G96" s="211" t="s">
        <v>271</v>
      </c>
      <c r="H96" s="212">
        <v>39</v>
      </c>
      <c r="I96" s="213"/>
      <c r="J96" s="213"/>
      <c r="K96" s="214">
        <f>ROUND(P96*H96,2)</f>
        <v>0</v>
      </c>
      <c r="L96" s="210" t="s">
        <v>153</v>
      </c>
      <c r="M96" s="45"/>
      <c r="N96" s="215" t="s">
        <v>20</v>
      </c>
      <c r="O96" s="216" t="s">
        <v>45</v>
      </c>
      <c r="P96" s="217">
        <f>I96+J96</f>
        <v>0</v>
      </c>
      <c r="Q96" s="217">
        <f>ROUND(I96*H96,2)</f>
        <v>0</v>
      </c>
      <c r="R96" s="217">
        <f>ROUND(J96*H96,2)</f>
        <v>0</v>
      </c>
      <c r="S96" s="85"/>
      <c r="T96" s="218">
        <f>S96*H96</f>
        <v>0</v>
      </c>
      <c r="U96" s="218">
        <v>0</v>
      </c>
      <c r="V96" s="218">
        <f>U96*H96</f>
        <v>0</v>
      </c>
      <c r="W96" s="218">
        <v>0</v>
      </c>
      <c r="X96" s="219">
        <f>W96*H96</f>
        <v>0</v>
      </c>
      <c r="Y96" s="39"/>
      <c r="Z96" s="39"/>
      <c r="AA96" s="39"/>
      <c r="AB96" s="39"/>
      <c r="AC96" s="39"/>
      <c r="AD96" s="39"/>
      <c r="AE96" s="39"/>
      <c r="AR96" s="220" t="s">
        <v>154</v>
      </c>
      <c r="AT96" s="220" t="s">
        <v>149</v>
      </c>
      <c r="AU96" s="220" t="s">
        <v>86</v>
      </c>
      <c r="AY96" s="18" t="s">
        <v>147</v>
      </c>
      <c r="BE96" s="221">
        <f>IF(O96="základní",K96,0)</f>
        <v>0</v>
      </c>
      <c r="BF96" s="221">
        <f>IF(O96="snížená",K96,0)</f>
        <v>0</v>
      </c>
      <c r="BG96" s="221">
        <f>IF(O96="zákl. přenesená",K96,0)</f>
        <v>0</v>
      </c>
      <c r="BH96" s="221">
        <f>IF(O96="sníž. přenesená",K96,0)</f>
        <v>0</v>
      </c>
      <c r="BI96" s="221">
        <f>IF(O96="nulová",K96,0)</f>
        <v>0</v>
      </c>
      <c r="BJ96" s="18" t="s">
        <v>84</v>
      </c>
      <c r="BK96" s="221">
        <f>ROUND(P96*H96,2)</f>
        <v>0</v>
      </c>
      <c r="BL96" s="18" t="s">
        <v>154</v>
      </c>
      <c r="BM96" s="220" t="s">
        <v>756</v>
      </c>
    </row>
    <row r="97" s="2" customFormat="1">
      <c r="A97" s="39"/>
      <c r="B97" s="40"/>
      <c r="C97" s="41"/>
      <c r="D97" s="222" t="s">
        <v>156</v>
      </c>
      <c r="E97" s="41"/>
      <c r="F97" s="223" t="s">
        <v>623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86</v>
      </c>
    </row>
    <row r="98" s="2" customFormat="1">
      <c r="A98" s="39"/>
      <c r="B98" s="40"/>
      <c r="C98" s="41"/>
      <c r="D98" s="227" t="s">
        <v>158</v>
      </c>
      <c r="E98" s="41"/>
      <c r="F98" s="228" t="s">
        <v>624</v>
      </c>
      <c r="G98" s="41"/>
      <c r="H98" s="41"/>
      <c r="I98" s="224"/>
      <c r="J98" s="224"/>
      <c r="K98" s="41"/>
      <c r="L98" s="41"/>
      <c r="M98" s="45"/>
      <c r="N98" s="225"/>
      <c r="O98" s="226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158</v>
      </c>
      <c r="AU98" s="18" t="s">
        <v>86</v>
      </c>
    </row>
    <row r="99" s="13" customFormat="1">
      <c r="A99" s="13"/>
      <c r="B99" s="229"/>
      <c r="C99" s="230"/>
      <c r="D99" s="222" t="s">
        <v>160</v>
      </c>
      <c r="E99" s="231" t="s">
        <v>20</v>
      </c>
      <c r="F99" s="232" t="s">
        <v>757</v>
      </c>
      <c r="G99" s="230"/>
      <c r="H99" s="233">
        <v>39</v>
      </c>
      <c r="I99" s="234"/>
      <c r="J99" s="234"/>
      <c r="K99" s="230"/>
      <c r="L99" s="230"/>
      <c r="M99" s="235"/>
      <c r="N99" s="236"/>
      <c r="O99" s="237"/>
      <c r="P99" s="237"/>
      <c r="Q99" s="237"/>
      <c r="R99" s="237"/>
      <c r="S99" s="237"/>
      <c r="T99" s="237"/>
      <c r="U99" s="237"/>
      <c r="V99" s="237"/>
      <c r="W99" s="237"/>
      <c r="X99" s="238"/>
      <c r="Y99" s="13"/>
      <c r="Z99" s="13"/>
      <c r="AA99" s="13"/>
      <c r="AB99" s="13"/>
      <c r="AC99" s="13"/>
      <c r="AD99" s="13"/>
      <c r="AE99" s="13"/>
      <c r="AT99" s="239" t="s">
        <v>160</v>
      </c>
      <c r="AU99" s="239" t="s">
        <v>86</v>
      </c>
      <c r="AV99" s="13" t="s">
        <v>86</v>
      </c>
      <c r="AW99" s="13" t="s">
        <v>5</v>
      </c>
      <c r="AX99" s="13" t="s">
        <v>84</v>
      </c>
      <c r="AY99" s="239" t="s">
        <v>147</v>
      </c>
    </row>
    <row r="100" s="2" customFormat="1" ht="24.15" customHeight="1">
      <c r="A100" s="39"/>
      <c r="B100" s="40"/>
      <c r="C100" s="208" t="s">
        <v>170</v>
      </c>
      <c r="D100" s="208" t="s">
        <v>149</v>
      </c>
      <c r="E100" s="209" t="s">
        <v>626</v>
      </c>
      <c r="F100" s="210" t="s">
        <v>627</v>
      </c>
      <c r="G100" s="211" t="s">
        <v>271</v>
      </c>
      <c r="H100" s="212">
        <v>39</v>
      </c>
      <c r="I100" s="213"/>
      <c r="J100" s="213"/>
      <c r="K100" s="214">
        <f>ROUND(P100*H100,2)</f>
        <v>0</v>
      </c>
      <c r="L100" s="210" t="s">
        <v>153</v>
      </c>
      <c r="M100" s="45"/>
      <c r="N100" s="215" t="s">
        <v>20</v>
      </c>
      <c r="O100" s="216" t="s">
        <v>45</v>
      </c>
      <c r="P100" s="217">
        <f>I100+J100</f>
        <v>0</v>
      </c>
      <c r="Q100" s="217">
        <f>ROUND(I100*H100,2)</f>
        <v>0</v>
      </c>
      <c r="R100" s="217">
        <f>ROUND(J100*H100,2)</f>
        <v>0</v>
      </c>
      <c r="S100" s="85"/>
      <c r="T100" s="218">
        <f>S100*H100</f>
        <v>0</v>
      </c>
      <c r="U100" s="218">
        <v>0</v>
      </c>
      <c r="V100" s="218">
        <f>U100*H100</f>
        <v>0</v>
      </c>
      <c r="W100" s="218">
        <v>0</v>
      </c>
      <c r="X100" s="219">
        <f>W100*H100</f>
        <v>0</v>
      </c>
      <c r="Y100" s="39"/>
      <c r="Z100" s="39"/>
      <c r="AA100" s="39"/>
      <c r="AB100" s="39"/>
      <c r="AC100" s="39"/>
      <c r="AD100" s="39"/>
      <c r="AE100" s="39"/>
      <c r="AR100" s="220" t="s">
        <v>154</v>
      </c>
      <c r="AT100" s="220" t="s">
        <v>149</v>
      </c>
      <c r="AU100" s="220" t="s">
        <v>86</v>
      </c>
      <c r="AY100" s="18" t="s">
        <v>147</v>
      </c>
      <c r="BE100" s="221">
        <f>IF(O100="základní",K100,0)</f>
        <v>0</v>
      </c>
      <c r="BF100" s="221">
        <f>IF(O100="snížená",K100,0)</f>
        <v>0</v>
      </c>
      <c r="BG100" s="221">
        <f>IF(O100="zákl. přenesená",K100,0)</f>
        <v>0</v>
      </c>
      <c r="BH100" s="221">
        <f>IF(O100="sníž. přenesená",K100,0)</f>
        <v>0</v>
      </c>
      <c r="BI100" s="221">
        <f>IF(O100="nulová",K100,0)</f>
        <v>0</v>
      </c>
      <c r="BJ100" s="18" t="s">
        <v>84</v>
      </c>
      <c r="BK100" s="221">
        <f>ROUND(P100*H100,2)</f>
        <v>0</v>
      </c>
      <c r="BL100" s="18" t="s">
        <v>154</v>
      </c>
      <c r="BM100" s="220" t="s">
        <v>758</v>
      </c>
    </row>
    <row r="101" s="2" customFormat="1">
      <c r="A101" s="39"/>
      <c r="B101" s="40"/>
      <c r="C101" s="41"/>
      <c r="D101" s="222" t="s">
        <v>156</v>
      </c>
      <c r="E101" s="41"/>
      <c r="F101" s="223" t="s">
        <v>629</v>
      </c>
      <c r="G101" s="41"/>
      <c r="H101" s="41"/>
      <c r="I101" s="224"/>
      <c r="J101" s="224"/>
      <c r="K101" s="41"/>
      <c r="L101" s="41"/>
      <c r="M101" s="45"/>
      <c r="N101" s="225"/>
      <c r="O101" s="22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86</v>
      </c>
    </row>
    <row r="102" s="2" customFormat="1">
      <c r="A102" s="39"/>
      <c r="B102" s="40"/>
      <c r="C102" s="41"/>
      <c r="D102" s="227" t="s">
        <v>158</v>
      </c>
      <c r="E102" s="41"/>
      <c r="F102" s="228" t="s">
        <v>630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86</v>
      </c>
    </row>
    <row r="103" s="13" customFormat="1">
      <c r="A103" s="13"/>
      <c r="B103" s="229"/>
      <c r="C103" s="230"/>
      <c r="D103" s="222" t="s">
        <v>160</v>
      </c>
      <c r="E103" s="231" t="s">
        <v>20</v>
      </c>
      <c r="F103" s="232" t="s">
        <v>759</v>
      </c>
      <c r="G103" s="230"/>
      <c r="H103" s="233">
        <v>39</v>
      </c>
      <c r="I103" s="234"/>
      <c r="J103" s="234"/>
      <c r="K103" s="230"/>
      <c r="L103" s="230"/>
      <c r="M103" s="235"/>
      <c r="N103" s="236"/>
      <c r="O103" s="237"/>
      <c r="P103" s="237"/>
      <c r="Q103" s="237"/>
      <c r="R103" s="237"/>
      <c r="S103" s="237"/>
      <c r="T103" s="237"/>
      <c r="U103" s="237"/>
      <c r="V103" s="237"/>
      <c r="W103" s="237"/>
      <c r="X103" s="238"/>
      <c r="Y103" s="13"/>
      <c r="Z103" s="13"/>
      <c r="AA103" s="13"/>
      <c r="AB103" s="13"/>
      <c r="AC103" s="13"/>
      <c r="AD103" s="13"/>
      <c r="AE103" s="13"/>
      <c r="AT103" s="239" t="s">
        <v>160</v>
      </c>
      <c r="AU103" s="239" t="s">
        <v>86</v>
      </c>
      <c r="AV103" s="13" t="s">
        <v>86</v>
      </c>
      <c r="AW103" s="13" t="s">
        <v>5</v>
      </c>
      <c r="AX103" s="13" t="s">
        <v>84</v>
      </c>
      <c r="AY103" s="239" t="s">
        <v>147</v>
      </c>
    </row>
    <row r="104" s="12" customFormat="1" ht="22.8" customHeight="1">
      <c r="A104" s="12"/>
      <c r="B104" s="191"/>
      <c r="C104" s="192"/>
      <c r="D104" s="193" t="s">
        <v>75</v>
      </c>
      <c r="E104" s="206" t="s">
        <v>86</v>
      </c>
      <c r="F104" s="206" t="s">
        <v>514</v>
      </c>
      <c r="G104" s="192"/>
      <c r="H104" s="192"/>
      <c r="I104" s="195"/>
      <c r="J104" s="195"/>
      <c r="K104" s="207">
        <f>BK104</f>
        <v>0</v>
      </c>
      <c r="L104" s="192"/>
      <c r="M104" s="197"/>
      <c r="N104" s="198"/>
      <c r="O104" s="199"/>
      <c r="P104" s="199"/>
      <c r="Q104" s="200">
        <f>SUM(Q105:Q110)</f>
        <v>0</v>
      </c>
      <c r="R104" s="200">
        <f>SUM(R105:R110)</f>
        <v>0</v>
      </c>
      <c r="S104" s="199"/>
      <c r="T104" s="201">
        <f>SUM(T105:T110)</f>
        <v>0</v>
      </c>
      <c r="U104" s="199"/>
      <c r="V104" s="201">
        <f>SUM(V105:V110)</f>
        <v>0.0061187279999999995</v>
      </c>
      <c r="W104" s="199"/>
      <c r="X104" s="202">
        <f>SUM(X105:X110)</f>
        <v>0</v>
      </c>
      <c r="Y104" s="12"/>
      <c r="Z104" s="12"/>
      <c r="AA104" s="12"/>
      <c r="AB104" s="12"/>
      <c r="AC104" s="12"/>
      <c r="AD104" s="12"/>
      <c r="AE104" s="12"/>
      <c r="AR104" s="203" t="s">
        <v>84</v>
      </c>
      <c r="AT104" s="204" t="s">
        <v>75</v>
      </c>
      <c r="AU104" s="204" t="s">
        <v>84</v>
      </c>
      <c r="AY104" s="203" t="s">
        <v>147</v>
      </c>
      <c r="BK104" s="205">
        <f>SUM(BK105:BK110)</f>
        <v>0</v>
      </c>
    </row>
    <row r="105" s="2" customFormat="1" ht="24.15" customHeight="1">
      <c r="A105" s="39"/>
      <c r="B105" s="40"/>
      <c r="C105" s="208" t="s">
        <v>154</v>
      </c>
      <c r="D105" s="208" t="s">
        <v>149</v>
      </c>
      <c r="E105" s="209" t="s">
        <v>632</v>
      </c>
      <c r="F105" s="210" t="s">
        <v>633</v>
      </c>
      <c r="G105" s="211" t="s">
        <v>634</v>
      </c>
      <c r="H105" s="212">
        <v>120</v>
      </c>
      <c r="I105" s="213"/>
      <c r="J105" s="213"/>
      <c r="K105" s="214">
        <f>ROUND(P105*H105,2)</f>
        <v>0</v>
      </c>
      <c r="L105" s="210" t="s">
        <v>153</v>
      </c>
      <c r="M105" s="45"/>
      <c r="N105" s="215" t="s">
        <v>20</v>
      </c>
      <c r="O105" s="216" t="s">
        <v>45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5.0989399999999997E-05</v>
      </c>
      <c r="V105" s="218">
        <f>U105*H105</f>
        <v>0.0061187279999999995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154</v>
      </c>
      <c r="AT105" s="220" t="s">
        <v>149</v>
      </c>
      <c r="AU105" s="220" t="s">
        <v>86</v>
      </c>
      <c r="AY105" s="18" t="s">
        <v>147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84</v>
      </c>
      <c r="BK105" s="221">
        <f>ROUND(P105*H105,2)</f>
        <v>0</v>
      </c>
      <c r="BL105" s="18" t="s">
        <v>154</v>
      </c>
      <c r="BM105" s="220" t="s">
        <v>760</v>
      </c>
    </row>
    <row r="106" s="2" customFormat="1">
      <c r="A106" s="39"/>
      <c r="B106" s="40"/>
      <c r="C106" s="41"/>
      <c r="D106" s="222" t="s">
        <v>156</v>
      </c>
      <c r="E106" s="41"/>
      <c r="F106" s="223" t="s">
        <v>636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86</v>
      </c>
    </row>
    <row r="107" s="2" customFormat="1">
      <c r="A107" s="39"/>
      <c r="B107" s="40"/>
      <c r="C107" s="41"/>
      <c r="D107" s="227" t="s">
        <v>158</v>
      </c>
      <c r="E107" s="41"/>
      <c r="F107" s="228" t="s">
        <v>637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86</v>
      </c>
    </row>
    <row r="108" s="2" customFormat="1" ht="24.15" customHeight="1">
      <c r="A108" s="39"/>
      <c r="B108" s="40"/>
      <c r="C108" s="208" t="s">
        <v>185</v>
      </c>
      <c r="D108" s="208" t="s">
        <v>149</v>
      </c>
      <c r="E108" s="209" t="s">
        <v>638</v>
      </c>
      <c r="F108" s="210" t="s">
        <v>639</v>
      </c>
      <c r="G108" s="211" t="s">
        <v>640</v>
      </c>
      <c r="H108" s="212">
        <v>30</v>
      </c>
      <c r="I108" s="213"/>
      <c r="J108" s="213"/>
      <c r="K108" s="214">
        <f>ROUND(P108*H108,2)</f>
        <v>0</v>
      </c>
      <c r="L108" s="210" t="s">
        <v>153</v>
      </c>
      <c r="M108" s="45"/>
      <c r="N108" s="215" t="s">
        <v>20</v>
      </c>
      <c r="O108" s="216" t="s">
        <v>45</v>
      </c>
      <c r="P108" s="217">
        <f>I108+J108</f>
        <v>0</v>
      </c>
      <c r="Q108" s="217">
        <f>ROUND(I108*H108,2)</f>
        <v>0</v>
      </c>
      <c r="R108" s="217">
        <f>ROUND(J108*H108,2)</f>
        <v>0</v>
      </c>
      <c r="S108" s="85"/>
      <c r="T108" s="218">
        <f>S108*H108</f>
        <v>0</v>
      </c>
      <c r="U108" s="218">
        <v>0</v>
      </c>
      <c r="V108" s="218">
        <f>U108*H108</f>
        <v>0</v>
      </c>
      <c r="W108" s="218">
        <v>0</v>
      </c>
      <c r="X108" s="219">
        <f>W108*H108</f>
        <v>0</v>
      </c>
      <c r="Y108" s="39"/>
      <c r="Z108" s="39"/>
      <c r="AA108" s="39"/>
      <c r="AB108" s="39"/>
      <c r="AC108" s="39"/>
      <c r="AD108" s="39"/>
      <c r="AE108" s="39"/>
      <c r="AR108" s="220" t="s">
        <v>154</v>
      </c>
      <c r="AT108" s="220" t="s">
        <v>149</v>
      </c>
      <c r="AU108" s="220" t="s">
        <v>86</v>
      </c>
      <c r="AY108" s="18" t="s">
        <v>147</v>
      </c>
      <c r="BE108" s="221">
        <f>IF(O108="základní",K108,0)</f>
        <v>0</v>
      </c>
      <c r="BF108" s="221">
        <f>IF(O108="snížená",K108,0)</f>
        <v>0</v>
      </c>
      <c r="BG108" s="221">
        <f>IF(O108="zákl. přenesená",K108,0)</f>
        <v>0</v>
      </c>
      <c r="BH108" s="221">
        <f>IF(O108="sníž. přenesená",K108,0)</f>
        <v>0</v>
      </c>
      <c r="BI108" s="221">
        <f>IF(O108="nulová",K108,0)</f>
        <v>0</v>
      </c>
      <c r="BJ108" s="18" t="s">
        <v>84</v>
      </c>
      <c r="BK108" s="221">
        <f>ROUND(P108*H108,2)</f>
        <v>0</v>
      </c>
      <c r="BL108" s="18" t="s">
        <v>154</v>
      </c>
      <c r="BM108" s="220" t="s">
        <v>761</v>
      </c>
    </row>
    <row r="109" s="2" customFormat="1">
      <c r="A109" s="39"/>
      <c r="B109" s="40"/>
      <c r="C109" s="41"/>
      <c r="D109" s="222" t="s">
        <v>156</v>
      </c>
      <c r="E109" s="41"/>
      <c r="F109" s="223" t="s">
        <v>642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86</v>
      </c>
    </row>
    <row r="110" s="2" customFormat="1">
      <c r="A110" s="39"/>
      <c r="B110" s="40"/>
      <c r="C110" s="41"/>
      <c r="D110" s="227" t="s">
        <v>158</v>
      </c>
      <c r="E110" s="41"/>
      <c r="F110" s="228" t="s">
        <v>643</v>
      </c>
      <c r="G110" s="41"/>
      <c r="H110" s="41"/>
      <c r="I110" s="224"/>
      <c r="J110" s="224"/>
      <c r="K110" s="41"/>
      <c r="L110" s="41"/>
      <c r="M110" s="45"/>
      <c r="N110" s="225"/>
      <c r="O110" s="22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86</v>
      </c>
    </row>
    <row r="111" s="12" customFormat="1" ht="22.8" customHeight="1">
      <c r="A111" s="12"/>
      <c r="B111" s="191"/>
      <c r="C111" s="192"/>
      <c r="D111" s="193" t="s">
        <v>75</v>
      </c>
      <c r="E111" s="206" t="s">
        <v>170</v>
      </c>
      <c r="F111" s="206" t="s">
        <v>530</v>
      </c>
      <c r="G111" s="192"/>
      <c r="H111" s="192"/>
      <c r="I111" s="195"/>
      <c r="J111" s="195"/>
      <c r="K111" s="207">
        <f>BK111</f>
        <v>0</v>
      </c>
      <c r="L111" s="192"/>
      <c r="M111" s="197"/>
      <c r="N111" s="198"/>
      <c r="O111" s="199"/>
      <c r="P111" s="199"/>
      <c r="Q111" s="200">
        <f>SUM(Q112:Q130)</f>
        <v>0</v>
      </c>
      <c r="R111" s="200">
        <f>SUM(R112:R130)</f>
        <v>0</v>
      </c>
      <c r="S111" s="199"/>
      <c r="T111" s="201">
        <f>SUM(T112:T130)</f>
        <v>0</v>
      </c>
      <c r="U111" s="199"/>
      <c r="V111" s="201">
        <f>SUM(V112:V130)</f>
        <v>3.2291169900000001</v>
      </c>
      <c r="W111" s="199"/>
      <c r="X111" s="202">
        <f>SUM(X112:X130)</f>
        <v>0</v>
      </c>
      <c r="Y111" s="12"/>
      <c r="Z111" s="12"/>
      <c r="AA111" s="12"/>
      <c r="AB111" s="12"/>
      <c r="AC111" s="12"/>
      <c r="AD111" s="12"/>
      <c r="AE111" s="12"/>
      <c r="AR111" s="203" t="s">
        <v>84</v>
      </c>
      <c r="AT111" s="204" t="s">
        <v>75</v>
      </c>
      <c r="AU111" s="204" t="s">
        <v>84</v>
      </c>
      <c r="AY111" s="203" t="s">
        <v>147</v>
      </c>
      <c r="BK111" s="205">
        <f>SUM(BK112:BK130)</f>
        <v>0</v>
      </c>
    </row>
    <row r="112" s="2" customFormat="1" ht="24.15" customHeight="1">
      <c r="A112" s="39"/>
      <c r="B112" s="40"/>
      <c r="C112" s="208" t="s">
        <v>191</v>
      </c>
      <c r="D112" s="208" t="s">
        <v>149</v>
      </c>
      <c r="E112" s="209" t="s">
        <v>762</v>
      </c>
      <c r="F112" s="210" t="s">
        <v>763</v>
      </c>
      <c r="G112" s="211" t="s">
        <v>271</v>
      </c>
      <c r="H112" s="212">
        <v>0.012</v>
      </c>
      <c r="I112" s="213"/>
      <c r="J112" s="213"/>
      <c r="K112" s="214">
        <f>ROUND(P112*H112,2)</f>
        <v>0</v>
      </c>
      <c r="L112" s="210" t="s">
        <v>153</v>
      </c>
      <c r="M112" s="45"/>
      <c r="N112" s="215" t="s">
        <v>20</v>
      </c>
      <c r="O112" s="216" t="s">
        <v>45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5"/>
      <c r="T112" s="218">
        <f>S112*H112</f>
        <v>0</v>
      </c>
      <c r="U112" s="218">
        <v>2.6770200000000002</v>
      </c>
      <c r="V112" s="218">
        <f>U112*H112</f>
        <v>0.032124240000000005</v>
      </c>
      <c r="W112" s="218">
        <v>0</v>
      </c>
      <c r="X112" s="219">
        <f>W112*H112</f>
        <v>0</v>
      </c>
      <c r="Y112" s="39"/>
      <c r="Z112" s="39"/>
      <c r="AA112" s="39"/>
      <c r="AB112" s="39"/>
      <c r="AC112" s="39"/>
      <c r="AD112" s="39"/>
      <c r="AE112" s="39"/>
      <c r="AR112" s="220" t="s">
        <v>154</v>
      </c>
      <c r="AT112" s="220" t="s">
        <v>149</v>
      </c>
      <c r="AU112" s="220" t="s">
        <v>86</v>
      </c>
      <c r="AY112" s="18" t="s">
        <v>147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8" t="s">
        <v>84</v>
      </c>
      <c r="BK112" s="221">
        <f>ROUND(P112*H112,2)</f>
        <v>0</v>
      </c>
      <c r="BL112" s="18" t="s">
        <v>154</v>
      </c>
      <c r="BM112" s="220" t="s">
        <v>764</v>
      </c>
    </row>
    <row r="113" s="2" customFormat="1">
      <c r="A113" s="39"/>
      <c r="B113" s="40"/>
      <c r="C113" s="41"/>
      <c r="D113" s="222" t="s">
        <v>156</v>
      </c>
      <c r="E113" s="41"/>
      <c r="F113" s="223" t="s">
        <v>765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86</v>
      </c>
    </row>
    <row r="114" s="2" customFormat="1">
      <c r="A114" s="39"/>
      <c r="B114" s="40"/>
      <c r="C114" s="41"/>
      <c r="D114" s="227" t="s">
        <v>158</v>
      </c>
      <c r="E114" s="41"/>
      <c r="F114" s="228" t="s">
        <v>766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86</v>
      </c>
    </row>
    <row r="115" s="13" customFormat="1">
      <c r="A115" s="13"/>
      <c r="B115" s="229"/>
      <c r="C115" s="230"/>
      <c r="D115" s="222" t="s">
        <v>160</v>
      </c>
      <c r="E115" s="231" t="s">
        <v>20</v>
      </c>
      <c r="F115" s="232" t="s">
        <v>767</v>
      </c>
      <c r="G115" s="230"/>
      <c r="H115" s="233">
        <v>0.012</v>
      </c>
      <c r="I115" s="234"/>
      <c r="J115" s="234"/>
      <c r="K115" s="230"/>
      <c r="L115" s="230"/>
      <c r="M115" s="235"/>
      <c r="N115" s="236"/>
      <c r="O115" s="237"/>
      <c r="P115" s="237"/>
      <c r="Q115" s="237"/>
      <c r="R115" s="237"/>
      <c r="S115" s="237"/>
      <c r="T115" s="237"/>
      <c r="U115" s="237"/>
      <c r="V115" s="237"/>
      <c r="W115" s="237"/>
      <c r="X115" s="238"/>
      <c r="Y115" s="13"/>
      <c r="Z115" s="13"/>
      <c r="AA115" s="13"/>
      <c r="AB115" s="13"/>
      <c r="AC115" s="13"/>
      <c r="AD115" s="13"/>
      <c r="AE115" s="13"/>
      <c r="AT115" s="239" t="s">
        <v>160</v>
      </c>
      <c r="AU115" s="239" t="s">
        <v>86</v>
      </c>
      <c r="AV115" s="13" t="s">
        <v>86</v>
      </c>
      <c r="AW115" s="13" t="s">
        <v>5</v>
      </c>
      <c r="AX115" s="13" t="s">
        <v>84</v>
      </c>
      <c r="AY115" s="239" t="s">
        <v>147</v>
      </c>
    </row>
    <row r="116" s="2" customFormat="1" ht="24.15" customHeight="1">
      <c r="A116" s="39"/>
      <c r="B116" s="40"/>
      <c r="C116" s="208" t="s">
        <v>197</v>
      </c>
      <c r="D116" s="208" t="s">
        <v>149</v>
      </c>
      <c r="E116" s="209" t="s">
        <v>532</v>
      </c>
      <c r="F116" s="210" t="s">
        <v>533</v>
      </c>
      <c r="G116" s="211" t="s">
        <v>271</v>
      </c>
      <c r="H116" s="212">
        <v>1.0800000000000001</v>
      </c>
      <c r="I116" s="213"/>
      <c r="J116" s="213"/>
      <c r="K116" s="214">
        <f>ROUND(P116*H116,2)</f>
        <v>0</v>
      </c>
      <c r="L116" s="210" t="s">
        <v>153</v>
      </c>
      <c r="M116" s="45"/>
      <c r="N116" s="215" t="s">
        <v>20</v>
      </c>
      <c r="O116" s="216" t="s">
        <v>45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5"/>
      <c r="T116" s="218">
        <f>S116*H116</f>
        <v>0</v>
      </c>
      <c r="U116" s="218">
        <v>2.8332299999999999</v>
      </c>
      <c r="V116" s="218">
        <f>U116*H116</f>
        <v>3.0598884000000002</v>
      </c>
      <c r="W116" s="218">
        <v>0</v>
      </c>
      <c r="X116" s="219">
        <f>W116*H116</f>
        <v>0</v>
      </c>
      <c r="Y116" s="39"/>
      <c r="Z116" s="39"/>
      <c r="AA116" s="39"/>
      <c r="AB116" s="39"/>
      <c r="AC116" s="39"/>
      <c r="AD116" s="39"/>
      <c r="AE116" s="39"/>
      <c r="AR116" s="220" t="s">
        <v>154</v>
      </c>
      <c r="AT116" s="220" t="s">
        <v>149</v>
      </c>
      <c r="AU116" s="220" t="s">
        <v>86</v>
      </c>
      <c r="AY116" s="18" t="s">
        <v>147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8" t="s">
        <v>84</v>
      </c>
      <c r="BK116" s="221">
        <f>ROUND(P116*H116,2)</f>
        <v>0</v>
      </c>
      <c r="BL116" s="18" t="s">
        <v>154</v>
      </c>
      <c r="BM116" s="220" t="s">
        <v>768</v>
      </c>
    </row>
    <row r="117" s="2" customFormat="1">
      <c r="A117" s="39"/>
      <c r="B117" s="40"/>
      <c r="C117" s="41"/>
      <c r="D117" s="222" t="s">
        <v>156</v>
      </c>
      <c r="E117" s="41"/>
      <c r="F117" s="223" t="s">
        <v>535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86</v>
      </c>
    </row>
    <row r="118" s="2" customFormat="1">
      <c r="A118" s="39"/>
      <c r="B118" s="40"/>
      <c r="C118" s="41"/>
      <c r="D118" s="227" t="s">
        <v>158</v>
      </c>
      <c r="E118" s="41"/>
      <c r="F118" s="228" t="s">
        <v>536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86</v>
      </c>
    </row>
    <row r="119" s="13" customFormat="1">
      <c r="A119" s="13"/>
      <c r="B119" s="229"/>
      <c r="C119" s="230"/>
      <c r="D119" s="222" t="s">
        <v>160</v>
      </c>
      <c r="E119" s="231" t="s">
        <v>20</v>
      </c>
      <c r="F119" s="232" t="s">
        <v>769</v>
      </c>
      <c r="G119" s="230"/>
      <c r="H119" s="233">
        <v>1.0800000000000001</v>
      </c>
      <c r="I119" s="234"/>
      <c r="J119" s="234"/>
      <c r="K119" s="230"/>
      <c r="L119" s="230"/>
      <c r="M119" s="235"/>
      <c r="N119" s="236"/>
      <c r="O119" s="237"/>
      <c r="P119" s="237"/>
      <c r="Q119" s="237"/>
      <c r="R119" s="237"/>
      <c r="S119" s="237"/>
      <c r="T119" s="237"/>
      <c r="U119" s="237"/>
      <c r="V119" s="237"/>
      <c r="W119" s="237"/>
      <c r="X119" s="238"/>
      <c r="Y119" s="13"/>
      <c r="Z119" s="13"/>
      <c r="AA119" s="13"/>
      <c r="AB119" s="13"/>
      <c r="AC119" s="13"/>
      <c r="AD119" s="13"/>
      <c r="AE119" s="13"/>
      <c r="AT119" s="239" t="s">
        <v>160</v>
      </c>
      <c r="AU119" s="239" t="s">
        <v>86</v>
      </c>
      <c r="AV119" s="13" t="s">
        <v>86</v>
      </c>
      <c r="AW119" s="13" t="s">
        <v>5</v>
      </c>
      <c r="AX119" s="13" t="s">
        <v>84</v>
      </c>
      <c r="AY119" s="239" t="s">
        <v>147</v>
      </c>
    </row>
    <row r="120" s="2" customFormat="1">
      <c r="A120" s="39"/>
      <c r="B120" s="40"/>
      <c r="C120" s="208" t="s">
        <v>203</v>
      </c>
      <c r="D120" s="208" t="s">
        <v>149</v>
      </c>
      <c r="E120" s="209" t="s">
        <v>538</v>
      </c>
      <c r="F120" s="210" t="s">
        <v>539</v>
      </c>
      <c r="G120" s="211" t="s">
        <v>173</v>
      </c>
      <c r="H120" s="212">
        <v>9</v>
      </c>
      <c r="I120" s="213"/>
      <c r="J120" s="213"/>
      <c r="K120" s="214">
        <f>ROUND(P120*H120,2)</f>
        <v>0</v>
      </c>
      <c r="L120" s="210" t="s">
        <v>153</v>
      </c>
      <c r="M120" s="45"/>
      <c r="N120" s="215" t="s">
        <v>20</v>
      </c>
      <c r="O120" s="216" t="s">
        <v>45</v>
      </c>
      <c r="P120" s="217">
        <f>I120+J120</f>
        <v>0</v>
      </c>
      <c r="Q120" s="217">
        <f>ROUND(I120*H120,2)</f>
        <v>0</v>
      </c>
      <c r="R120" s="217">
        <f>ROUND(J120*H120,2)</f>
        <v>0</v>
      </c>
      <c r="S120" s="85"/>
      <c r="T120" s="218">
        <f>S120*H120</f>
        <v>0</v>
      </c>
      <c r="U120" s="218">
        <v>0.0086499999999999997</v>
      </c>
      <c r="V120" s="218">
        <f>U120*H120</f>
        <v>0.077850000000000003</v>
      </c>
      <c r="W120" s="218">
        <v>0</v>
      </c>
      <c r="X120" s="219">
        <f>W120*H120</f>
        <v>0</v>
      </c>
      <c r="Y120" s="39"/>
      <c r="Z120" s="39"/>
      <c r="AA120" s="39"/>
      <c r="AB120" s="39"/>
      <c r="AC120" s="39"/>
      <c r="AD120" s="39"/>
      <c r="AE120" s="39"/>
      <c r="AR120" s="220" t="s">
        <v>154</v>
      </c>
      <c r="AT120" s="220" t="s">
        <v>149</v>
      </c>
      <c r="AU120" s="220" t="s">
        <v>86</v>
      </c>
      <c r="AY120" s="18" t="s">
        <v>147</v>
      </c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18" t="s">
        <v>84</v>
      </c>
      <c r="BK120" s="221">
        <f>ROUND(P120*H120,2)</f>
        <v>0</v>
      </c>
      <c r="BL120" s="18" t="s">
        <v>154</v>
      </c>
      <c r="BM120" s="220" t="s">
        <v>770</v>
      </c>
    </row>
    <row r="121" s="2" customFormat="1">
      <c r="A121" s="39"/>
      <c r="B121" s="40"/>
      <c r="C121" s="41"/>
      <c r="D121" s="222" t="s">
        <v>156</v>
      </c>
      <c r="E121" s="41"/>
      <c r="F121" s="223" t="s">
        <v>541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86</v>
      </c>
    </row>
    <row r="122" s="2" customFormat="1">
      <c r="A122" s="39"/>
      <c r="B122" s="40"/>
      <c r="C122" s="41"/>
      <c r="D122" s="227" t="s">
        <v>158</v>
      </c>
      <c r="E122" s="41"/>
      <c r="F122" s="228" t="s">
        <v>542</v>
      </c>
      <c r="G122" s="41"/>
      <c r="H122" s="41"/>
      <c r="I122" s="224"/>
      <c r="J122" s="224"/>
      <c r="K122" s="41"/>
      <c r="L122" s="41"/>
      <c r="M122" s="45"/>
      <c r="N122" s="225"/>
      <c r="O122" s="226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86</v>
      </c>
    </row>
    <row r="123" s="13" customFormat="1">
      <c r="A123" s="13"/>
      <c r="B123" s="229"/>
      <c r="C123" s="230"/>
      <c r="D123" s="222" t="s">
        <v>160</v>
      </c>
      <c r="E123" s="231" t="s">
        <v>20</v>
      </c>
      <c r="F123" s="232" t="s">
        <v>771</v>
      </c>
      <c r="G123" s="230"/>
      <c r="H123" s="233">
        <v>9</v>
      </c>
      <c r="I123" s="234"/>
      <c r="J123" s="234"/>
      <c r="K123" s="230"/>
      <c r="L123" s="230"/>
      <c r="M123" s="235"/>
      <c r="N123" s="236"/>
      <c r="O123" s="237"/>
      <c r="P123" s="237"/>
      <c r="Q123" s="237"/>
      <c r="R123" s="237"/>
      <c r="S123" s="237"/>
      <c r="T123" s="237"/>
      <c r="U123" s="237"/>
      <c r="V123" s="237"/>
      <c r="W123" s="237"/>
      <c r="X123" s="238"/>
      <c r="Y123" s="13"/>
      <c r="Z123" s="13"/>
      <c r="AA123" s="13"/>
      <c r="AB123" s="13"/>
      <c r="AC123" s="13"/>
      <c r="AD123" s="13"/>
      <c r="AE123" s="13"/>
      <c r="AT123" s="239" t="s">
        <v>160</v>
      </c>
      <c r="AU123" s="239" t="s">
        <v>86</v>
      </c>
      <c r="AV123" s="13" t="s">
        <v>86</v>
      </c>
      <c r="AW123" s="13" t="s">
        <v>5</v>
      </c>
      <c r="AX123" s="13" t="s">
        <v>84</v>
      </c>
      <c r="AY123" s="239" t="s">
        <v>147</v>
      </c>
    </row>
    <row r="124" s="2" customFormat="1">
      <c r="A124" s="39"/>
      <c r="B124" s="40"/>
      <c r="C124" s="208" t="s">
        <v>210</v>
      </c>
      <c r="D124" s="208" t="s">
        <v>149</v>
      </c>
      <c r="E124" s="209" t="s">
        <v>544</v>
      </c>
      <c r="F124" s="210" t="s">
        <v>545</v>
      </c>
      <c r="G124" s="211" t="s">
        <v>173</v>
      </c>
      <c r="H124" s="212">
        <v>9</v>
      </c>
      <c r="I124" s="213"/>
      <c r="J124" s="213"/>
      <c r="K124" s="214">
        <f>ROUND(P124*H124,2)</f>
        <v>0</v>
      </c>
      <c r="L124" s="210" t="s">
        <v>153</v>
      </c>
      <c r="M124" s="45"/>
      <c r="N124" s="215" t="s">
        <v>20</v>
      </c>
      <c r="O124" s="216" t="s">
        <v>45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85"/>
      <c r="T124" s="218">
        <f>S124*H124</f>
        <v>0</v>
      </c>
      <c r="U124" s="218">
        <v>0</v>
      </c>
      <c r="V124" s="218">
        <f>U124*H124</f>
        <v>0</v>
      </c>
      <c r="W124" s="218">
        <v>0</v>
      </c>
      <c r="X124" s="219">
        <f>W124*H124</f>
        <v>0</v>
      </c>
      <c r="Y124" s="39"/>
      <c r="Z124" s="39"/>
      <c r="AA124" s="39"/>
      <c r="AB124" s="39"/>
      <c r="AC124" s="39"/>
      <c r="AD124" s="39"/>
      <c r="AE124" s="39"/>
      <c r="AR124" s="220" t="s">
        <v>154</v>
      </c>
      <c r="AT124" s="220" t="s">
        <v>149</v>
      </c>
      <c r="AU124" s="220" t="s">
        <v>86</v>
      </c>
      <c r="AY124" s="18" t="s">
        <v>147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8" t="s">
        <v>84</v>
      </c>
      <c r="BK124" s="221">
        <f>ROUND(P124*H124,2)</f>
        <v>0</v>
      </c>
      <c r="BL124" s="18" t="s">
        <v>154</v>
      </c>
      <c r="BM124" s="220" t="s">
        <v>772</v>
      </c>
    </row>
    <row r="125" s="2" customFormat="1">
      <c r="A125" s="39"/>
      <c r="B125" s="40"/>
      <c r="C125" s="41"/>
      <c r="D125" s="222" t="s">
        <v>156</v>
      </c>
      <c r="E125" s="41"/>
      <c r="F125" s="223" t="s">
        <v>547</v>
      </c>
      <c r="G125" s="41"/>
      <c r="H125" s="41"/>
      <c r="I125" s="224"/>
      <c r="J125" s="224"/>
      <c r="K125" s="41"/>
      <c r="L125" s="41"/>
      <c r="M125" s="45"/>
      <c r="N125" s="225"/>
      <c r="O125" s="226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86</v>
      </c>
    </row>
    <row r="126" s="2" customFormat="1">
      <c r="A126" s="39"/>
      <c r="B126" s="40"/>
      <c r="C126" s="41"/>
      <c r="D126" s="227" t="s">
        <v>158</v>
      </c>
      <c r="E126" s="41"/>
      <c r="F126" s="228" t="s">
        <v>548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86</v>
      </c>
    </row>
    <row r="127" s="2" customFormat="1" ht="24.15" customHeight="1">
      <c r="A127" s="39"/>
      <c r="B127" s="40"/>
      <c r="C127" s="208" t="s">
        <v>216</v>
      </c>
      <c r="D127" s="208" t="s">
        <v>149</v>
      </c>
      <c r="E127" s="209" t="s">
        <v>720</v>
      </c>
      <c r="F127" s="210" t="s">
        <v>721</v>
      </c>
      <c r="G127" s="211" t="s">
        <v>424</v>
      </c>
      <c r="H127" s="212">
        <v>0.057000000000000002</v>
      </c>
      <c r="I127" s="213"/>
      <c r="J127" s="213"/>
      <c r="K127" s="214">
        <f>ROUND(P127*H127,2)</f>
        <v>0</v>
      </c>
      <c r="L127" s="210" t="s">
        <v>153</v>
      </c>
      <c r="M127" s="45"/>
      <c r="N127" s="215" t="s">
        <v>20</v>
      </c>
      <c r="O127" s="216" t="s">
        <v>45</v>
      </c>
      <c r="P127" s="217">
        <f>I127+J127</f>
        <v>0</v>
      </c>
      <c r="Q127" s="217">
        <f>ROUND(I127*H127,2)</f>
        <v>0</v>
      </c>
      <c r="R127" s="217">
        <f>ROUND(J127*H127,2)</f>
        <v>0</v>
      </c>
      <c r="S127" s="85"/>
      <c r="T127" s="218">
        <f>S127*H127</f>
        <v>0</v>
      </c>
      <c r="U127" s="218">
        <v>1.03955</v>
      </c>
      <c r="V127" s="218">
        <f>U127*H127</f>
        <v>0.059254349999999997</v>
      </c>
      <c r="W127" s="218">
        <v>0</v>
      </c>
      <c r="X127" s="219">
        <f>W127*H127</f>
        <v>0</v>
      </c>
      <c r="Y127" s="39"/>
      <c r="Z127" s="39"/>
      <c r="AA127" s="39"/>
      <c r="AB127" s="39"/>
      <c r="AC127" s="39"/>
      <c r="AD127" s="39"/>
      <c r="AE127" s="39"/>
      <c r="AR127" s="220" t="s">
        <v>154</v>
      </c>
      <c r="AT127" s="220" t="s">
        <v>149</v>
      </c>
      <c r="AU127" s="220" t="s">
        <v>86</v>
      </c>
      <c r="AY127" s="18" t="s">
        <v>147</v>
      </c>
      <c r="BE127" s="221">
        <f>IF(O127="základní",K127,0)</f>
        <v>0</v>
      </c>
      <c r="BF127" s="221">
        <f>IF(O127="snížená",K127,0)</f>
        <v>0</v>
      </c>
      <c r="BG127" s="221">
        <f>IF(O127="zákl. přenesená",K127,0)</f>
        <v>0</v>
      </c>
      <c r="BH127" s="221">
        <f>IF(O127="sníž. přenesená",K127,0)</f>
        <v>0</v>
      </c>
      <c r="BI127" s="221">
        <f>IF(O127="nulová",K127,0)</f>
        <v>0</v>
      </c>
      <c r="BJ127" s="18" t="s">
        <v>84</v>
      </c>
      <c r="BK127" s="221">
        <f>ROUND(P127*H127,2)</f>
        <v>0</v>
      </c>
      <c r="BL127" s="18" t="s">
        <v>154</v>
      </c>
      <c r="BM127" s="220" t="s">
        <v>773</v>
      </c>
    </row>
    <row r="128" s="2" customFormat="1">
      <c r="A128" s="39"/>
      <c r="B128" s="40"/>
      <c r="C128" s="41"/>
      <c r="D128" s="222" t="s">
        <v>156</v>
      </c>
      <c r="E128" s="41"/>
      <c r="F128" s="223" t="s">
        <v>723</v>
      </c>
      <c r="G128" s="41"/>
      <c r="H128" s="41"/>
      <c r="I128" s="224"/>
      <c r="J128" s="224"/>
      <c r="K128" s="41"/>
      <c r="L128" s="41"/>
      <c r="M128" s="4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156</v>
      </c>
      <c r="AU128" s="18" t="s">
        <v>86</v>
      </c>
    </row>
    <row r="129" s="2" customFormat="1">
      <c r="A129" s="39"/>
      <c r="B129" s="40"/>
      <c r="C129" s="41"/>
      <c r="D129" s="227" t="s">
        <v>158</v>
      </c>
      <c r="E129" s="41"/>
      <c r="F129" s="228" t="s">
        <v>724</v>
      </c>
      <c r="G129" s="41"/>
      <c r="H129" s="41"/>
      <c r="I129" s="224"/>
      <c r="J129" s="224"/>
      <c r="K129" s="41"/>
      <c r="L129" s="41"/>
      <c r="M129" s="4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86</v>
      </c>
    </row>
    <row r="130" s="13" customFormat="1">
      <c r="A130" s="13"/>
      <c r="B130" s="229"/>
      <c r="C130" s="230"/>
      <c r="D130" s="222" t="s">
        <v>160</v>
      </c>
      <c r="E130" s="231" t="s">
        <v>20</v>
      </c>
      <c r="F130" s="232" t="s">
        <v>774</v>
      </c>
      <c r="G130" s="230"/>
      <c r="H130" s="233">
        <v>0.057000000000000002</v>
      </c>
      <c r="I130" s="234"/>
      <c r="J130" s="234"/>
      <c r="K130" s="230"/>
      <c r="L130" s="230"/>
      <c r="M130" s="235"/>
      <c r="N130" s="236"/>
      <c r="O130" s="237"/>
      <c r="P130" s="237"/>
      <c r="Q130" s="237"/>
      <c r="R130" s="237"/>
      <c r="S130" s="237"/>
      <c r="T130" s="237"/>
      <c r="U130" s="237"/>
      <c r="V130" s="237"/>
      <c r="W130" s="237"/>
      <c r="X130" s="238"/>
      <c r="Y130" s="13"/>
      <c r="Z130" s="13"/>
      <c r="AA130" s="13"/>
      <c r="AB130" s="13"/>
      <c r="AC130" s="13"/>
      <c r="AD130" s="13"/>
      <c r="AE130" s="13"/>
      <c r="AT130" s="239" t="s">
        <v>160</v>
      </c>
      <c r="AU130" s="239" t="s">
        <v>86</v>
      </c>
      <c r="AV130" s="13" t="s">
        <v>86</v>
      </c>
      <c r="AW130" s="13" t="s">
        <v>5</v>
      </c>
      <c r="AX130" s="13" t="s">
        <v>84</v>
      </c>
      <c r="AY130" s="239" t="s">
        <v>147</v>
      </c>
    </row>
    <row r="131" s="12" customFormat="1" ht="22.8" customHeight="1">
      <c r="A131" s="12"/>
      <c r="B131" s="191"/>
      <c r="C131" s="192"/>
      <c r="D131" s="193" t="s">
        <v>75</v>
      </c>
      <c r="E131" s="206" t="s">
        <v>154</v>
      </c>
      <c r="F131" s="206" t="s">
        <v>549</v>
      </c>
      <c r="G131" s="192"/>
      <c r="H131" s="192"/>
      <c r="I131" s="195"/>
      <c r="J131" s="195"/>
      <c r="K131" s="207">
        <f>BK131</f>
        <v>0</v>
      </c>
      <c r="L131" s="192"/>
      <c r="M131" s="197"/>
      <c r="N131" s="198"/>
      <c r="O131" s="199"/>
      <c r="P131" s="199"/>
      <c r="Q131" s="200">
        <f>SUM(Q132:Q160)</f>
        <v>0</v>
      </c>
      <c r="R131" s="200">
        <f>SUM(R132:R160)</f>
        <v>0</v>
      </c>
      <c r="S131" s="199"/>
      <c r="T131" s="201">
        <f>SUM(T132:T160)</f>
        <v>0</v>
      </c>
      <c r="U131" s="199"/>
      <c r="V131" s="201">
        <f>SUM(V132:V160)</f>
        <v>84.315397200000007</v>
      </c>
      <c r="W131" s="199"/>
      <c r="X131" s="202">
        <f>SUM(X132:X160)</f>
        <v>0</v>
      </c>
      <c r="Y131" s="12"/>
      <c r="Z131" s="12"/>
      <c r="AA131" s="12"/>
      <c r="AB131" s="12"/>
      <c r="AC131" s="12"/>
      <c r="AD131" s="12"/>
      <c r="AE131" s="12"/>
      <c r="AR131" s="203" t="s">
        <v>84</v>
      </c>
      <c r="AT131" s="204" t="s">
        <v>75</v>
      </c>
      <c r="AU131" s="204" t="s">
        <v>84</v>
      </c>
      <c r="AY131" s="203" t="s">
        <v>147</v>
      </c>
      <c r="BK131" s="205">
        <f>SUM(BK132:BK160)</f>
        <v>0</v>
      </c>
    </row>
    <row r="132" s="2" customFormat="1" ht="33" customHeight="1">
      <c r="A132" s="39"/>
      <c r="B132" s="40"/>
      <c r="C132" s="208" t="s">
        <v>222</v>
      </c>
      <c r="D132" s="208" t="s">
        <v>149</v>
      </c>
      <c r="E132" s="209" t="s">
        <v>644</v>
      </c>
      <c r="F132" s="210" t="s">
        <v>645</v>
      </c>
      <c r="G132" s="211" t="s">
        <v>173</v>
      </c>
      <c r="H132" s="212">
        <v>54</v>
      </c>
      <c r="I132" s="213"/>
      <c r="J132" s="213"/>
      <c r="K132" s="214">
        <f>ROUND(P132*H132,2)</f>
        <v>0</v>
      </c>
      <c r="L132" s="210" t="s">
        <v>153</v>
      </c>
      <c r="M132" s="45"/>
      <c r="N132" s="215" t="s">
        <v>20</v>
      </c>
      <c r="O132" s="216" t="s">
        <v>45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85"/>
      <c r="T132" s="218">
        <f>S132*H132</f>
        <v>0</v>
      </c>
      <c r="U132" s="218">
        <v>0.001</v>
      </c>
      <c r="V132" s="218">
        <f>U132*H132</f>
        <v>0.053999999999999999</v>
      </c>
      <c r="W132" s="218">
        <v>0</v>
      </c>
      <c r="X132" s="219">
        <f>W132*H132</f>
        <v>0</v>
      </c>
      <c r="Y132" s="39"/>
      <c r="Z132" s="39"/>
      <c r="AA132" s="39"/>
      <c r="AB132" s="39"/>
      <c r="AC132" s="39"/>
      <c r="AD132" s="39"/>
      <c r="AE132" s="39"/>
      <c r="AR132" s="220" t="s">
        <v>154</v>
      </c>
      <c r="AT132" s="220" t="s">
        <v>149</v>
      </c>
      <c r="AU132" s="220" t="s">
        <v>86</v>
      </c>
      <c r="AY132" s="18" t="s">
        <v>147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8" t="s">
        <v>84</v>
      </c>
      <c r="BK132" s="221">
        <f>ROUND(P132*H132,2)</f>
        <v>0</v>
      </c>
      <c r="BL132" s="18" t="s">
        <v>154</v>
      </c>
      <c r="BM132" s="220" t="s">
        <v>775</v>
      </c>
    </row>
    <row r="133" s="2" customFormat="1">
      <c r="A133" s="39"/>
      <c r="B133" s="40"/>
      <c r="C133" s="41"/>
      <c r="D133" s="222" t="s">
        <v>156</v>
      </c>
      <c r="E133" s="41"/>
      <c r="F133" s="223" t="s">
        <v>647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86</v>
      </c>
    </row>
    <row r="134" s="2" customFormat="1">
      <c r="A134" s="39"/>
      <c r="B134" s="40"/>
      <c r="C134" s="41"/>
      <c r="D134" s="227" t="s">
        <v>158</v>
      </c>
      <c r="E134" s="41"/>
      <c r="F134" s="228" t="s">
        <v>648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86</v>
      </c>
    </row>
    <row r="135" s="2" customFormat="1">
      <c r="A135" s="39"/>
      <c r="B135" s="40"/>
      <c r="C135" s="41"/>
      <c r="D135" s="222" t="s">
        <v>183</v>
      </c>
      <c r="E135" s="41"/>
      <c r="F135" s="251" t="s">
        <v>649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183</v>
      </c>
      <c r="AU135" s="18" t="s">
        <v>86</v>
      </c>
    </row>
    <row r="136" s="13" customFormat="1">
      <c r="A136" s="13"/>
      <c r="B136" s="229"/>
      <c r="C136" s="230"/>
      <c r="D136" s="222" t="s">
        <v>160</v>
      </c>
      <c r="E136" s="231" t="s">
        <v>20</v>
      </c>
      <c r="F136" s="232" t="s">
        <v>776</v>
      </c>
      <c r="G136" s="230"/>
      <c r="H136" s="233">
        <v>54</v>
      </c>
      <c r="I136" s="234"/>
      <c r="J136" s="234"/>
      <c r="K136" s="230"/>
      <c r="L136" s="230"/>
      <c r="M136" s="235"/>
      <c r="N136" s="236"/>
      <c r="O136" s="237"/>
      <c r="P136" s="237"/>
      <c r="Q136" s="237"/>
      <c r="R136" s="237"/>
      <c r="S136" s="237"/>
      <c r="T136" s="237"/>
      <c r="U136" s="237"/>
      <c r="V136" s="237"/>
      <c r="W136" s="237"/>
      <c r="X136" s="238"/>
      <c r="Y136" s="13"/>
      <c r="Z136" s="13"/>
      <c r="AA136" s="13"/>
      <c r="AB136" s="13"/>
      <c r="AC136" s="13"/>
      <c r="AD136" s="13"/>
      <c r="AE136" s="13"/>
      <c r="AT136" s="239" t="s">
        <v>160</v>
      </c>
      <c r="AU136" s="239" t="s">
        <v>86</v>
      </c>
      <c r="AV136" s="13" t="s">
        <v>86</v>
      </c>
      <c r="AW136" s="13" t="s">
        <v>5</v>
      </c>
      <c r="AX136" s="13" t="s">
        <v>84</v>
      </c>
      <c r="AY136" s="239" t="s">
        <v>147</v>
      </c>
    </row>
    <row r="137" s="2" customFormat="1" ht="24.15" customHeight="1">
      <c r="A137" s="39"/>
      <c r="B137" s="40"/>
      <c r="C137" s="208" t="s">
        <v>9</v>
      </c>
      <c r="D137" s="208" t="s">
        <v>149</v>
      </c>
      <c r="E137" s="209" t="s">
        <v>690</v>
      </c>
      <c r="F137" s="210" t="s">
        <v>517</v>
      </c>
      <c r="G137" s="211" t="s">
        <v>271</v>
      </c>
      <c r="H137" s="212">
        <v>6.4800000000000004</v>
      </c>
      <c r="I137" s="213"/>
      <c r="J137" s="213"/>
      <c r="K137" s="214">
        <f>ROUND(P137*H137,2)</f>
        <v>0</v>
      </c>
      <c r="L137" s="210" t="s">
        <v>153</v>
      </c>
      <c r="M137" s="45"/>
      <c r="N137" s="215" t="s">
        <v>20</v>
      </c>
      <c r="O137" s="216" t="s">
        <v>45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85"/>
      <c r="T137" s="218">
        <f>S137*H137</f>
        <v>0</v>
      </c>
      <c r="U137" s="218">
        <v>2.4327899999999998</v>
      </c>
      <c r="V137" s="218">
        <f>U137*H137</f>
        <v>15.7644792</v>
      </c>
      <c r="W137" s="218">
        <v>0</v>
      </c>
      <c r="X137" s="219">
        <f>W137*H137</f>
        <v>0</v>
      </c>
      <c r="Y137" s="39"/>
      <c r="Z137" s="39"/>
      <c r="AA137" s="39"/>
      <c r="AB137" s="39"/>
      <c r="AC137" s="39"/>
      <c r="AD137" s="39"/>
      <c r="AE137" s="39"/>
      <c r="AR137" s="220" t="s">
        <v>154</v>
      </c>
      <c r="AT137" s="220" t="s">
        <v>149</v>
      </c>
      <c r="AU137" s="220" t="s">
        <v>86</v>
      </c>
      <c r="AY137" s="18" t="s">
        <v>147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8" t="s">
        <v>84</v>
      </c>
      <c r="BK137" s="221">
        <f>ROUND(P137*H137,2)</f>
        <v>0</v>
      </c>
      <c r="BL137" s="18" t="s">
        <v>154</v>
      </c>
      <c r="BM137" s="220" t="s">
        <v>777</v>
      </c>
    </row>
    <row r="138" s="2" customFormat="1">
      <c r="A138" s="39"/>
      <c r="B138" s="40"/>
      <c r="C138" s="41"/>
      <c r="D138" s="222" t="s">
        <v>156</v>
      </c>
      <c r="E138" s="41"/>
      <c r="F138" s="223" t="s">
        <v>519</v>
      </c>
      <c r="G138" s="41"/>
      <c r="H138" s="41"/>
      <c r="I138" s="224"/>
      <c r="J138" s="224"/>
      <c r="K138" s="41"/>
      <c r="L138" s="41"/>
      <c r="M138" s="45"/>
      <c r="N138" s="225"/>
      <c r="O138" s="226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86</v>
      </c>
    </row>
    <row r="139" s="2" customFormat="1">
      <c r="A139" s="39"/>
      <c r="B139" s="40"/>
      <c r="C139" s="41"/>
      <c r="D139" s="227" t="s">
        <v>158</v>
      </c>
      <c r="E139" s="41"/>
      <c r="F139" s="228" t="s">
        <v>692</v>
      </c>
      <c r="G139" s="41"/>
      <c r="H139" s="41"/>
      <c r="I139" s="224"/>
      <c r="J139" s="224"/>
      <c r="K139" s="41"/>
      <c r="L139" s="41"/>
      <c r="M139" s="4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86</v>
      </c>
    </row>
    <row r="140" s="13" customFormat="1">
      <c r="A140" s="13"/>
      <c r="B140" s="229"/>
      <c r="C140" s="230"/>
      <c r="D140" s="222" t="s">
        <v>160</v>
      </c>
      <c r="E140" s="231" t="s">
        <v>20</v>
      </c>
      <c r="F140" s="232" t="s">
        <v>778</v>
      </c>
      <c r="G140" s="230"/>
      <c r="H140" s="233">
        <v>6.4800000000000004</v>
      </c>
      <c r="I140" s="234"/>
      <c r="J140" s="234"/>
      <c r="K140" s="230"/>
      <c r="L140" s="230"/>
      <c r="M140" s="235"/>
      <c r="N140" s="236"/>
      <c r="O140" s="237"/>
      <c r="P140" s="237"/>
      <c r="Q140" s="237"/>
      <c r="R140" s="237"/>
      <c r="S140" s="237"/>
      <c r="T140" s="237"/>
      <c r="U140" s="237"/>
      <c r="V140" s="237"/>
      <c r="W140" s="237"/>
      <c r="X140" s="238"/>
      <c r="Y140" s="13"/>
      <c r="Z140" s="13"/>
      <c r="AA140" s="13"/>
      <c r="AB140" s="13"/>
      <c r="AC140" s="13"/>
      <c r="AD140" s="13"/>
      <c r="AE140" s="13"/>
      <c r="AT140" s="239" t="s">
        <v>160</v>
      </c>
      <c r="AU140" s="239" t="s">
        <v>86</v>
      </c>
      <c r="AV140" s="13" t="s">
        <v>86</v>
      </c>
      <c r="AW140" s="13" t="s">
        <v>5</v>
      </c>
      <c r="AX140" s="13" t="s">
        <v>84</v>
      </c>
      <c r="AY140" s="239" t="s">
        <v>147</v>
      </c>
    </row>
    <row r="141" s="2" customFormat="1" ht="24.15" customHeight="1">
      <c r="A141" s="39"/>
      <c r="B141" s="40"/>
      <c r="C141" s="208" t="s">
        <v>235</v>
      </c>
      <c r="D141" s="208" t="s">
        <v>149</v>
      </c>
      <c r="E141" s="209" t="s">
        <v>653</v>
      </c>
      <c r="F141" s="210" t="s">
        <v>654</v>
      </c>
      <c r="G141" s="211" t="s">
        <v>271</v>
      </c>
      <c r="H141" s="212">
        <v>21.600000000000001</v>
      </c>
      <c r="I141" s="213"/>
      <c r="J141" s="213"/>
      <c r="K141" s="214">
        <f>ROUND(P141*H141,2)</f>
        <v>0</v>
      </c>
      <c r="L141" s="210" t="s">
        <v>153</v>
      </c>
      <c r="M141" s="45"/>
      <c r="N141" s="215" t="s">
        <v>20</v>
      </c>
      <c r="O141" s="216" t="s">
        <v>45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2.13408</v>
      </c>
      <c r="V141" s="218">
        <f>U141*H141</f>
        <v>46.096128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154</v>
      </c>
      <c r="AT141" s="220" t="s">
        <v>149</v>
      </c>
      <c r="AU141" s="220" t="s">
        <v>86</v>
      </c>
      <c r="AY141" s="18" t="s">
        <v>147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84</v>
      </c>
      <c r="BK141" s="221">
        <f>ROUND(P141*H141,2)</f>
        <v>0</v>
      </c>
      <c r="BL141" s="18" t="s">
        <v>154</v>
      </c>
      <c r="BM141" s="220" t="s">
        <v>779</v>
      </c>
    </row>
    <row r="142" s="2" customFormat="1">
      <c r="A142" s="39"/>
      <c r="B142" s="40"/>
      <c r="C142" s="41"/>
      <c r="D142" s="222" t="s">
        <v>156</v>
      </c>
      <c r="E142" s="41"/>
      <c r="F142" s="223" t="s">
        <v>656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86</v>
      </c>
    </row>
    <row r="143" s="2" customFormat="1">
      <c r="A143" s="39"/>
      <c r="B143" s="40"/>
      <c r="C143" s="41"/>
      <c r="D143" s="227" t="s">
        <v>158</v>
      </c>
      <c r="E143" s="41"/>
      <c r="F143" s="228" t="s">
        <v>657</v>
      </c>
      <c r="G143" s="41"/>
      <c r="H143" s="41"/>
      <c r="I143" s="224"/>
      <c r="J143" s="224"/>
      <c r="K143" s="41"/>
      <c r="L143" s="41"/>
      <c r="M143" s="45"/>
      <c r="N143" s="225"/>
      <c r="O143" s="226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86</v>
      </c>
    </row>
    <row r="144" s="13" customFormat="1">
      <c r="A144" s="13"/>
      <c r="B144" s="229"/>
      <c r="C144" s="230"/>
      <c r="D144" s="222" t="s">
        <v>160</v>
      </c>
      <c r="E144" s="231" t="s">
        <v>20</v>
      </c>
      <c r="F144" s="232" t="s">
        <v>780</v>
      </c>
      <c r="G144" s="230"/>
      <c r="H144" s="233">
        <v>21.600000000000001</v>
      </c>
      <c r="I144" s="234"/>
      <c r="J144" s="234"/>
      <c r="K144" s="230"/>
      <c r="L144" s="230"/>
      <c r="M144" s="235"/>
      <c r="N144" s="236"/>
      <c r="O144" s="237"/>
      <c r="P144" s="237"/>
      <c r="Q144" s="237"/>
      <c r="R144" s="237"/>
      <c r="S144" s="237"/>
      <c r="T144" s="237"/>
      <c r="U144" s="237"/>
      <c r="V144" s="237"/>
      <c r="W144" s="237"/>
      <c r="X144" s="238"/>
      <c r="Y144" s="13"/>
      <c r="Z144" s="13"/>
      <c r="AA144" s="13"/>
      <c r="AB144" s="13"/>
      <c r="AC144" s="13"/>
      <c r="AD144" s="13"/>
      <c r="AE144" s="13"/>
      <c r="AT144" s="239" t="s">
        <v>160</v>
      </c>
      <c r="AU144" s="239" t="s">
        <v>86</v>
      </c>
      <c r="AV144" s="13" t="s">
        <v>86</v>
      </c>
      <c r="AW144" s="13" t="s">
        <v>5</v>
      </c>
      <c r="AX144" s="13" t="s">
        <v>84</v>
      </c>
      <c r="AY144" s="239" t="s">
        <v>147</v>
      </c>
    </row>
    <row r="145" s="2" customFormat="1" ht="24.15" customHeight="1">
      <c r="A145" s="39"/>
      <c r="B145" s="40"/>
      <c r="C145" s="208" t="s">
        <v>242</v>
      </c>
      <c r="D145" s="208" t="s">
        <v>149</v>
      </c>
      <c r="E145" s="209" t="s">
        <v>659</v>
      </c>
      <c r="F145" s="210" t="s">
        <v>660</v>
      </c>
      <c r="G145" s="211" t="s">
        <v>173</v>
      </c>
      <c r="H145" s="212">
        <v>18</v>
      </c>
      <c r="I145" s="213"/>
      <c r="J145" s="213"/>
      <c r="K145" s="214">
        <f>ROUND(P145*H145,2)</f>
        <v>0</v>
      </c>
      <c r="L145" s="210" t="s">
        <v>153</v>
      </c>
      <c r="M145" s="45"/>
      <c r="N145" s="215" t="s">
        <v>20</v>
      </c>
      <c r="O145" s="216" t="s">
        <v>45</v>
      </c>
      <c r="P145" s="217">
        <f>I145+J145</f>
        <v>0</v>
      </c>
      <c r="Q145" s="217">
        <f>ROUND(I145*H145,2)</f>
        <v>0</v>
      </c>
      <c r="R145" s="217">
        <f>ROUND(J145*H145,2)</f>
        <v>0</v>
      </c>
      <c r="S145" s="85"/>
      <c r="T145" s="218">
        <f>S145*H145</f>
        <v>0</v>
      </c>
      <c r="U145" s="218">
        <v>0</v>
      </c>
      <c r="V145" s="218">
        <f>U145*H145</f>
        <v>0</v>
      </c>
      <c r="W145" s="218">
        <v>0</v>
      </c>
      <c r="X145" s="219">
        <f>W145*H145</f>
        <v>0</v>
      </c>
      <c r="Y145" s="39"/>
      <c r="Z145" s="39"/>
      <c r="AA145" s="39"/>
      <c r="AB145" s="39"/>
      <c r="AC145" s="39"/>
      <c r="AD145" s="39"/>
      <c r="AE145" s="39"/>
      <c r="AR145" s="220" t="s">
        <v>154</v>
      </c>
      <c r="AT145" s="220" t="s">
        <v>149</v>
      </c>
      <c r="AU145" s="220" t="s">
        <v>86</v>
      </c>
      <c r="AY145" s="18" t="s">
        <v>147</v>
      </c>
      <c r="BE145" s="221">
        <f>IF(O145="základní",K145,0)</f>
        <v>0</v>
      </c>
      <c r="BF145" s="221">
        <f>IF(O145="snížená",K145,0)</f>
        <v>0</v>
      </c>
      <c r="BG145" s="221">
        <f>IF(O145="zákl. přenesená",K145,0)</f>
        <v>0</v>
      </c>
      <c r="BH145" s="221">
        <f>IF(O145="sníž. přenesená",K145,0)</f>
        <v>0</v>
      </c>
      <c r="BI145" s="221">
        <f>IF(O145="nulová",K145,0)</f>
        <v>0</v>
      </c>
      <c r="BJ145" s="18" t="s">
        <v>84</v>
      </c>
      <c r="BK145" s="221">
        <f>ROUND(P145*H145,2)</f>
        <v>0</v>
      </c>
      <c r="BL145" s="18" t="s">
        <v>154</v>
      </c>
      <c r="BM145" s="220" t="s">
        <v>781</v>
      </c>
    </row>
    <row r="146" s="2" customFormat="1">
      <c r="A146" s="39"/>
      <c r="B146" s="40"/>
      <c r="C146" s="41"/>
      <c r="D146" s="222" t="s">
        <v>156</v>
      </c>
      <c r="E146" s="41"/>
      <c r="F146" s="223" t="s">
        <v>662</v>
      </c>
      <c r="G146" s="41"/>
      <c r="H146" s="41"/>
      <c r="I146" s="224"/>
      <c r="J146" s="224"/>
      <c r="K146" s="41"/>
      <c r="L146" s="41"/>
      <c r="M146" s="45"/>
      <c r="N146" s="225"/>
      <c r="O146" s="226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86</v>
      </c>
    </row>
    <row r="147" s="2" customFormat="1">
      <c r="A147" s="39"/>
      <c r="B147" s="40"/>
      <c r="C147" s="41"/>
      <c r="D147" s="227" t="s">
        <v>158</v>
      </c>
      <c r="E147" s="41"/>
      <c r="F147" s="228" t="s">
        <v>663</v>
      </c>
      <c r="G147" s="41"/>
      <c r="H147" s="41"/>
      <c r="I147" s="224"/>
      <c r="J147" s="224"/>
      <c r="K147" s="41"/>
      <c r="L147" s="41"/>
      <c r="M147" s="45"/>
      <c r="N147" s="225"/>
      <c r="O147" s="226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86</v>
      </c>
    </row>
    <row r="148" s="13" customFormat="1">
      <c r="A148" s="13"/>
      <c r="B148" s="229"/>
      <c r="C148" s="230"/>
      <c r="D148" s="222" t="s">
        <v>160</v>
      </c>
      <c r="E148" s="231" t="s">
        <v>20</v>
      </c>
      <c r="F148" s="232" t="s">
        <v>782</v>
      </c>
      <c r="G148" s="230"/>
      <c r="H148" s="233">
        <v>18</v>
      </c>
      <c r="I148" s="234"/>
      <c r="J148" s="234"/>
      <c r="K148" s="230"/>
      <c r="L148" s="230"/>
      <c r="M148" s="235"/>
      <c r="N148" s="236"/>
      <c r="O148" s="237"/>
      <c r="P148" s="237"/>
      <c r="Q148" s="237"/>
      <c r="R148" s="237"/>
      <c r="S148" s="237"/>
      <c r="T148" s="237"/>
      <c r="U148" s="237"/>
      <c r="V148" s="237"/>
      <c r="W148" s="237"/>
      <c r="X148" s="238"/>
      <c r="Y148" s="13"/>
      <c r="Z148" s="13"/>
      <c r="AA148" s="13"/>
      <c r="AB148" s="13"/>
      <c r="AC148" s="13"/>
      <c r="AD148" s="13"/>
      <c r="AE148" s="13"/>
      <c r="AT148" s="239" t="s">
        <v>160</v>
      </c>
      <c r="AU148" s="239" t="s">
        <v>86</v>
      </c>
      <c r="AV148" s="13" t="s">
        <v>86</v>
      </c>
      <c r="AW148" s="13" t="s">
        <v>5</v>
      </c>
      <c r="AX148" s="13" t="s">
        <v>84</v>
      </c>
      <c r="AY148" s="239" t="s">
        <v>147</v>
      </c>
    </row>
    <row r="149" s="2" customFormat="1" ht="24.15" customHeight="1">
      <c r="A149" s="39"/>
      <c r="B149" s="40"/>
      <c r="C149" s="208" t="s">
        <v>249</v>
      </c>
      <c r="D149" s="208" t="s">
        <v>149</v>
      </c>
      <c r="E149" s="209" t="s">
        <v>783</v>
      </c>
      <c r="F149" s="210" t="s">
        <v>784</v>
      </c>
      <c r="G149" s="211" t="s">
        <v>271</v>
      </c>
      <c r="H149" s="212">
        <v>10</v>
      </c>
      <c r="I149" s="213"/>
      <c r="J149" s="213"/>
      <c r="K149" s="214">
        <f>ROUND(P149*H149,2)</f>
        <v>0</v>
      </c>
      <c r="L149" s="210" t="s">
        <v>153</v>
      </c>
      <c r="M149" s="45"/>
      <c r="N149" s="215" t="s">
        <v>20</v>
      </c>
      <c r="O149" s="216" t="s">
        <v>45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85"/>
      <c r="T149" s="218">
        <f>S149*H149</f>
        <v>0</v>
      </c>
      <c r="U149" s="218">
        <v>1.9967999999999999</v>
      </c>
      <c r="V149" s="218">
        <f>U149*H149</f>
        <v>19.968</v>
      </c>
      <c r="W149" s="218">
        <v>0</v>
      </c>
      <c r="X149" s="219">
        <f>W149*H149</f>
        <v>0</v>
      </c>
      <c r="Y149" s="39"/>
      <c r="Z149" s="39"/>
      <c r="AA149" s="39"/>
      <c r="AB149" s="39"/>
      <c r="AC149" s="39"/>
      <c r="AD149" s="39"/>
      <c r="AE149" s="39"/>
      <c r="AR149" s="220" t="s">
        <v>154</v>
      </c>
      <c r="AT149" s="220" t="s">
        <v>149</v>
      </c>
      <c r="AU149" s="220" t="s">
        <v>86</v>
      </c>
      <c r="AY149" s="18" t="s">
        <v>147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8" t="s">
        <v>84</v>
      </c>
      <c r="BK149" s="221">
        <f>ROUND(P149*H149,2)</f>
        <v>0</v>
      </c>
      <c r="BL149" s="18" t="s">
        <v>154</v>
      </c>
      <c r="BM149" s="220" t="s">
        <v>785</v>
      </c>
    </row>
    <row r="150" s="2" customFormat="1">
      <c r="A150" s="39"/>
      <c r="B150" s="40"/>
      <c r="C150" s="41"/>
      <c r="D150" s="222" t="s">
        <v>156</v>
      </c>
      <c r="E150" s="41"/>
      <c r="F150" s="223" t="s">
        <v>786</v>
      </c>
      <c r="G150" s="41"/>
      <c r="H150" s="41"/>
      <c r="I150" s="224"/>
      <c r="J150" s="224"/>
      <c r="K150" s="41"/>
      <c r="L150" s="41"/>
      <c r="M150" s="45"/>
      <c r="N150" s="225"/>
      <c r="O150" s="226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86</v>
      </c>
    </row>
    <row r="151" s="2" customFormat="1">
      <c r="A151" s="39"/>
      <c r="B151" s="40"/>
      <c r="C151" s="41"/>
      <c r="D151" s="227" t="s">
        <v>158</v>
      </c>
      <c r="E151" s="41"/>
      <c r="F151" s="228" t="s">
        <v>787</v>
      </c>
      <c r="G151" s="41"/>
      <c r="H151" s="41"/>
      <c r="I151" s="224"/>
      <c r="J151" s="224"/>
      <c r="K151" s="41"/>
      <c r="L151" s="41"/>
      <c r="M151" s="45"/>
      <c r="N151" s="225"/>
      <c r="O151" s="226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158</v>
      </c>
      <c r="AU151" s="18" t="s">
        <v>86</v>
      </c>
    </row>
    <row r="152" s="2" customFormat="1">
      <c r="A152" s="39"/>
      <c r="B152" s="40"/>
      <c r="C152" s="41"/>
      <c r="D152" s="222" t="s">
        <v>183</v>
      </c>
      <c r="E152" s="41"/>
      <c r="F152" s="251" t="s">
        <v>788</v>
      </c>
      <c r="G152" s="41"/>
      <c r="H152" s="41"/>
      <c r="I152" s="224"/>
      <c r="J152" s="224"/>
      <c r="K152" s="41"/>
      <c r="L152" s="41"/>
      <c r="M152" s="45"/>
      <c r="N152" s="225"/>
      <c r="O152" s="226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183</v>
      </c>
      <c r="AU152" s="18" t="s">
        <v>86</v>
      </c>
    </row>
    <row r="153" s="13" customFormat="1">
      <c r="A153" s="13"/>
      <c r="B153" s="229"/>
      <c r="C153" s="230"/>
      <c r="D153" s="222" t="s">
        <v>160</v>
      </c>
      <c r="E153" s="231" t="s">
        <v>20</v>
      </c>
      <c r="F153" s="232" t="s">
        <v>789</v>
      </c>
      <c r="G153" s="230"/>
      <c r="H153" s="233">
        <v>10</v>
      </c>
      <c r="I153" s="234"/>
      <c r="J153" s="234"/>
      <c r="K153" s="230"/>
      <c r="L153" s="230"/>
      <c r="M153" s="235"/>
      <c r="N153" s="236"/>
      <c r="O153" s="237"/>
      <c r="P153" s="237"/>
      <c r="Q153" s="237"/>
      <c r="R153" s="237"/>
      <c r="S153" s="237"/>
      <c r="T153" s="237"/>
      <c r="U153" s="237"/>
      <c r="V153" s="237"/>
      <c r="W153" s="237"/>
      <c r="X153" s="238"/>
      <c r="Y153" s="13"/>
      <c r="Z153" s="13"/>
      <c r="AA153" s="13"/>
      <c r="AB153" s="13"/>
      <c r="AC153" s="13"/>
      <c r="AD153" s="13"/>
      <c r="AE153" s="13"/>
      <c r="AT153" s="239" t="s">
        <v>160</v>
      </c>
      <c r="AU153" s="239" t="s">
        <v>86</v>
      </c>
      <c r="AV153" s="13" t="s">
        <v>86</v>
      </c>
      <c r="AW153" s="13" t="s">
        <v>5</v>
      </c>
      <c r="AX153" s="13" t="s">
        <v>84</v>
      </c>
      <c r="AY153" s="239" t="s">
        <v>147</v>
      </c>
    </row>
    <row r="154" s="2" customFormat="1" ht="24.15" customHeight="1">
      <c r="A154" s="39"/>
      <c r="B154" s="40"/>
      <c r="C154" s="208" t="s">
        <v>256</v>
      </c>
      <c r="D154" s="208" t="s">
        <v>149</v>
      </c>
      <c r="E154" s="209" t="s">
        <v>790</v>
      </c>
      <c r="F154" s="210" t="s">
        <v>791</v>
      </c>
      <c r="G154" s="211" t="s">
        <v>173</v>
      </c>
      <c r="H154" s="212">
        <v>10</v>
      </c>
      <c r="I154" s="213"/>
      <c r="J154" s="213"/>
      <c r="K154" s="214">
        <f>ROUND(P154*H154,2)</f>
        <v>0</v>
      </c>
      <c r="L154" s="210" t="s">
        <v>153</v>
      </c>
      <c r="M154" s="45"/>
      <c r="N154" s="215" t="s">
        <v>20</v>
      </c>
      <c r="O154" s="216" t="s">
        <v>45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85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9">
        <f>W154*H154</f>
        <v>0</v>
      </c>
      <c r="Y154" s="39"/>
      <c r="Z154" s="39"/>
      <c r="AA154" s="39"/>
      <c r="AB154" s="39"/>
      <c r="AC154" s="39"/>
      <c r="AD154" s="39"/>
      <c r="AE154" s="39"/>
      <c r="AR154" s="220" t="s">
        <v>154</v>
      </c>
      <c r="AT154" s="220" t="s">
        <v>149</v>
      </c>
      <c r="AU154" s="220" t="s">
        <v>86</v>
      </c>
      <c r="AY154" s="18" t="s">
        <v>147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8" t="s">
        <v>84</v>
      </c>
      <c r="BK154" s="221">
        <f>ROUND(P154*H154,2)</f>
        <v>0</v>
      </c>
      <c r="BL154" s="18" t="s">
        <v>154</v>
      </c>
      <c r="BM154" s="220" t="s">
        <v>792</v>
      </c>
    </row>
    <row r="155" s="2" customFormat="1">
      <c r="A155" s="39"/>
      <c r="B155" s="40"/>
      <c r="C155" s="41"/>
      <c r="D155" s="222" t="s">
        <v>156</v>
      </c>
      <c r="E155" s="41"/>
      <c r="F155" s="223" t="s">
        <v>793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156</v>
      </c>
      <c r="AU155" s="18" t="s">
        <v>86</v>
      </c>
    </row>
    <row r="156" s="2" customFormat="1">
      <c r="A156" s="39"/>
      <c r="B156" s="40"/>
      <c r="C156" s="41"/>
      <c r="D156" s="227" t="s">
        <v>158</v>
      </c>
      <c r="E156" s="41"/>
      <c r="F156" s="228" t="s">
        <v>794</v>
      </c>
      <c r="G156" s="41"/>
      <c r="H156" s="41"/>
      <c r="I156" s="224"/>
      <c r="J156" s="224"/>
      <c r="K156" s="41"/>
      <c r="L156" s="41"/>
      <c r="M156" s="45"/>
      <c r="N156" s="225"/>
      <c r="O156" s="226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86</v>
      </c>
    </row>
    <row r="157" s="2" customFormat="1" ht="24.15" customHeight="1">
      <c r="A157" s="39"/>
      <c r="B157" s="40"/>
      <c r="C157" s="208" t="s">
        <v>262</v>
      </c>
      <c r="D157" s="208" t="s">
        <v>149</v>
      </c>
      <c r="E157" s="209" t="s">
        <v>795</v>
      </c>
      <c r="F157" s="210" t="s">
        <v>796</v>
      </c>
      <c r="G157" s="211" t="s">
        <v>271</v>
      </c>
      <c r="H157" s="212">
        <v>1</v>
      </c>
      <c r="I157" s="213"/>
      <c r="J157" s="213"/>
      <c r="K157" s="214">
        <f>ROUND(P157*H157,2)</f>
        <v>0</v>
      </c>
      <c r="L157" s="210" t="s">
        <v>153</v>
      </c>
      <c r="M157" s="45"/>
      <c r="N157" s="215" t="s">
        <v>20</v>
      </c>
      <c r="O157" s="216" t="s">
        <v>45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85"/>
      <c r="T157" s="218">
        <f>S157*H157</f>
        <v>0</v>
      </c>
      <c r="U157" s="218">
        <v>2.4327899999999998</v>
      </c>
      <c r="V157" s="218">
        <f>U157*H157</f>
        <v>2.4327899999999998</v>
      </c>
      <c r="W157" s="218">
        <v>0</v>
      </c>
      <c r="X157" s="219">
        <f>W157*H157</f>
        <v>0</v>
      </c>
      <c r="Y157" s="39"/>
      <c r="Z157" s="39"/>
      <c r="AA157" s="39"/>
      <c r="AB157" s="39"/>
      <c r="AC157" s="39"/>
      <c r="AD157" s="39"/>
      <c r="AE157" s="39"/>
      <c r="AR157" s="220" t="s">
        <v>154</v>
      </c>
      <c r="AT157" s="220" t="s">
        <v>149</v>
      </c>
      <c r="AU157" s="220" t="s">
        <v>86</v>
      </c>
      <c r="AY157" s="18" t="s">
        <v>147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8" t="s">
        <v>84</v>
      </c>
      <c r="BK157" s="221">
        <f>ROUND(P157*H157,2)</f>
        <v>0</v>
      </c>
      <c r="BL157" s="18" t="s">
        <v>154</v>
      </c>
      <c r="BM157" s="220" t="s">
        <v>797</v>
      </c>
    </row>
    <row r="158" s="2" customFormat="1">
      <c r="A158" s="39"/>
      <c r="B158" s="40"/>
      <c r="C158" s="41"/>
      <c r="D158" s="222" t="s">
        <v>156</v>
      </c>
      <c r="E158" s="41"/>
      <c r="F158" s="223" t="s">
        <v>798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86</v>
      </c>
    </row>
    <row r="159" s="2" customFormat="1">
      <c r="A159" s="39"/>
      <c r="B159" s="40"/>
      <c r="C159" s="41"/>
      <c r="D159" s="227" t="s">
        <v>158</v>
      </c>
      <c r="E159" s="41"/>
      <c r="F159" s="228" t="s">
        <v>799</v>
      </c>
      <c r="G159" s="41"/>
      <c r="H159" s="41"/>
      <c r="I159" s="224"/>
      <c r="J159" s="224"/>
      <c r="K159" s="41"/>
      <c r="L159" s="41"/>
      <c r="M159" s="4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158</v>
      </c>
      <c r="AU159" s="18" t="s">
        <v>86</v>
      </c>
    </row>
    <row r="160" s="13" customFormat="1">
      <c r="A160" s="13"/>
      <c r="B160" s="229"/>
      <c r="C160" s="230"/>
      <c r="D160" s="222" t="s">
        <v>160</v>
      </c>
      <c r="E160" s="231" t="s">
        <v>20</v>
      </c>
      <c r="F160" s="232" t="s">
        <v>800</v>
      </c>
      <c r="G160" s="230"/>
      <c r="H160" s="233">
        <v>1</v>
      </c>
      <c r="I160" s="234"/>
      <c r="J160" s="234"/>
      <c r="K160" s="230"/>
      <c r="L160" s="230"/>
      <c r="M160" s="235"/>
      <c r="N160" s="236"/>
      <c r="O160" s="237"/>
      <c r="P160" s="237"/>
      <c r="Q160" s="237"/>
      <c r="R160" s="237"/>
      <c r="S160" s="237"/>
      <c r="T160" s="237"/>
      <c r="U160" s="237"/>
      <c r="V160" s="237"/>
      <c r="W160" s="237"/>
      <c r="X160" s="238"/>
      <c r="Y160" s="13"/>
      <c r="Z160" s="13"/>
      <c r="AA160" s="13"/>
      <c r="AB160" s="13"/>
      <c r="AC160" s="13"/>
      <c r="AD160" s="13"/>
      <c r="AE160" s="13"/>
      <c r="AT160" s="239" t="s">
        <v>160</v>
      </c>
      <c r="AU160" s="239" t="s">
        <v>86</v>
      </c>
      <c r="AV160" s="13" t="s">
        <v>86</v>
      </c>
      <c r="AW160" s="13" t="s">
        <v>5</v>
      </c>
      <c r="AX160" s="13" t="s">
        <v>84</v>
      </c>
      <c r="AY160" s="239" t="s">
        <v>147</v>
      </c>
    </row>
    <row r="161" s="12" customFormat="1" ht="22.8" customHeight="1">
      <c r="A161" s="12"/>
      <c r="B161" s="191"/>
      <c r="C161" s="192"/>
      <c r="D161" s="193" t="s">
        <v>75</v>
      </c>
      <c r="E161" s="206" t="s">
        <v>191</v>
      </c>
      <c r="F161" s="206" t="s">
        <v>557</v>
      </c>
      <c r="G161" s="192"/>
      <c r="H161" s="192"/>
      <c r="I161" s="195"/>
      <c r="J161" s="195"/>
      <c r="K161" s="207">
        <f>BK161</f>
        <v>0</v>
      </c>
      <c r="L161" s="192"/>
      <c r="M161" s="197"/>
      <c r="N161" s="198"/>
      <c r="O161" s="199"/>
      <c r="P161" s="199"/>
      <c r="Q161" s="200">
        <f>SUM(Q162:Q174)</f>
        <v>0</v>
      </c>
      <c r="R161" s="200">
        <f>SUM(R162:R174)</f>
        <v>0</v>
      </c>
      <c r="S161" s="199"/>
      <c r="T161" s="201">
        <f>SUM(T162:T174)</f>
        <v>0</v>
      </c>
      <c r="U161" s="199"/>
      <c r="V161" s="201">
        <f>SUM(V162:V174)</f>
        <v>1.6255834560000002</v>
      </c>
      <c r="W161" s="199"/>
      <c r="X161" s="202">
        <f>SUM(X162:X174)</f>
        <v>0</v>
      </c>
      <c r="Y161" s="12"/>
      <c r="Z161" s="12"/>
      <c r="AA161" s="12"/>
      <c r="AB161" s="12"/>
      <c r="AC161" s="12"/>
      <c r="AD161" s="12"/>
      <c r="AE161" s="12"/>
      <c r="AR161" s="203" t="s">
        <v>84</v>
      </c>
      <c r="AT161" s="204" t="s">
        <v>75</v>
      </c>
      <c r="AU161" s="204" t="s">
        <v>84</v>
      </c>
      <c r="AY161" s="203" t="s">
        <v>147</v>
      </c>
      <c r="BK161" s="205">
        <f>SUM(BK162:BK174)</f>
        <v>0</v>
      </c>
    </row>
    <row r="162" s="2" customFormat="1" ht="24.15" customHeight="1">
      <c r="A162" s="39"/>
      <c r="B162" s="40"/>
      <c r="C162" s="208" t="s">
        <v>268</v>
      </c>
      <c r="D162" s="208" t="s">
        <v>149</v>
      </c>
      <c r="E162" s="209" t="s">
        <v>568</v>
      </c>
      <c r="F162" s="210" t="s">
        <v>569</v>
      </c>
      <c r="G162" s="211" t="s">
        <v>173</v>
      </c>
      <c r="H162" s="212">
        <v>17.760000000000002</v>
      </c>
      <c r="I162" s="213"/>
      <c r="J162" s="213"/>
      <c r="K162" s="214">
        <f>ROUND(P162*H162,2)</f>
        <v>0</v>
      </c>
      <c r="L162" s="210" t="s">
        <v>153</v>
      </c>
      <c r="M162" s="45"/>
      <c r="N162" s="215" t="s">
        <v>20</v>
      </c>
      <c r="O162" s="216" t="s">
        <v>45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85"/>
      <c r="T162" s="218">
        <f>S162*H162</f>
        <v>0</v>
      </c>
      <c r="U162" s="218">
        <v>0.091530600000000004</v>
      </c>
      <c r="V162" s="218">
        <f>U162*H162</f>
        <v>1.6255834560000002</v>
      </c>
      <c r="W162" s="218">
        <v>0</v>
      </c>
      <c r="X162" s="219">
        <f>W162*H162</f>
        <v>0</v>
      </c>
      <c r="Y162" s="39"/>
      <c r="Z162" s="39"/>
      <c r="AA162" s="39"/>
      <c r="AB162" s="39"/>
      <c r="AC162" s="39"/>
      <c r="AD162" s="39"/>
      <c r="AE162" s="39"/>
      <c r="AR162" s="220" t="s">
        <v>154</v>
      </c>
      <c r="AT162" s="220" t="s">
        <v>149</v>
      </c>
      <c r="AU162" s="220" t="s">
        <v>86</v>
      </c>
      <c r="AY162" s="18" t="s">
        <v>147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8" t="s">
        <v>84</v>
      </c>
      <c r="BK162" s="221">
        <f>ROUND(P162*H162,2)</f>
        <v>0</v>
      </c>
      <c r="BL162" s="18" t="s">
        <v>154</v>
      </c>
      <c r="BM162" s="220" t="s">
        <v>801</v>
      </c>
    </row>
    <row r="163" s="2" customFormat="1">
      <c r="A163" s="39"/>
      <c r="B163" s="40"/>
      <c r="C163" s="41"/>
      <c r="D163" s="222" t="s">
        <v>156</v>
      </c>
      <c r="E163" s="41"/>
      <c r="F163" s="223" t="s">
        <v>571</v>
      </c>
      <c r="G163" s="41"/>
      <c r="H163" s="41"/>
      <c r="I163" s="224"/>
      <c r="J163" s="224"/>
      <c r="K163" s="41"/>
      <c r="L163" s="41"/>
      <c r="M163" s="45"/>
      <c r="N163" s="225"/>
      <c r="O163" s="226"/>
      <c r="P163" s="85"/>
      <c r="Q163" s="85"/>
      <c r="R163" s="85"/>
      <c r="S163" s="85"/>
      <c r="T163" s="85"/>
      <c r="U163" s="85"/>
      <c r="V163" s="85"/>
      <c r="W163" s="85"/>
      <c r="X163" s="86"/>
      <c r="Y163" s="39"/>
      <c r="Z163" s="39"/>
      <c r="AA163" s="39"/>
      <c r="AB163" s="39"/>
      <c r="AC163" s="39"/>
      <c r="AD163" s="39"/>
      <c r="AE163" s="39"/>
      <c r="AT163" s="18" t="s">
        <v>156</v>
      </c>
      <c r="AU163" s="18" t="s">
        <v>86</v>
      </c>
    </row>
    <row r="164" s="2" customFormat="1">
      <c r="A164" s="39"/>
      <c r="B164" s="40"/>
      <c r="C164" s="41"/>
      <c r="D164" s="227" t="s">
        <v>158</v>
      </c>
      <c r="E164" s="41"/>
      <c r="F164" s="228" t="s">
        <v>572</v>
      </c>
      <c r="G164" s="41"/>
      <c r="H164" s="41"/>
      <c r="I164" s="224"/>
      <c r="J164" s="224"/>
      <c r="K164" s="41"/>
      <c r="L164" s="41"/>
      <c r="M164" s="45"/>
      <c r="N164" s="225"/>
      <c r="O164" s="226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86</v>
      </c>
    </row>
    <row r="165" s="2" customFormat="1">
      <c r="A165" s="39"/>
      <c r="B165" s="40"/>
      <c r="C165" s="41"/>
      <c r="D165" s="222" t="s">
        <v>183</v>
      </c>
      <c r="E165" s="41"/>
      <c r="F165" s="251" t="s">
        <v>802</v>
      </c>
      <c r="G165" s="41"/>
      <c r="H165" s="41"/>
      <c r="I165" s="224"/>
      <c r="J165" s="224"/>
      <c r="K165" s="41"/>
      <c r="L165" s="41"/>
      <c r="M165" s="45"/>
      <c r="N165" s="225"/>
      <c r="O165" s="226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183</v>
      </c>
      <c r="AU165" s="18" t="s">
        <v>86</v>
      </c>
    </row>
    <row r="166" s="13" customFormat="1">
      <c r="A166" s="13"/>
      <c r="B166" s="229"/>
      <c r="C166" s="230"/>
      <c r="D166" s="222" t="s">
        <v>160</v>
      </c>
      <c r="E166" s="231" t="s">
        <v>20</v>
      </c>
      <c r="F166" s="232" t="s">
        <v>803</v>
      </c>
      <c r="G166" s="230"/>
      <c r="H166" s="233">
        <v>8.9600000000000009</v>
      </c>
      <c r="I166" s="234"/>
      <c r="J166" s="234"/>
      <c r="K166" s="230"/>
      <c r="L166" s="230"/>
      <c r="M166" s="235"/>
      <c r="N166" s="236"/>
      <c r="O166" s="237"/>
      <c r="P166" s="237"/>
      <c r="Q166" s="237"/>
      <c r="R166" s="237"/>
      <c r="S166" s="237"/>
      <c r="T166" s="237"/>
      <c r="U166" s="237"/>
      <c r="V166" s="237"/>
      <c r="W166" s="237"/>
      <c r="X166" s="238"/>
      <c r="Y166" s="13"/>
      <c r="Z166" s="13"/>
      <c r="AA166" s="13"/>
      <c r="AB166" s="13"/>
      <c r="AC166" s="13"/>
      <c r="AD166" s="13"/>
      <c r="AE166" s="13"/>
      <c r="AT166" s="239" t="s">
        <v>160</v>
      </c>
      <c r="AU166" s="239" t="s">
        <v>86</v>
      </c>
      <c r="AV166" s="13" t="s">
        <v>86</v>
      </c>
      <c r="AW166" s="13" t="s">
        <v>5</v>
      </c>
      <c r="AX166" s="13" t="s">
        <v>76</v>
      </c>
      <c r="AY166" s="239" t="s">
        <v>147</v>
      </c>
    </row>
    <row r="167" s="13" customFormat="1">
      <c r="A167" s="13"/>
      <c r="B167" s="229"/>
      <c r="C167" s="230"/>
      <c r="D167" s="222" t="s">
        <v>160</v>
      </c>
      <c r="E167" s="231" t="s">
        <v>20</v>
      </c>
      <c r="F167" s="232" t="s">
        <v>804</v>
      </c>
      <c r="G167" s="230"/>
      <c r="H167" s="233">
        <v>8.8000000000000007</v>
      </c>
      <c r="I167" s="234"/>
      <c r="J167" s="234"/>
      <c r="K167" s="230"/>
      <c r="L167" s="230"/>
      <c r="M167" s="235"/>
      <c r="N167" s="236"/>
      <c r="O167" s="237"/>
      <c r="P167" s="237"/>
      <c r="Q167" s="237"/>
      <c r="R167" s="237"/>
      <c r="S167" s="237"/>
      <c r="T167" s="237"/>
      <c r="U167" s="237"/>
      <c r="V167" s="237"/>
      <c r="W167" s="237"/>
      <c r="X167" s="238"/>
      <c r="Y167" s="13"/>
      <c r="Z167" s="13"/>
      <c r="AA167" s="13"/>
      <c r="AB167" s="13"/>
      <c r="AC167" s="13"/>
      <c r="AD167" s="13"/>
      <c r="AE167" s="13"/>
      <c r="AT167" s="239" t="s">
        <v>160</v>
      </c>
      <c r="AU167" s="239" t="s">
        <v>86</v>
      </c>
      <c r="AV167" s="13" t="s">
        <v>86</v>
      </c>
      <c r="AW167" s="13" t="s">
        <v>5</v>
      </c>
      <c r="AX167" s="13" t="s">
        <v>76</v>
      </c>
      <c r="AY167" s="239" t="s">
        <v>147</v>
      </c>
    </row>
    <row r="168" s="14" customFormat="1">
      <c r="A168" s="14"/>
      <c r="B168" s="240"/>
      <c r="C168" s="241"/>
      <c r="D168" s="222" t="s">
        <v>160</v>
      </c>
      <c r="E168" s="242" t="s">
        <v>20</v>
      </c>
      <c r="F168" s="243" t="s">
        <v>163</v>
      </c>
      <c r="G168" s="241"/>
      <c r="H168" s="244">
        <v>17.760000000000002</v>
      </c>
      <c r="I168" s="245"/>
      <c r="J168" s="245"/>
      <c r="K168" s="241"/>
      <c r="L168" s="241"/>
      <c r="M168" s="246"/>
      <c r="N168" s="247"/>
      <c r="O168" s="248"/>
      <c r="P168" s="248"/>
      <c r="Q168" s="248"/>
      <c r="R168" s="248"/>
      <c r="S168" s="248"/>
      <c r="T168" s="248"/>
      <c r="U168" s="248"/>
      <c r="V168" s="248"/>
      <c r="W168" s="248"/>
      <c r="X168" s="249"/>
      <c r="Y168" s="14"/>
      <c r="Z168" s="14"/>
      <c r="AA168" s="14"/>
      <c r="AB168" s="14"/>
      <c r="AC168" s="14"/>
      <c r="AD168" s="14"/>
      <c r="AE168" s="14"/>
      <c r="AT168" s="250" t="s">
        <v>160</v>
      </c>
      <c r="AU168" s="250" t="s">
        <v>86</v>
      </c>
      <c r="AV168" s="14" t="s">
        <v>154</v>
      </c>
      <c r="AW168" s="14" t="s">
        <v>5</v>
      </c>
      <c r="AX168" s="14" t="s">
        <v>84</v>
      </c>
      <c r="AY168" s="250" t="s">
        <v>147</v>
      </c>
    </row>
    <row r="169" s="2" customFormat="1" ht="24.15" customHeight="1">
      <c r="A169" s="39"/>
      <c r="B169" s="40"/>
      <c r="C169" s="208" t="s">
        <v>277</v>
      </c>
      <c r="D169" s="208" t="s">
        <v>149</v>
      </c>
      <c r="E169" s="209" t="s">
        <v>578</v>
      </c>
      <c r="F169" s="210" t="s">
        <v>579</v>
      </c>
      <c r="G169" s="211" t="s">
        <v>173</v>
      </c>
      <c r="H169" s="212">
        <v>22.199999999999999</v>
      </c>
      <c r="I169" s="213"/>
      <c r="J169" s="213"/>
      <c r="K169" s="214">
        <f>ROUND(P169*H169,2)</f>
        <v>0</v>
      </c>
      <c r="L169" s="210" t="s">
        <v>153</v>
      </c>
      <c r="M169" s="45"/>
      <c r="N169" s="215" t="s">
        <v>20</v>
      </c>
      <c r="O169" s="216" t="s">
        <v>45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85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9">
        <f>W169*H169</f>
        <v>0</v>
      </c>
      <c r="Y169" s="39"/>
      <c r="Z169" s="39"/>
      <c r="AA169" s="39"/>
      <c r="AB169" s="39"/>
      <c r="AC169" s="39"/>
      <c r="AD169" s="39"/>
      <c r="AE169" s="39"/>
      <c r="AR169" s="220" t="s">
        <v>154</v>
      </c>
      <c r="AT169" s="220" t="s">
        <v>149</v>
      </c>
      <c r="AU169" s="220" t="s">
        <v>86</v>
      </c>
      <c r="AY169" s="18" t="s">
        <v>147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8" t="s">
        <v>84</v>
      </c>
      <c r="BK169" s="221">
        <f>ROUND(P169*H169,2)</f>
        <v>0</v>
      </c>
      <c r="BL169" s="18" t="s">
        <v>154</v>
      </c>
      <c r="BM169" s="220" t="s">
        <v>805</v>
      </c>
    </row>
    <row r="170" s="2" customFormat="1">
      <c r="A170" s="39"/>
      <c r="B170" s="40"/>
      <c r="C170" s="41"/>
      <c r="D170" s="222" t="s">
        <v>156</v>
      </c>
      <c r="E170" s="41"/>
      <c r="F170" s="223" t="s">
        <v>581</v>
      </c>
      <c r="G170" s="41"/>
      <c r="H170" s="41"/>
      <c r="I170" s="224"/>
      <c r="J170" s="224"/>
      <c r="K170" s="41"/>
      <c r="L170" s="41"/>
      <c r="M170" s="45"/>
      <c r="N170" s="225"/>
      <c r="O170" s="226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156</v>
      </c>
      <c r="AU170" s="18" t="s">
        <v>86</v>
      </c>
    </row>
    <row r="171" s="2" customFormat="1">
      <c r="A171" s="39"/>
      <c r="B171" s="40"/>
      <c r="C171" s="41"/>
      <c r="D171" s="227" t="s">
        <v>158</v>
      </c>
      <c r="E171" s="41"/>
      <c r="F171" s="228" t="s">
        <v>582</v>
      </c>
      <c r="G171" s="41"/>
      <c r="H171" s="41"/>
      <c r="I171" s="224"/>
      <c r="J171" s="224"/>
      <c r="K171" s="41"/>
      <c r="L171" s="41"/>
      <c r="M171" s="45"/>
      <c r="N171" s="225"/>
      <c r="O171" s="226"/>
      <c r="P171" s="85"/>
      <c r="Q171" s="85"/>
      <c r="R171" s="85"/>
      <c r="S171" s="85"/>
      <c r="T171" s="85"/>
      <c r="U171" s="85"/>
      <c r="V171" s="85"/>
      <c r="W171" s="85"/>
      <c r="X171" s="86"/>
      <c r="Y171" s="39"/>
      <c r="Z171" s="39"/>
      <c r="AA171" s="39"/>
      <c r="AB171" s="39"/>
      <c r="AC171" s="39"/>
      <c r="AD171" s="39"/>
      <c r="AE171" s="39"/>
      <c r="AT171" s="18" t="s">
        <v>158</v>
      </c>
      <c r="AU171" s="18" t="s">
        <v>86</v>
      </c>
    </row>
    <row r="172" s="13" customFormat="1">
      <c r="A172" s="13"/>
      <c r="B172" s="229"/>
      <c r="C172" s="230"/>
      <c r="D172" s="222" t="s">
        <v>160</v>
      </c>
      <c r="E172" s="231" t="s">
        <v>20</v>
      </c>
      <c r="F172" s="232" t="s">
        <v>806</v>
      </c>
      <c r="G172" s="230"/>
      <c r="H172" s="233">
        <v>11.199999999999999</v>
      </c>
      <c r="I172" s="234"/>
      <c r="J172" s="234"/>
      <c r="K172" s="230"/>
      <c r="L172" s="230"/>
      <c r="M172" s="235"/>
      <c r="N172" s="236"/>
      <c r="O172" s="237"/>
      <c r="P172" s="237"/>
      <c r="Q172" s="237"/>
      <c r="R172" s="237"/>
      <c r="S172" s="237"/>
      <c r="T172" s="237"/>
      <c r="U172" s="237"/>
      <c r="V172" s="237"/>
      <c r="W172" s="237"/>
      <c r="X172" s="238"/>
      <c r="Y172" s="13"/>
      <c r="Z172" s="13"/>
      <c r="AA172" s="13"/>
      <c r="AB172" s="13"/>
      <c r="AC172" s="13"/>
      <c r="AD172" s="13"/>
      <c r="AE172" s="13"/>
      <c r="AT172" s="239" t="s">
        <v>160</v>
      </c>
      <c r="AU172" s="239" t="s">
        <v>86</v>
      </c>
      <c r="AV172" s="13" t="s">
        <v>86</v>
      </c>
      <c r="AW172" s="13" t="s">
        <v>5</v>
      </c>
      <c r="AX172" s="13" t="s">
        <v>76</v>
      </c>
      <c r="AY172" s="239" t="s">
        <v>147</v>
      </c>
    </row>
    <row r="173" s="13" customFormat="1">
      <c r="A173" s="13"/>
      <c r="B173" s="229"/>
      <c r="C173" s="230"/>
      <c r="D173" s="222" t="s">
        <v>160</v>
      </c>
      <c r="E173" s="231" t="s">
        <v>20</v>
      </c>
      <c r="F173" s="232" t="s">
        <v>807</v>
      </c>
      <c r="G173" s="230"/>
      <c r="H173" s="233">
        <v>11</v>
      </c>
      <c r="I173" s="234"/>
      <c r="J173" s="234"/>
      <c r="K173" s="230"/>
      <c r="L173" s="230"/>
      <c r="M173" s="235"/>
      <c r="N173" s="236"/>
      <c r="O173" s="237"/>
      <c r="P173" s="237"/>
      <c r="Q173" s="237"/>
      <c r="R173" s="237"/>
      <c r="S173" s="237"/>
      <c r="T173" s="237"/>
      <c r="U173" s="237"/>
      <c r="V173" s="237"/>
      <c r="W173" s="237"/>
      <c r="X173" s="238"/>
      <c r="Y173" s="13"/>
      <c r="Z173" s="13"/>
      <c r="AA173" s="13"/>
      <c r="AB173" s="13"/>
      <c r="AC173" s="13"/>
      <c r="AD173" s="13"/>
      <c r="AE173" s="13"/>
      <c r="AT173" s="239" t="s">
        <v>160</v>
      </c>
      <c r="AU173" s="239" t="s">
        <v>86</v>
      </c>
      <c r="AV173" s="13" t="s">
        <v>86</v>
      </c>
      <c r="AW173" s="13" t="s">
        <v>5</v>
      </c>
      <c r="AX173" s="13" t="s">
        <v>76</v>
      </c>
      <c r="AY173" s="239" t="s">
        <v>147</v>
      </c>
    </row>
    <row r="174" s="14" customFormat="1">
      <c r="A174" s="14"/>
      <c r="B174" s="240"/>
      <c r="C174" s="241"/>
      <c r="D174" s="222" t="s">
        <v>160</v>
      </c>
      <c r="E174" s="242" t="s">
        <v>20</v>
      </c>
      <c r="F174" s="243" t="s">
        <v>163</v>
      </c>
      <c r="G174" s="241"/>
      <c r="H174" s="244">
        <v>22.199999999999999</v>
      </c>
      <c r="I174" s="245"/>
      <c r="J174" s="245"/>
      <c r="K174" s="241"/>
      <c r="L174" s="241"/>
      <c r="M174" s="246"/>
      <c r="N174" s="247"/>
      <c r="O174" s="248"/>
      <c r="P174" s="248"/>
      <c r="Q174" s="248"/>
      <c r="R174" s="248"/>
      <c r="S174" s="248"/>
      <c r="T174" s="248"/>
      <c r="U174" s="248"/>
      <c r="V174" s="248"/>
      <c r="W174" s="248"/>
      <c r="X174" s="249"/>
      <c r="Y174" s="14"/>
      <c r="Z174" s="14"/>
      <c r="AA174" s="14"/>
      <c r="AB174" s="14"/>
      <c r="AC174" s="14"/>
      <c r="AD174" s="14"/>
      <c r="AE174" s="14"/>
      <c r="AT174" s="250" t="s">
        <v>160</v>
      </c>
      <c r="AU174" s="250" t="s">
        <v>86</v>
      </c>
      <c r="AV174" s="14" t="s">
        <v>154</v>
      </c>
      <c r="AW174" s="14" t="s">
        <v>5</v>
      </c>
      <c r="AX174" s="14" t="s">
        <v>84</v>
      </c>
      <c r="AY174" s="250" t="s">
        <v>147</v>
      </c>
    </row>
    <row r="175" s="12" customFormat="1" ht="22.8" customHeight="1">
      <c r="A175" s="12"/>
      <c r="B175" s="191"/>
      <c r="C175" s="192"/>
      <c r="D175" s="193" t="s">
        <v>75</v>
      </c>
      <c r="E175" s="206" t="s">
        <v>210</v>
      </c>
      <c r="F175" s="206" t="s">
        <v>734</v>
      </c>
      <c r="G175" s="192"/>
      <c r="H175" s="192"/>
      <c r="I175" s="195"/>
      <c r="J175" s="195"/>
      <c r="K175" s="207">
        <f>BK175</f>
        <v>0</v>
      </c>
      <c r="L175" s="192"/>
      <c r="M175" s="197"/>
      <c r="N175" s="198"/>
      <c r="O175" s="199"/>
      <c r="P175" s="199"/>
      <c r="Q175" s="200">
        <f>SUM(Q176:Q180)</f>
        <v>0</v>
      </c>
      <c r="R175" s="200">
        <f>SUM(R176:R180)</f>
        <v>0</v>
      </c>
      <c r="S175" s="199"/>
      <c r="T175" s="201">
        <f>SUM(T176:T180)</f>
        <v>0</v>
      </c>
      <c r="U175" s="199"/>
      <c r="V175" s="201">
        <f>SUM(V176:V180)</f>
        <v>0.0080000000000000002</v>
      </c>
      <c r="W175" s="199"/>
      <c r="X175" s="202">
        <f>SUM(X176:X180)</f>
        <v>0</v>
      </c>
      <c r="Y175" s="12"/>
      <c r="Z175" s="12"/>
      <c r="AA175" s="12"/>
      <c r="AB175" s="12"/>
      <c r="AC175" s="12"/>
      <c r="AD175" s="12"/>
      <c r="AE175" s="12"/>
      <c r="AR175" s="203" t="s">
        <v>84</v>
      </c>
      <c r="AT175" s="204" t="s">
        <v>75</v>
      </c>
      <c r="AU175" s="204" t="s">
        <v>84</v>
      </c>
      <c r="AY175" s="203" t="s">
        <v>147</v>
      </c>
      <c r="BK175" s="205">
        <f>SUM(BK176:BK180)</f>
        <v>0</v>
      </c>
    </row>
    <row r="176" s="2" customFormat="1">
      <c r="A176" s="39"/>
      <c r="B176" s="40"/>
      <c r="C176" s="208" t="s">
        <v>284</v>
      </c>
      <c r="D176" s="208" t="s">
        <v>149</v>
      </c>
      <c r="E176" s="209" t="s">
        <v>735</v>
      </c>
      <c r="F176" s="210" t="s">
        <v>736</v>
      </c>
      <c r="G176" s="211" t="s">
        <v>179</v>
      </c>
      <c r="H176" s="212">
        <v>40</v>
      </c>
      <c r="I176" s="213"/>
      <c r="J176" s="213"/>
      <c r="K176" s="214">
        <f>ROUND(P176*H176,2)</f>
        <v>0</v>
      </c>
      <c r="L176" s="210" t="s">
        <v>153</v>
      </c>
      <c r="M176" s="45"/>
      <c r="N176" s="215" t="s">
        <v>20</v>
      </c>
      <c r="O176" s="216" t="s">
        <v>45</v>
      </c>
      <c r="P176" s="217">
        <f>I176+J176</f>
        <v>0</v>
      </c>
      <c r="Q176" s="217">
        <f>ROUND(I176*H176,2)</f>
        <v>0</v>
      </c>
      <c r="R176" s="217">
        <f>ROUND(J176*H176,2)</f>
        <v>0</v>
      </c>
      <c r="S176" s="85"/>
      <c r="T176" s="218">
        <f>S176*H176</f>
        <v>0</v>
      </c>
      <c r="U176" s="218">
        <v>0.00020000000000000001</v>
      </c>
      <c r="V176" s="218">
        <f>U176*H176</f>
        <v>0.0080000000000000002</v>
      </c>
      <c r="W176" s="218">
        <v>0</v>
      </c>
      <c r="X176" s="219">
        <f>W176*H176</f>
        <v>0</v>
      </c>
      <c r="Y176" s="39"/>
      <c r="Z176" s="39"/>
      <c r="AA176" s="39"/>
      <c r="AB176" s="39"/>
      <c r="AC176" s="39"/>
      <c r="AD176" s="39"/>
      <c r="AE176" s="39"/>
      <c r="AR176" s="220" t="s">
        <v>154</v>
      </c>
      <c r="AT176" s="220" t="s">
        <v>149</v>
      </c>
      <c r="AU176" s="220" t="s">
        <v>86</v>
      </c>
      <c r="AY176" s="18" t="s">
        <v>147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18" t="s">
        <v>84</v>
      </c>
      <c r="BK176" s="221">
        <f>ROUND(P176*H176,2)</f>
        <v>0</v>
      </c>
      <c r="BL176" s="18" t="s">
        <v>154</v>
      </c>
      <c r="BM176" s="220" t="s">
        <v>808</v>
      </c>
    </row>
    <row r="177" s="2" customFormat="1">
      <c r="A177" s="39"/>
      <c r="B177" s="40"/>
      <c r="C177" s="41"/>
      <c r="D177" s="222" t="s">
        <v>156</v>
      </c>
      <c r="E177" s="41"/>
      <c r="F177" s="223" t="s">
        <v>738</v>
      </c>
      <c r="G177" s="41"/>
      <c r="H177" s="41"/>
      <c r="I177" s="224"/>
      <c r="J177" s="224"/>
      <c r="K177" s="41"/>
      <c r="L177" s="41"/>
      <c r="M177" s="45"/>
      <c r="N177" s="225"/>
      <c r="O177" s="226"/>
      <c r="P177" s="85"/>
      <c r="Q177" s="85"/>
      <c r="R177" s="85"/>
      <c r="S177" s="85"/>
      <c r="T177" s="85"/>
      <c r="U177" s="85"/>
      <c r="V177" s="85"/>
      <c r="W177" s="85"/>
      <c r="X177" s="86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86</v>
      </c>
    </row>
    <row r="178" s="2" customFormat="1">
      <c r="A178" s="39"/>
      <c r="B178" s="40"/>
      <c r="C178" s="41"/>
      <c r="D178" s="227" t="s">
        <v>158</v>
      </c>
      <c r="E178" s="41"/>
      <c r="F178" s="228" t="s">
        <v>739</v>
      </c>
      <c r="G178" s="41"/>
      <c r="H178" s="41"/>
      <c r="I178" s="224"/>
      <c r="J178" s="224"/>
      <c r="K178" s="41"/>
      <c r="L178" s="41"/>
      <c r="M178" s="45"/>
      <c r="N178" s="225"/>
      <c r="O178" s="226"/>
      <c r="P178" s="85"/>
      <c r="Q178" s="85"/>
      <c r="R178" s="85"/>
      <c r="S178" s="85"/>
      <c r="T178" s="85"/>
      <c r="U178" s="85"/>
      <c r="V178" s="85"/>
      <c r="W178" s="85"/>
      <c r="X178" s="86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86</v>
      </c>
    </row>
    <row r="179" s="2" customFormat="1">
      <c r="A179" s="39"/>
      <c r="B179" s="40"/>
      <c r="C179" s="41"/>
      <c r="D179" s="222" t="s">
        <v>183</v>
      </c>
      <c r="E179" s="41"/>
      <c r="F179" s="251" t="s">
        <v>740</v>
      </c>
      <c r="G179" s="41"/>
      <c r="H179" s="41"/>
      <c r="I179" s="224"/>
      <c r="J179" s="224"/>
      <c r="K179" s="41"/>
      <c r="L179" s="41"/>
      <c r="M179" s="45"/>
      <c r="N179" s="225"/>
      <c r="O179" s="226"/>
      <c r="P179" s="85"/>
      <c r="Q179" s="85"/>
      <c r="R179" s="85"/>
      <c r="S179" s="85"/>
      <c r="T179" s="85"/>
      <c r="U179" s="85"/>
      <c r="V179" s="85"/>
      <c r="W179" s="85"/>
      <c r="X179" s="86"/>
      <c r="Y179" s="39"/>
      <c r="Z179" s="39"/>
      <c r="AA179" s="39"/>
      <c r="AB179" s="39"/>
      <c r="AC179" s="39"/>
      <c r="AD179" s="39"/>
      <c r="AE179" s="39"/>
      <c r="AT179" s="18" t="s">
        <v>183</v>
      </c>
      <c r="AU179" s="18" t="s">
        <v>86</v>
      </c>
    </row>
    <row r="180" s="13" customFormat="1">
      <c r="A180" s="13"/>
      <c r="B180" s="229"/>
      <c r="C180" s="230"/>
      <c r="D180" s="222" t="s">
        <v>160</v>
      </c>
      <c r="E180" s="231" t="s">
        <v>20</v>
      </c>
      <c r="F180" s="232" t="s">
        <v>809</v>
      </c>
      <c r="G180" s="230"/>
      <c r="H180" s="233">
        <v>40</v>
      </c>
      <c r="I180" s="234"/>
      <c r="J180" s="234"/>
      <c r="K180" s="230"/>
      <c r="L180" s="230"/>
      <c r="M180" s="235"/>
      <c r="N180" s="236"/>
      <c r="O180" s="237"/>
      <c r="P180" s="237"/>
      <c r="Q180" s="237"/>
      <c r="R180" s="237"/>
      <c r="S180" s="237"/>
      <c r="T180" s="237"/>
      <c r="U180" s="237"/>
      <c r="V180" s="237"/>
      <c r="W180" s="237"/>
      <c r="X180" s="238"/>
      <c r="Y180" s="13"/>
      <c r="Z180" s="13"/>
      <c r="AA180" s="13"/>
      <c r="AB180" s="13"/>
      <c r="AC180" s="13"/>
      <c r="AD180" s="13"/>
      <c r="AE180" s="13"/>
      <c r="AT180" s="239" t="s">
        <v>160</v>
      </c>
      <c r="AU180" s="239" t="s">
        <v>86</v>
      </c>
      <c r="AV180" s="13" t="s">
        <v>86</v>
      </c>
      <c r="AW180" s="13" t="s">
        <v>5</v>
      </c>
      <c r="AX180" s="13" t="s">
        <v>84</v>
      </c>
      <c r="AY180" s="239" t="s">
        <v>147</v>
      </c>
    </row>
    <row r="181" s="12" customFormat="1" ht="22.8" customHeight="1">
      <c r="A181" s="12"/>
      <c r="B181" s="191"/>
      <c r="C181" s="192"/>
      <c r="D181" s="193" t="s">
        <v>75</v>
      </c>
      <c r="E181" s="206" t="s">
        <v>611</v>
      </c>
      <c r="F181" s="206" t="s">
        <v>612</v>
      </c>
      <c r="G181" s="192"/>
      <c r="H181" s="192"/>
      <c r="I181" s="195"/>
      <c r="J181" s="195"/>
      <c r="K181" s="207">
        <f>BK181</f>
        <v>0</v>
      </c>
      <c r="L181" s="192"/>
      <c r="M181" s="197"/>
      <c r="N181" s="198"/>
      <c r="O181" s="199"/>
      <c r="P181" s="199"/>
      <c r="Q181" s="200">
        <f>SUM(Q182:Q184)</f>
        <v>0</v>
      </c>
      <c r="R181" s="200">
        <f>SUM(R182:R184)</f>
        <v>0</v>
      </c>
      <c r="S181" s="199"/>
      <c r="T181" s="201">
        <f>SUM(T182:T184)</f>
        <v>0</v>
      </c>
      <c r="U181" s="199"/>
      <c r="V181" s="201">
        <f>SUM(V182:V184)</f>
        <v>0</v>
      </c>
      <c r="W181" s="199"/>
      <c r="X181" s="202">
        <f>SUM(X182:X184)</f>
        <v>0</v>
      </c>
      <c r="Y181" s="12"/>
      <c r="Z181" s="12"/>
      <c r="AA181" s="12"/>
      <c r="AB181" s="12"/>
      <c r="AC181" s="12"/>
      <c r="AD181" s="12"/>
      <c r="AE181" s="12"/>
      <c r="AR181" s="203" t="s">
        <v>84</v>
      </c>
      <c r="AT181" s="204" t="s">
        <v>75</v>
      </c>
      <c r="AU181" s="204" t="s">
        <v>84</v>
      </c>
      <c r="AY181" s="203" t="s">
        <v>147</v>
      </c>
      <c r="BK181" s="205">
        <f>SUM(BK182:BK184)</f>
        <v>0</v>
      </c>
    </row>
    <row r="182" s="2" customFormat="1" ht="24.15" customHeight="1">
      <c r="A182" s="39"/>
      <c r="B182" s="40"/>
      <c r="C182" s="208" t="s">
        <v>8</v>
      </c>
      <c r="D182" s="208" t="s">
        <v>149</v>
      </c>
      <c r="E182" s="209" t="s">
        <v>665</v>
      </c>
      <c r="F182" s="210" t="s">
        <v>666</v>
      </c>
      <c r="G182" s="211" t="s">
        <v>424</v>
      </c>
      <c r="H182" s="212">
        <v>89.183999999999998</v>
      </c>
      <c r="I182" s="213"/>
      <c r="J182" s="213"/>
      <c r="K182" s="214">
        <f>ROUND(P182*H182,2)</f>
        <v>0</v>
      </c>
      <c r="L182" s="210" t="s">
        <v>153</v>
      </c>
      <c r="M182" s="45"/>
      <c r="N182" s="215" t="s">
        <v>20</v>
      </c>
      <c r="O182" s="216" t="s">
        <v>45</v>
      </c>
      <c r="P182" s="217">
        <f>I182+J182</f>
        <v>0</v>
      </c>
      <c r="Q182" s="217">
        <f>ROUND(I182*H182,2)</f>
        <v>0</v>
      </c>
      <c r="R182" s="217">
        <f>ROUND(J182*H182,2)</f>
        <v>0</v>
      </c>
      <c r="S182" s="85"/>
      <c r="T182" s="218">
        <f>S182*H182</f>
        <v>0</v>
      </c>
      <c r="U182" s="218">
        <v>0</v>
      </c>
      <c r="V182" s="218">
        <f>U182*H182</f>
        <v>0</v>
      </c>
      <c r="W182" s="218">
        <v>0</v>
      </c>
      <c r="X182" s="219">
        <f>W182*H182</f>
        <v>0</v>
      </c>
      <c r="Y182" s="39"/>
      <c r="Z182" s="39"/>
      <c r="AA182" s="39"/>
      <c r="AB182" s="39"/>
      <c r="AC182" s="39"/>
      <c r="AD182" s="39"/>
      <c r="AE182" s="39"/>
      <c r="AR182" s="220" t="s">
        <v>154</v>
      </c>
      <c r="AT182" s="220" t="s">
        <v>149</v>
      </c>
      <c r="AU182" s="220" t="s">
        <v>86</v>
      </c>
      <c r="AY182" s="18" t="s">
        <v>147</v>
      </c>
      <c r="BE182" s="221">
        <f>IF(O182="základní",K182,0)</f>
        <v>0</v>
      </c>
      <c r="BF182" s="221">
        <f>IF(O182="snížená",K182,0)</f>
        <v>0</v>
      </c>
      <c r="BG182" s="221">
        <f>IF(O182="zákl. přenesená",K182,0)</f>
        <v>0</v>
      </c>
      <c r="BH182" s="221">
        <f>IF(O182="sníž. přenesená",K182,0)</f>
        <v>0</v>
      </c>
      <c r="BI182" s="221">
        <f>IF(O182="nulová",K182,0)</f>
        <v>0</v>
      </c>
      <c r="BJ182" s="18" t="s">
        <v>84</v>
      </c>
      <c r="BK182" s="221">
        <f>ROUND(P182*H182,2)</f>
        <v>0</v>
      </c>
      <c r="BL182" s="18" t="s">
        <v>154</v>
      </c>
      <c r="BM182" s="220" t="s">
        <v>810</v>
      </c>
    </row>
    <row r="183" s="2" customFormat="1">
      <c r="A183" s="39"/>
      <c r="B183" s="40"/>
      <c r="C183" s="41"/>
      <c r="D183" s="222" t="s">
        <v>156</v>
      </c>
      <c r="E183" s="41"/>
      <c r="F183" s="223" t="s">
        <v>668</v>
      </c>
      <c r="G183" s="41"/>
      <c r="H183" s="41"/>
      <c r="I183" s="224"/>
      <c r="J183" s="224"/>
      <c r="K183" s="41"/>
      <c r="L183" s="41"/>
      <c r="M183" s="45"/>
      <c r="N183" s="225"/>
      <c r="O183" s="226"/>
      <c r="P183" s="85"/>
      <c r="Q183" s="85"/>
      <c r="R183" s="85"/>
      <c r="S183" s="85"/>
      <c r="T183" s="85"/>
      <c r="U183" s="85"/>
      <c r="V183" s="85"/>
      <c r="W183" s="85"/>
      <c r="X183" s="86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86</v>
      </c>
    </row>
    <row r="184" s="2" customFormat="1">
      <c r="A184" s="39"/>
      <c r="B184" s="40"/>
      <c r="C184" s="41"/>
      <c r="D184" s="227" t="s">
        <v>158</v>
      </c>
      <c r="E184" s="41"/>
      <c r="F184" s="228" t="s">
        <v>669</v>
      </c>
      <c r="G184" s="41"/>
      <c r="H184" s="41"/>
      <c r="I184" s="224"/>
      <c r="J184" s="224"/>
      <c r="K184" s="41"/>
      <c r="L184" s="41"/>
      <c r="M184" s="45"/>
      <c r="N184" s="252"/>
      <c r="O184" s="253"/>
      <c r="P184" s="254"/>
      <c r="Q184" s="254"/>
      <c r="R184" s="254"/>
      <c r="S184" s="254"/>
      <c r="T184" s="254"/>
      <c r="U184" s="254"/>
      <c r="V184" s="254"/>
      <c r="W184" s="254"/>
      <c r="X184" s="255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86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45"/>
      <c r="N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FVQkagb5mFaUSg5z50OMq7EROLz/Rj/af4KGupWQV2YYmnwL/6tt2atyJWPevfb0oiovs5lT96BOTS0j8QpcnQ==" hashValue="pGNXvV9EIZVhtKXR6EW9ZCtP5hO6Ng7oPEumlQFCny+UCH1pe2j6cNzZ3JfYwK0hr+NXDOs9Bu2jCBQauovPSA==" algorithmName="SHA-512" password="CC35"/>
  <autoFilter ref="C88:L184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2/129951121"/>
    <hyperlink ref="F98" r:id="rId2" display="https://podminky.urs.cz/item/CS_URS_2024_02/167151101"/>
    <hyperlink ref="F102" r:id="rId3" display="https://podminky.urs.cz/item/CS_URS_2024_02/171251101"/>
    <hyperlink ref="F107" r:id="rId4" display="https://podminky.urs.cz/item/CS_URS_2024_02/115101203"/>
    <hyperlink ref="F110" r:id="rId5" display="https://podminky.urs.cz/item/CS_URS_2024_02/115101303"/>
    <hyperlink ref="F114" r:id="rId6" display="https://podminky.urs.cz/item/CS_URS_2024_02/321212225"/>
    <hyperlink ref="F118" r:id="rId7" display="https://podminky.urs.cz/item/CS_URS_2024_02/321321116"/>
    <hyperlink ref="F122" r:id="rId8" display="https://podminky.urs.cz/item/CS_URS_2024_02/321351010"/>
    <hyperlink ref="F126" r:id="rId9" display="https://podminky.urs.cz/item/CS_URS_2024_02/321352010"/>
    <hyperlink ref="F129" r:id="rId10" display="https://podminky.urs.cz/item/CS_URS_2024_02/321368211"/>
    <hyperlink ref="F134" r:id="rId11" display="https://podminky.urs.cz/item/CS_URS_2024_02/461991111"/>
    <hyperlink ref="F139" r:id="rId12" display="https://podminky.urs.cz/item/CS_URS_2024_02/462451114.2"/>
    <hyperlink ref="F143" r:id="rId13" display="https://podminky.urs.cz/item/CS_URS_2024_02/462511370"/>
    <hyperlink ref="F147" r:id="rId14" display="https://podminky.urs.cz/item/CS_URS_2024_02/462519003"/>
    <hyperlink ref="F151" r:id="rId15" display="https://podminky.urs.cz/item/CS_URS_2024_02/463212111"/>
    <hyperlink ref="F156" r:id="rId16" display="https://podminky.urs.cz/item/CS_URS_2024_02/463212191"/>
    <hyperlink ref="F159" r:id="rId17" display="https://podminky.urs.cz/item/CS_URS_2024_02/463451114"/>
    <hyperlink ref="F164" r:id="rId18" display="https://podminky.urs.cz/item/CS_URS_2024_02/628635512"/>
    <hyperlink ref="F171" r:id="rId19" display="https://podminky.urs.cz/item/CS_URS_2024_02/629995101"/>
    <hyperlink ref="F178" r:id="rId20" display="https://podminky.urs.cz/item/CS_URS_2024_02/953965123"/>
    <hyperlink ref="F184" r:id="rId21" display="https://podminky.urs.cz/item/CS_URS_2024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811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ROUND((SUM(BE89:BE187)),  2)</f>
        <v>0</v>
      </c>
      <c r="G35" s="39"/>
      <c r="H35" s="39"/>
      <c r="I35" s="150">
        <v>0.20999999999999999</v>
      </c>
      <c r="J35" s="39"/>
      <c r="K35" s="145">
        <f>ROUND(((SUM(BE89:BE187))*I35),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ROUND((SUM(BF89:BF187)),  2)</f>
        <v>0</v>
      </c>
      <c r="G36" s="39"/>
      <c r="H36" s="39"/>
      <c r="I36" s="150">
        <v>0.12</v>
      </c>
      <c r="J36" s="39"/>
      <c r="K36" s="145">
        <f>ROUND(((SUM(BF89:BF187))*I36),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ROUND((SUM(BG89:BG187)),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ROUND((SUM(BH89:BH187)),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ROUND((SUM(BI89:BI187)),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105-3374-24-5 - Objekt5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Q104</f>
        <v>0</v>
      </c>
      <c r="J64" s="177">
        <f>R104</f>
        <v>0</v>
      </c>
      <c r="K64" s="177">
        <f>K104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7">
        <f>Q111</f>
        <v>0</v>
      </c>
      <c r="J65" s="177">
        <f>R111</f>
        <v>0</v>
      </c>
      <c r="K65" s="177">
        <f>K111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7">
        <f>Q131</f>
        <v>0</v>
      </c>
      <c r="J66" s="177">
        <f>R131</f>
        <v>0</v>
      </c>
      <c r="K66" s="177">
        <f>K131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125</v>
      </c>
      <c r="E67" s="176"/>
      <c r="F67" s="176"/>
      <c r="G67" s="176"/>
      <c r="H67" s="176"/>
      <c r="I67" s="177">
        <f>Q164</f>
        <v>0</v>
      </c>
      <c r="J67" s="177">
        <f>R164</f>
        <v>0</v>
      </c>
      <c r="K67" s="177">
        <f>K164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708</v>
      </c>
      <c r="E68" s="176"/>
      <c r="F68" s="176"/>
      <c r="G68" s="176"/>
      <c r="H68" s="176"/>
      <c r="I68" s="177">
        <f>Q178</f>
        <v>0</v>
      </c>
      <c r="J68" s="177">
        <f>R178</f>
        <v>0</v>
      </c>
      <c r="K68" s="177">
        <f>K178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127</v>
      </c>
      <c r="E69" s="176"/>
      <c r="F69" s="176"/>
      <c r="G69" s="176"/>
      <c r="H69" s="176"/>
      <c r="I69" s="177">
        <f>Q184</f>
        <v>0</v>
      </c>
      <c r="J69" s="177">
        <f>R184</f>
        <v>0</v>
      </c>
      <c r="K69" s="177">
        <f>K184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62" t="str">
        <f>E7</f>
        <v>Rusava, Holešov km 15,220 - 16,270, oprava opevnění a stupňů, odstranění nánosu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110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105-3374-24-5 - Objekt5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Holešov</v>
      </c>
      <c r="G83" s="41"/>
      <c r="H83" s="41"/>
      <c r="I83" s="33" t="s">
        <v>24</v>
      </c>
      <c r="J83" s="73" t="str">
        <f>IF(J12="","",J12)</f>
        <v>24. 4. 2024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Ondřej Špaček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35</v>
      </c>
      <c r="J86" s="37" t="str">
        <f>E24</f>
        <v>AGROPROJEKT PSO s.r.o.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59</v>
      </c>
      <c r="E88" s="182" t="s">
        <v>55</v>
      </c>
      <c r="F88" s="182" t="s">
        <v>56</v>
      </c>
      <c r="G88" s="182" t="s">
        <v>130</v>
      </c>
      <c r="H88" s="182" t="s">
        <v>131</v>
      </c>
      <c r="I88" s="182" t="s">
        <v>132</v>
      </c>
      <c r="J88" s="182" t="s">
        <v>133</v>
      </c>
      <c r="K88" s="182" t="s">
        <v>118</v>
      </c>
      <c r="L88" s="183" t="s">
        <v>134</v>
      </c>
      <c r="M88" s="184"/>
      <c r="N88" s="93" t="s">
        <v>20</v>
      </c>
      <c r="O88" s="94" t="s">
        <v>44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4" t="s">
        <v>139</v>
      </c>
      <c r="U88" s="94" t="s">
        <v>140</v>
      </c>
      <c r="V88" s="94" t="s">
        <v>141</v>
      </c>
      <c r="W88" s="94" t="s">
        <v>142</v>
      </c>
      <c r="X88" s="95" t="s">
        <v>143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129.06812385400002</v>
      </c>
      <c r="W89" s="97"/>
      <c r="X89" s="18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145</v>
      </c>
      <c r="F90" s="194" t="s">
        <v>146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Q91+Q104+Q111+Q131+Q164+Q178+Q184</f>
        <v>0</v>
      </c>
      <c r="R90" s="200">
        <f>R91+R104+R111+R131+R164+R178+R184</f>
        <v>0</v>
      </c>
      <c r="S90" s="199"/>
      <c r="T90" s="201">
        <f>T91+T104+T111+T131+T164+T178+T184</f>
        <v>0</v>
      </c>
      <c r="U90" s="199"/>
      <c r="V90" s="201">
        <f>V91+V104+V111+V131+V164+V178+V184</f>
        <v>129.06812385400002</v>
      </c>
      <c r="W90" s="199"/>
      <c r="X90" s="202">
        <f>X91+X104+X111+X131+X164+X178+X184</f>
        <v>0</v>
      </c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76</v>
      </c>
      <c r="AY90" s="203" t="s">
        <v>147</v>
      </c>
      <c r="BK90" s="205">
        <f>BK91+BK104+BK111+BK131+BK164+BK178+BK184</f>
        <v>0</v>
      </c>
    </row>
    <row r="91" s="12" customFormat="1" ht="22.8" customHeight="1">
      <c r="A91" s="12"/>
      <c r="B91" s="191"/>
      <c r="C91" s="192"/>
      <c r="D91" s="193" t="s">
        <v>75</v>
      </c>
      <c r="E91" s="206" t="s">
        <v>84</v>
      </c>
      <c r="F91" s="206" t="s">
        <v>148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SUM(Q92:Q103)</f>
        <v>0</v>
      </c>
      <c r="R91" s="200">
        <f>SUM(R92:R103)</f>
        <v>0</v>
      </c>
      <c r="S91" s="199"/>
      <c r="T91" s="201">
        <f>SUM(T92:T103)</f>
        <v>0</v>
      </c>
      <c r="U91" s="199"/>
      <c r="V91" s="201">
        <f>SUM(V92:V103)</f>
        <v>0</v>
      </c>
      <c r="W91" s="199"/>
      <c r="X91" s="202">
        <f>SUM(X92:X103)</f>
        <v>0</v>
      </c>
      <c r="Y91" s="12"/>
      <c r="Z91" s="12"/>
      <c r="AA91" s="12"/>
      <c r="AB91" s="12"/>
      <c r="AC91" s="12"/>
      <c r="AD91" s="12"/>
      <c r="AE91" s="12"/>
      <c r="AR91" s="203" t="s">
        <v>84</v>
      </c>
      <c r="AT91" s="204" t="s">
        <v>75</v>
      </c>
      <c r="AU91" s="204" t="s">
        <v>84</v>
      </c>
      <c r="AY91" s="203" t="s">
        <v>147</v>
      </c>
      <c r="BK91" s="205">
        <f>SUM(BK92:BK103)</f>
        <v>0</v>
      </c>
    </row>
    <row r="92" s="2" customFormat="1" ht="24.15" customHeight="1">
      <c r="A92" s="39"/>
      <c r="B92" s="40"/>
      <c r="C92" s="208" t="s">
        <v>84</v>
      </c>
      <c r="D92" s="208" t="s">
        <v>149</v>
      </c>
      <c r="E92" s="209" t="s">
        <v>750</v>
      </c>
      <c r="F92" s="210" t="s">
        <v>751</v>
      </c>
      <c r="G92" s="211" t="s">
        <v>271</v>
      </c>
      <c r="H92" s="212">
        <v>1.0800000000000001</v>
      </c>
      <c r="I92" s="213"/>
      <c r="J92" s="213"/>
      <c r="K92" s="214">
        <f>ROUND(P92*H92,2)</f>
        <v>0</v>
      </c>
      <c r="L92" s="210" t="s">
        <v>153</v>
      </c>
      <c r="M92" s="45"/>
      <c r="N92" s="215" t="s">
        <v>20</v>
      </c>
      <c r="O92" s="216" t="s">
        <v>45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</v>
      </c>
      <c r="V92" s="218">
        <f>U92*H92</f>
        <v>0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154</v>
      </c>
      <c r="AT92" s="220" t="s">
        <v>149</v>
      </c>
      <c r="AU92" s="220" t="s">
        <v>86</v>
      </c>
      <c r="AY92" s="18" t="s">
        <v>147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84</v>
      </c>
      <c r="BK92" s="221">
        <f>ROUND(P92*H92,2)</f>
        <v>0</v>
      </c>
      <c r="BL92" s="18" t="s">
        <v>154</v>
      </c>
      <c r="BM92" s="220" t="s">
        <v>812</v>
      </c>
    </row>
    <row r="93" s="2" customFormat="1">
      <c r="A93" s="39"/>
      <c r="B93" s="40"/>
      <c r="C93" s="41"/>
      <c r="D93" s="222" t="s">
        <v>156</v>
      </c>
      <c r="E93" s="41"/>
      <c r="F93" s="223" t="s">
        <v>753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86</v>
      </c>
    </row>
    <row r="94" s="2" customFormat="1">
      <c r="A94" s="39"/>
      <c r="B94" s="40"/>
      <c r="C94" s="41"/>
      <c r="D94" s="227" t="s">
        <v>158</v>
      </c>
      <c r="E94" s="41"/>
      <c r="F94" s="228" t="s">
        <v>754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86</v>
      </c>
    </row>
    <row r="95" s="13" customFormat="1">
      <c r="A95" s="13"/>
      <c r="B95" s="229"/>
      <c r="C95" s="230"/>
      <c r="D95" s="222" t="s">
        <v>160</v>
      </c>
      <c r="E95" s="231" t="s">
        <v>20</v>
      </c>
      <c r="F95" s="232" t="s">
        <v>755</v>
      </c>
      <c r="G95" s="230"/>
      <c r="H95" s="233">
        <v>1.0800000000000001</v>
      </c>
      <c r="I95" s="234"/>
      <c r="J95" s="234"/>
      <c r="K95" s="230"/>
      <c r="L95" s="230"/>
      <c r="M95" s="235"/>
      <c r="N95" s="236"/>
      <c r="O95" s="237"/>
      <c r="P95" s="237"/>
      <c r="Q95" s="237"/>
      <c r="R95" s="237"/>
      <c r="S95" s="237"/>
      <c r="T95" s="237"/>
      <c r="U95" s="237"/>
      <c r="V95" s="237"/>
      <c r="W95" s="237"/>
      <c r="X95" s="238"/>
      <c r="Y95" s="13"/>
      <c r="Z95" s="13"/>
      <c r="AA95" s="13"/>
      <c r="AB95" s="13"/>
      <c r="AC95" s="13"/>
      <c r="AD95" s="13"/>
      <c r="AE95" s="13"/>
      <c r="AT95" s="239" t="s">
        <v>160</v>
      </c>
      <c r="AU95" s="239" t="s">
        <v>86</v>
      </c>
      <c r="AV95" s="13" t="s">
        <v>86</v>
      </c>
      <c r="AW95" s="13" t="s">
        <v>5</v>
      </c>
      <c r="AX95" s="13" t="s">
        <v>84</v>
      </c>
      <c r="AY95" s="239" t="s">
        <v>147</v>
      </c>
    </row>
    <row r="96" s="2" customFormat="1" ht="24.15" customHeight="1">
      <c r="A96" s="39"/>
      <c r="B96" s="40"/>
      <c r="C96" s="208" t="s">
        <v>86</v>
      </c>
      <c r="D96" s="208" t="s">
        <v>149</v>
      </c>
      <c r="E96" s="209" t="s">
        <v>620</v>
      </c>
      <c r="F96" s="210" t="s">
        <v>621</v>
      </c>
      <c r="G96" s="211" t="s">
        <v>271</v>
      </c>
      <c r="H96" s="212">
        <v>42</v>
      </c>
      <c r="I96" s="213"/>
      <c r="J96" s="213"/>
      <c r="K96" s="214">
        <f>ROUND(P96*H96,2)</f>
        <v>0</v>
      </c>
      <c r="L96" s="210" t="s">
        <v>153</v>
      </c>
      <c r="M96" s="45"/>
      <c r="N96" s="215" t="s">
        <v>20</v>
      </c>
      <c r="O96" s="216" t="s">
        <v>45</v>
      </c>
      <c r="P96" s="217">
        <f>I96+J96</f>
        <v>0</v>
      </c>
      <c r="Q96" s="217">
        <f>ROUND(I96*H96,2)</f>
        <v>0</v>
      </c>
      <c r="R96" s="217">
        <f>ROUND(J96*H96,2)</f>
        <v>0</v>
      </c>
      <c r="S96" s="85"/>
      <c r="T96" s="218">
        <f>S96*H96</f>
        <v>0</v>
      </c>
      <c r="U96" s="218">
        <v>0</v>
      </c>
      <c r="V96" s="218">
        <f>U96*H96</f>
        <v>0</v>
      </c>
      <c r="W96" s="218">
        <v>0</v>
      </c>
      <c r="X96" s="219">
        <f>W96*H96</f>
        <v>0</v>
      </c>
      <c r="Y96" s="39"/>
      <c r="Z96" s="39"/>
      <c r="AA96" s="39"/>
      <c r="AB96" s="39"/>
      <c r="AC96" s="39"/>
      <c r="AD96" s="39"/>
      <c r="AE96" s="39"/>
      <c r="AR96" s="220" t="s">
        <v>154</v>
      </c>
      <c r="AT96" s="220" t="s">
        <v>149</v>
      </c>
      <c r="AU96" s="220" t="s">
        <v>86</v>
      </c>
      <c r="AY96" s="18" t="s">
        <v>147</v>
      </c>
      <c r="BE96" s="221">
        <f>IF(O96="základní",K96,0)</f>
        <v>0</v>
      </c>
      <c r="BF96" s="221">
        <f>IF(O96="snížená",K96,0)</f>
        <v>0</v>
      </c>
      <c r="BG96" s="221">
        <f>IF(O96="zákl. přenesená",K96,0)</f>
        <v>0</v>
      </c>
      <c r="BH96" s="221">
        <f>IF(O96="sníž. přenesená",K96,0)</f>
        <v>0</v>
      </c>
      <c r="BI96" s="221">
        <f>IF(O96="nulová",K96,0)</f>
        <v>0</v>
      </c>
      <c r="BJ96" s="18" t="s">
        <v>84</v>
      </c>
      <c r="BK96" s="221">
        <f>ROUND(P96*H96,2)</f>
        <v>0</v>
      </c>
      <c r="BL96" s="18" t="s">
        <v>154</v>
      </c>
      <c r="BM96" s="220" t="s">
        <v>813</v>
      </c>
    </row>
    <row r="97" s="2" customFormat="1">
      <c r="A97" s="39"/>
      <c r="B97" s="40"/>
      <c r="C97" s="41"/>
      <c r="D97" s="222" t="s">
        <v>156</v>
      </c>
      <c r="E97" s="41"/>
      <c r="F97" s="223" t="s">
        <v>623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86</v>
      </c>
    </row>
    <row r="98" s="2" customFormat="1">
      <c r="A98" s="39"/>
      <c r="B98" s="40"/>
      <c r="C98" s="41"/>
      <c r="D98" s="227" t="s">
        <v>158</v>
      </c>
      <c r="E98" s="41"/>
      <c r="F98" s="228" t="s">
        <v>624</v>
      </c>
      <c r="G98" s="41"/>
      <c r="H98" s="41"/>
      <c r="I98" s="224"/>
      <c r="J98" s="224"/>
      <c r="K98" s="41"/>
      <c r="L98" s="41"/>
      <c r="M98" s="45"/>
      <c r="N98" s="225"/>
      <c r="O98" s="226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158</v>
      </c>
      <c r="AU98" s="18" t="s">
        <v>86</v>
      </c>
    </row>
    <row r="99" s="13" customFormat="1">
      <c r="A99" s="13"/>
      <c r="B99" s="229"/>
      <c r="C99" s="230"/>
      <c r="D99" s="222" t="s">
        <v>160</v>
      </c>
      <c r="E99" s="231" t="s">
        <v>20</v>
      </c>
      <c r="F99" s="232" t="s">
        <v>814</v>
      </c>
      <c r="G99" s="230"/>
      <c r="H99" s="233">
        <v>42</v>
      </c>
      <c r="I99" s="234"/>
      <c r="J99" s="234"/>
      <c r="K99" s="230"/>
      <c r="L99" s="230"/>
      <c r="M99" s="235"/>
      <c r="N99" s="236"/>
      <c r="O99" s="237"/>
      <c r="P99" s="237"/>
      <c r="Q99" s="237"/>
      <c r="R99" s="237"/>
      <c r="S99" s="237"/>
      <c r="T99" s="237"/>
      <c r="U99" s="237"/>
      <c r="V99" s="237"/>
      <c r="W99" s="237"/>
      <c r="X99" s="238"/>
      <c r="Y99" s="13"/>
      <c r="Z99" s="13"/>
      <c r="AA99" s="13"/>
      <c r="AB99" s="13"/>
      <c r="AC99" s="13"/>
      <c r="AD99" s="13"/>
      <c r="AE99" s="13"/>
      <c r="AT99" s="239" t="s">
        <v>160</v>
      </c>
      <c r="AU99" s="239" t="s">
        <v>86</v>
      </c>
      <c r="AV99" s="13" t="s">
        <v>86</v>
      </c>
      <c r="AW99" s="13" t="s">
        <v>5</v>
      </c>
      <c r="AX99" s="13" t="s">
        <v>84</v>
      </c>
      <c r="AY99" s="239" t="s">
        <v>147</v>
      </c>
    </row>
    <row r="100" s="2" customFormat="1" ht="24.15" customHeight="1">
      <c r="A100" s="39"/>
      <c r="B100" s="40"/>
      <c r="C100" s="208" t="s">
        <v>170</v>
      </c>
      <c r="D100" s="208" t="s">
        <v>149</v>
      </c>
      <c r="E100" s="209" t="s">
        <v>626</v>
      </c>
      <c r="F100" s="210" t="s">
        <v>627</v>
      </c>
      <c r="G100" s="211" t="s">
        <v>271</v>
      </c>
      <c r="H100" s="212">
        <v>42</v>
      </c>
      <c r="I100" s="213"/>
      <c r="J100" s="213"/>
      <c r="K100" s="214">
        <f>ROUND(P100*H100,2)</f>
        <v>0</v>
      </c>
      <c r="L100" s="210" t="s">
        <v>153</v>
      </c>
      <c r="M100" s="45"/>
      <c r="N100" s="215" t="s">
        <v>20</v>
      </c>
      <c r="O100" s="216" t="s">
        <v>45</v>
      </c>
      <c r="P100" s="217">
        <f>I100+J100</f>
        <v>0</v>
      </c>
      <c r="Q100" s="217">
        <f>ROUND(I100*H100,2)</f>
        <v>0</v>
      </c>
      <c r="R100" s="217">
        <f>ROUND(J100*H100,2)</f>
        <v>0</v>
      </c>
      <c r="S100" s="85"/>
      <c r="T100" s="218">
        <f>S100*H100</f>
        <v>0</v>
      </c>
      <c r="U100" s="218">
        <v>0</v>
      </c>
      <c r="V100" s="218">
        <f>U100*H100</f>
        <v>0</v>
      </c>
      <c r="W100" s="218">
        <v>0</v>
      </c>
      <c r="X100" s="219">
        <f>W100*H100</f>
        <v>0</v>
      </c>
      <c r="Y100" s="39"/>
      <c r="Z100" s="39"/>
      <c r="AA100" s="39"/>
      <c r="AB100" s="39"/>
      <c r="AC100" s="39"/>
      <c r="AD100" s="39"/>
      <c r="AE100" s="39"/>
      <c r="AR100" s="220" t="s">
        <v>154</v>
      </c>
      <c r="AT100" s="220" t="s">
        <v>149</v>
      </c>
      <c r="AU100" s="220" t="s">
        <v>86</v>
      </c>
      <c r="AY100" s="18" t="s">
        <v>147</v>
      </c>
      <c r="BE100" s="221">
        <f>IF(O100="základní",K100,0)</f>
        <v>0</v>
      </c>
      <c r="BF100" s="221">
        <f>IF(O100="snížená",K100,0)</f>
        <v>0</v>
      </c>
      <c r="BG100" s="221">
        <f>IF(O100="zákl. přenesená",K100,0)</f>
        <v>0</v>
      </c>
      <c r="BH100" s="221">
        <f>IF(O100="sníž. přenesená",K100,0)</f>
        <v>0</v>
      </c>
      <c r="BI100" s="221">
        <f>IF(O100="nulová",K100,0)</f>
        <v>0</v>
      </c>
      <c r="BJ100" s="18" t="s">
        <v>84</v>
      </c>
      <c r="BK100" s="221">
        <f>ROUND(P100*H100,2)</f>
        <v>0</v>
      </c>
      <c r="BL100" s="18" t="s">
        <v>154</v>
      </c>
      <c r="BM100" s="220" t="s">
        <v>815</v>
      </c>
    </row>
    <row r="101" s="2" customFormat="1">
      <c r="A101" s="39"/>
      <c r="B101" s="40"/>
      <c r="C101" s="41"/>
      <c r="D101" s="222" t="s">
        <v>156</v>
      </c>
      <c r="E101" s="41"/>
      <c r="F101" s="223" t="s">
        <v>629</v>
      </c>
      <c r="G101" s="41"/>
      <c r="H101" s="41"/>
      <c r="I101" s="224"/>
      <c r="J101" s="224"/>
      <c r="K101" s="41"/>
      <c r="L101" s="41"/>
      <c r="M101" s="45"/>
      <c r="N101" s="225"/>
      <c r="O101" s="22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86</v>
      </c>
    </row>
    <row r="102" s="2" customFormat="1">
      <c r="A102" s="39"/>
      <c r="B102" s="40"/>
      <c r="C102" s="41"/>
      <c r="D102" s="227" t="s">
        <v>158</v>
      </c>
      <c r="E102" s="41"/>
      <c r="F102" s="228" t="s">
        <v>630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86</v>
      </c>
    </row>
    <row r="103" s="13" customFormat="1">
      <c r="A103" s="13"/>
      <c r="B103" s="229"/>
      <c r="C103" s="230"/>
      <c r="D103" s="222" t="s">
        <v>160</v>
      </c>
      <c r="E103" s="231" t="s">
        <v>20</v>
      </c>
      <c r="F103" s="232" t="s">
        <v>816</v>
      </c>
      <c r="G103" s="230"/>
      <c r="H103" s="233">
        <v>42</v>
      </c>
      <c r="I103" s="234"/>
      <c r="J103" s="234"/>
      <c r="K103" s="230"/>
      <c r="L103" s="230"/>
      <c r="M103" s="235"/>
      <c r="N103" s="236"/>
      <c r="O103" s="237"/>
      <c r="P103" s="237"/>
      <c r="Q103" s="237"/>
      <c r="R103" s="237"/>
      <c r="S103" s="237"/>
      <c r="T103" s="237"/>
      <c r="U103" s="237"/>
      <c r="V103" s="237"/>
      <c r="W103" s="237"/>
      <c r="X103" s="238"/>
      <c r="Y103" s="13"/>
      <c r="Z103" s="13"/>
      <c r="AA103" s="13"/>
      <c r="AB103" s="13"/>
      <c r="AC103" s="13"/>
      <c r="AD103" s="13"/>
      <c r="AE103" s="13"/>
      <c r="AT103" s="239" t="s">
        <v>160</v>
      </c>
      <c r="AU103" s="239" t="s">
        <v>86</v>
      </c>
      <c r="AV103" s="13" t="s">
        <v>86</v>
      </c>
      <c r="AW103" s="13" t="s">
        <v>5</v>
      </c>
      <c r="AX103" s="13" t="s">
        <v>84</v>
      </c>
      <c r="AY103" s="239" t="s">
        <v>147</v>
      </c>
    </row>
    <row r="104" s="12" customFormat="1" ht="22.8" customHeight="1">
      <c r="A104" s="12"/>
      <c r="B104" s="191"/>
      <c r="C104" s="192"/>
      <c r="D104" s="193" t="s">
        <v>75</v>
      </c>
      <c r="E104" s="206" t="s">
        <v>86</v>
      </c>
      <c r="F104" s="206" t="s">
        <v>514</v>
      </c>
      <c r="G104" s="192"/>
      <c r="H104" s="192"/>
      <c r="I104" s="195"/>
      <c r="J104" s="195"/>
      <c r="K104" s="207">
        <f>BK104</f>
        <v>0</v>
      </c>
      <c r="L104" s="192"/>
      <c r="M104" s="197"/>
      <c r="N104" s="198"/>
      <c r="O104" s="199"/>
      <c r="P104" s="199"/>
      <c r="Q104" s="200">
        <f>SUM(Q105:Q110)</f>
        <v>0</v>
      </c>
      <c r="R104" s="200">
        <f>SUM(R105:R110)</f>
        <v>0</v>
      </c>
      <c r="S104" s="199"/>
      <c r="T104" s="201">
        <f>SUM(T105:T110)</f>
        <v>0</v>
      </c>
      <c r="U104" s="199"/>
      <c r="V104" s="201">
        <f>SUM(V105:V110)</f>
        <v>0.0061187279999999995</v>
      </c>
      <c r="W104" s="199"/>
      <c r="X104" s="202">
        <f>SUM(X105:X110)</f>
        <v>0</v>
      </c>
      <c r="Y104" s="12"/>
      <c r="Z104" s="12"/>
      <c r="AA104" s="12"/>
      <c r="AB104" s="12"/>
      <c r="AC104" s="12"/>
      <c r="AD104" s="12"/>
      <c r="AE104" s="12"/>
      <c r="AR104" s="203" t="s">
        <v>84</v>
      </c>
      <c r="AT104" s="204" t="s">
        <v>75</v>
      </c>
      <c r="AU104" s="204" t="s">
        <v>84</v>
      </c>
      <c r="AY104" s="203" t="s">
        <v>147</v>
      </c>
      <c r="BK104" s="205">
        <f>SUM(BK105:BK110)</f>
        <v>0</v>
      </c>
    </row>
    <row r="105" s="2" customFormat="1" ht="24.15" customHeight="1">
      <c r="A105" s="39"/>
      <c r="B105" s="40"/>
      <c r="C105" s="208" t="s">
        <v>154</v>
      </c>
      <c r="D105" s="208" t="s">
        <v>149</v>
      </c>
      <c r="E105" s="209" t="s">
        <v>632</v>
      </c>
      <c r="F105" s="210" t="s">
        <v>633</v>
      </c>
      <c r="G105" s="211" t="s">
        <v>634</v>
      </c>
      <c r="H105" s="212">
        <v>120</v>
      </c>
      <c r="I105" s="213"/>
      <c r="J105" s="213"/>
      <c r="K105" s="214">
        <f>ROUND(P105*H105,2)</f>
        <v>0</v>
      </c>
      <c r="L105" s="210" t="s">
        <v>153</v>
      </c>
      <c r="M105" s="45"/>
      <c r="N105" s="215" t="s">
        <v>20</v>
      </c>
      <c r="O105" s="216" t="s">
        <v>45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5.0989399999999997E-05</v>
      </c>
      <c r="V105" s="218">
        <f>U105*H105</f>
        <v>0.0061187279999999995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154</v>
      </c>
      <c r="AT105" s="220" t="s">
        <v>149</v>
      </c>
      <c r="AU105" s="220" t="s">
        <v>86</v>
      </c>
      <c r="AY105" s="18" t="s">
        <v>147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84</v>
      </c>
      <c r="BK105" s="221">
        <f>ROUND(P105*H105,2)</f>
        <v>0</v>
      </c>
      <c r="BL105" s="18" t="s">
        <v>154</v>
      </c>
      <c r="BM105" s="220" t="s">
        <v>817</v>
      </c>
    </row>
    <row r="106" s="2" customFormat="1">
      <c r="A106" s="39"/>
      <c r="B106" s="40"/>
      <c r="C106" s="41"/>
      <c r="D106" s="222" t="s">
        <v>156</v>
      </c>
      <c r="E106" s="41"/>
      <c r="F106" s="223" t="s">
        <v>636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86</v>
      </c>
    </row>
    <row r="107" s="2" customFormat="1">
      <c r="A107" s="39"/>
      <c r="B107" s="40"/>
      <c r="C107" s="41"/>
      <c r="D107" s="227" t="s">
        <v>158</v>
      </c>
      <c r="E107" s="41"/>
      <c r="F107" s="228" t="s">
        <v>637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86</v>
      </c>
    </row>
    <row r="108" s="2" customFormat="1" ht="24.15" customHeight="1">
      <c r="A108" s="39"/>
      <c r="B108" s="40"/>
      <c r="C108" s="208" t="s">
        <v>185</v>
      </c>
      <c r="D108" s="208" t="s">
        <v>149</v>
      </c>
      <c r="E108" s="209" t="s">
        <v>638</v>
      </c>
      <c r="F108" s="210" t="s">
        <v>639</v>
      </c>
      <c r="G108" s="211" t="s">
        <v>640</v>
      </c>
      <c r="H108" s="212">
        <v>30</v>
      </c>
      <c r="I108" s="213"/>
      <c r="J108" s="213"/>
      <c r="K108" s="214">
        <f>ROUND(P108*H108,2)</f>
        <v>0</v>
      </c>
      <c r="L108" s="210" t="s">
        <v>153</v>
      </c>
      <c r="M108" s="45"/>
      <c r="N108" s="215" t="s">
        <v>20</v>
      </c>
      <c r="O108" s="216" t="s">
        <v>45</v>
      </c>
      <c r="P108" s="217">
        <f>I108+J108</f>
        <v>0</v>
      </c>
      <c r="Q108" s="217">
        <f>ROUND(I108*H108,2)</f>
        <v>0</v>
      </c>
      <c r="R108" s="217">
        <f>ROUND(J108*H108,2)</f>
        <v>0</v>
      </c>
      <c r="S108" s="85"/>
      <c r="T108" s="218">
        <f>S108*H108</f>
        <v>0</v>
      </c>
      <c r="U108" s="218">
        <v>0</v>
      </c>
      <c r="V108" s="218">
        <f>U108*H108</f>
        <v>0</v>
      </c>
      <c r="W108" s="218">
        <v>0</v>
      </c>
      <c r="X108" s="219">
        <f>W108*H108</f>
        <v>0</v>
      </c>
      <c r="Y108" s="39"/>
      <c r="Z108" s="39"/>
      <c r="AA108" s="39"/>
      <c r="AB108" s="39"/>
      <c r="AC108" s="39"/>
      <c r="AD108" s="39"/>
      <c r="AE108" s="39"/>
      <c r="AR108" s="220" t="s">
        <v>154</v>
      </c>
      <c r="AT108" s="220" t="s">
        <v>149</v>
      </c>
      <c r="AU108" s="220" t="s">
        <v>86</v>
      </c>
      <c r="AY108" s="18" t="s">
        <v>147</v>
      </c>
      <c r="BE108" s="221">
        <f>IF(O108="základní",K108,0)</f>
        <v>0</v>
      </c>
      <c r="BF108" s="221">
        <f>IF(O108="snížená",K108,0)</f>
        <v>0</v>
      </c>
      <c r="BG108" s="221">
        <f>IF(O108="zákl. přenesená",K108,0)</f>
        <v>0</v>
      </c>
      <c r="BH108" s="221">
        <f>IF(O108="sníž. přenesená",K108,0)</f>
        <v>0</v>
      </c>
      <c r="BI108" s="221">
        <f>IF(O108="nulová",K108,0)</f>
        <v>0</v>
      </c>
      <c r="BJ108" s="18" t="s">
        <v>84</v>
      </c>
      <c r="BK108" s="221">
        <f>ROUND(P108*H108,2)</f>
        <v>0</v>
      </c>
      <c r="BL108" s="18" t="s">
        <v>154</v>
      </c>
      <c r="BM108" s="220" t="s">
        <v>818</v>
      </c>
    </row>
    <row r="109" s="2" customFormat="1">
      <c r="A109" s="39"/>
      <c r="B109" s="40"/>
      <c r="C109" s="41"/>
      <c r="D109" s="222" t="s">
        <v>156</v>
      </c>
      <c r="E109" s="41"/>
      <c r="F109" s="223" t="s">
        <v>642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86</v>
      </c>
    </row>
    <row r="110" s="2" customFormat="1">
      <c r="A110" s="39"/>
      <c r="B110" s="40"/>
      <c r="C110" s="41"/>
      <c r="D110" s="227" t="s">
        <v>158</v>
      </c>
      <c r="E110" s="41"/>
      <c r="F110" s="228" t="s">
        <v>643</v>
      </c>
      <c r="G110" s="41"/>
      <c r="H110" s="41"/>
      <c r="I110" s="224"/>
      <c r="J110" s="224"/>
      <c r="K110" s="41"/>
      <c r="L110" s="41"/>
      <c r="M110" s="45"/>
      <c r="N110" s="225"/>
      <c r="O110" s="22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86</v>
      </c>
    </row>
    <row r="111" s="12" customFormat="1" ht="22.8" customHeight="1">
      <c r="A111" s="12"/>
      <c r="B111" s="191"/>
      <c r="C111" s="192"/>
      <c r="D111" s="193" t="s">
        <v>75</v>
      </c>
      <c r="E111" s="206" t="s">
        <v>170</v>
      </c>
      <c r="F111" s="206" t="s">
        <v>530</v>
      </c>
      <c r="G111" s="192"/>
      <c r="H111" s="192"/>
      <c r="I111" s="195"/>
      <c r="J111" s="195"/>
      <c r="K111" s="207">
        <f>BK111</f>
        <v>0</v>
      </c>
      <c r="L111" s="192"/>
      <c r="M111" s="197"/>
      <c r="N111" s="198"/>
      <c r="O111" s="199"/>
      <c r="P111" s="199"/>
      <c r="Q111" s="200">
        <f>SUM(Q112:Q130)</f>
        <v>0</v>
      </c>
      <c r="R111" s="200">
        <f>SUM(R112:R130)</f>
        <v>0</v>
      </c>
      <c r="S111" s="199"/>
      <c r="T111" s="201">
        <f>SUM(T112:T130)</f>
        <v>0</v>
      </c>
      <c r="U111" s="199"/>
      <c r="V111" s="201">
        <f>SUM(V112:V130)</f>
        <v>31.702292749999998</v>
      </c>
      <c r="W111" s="199"/>
      <c r="X111" s="202">
        <f>SUM(X112:X130)</f>
        <v>0</v>
      </c>
      <c r="Y111" s="12"/>
      <c r="Z111" s="12"/>
      <c r="AA111" s="12"/>
      <c r="AB111" s="12"/>
      <c r="AC111" s="12"/>
      <c r="AD111" s="12"/>
      <c r="AE111" s="12"/>
      <c r="AR111" s="203" t="s">
        <v>84</v>
      </c>
      <c r="AT111" s="204" t="s">
        <v>75</v>
      </c>
      <c r="AU111" s="204" t="s">
        <v>84</v>
      </c>
      <c r="AY111" s="203" t="s">
        <v>147</v>
      </c>
      <c r="BK111" s="205">
        <f>SUM(BK112:BK130)</f>
        <v>0</v>
      </c>
    </row>
    <row r="112" s="2" customFormat="1" ht="24.15" customHeight="1">
      <c r="A112" s="39"/>
      <c r="B112" s="40"/>
      <c r="C112" s="208" t="s">
        <v>191</v>
      </c>
      <c r="D112" s="208" t="s">
        <v>149</v>
      </c>
      <c r="E112" s="209" t="s">
        <v>532</v>
      </c>
      <c r="F112" s="210" t="s">
        <v>533</v>
      </c>
      <c r="G112" s="211" t="s">
        <v>271</v>
      </c>
      <c r="H112" s="212">
        <v>11.08</v>
      </c>
      <c r="I112" s="213"/>
      <c r="J112" s="213"/>
      <c r="K112" s="214">
        <f>ROUND(P112*H112,2)</f>
        <v>0</v>
      </c>
      <c r="L112" s="210" t="s">
        <v>153</v>
      </c>
      <c r="M112" s="45"/>
      <c r="N112" s="215" t="s">
        <v>20</v>
      </c>
      <c r="O112" s="216" t="s">
        <v>45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5"/>
      <c r="T112" s="218">
        <f>S112*H112</f>
        <v>0</v>
      </c>
      <c r="U112" s="218">
        <v>2.8332299999999999</v>
      </c>
      <c r="V112" s="218">
        <f>U112*H112</f>
        <v>31.392188399999998</v>
      </c>
      <c r="W112" s="218">
        <v>0</v>
      </c>
      <c r="X112" s="219">
        <f>W112*H112</f>
        <v>0</v>
      </c>
      <c r="Y112" s="39"/>
      <c r="Z112" s="39"/>
      <c r="AA112" s="39"/>
      <c r="AB112" s="39"/>
      <c r="AC112" s="39"/>
      <c r="AD112" s="39"/>
      <c r="AE112" s="39"/>
      <c r="AR112" s="220" t="s">
        <v>154</v>
      </c>
      <c r="AT112" s="220" t="s">
        <v>149</v>
      </c>
      <c r="AU112" s="220" t="s">
        <v>86</v>
      </c>
      <c r="AY112" s="18" t="s">
        <v>147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8" t="s">
        <v>84</v>
      </c>
      <c r="BK112" s="221">
        <f>ROUND(P112*H112,2)</f>
        <v>0</v>
      </c>
      <c r="BL112" s="18" t="s">
        <v>154</v>
      </c>
      <c r="BM112" s="220" t="s">
        <v>819</v>
      </c>
    </row>
    <row r="113" s="2" customFormat="1">
      <c r="A113" s="39"/>
      <c r="B113" s="40"/>
      <c r="C113" s="41"/>
      <c r="D113" s="222" t="s">
        <v>156</v>
      </c>
      <c r="E113" s="41"/>
      <c r="F113" s="223" t="s">
        <v>535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86</v>
      </c>
    </row>
    <row r="114" s="2" customFormat="1">
      <c r="A114" s="39"/>
      <c r="B114" s="40"/>
      <c r="C114" s="41"/>
      <c r="D114" s="227" t="s">
        <v>158</v>
      </c>
      <c r="E114" s="41"/>
      <c r="F114" s="228" t="s">
        <v>536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86</v>
      </c>
    </row>
    <row r="115" s="13" customFormat="1">
      <c r="A115" s="13"/>
      <c r="B115" s="229"/>
      <c r="C115" s="230"/>
      <c r="D115" s="222" t="s">
        <v>160</v>
      </c>
      <c r="E115" s="231" t="s">
        <v>20</v>
      </c>
      <c r="F115" s="232" t="s">
        <v>820</v>
      </c>
      <c r="G115" s="230"/>
      <c r="H115" s="233">
        <v>10</v>
      </c>
      <c r="I115" s="234"/>
      <c r="J115" s="234"/>
      <c r="K115" s="230"/>
      <c r="L115" s="230"/>
      <c r="M115" s="235"/>
      <c r="N115" s="236"/>
      <c r="O115" s="237"/>
      <c r="P115" s="237"/>
      <c r="Q115" s="237"/>
      <c r="R115" s="237"/>
      <c r="S115" s="237"/>
      <c r="T115" s="237"/>
      <c r="U115" s="237"/>
      <c r="V115" s="237"/>
      <c r="W115" s="237"/>
      <c r="X115" s="238"/>
      <c r="Y115" s="13"/>
      <c r="Z115" s="13"/>
      <c r="AA115" s="13"/>
      <c r="AB115" s="13"/>
      <c r="AC115" s="13"/>
      <c r="AD115" s="13"/>
      <c r="AE115" s="13"/>
      <c r="AT115" s="239" t="s">
        <v>160</v>
      </c>
      <c r="AU115" s="239" t="s">
        <v>86</v>
      </c>
      <c r="AV115" s="13" t="s">
        <v>86</v>
      </c>
      <c r="AW115" s="13" t="s">
        <v>5</v>
      </c>
      <c r="AX115" s="13" t="s">
        <v>76</v>
      </c>
      <c r="AY115" s="239" t="s">
        <v>147</v>
      </c>
    </row>
    <row r="116" s="13" customFormat="1">
      <c r="A116" s="13"/>
      <c r="B116" s="229"/>
      <c r="C116" s="230"/>
      <c r="D116" s="222" t="s">
        <v>160</v>
      </c>
      <c r="E116" s="231" t="s">
        <v>20</v>
      </c>
      <c r="F116" s="232" t="s">
        <v>769</v>
      </c>
      <c r="G116" s="230"/>
      <c r="H116" s="233">
        <v>1.0800000000000001</v>
      </c>
      <c r="I116" s="234"/>
      <c r="J116" s="234"/>
      <c r="K116" s="230"/>
      <c r="L116" s="230"/>
      <c r="M116" s="235"/>
      <c r="N116" s="236"/>
      <c r="O116" s="237"/>
      <c r="P116" s="237"/>
      <c r="Q116" s="237"/>
      <c r="R116" s="237"/>
      <c r="S116" s="237"/>
      <c r="T116" s="237"/>
      <c r="U116" s="237"/>
      <c r="V116" s="237"/>
      <c r="W116" s="237"/>
      <c r="X116" s="238"/>
      <c r="Y116" s="13"/>
      <c r="Z116" s="13"/>
      <c r="AA116" s="13"/>
      <c r="AB116" s="13"/>
      <c r="AC116" s="13"/>
      <c r="AD116" s="13"/>
      <c r="AE116" s="13"/>
      <c r="AT116" s="239" t="s">
        <v>160</v>
      </c>
      <c r="AU116" s="239" t="s">
        <v>86</v>
      </c>
      <c r="AV116" s="13" t="s">
        <v>86</v>
      </c>
      <c r="AW116" s="13" t="s">
        <v>5</v>
      </c>
      <c r="AX116" s="13" t="s">
        <v>76</v>
      </c>
      <c r="AY116" s="239" t="s">
        <v>147</v>
      </c>
    </row>
    <row r="117" s="14" customFormat="1">
      <c r="A117" s="14"/>
      <c r="B117" s="240"/>
      <c r="C117" s="241"/>
      <c r="D117" s="222" t="s">
        <v>160</v>
      </c>
      <c r="E117" s="242" t="s">
        <v>20</v>
      </c>
      <c r="F117" s="243" t="s">
        <v>163</v>
      </c>
      <c r="G117" s="241"/>
      <c r="H117" s="244">
        <v>11.08</v>
      </c>
      <c r="I117" s="245"/>
      <c r="J117" s="245"/>
      <c r="K117" s="241"/>
      <c r="L117" s="241"/>
      <c r="M117" s="246"/>
      <c r="N117" s="247"/>
      <c r="O117" s="248"/>
      <c r="P117" s="248"/>
      <c r="Q117" s="248"/>
      <c r="R117" s="248"/>
      <c r="S117" s="248"/>
      <c r="T117" s="248"/>
      <c r="U117" s="248"/>
      <c r="V117" s="248"/>
      <c r="W117" s="248"/>
      <c r="X117" s="249"/>
      <c r="Y117" s="14"/>
      <c r="Z117" s="14"/>
      <c r="AA117" s="14"/>
      <c r="AB117" s="14"/>
      <c r="AC117" s="14"/>
      <c r="AD117" s="14"/>
      <c r="AE117" s="14"/>
      <c r="AT117" s="250" t="s">
        <v>160</v>
      </c>
      <c r="AU117" s="250" t="s">
        <v>86</v>
      </c>
      <c r="AV117" s="14" t="s">
        <v>154</v>
      </c>
      <c r="AW117" s="14" t="s">
        <v>5</v>
      </c>
      <c r="AX117" s="14" t="s">
        <v>84</v>
      </c>
      <c r="AY117" s="250" t="s">
        <v>147</v>
      </c>
    </row>
    <row r="118" s="2" customFormat="1">
      <c r="A118" s="39"/>
      <c r="B118" s="40"/>
      <c r="C118" s="208" t="s">
        <v>197</v>
      </c>
      <c r="D118" s="208" t="s">
        <v>149</v>
      </c>
      <c r="E118" s="209" t="s">
        <v>538</v>
      </c>
      <c r="F118" s="210" t="s">
        <v>539</v>
      </c>
      <c r="G118" s="211" t="s">
        <v>173</v>
      </c>
      <c r="H118" s="212">
        <v>29</v>
      </c>
      <c r="I118" s="213"/>
      <c r="J118" s="213"/>
      <c r="K118" s="214">
        <f>ROUND(P118*H118,2)</f>
        <v>0</v>
      </c>
      <c r="L118" s="210" t="s">
        <v>153</v>
      </c>
      <c r="M118" s="45"/>
      <c r="N118" s="215" t="s">
        <v>20</v>
      </c>
      <c r="O118" s="216" t="s">
        <v>45</v>
      </c>
      <c r="P118" s="217">
        <f>I118+J118</f>
        <v>0</v>
      </c>
      <c r="Q118" s="217">
        <f>ROUND(I118*H118,2)</f>
        <v>0</v>
      </c>
      <c r="R118" s="217">
        <f>ROUND(J118*H118,2)</f>
        <v>0</v>
      </c>
      <c r="S118" s="85"/>
      <c r="T118" s="218">
        <f>S118*H118</f>
        <v>0</v>
      </c>
      <c r="U118" s="218">
        <v>0.0086499999999999997</v>
      </c>
      <c r="V118" s="218">
        <f>U118*H118</f>
        <v>0.25085000000000002</v>
      </c>
      <c r="W118" s="218">
        <v>0</v>
      </c>
      <c r="X118" s="219">
        <f>W118*H118</f>
        <v>0</v>
      </c>
      <c r="Y118" s="39"/>
      <c r="Z118" s="39"/>
      <c r="AA118" s="39"/>
      <c r="AB118" s="39"/>
      <c r="AC118" s="39"/>
      <c r="AD118" s="39"/>
      <c r="AE118" s="39"/>
      <c r="AR118" s="220" t="s">
        <v>154</v>
      </c>
      <c r="AT118" s="220" t="s">
        <v>149</v>
      </c>
      <c r="AU118" s="220" t="s">
        <v>86</v>
      </c>
      <c r="AY118" s="18" t="s">
        <v>147</v>
      </c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18" t="s">
        <v>84</v>
      </c>
      <c r="BK118" s="221">
        <f>ROUND(P118*H118,2)</f>
        <v>0</v>
      </c>
      <c r="BL118" s="18" t="s">
        <v>154</v>
      </c>
      <c r="BM118" s="220" t="s">
        <v>821</v>
      </c>
    </row>
    <row r="119" s="2" customFormat="1">
      <c r="A119" s="39"/>
      <c r="B119" s="40"/>
      <c r="C119" s="41"/>
      <c r="D119" s="222" t="s">
        <v>156</v>
      </c>
      <c r="E119" s="41"/>
      <c r="F119" s="223" t="s">
        <v>541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86</v>
      </c>
    </row>
    <row r="120" s="2" customFormat="1">
      <c r="A120" s="39"/>
      <c r="B120" s="40"/>
      <c r="C120" s="41"/>
      <c r="D120" s="227" t="s">
        <v>158</v>
      </c>
      <c r="E120" s="41"/>
      <c r="F120" s="228" t="s">
        <v>542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158</v>
      </c>
      <c r="AU120" s="18" t="s">
        <v>86</v>
      </c>
    </row>
    <row r="121" s="13" customFormat="1">
      <c r="A121" s="13"/>
      <c r="B121" s="229"/>
      <c r="C121" s="230"/>
      <c r="D121" s="222" t="s">
        <v>160</v>
      </c>
      <c r="E121" s="231" t="s">
        <v>20</v>
      </c>
      <c r="F121" s="232" t="s">
        <v>822</v>
      </c>
      <c r="G121" s="230"/>
      <c r="H121" s="233">
        <v>20</v>
      </c>
      <c r="I121" s="234"/>
      <c r="J121" s="234"/>
      <c r="K121" s="230"/>
      <c r="L121" s="230"/>
      <c r="M121" s="235"/>
      <c r="N121" s="236"/>
      <c r="O121" s="237"/>
      <c r="P121" s="237"/>
      <c r="Q121" s="237"/>
      <c r="R121" s="237"/>
      <c r="S121" s="237"/>
      <c r="T121" s="237"/>
      <c r="U121" s="237"/>
      <c r="V121" s="237"/>
      <c r="W121" s="237"/>
      <c r="X121" s="238"/>
      <c r="Y121" s="13"/>
      <c r="Z121" s="13"/>
      <c r="AA121" s="13"/>
      <c r="AB121" s="13"/>
      <c r="AC121" s="13"/>
      <c r="AD121" s="13"/>
      <c r="AE121" s="13"/>
      <c r="AT121" s="239" t="s">
        <v>160</v>
      </c>
      <c r="AU121" s="239" t="s">
        <v>86</v>
      </c>
      <c r="AV121" s="13" t="s">
        <v>86</v>
      </c>
      <c r="AW121" s="13" t="s">
        <v>5</v>
      </c>
      <c r="AX121" s="13" t="s">
        <v>76</v>
      </c>
      <c r="AY121" s="239" t="s">
        <v>147</v>
      </c>
    </row>
    <row r="122" s="13" customFormat="1">
      <c r="A122" s="13"/>
      <c r="B122" s="229"/>
      <c r="C122" s="230"/>
      <c r="D122" s="222" t="s">
        <v>160</v>
      </c>
      <c r="E122" s="231" t="s">
        <v>20</v>
      </c>
      <c r="F122" s="232" t="s">
        <v>823</v>
      </c>
      <c r="G122" s="230"/>
      <c r="H122" s="233">
        <v>9</v>
      </c>
      <c r="I122" s="234"/>
      <c r="J122" s="234"/>
      <c r="K122" s="230"/>
      <c r="L122" s="230"/>
      <c r="M122" s="235"/>
      <c r="N122" s="236"/>
      <c r="O122" s="237"/>
      <c r="P122" s="237"/>
      <c r="Q122" s="237"/>
      <c r="R122" s="237"/>
      <c r="S122" s="237"/>
      <c r="T122" s="237"/>
      <c r="U122" s="237"/>
      <c r="V122" s="237"/>
      <c r="W122" s="237"/>
      <c r="X122" s="238"/>
      <c r="Y122" s="13"/>
      <c r="Z122" s="13"/>
      <c r="AA122" s="13"/>
      <c r="AB122" s="13"/>
      <c r="AC122" s="13"/>
      <c r="AD122" s="13"/>
      <c r="AE122" s="13"/>
      <c r="AT122" s="239" t="s">
        <v>160</v>
      </c>
      <c r="AU122" s="239" t="s">
        <v>86</v>
      </c>
      <c r="AV122" s="13" t="s">
        <v>86</v>
      </c>
      <c r="AW122" s="13" t="s">
        <v>5</v>
      </c>
      <c r="AX122" s="13" t="s">
        <v>76</v>
      </c>
      <c r="AY122" s="239" t="s">
        <v>147</v>
      </c>
    </row>
    <row r="123" s="14" customFormat="1">
      <c r="A123" s="14"/>
      <c r="B123" s="240"/>
      <c r="C123" s="241"/>
      <c r="D123" s="222" t="s">
        <v>160</v>
      </c>
      <c r="E123" s="242" t="s">
        <v>20</v>
      </c>
      <c r="F123" s="243" t="s">
        <v>163</v>
      </c>
      <c r="G123" s="241"/>
      <c r="H123" s="244">
        <v>29</v>
      </c>
      <c r="I123" s="245"/>
      <c r="J123" s="245"/>
      <c r="K123" s="241"/>
      <c r="L123" s="241"/>
      <c r="M123" s="246"/>
      <c r="N123" s="247"/>
      <c r="O123" s="248"/>
      <c r="P123" s="248"/>
      <c r="Q123" s="248"/>
      <c r="R123" s="248"/>
      <c r="S123" s="248"/>
      <c r="T123" s="248"/>
      <c r="U123" s="248"/>
      <c r="V123" s="248"/>
      <c r="W123" s="248"/>
      <c r="X123" s="249"/>
      <c r="Y123" s="14"/>
      <c r="Z123" s="14"/>
      <c r="AA123" s="14"/>
      <c r="AB123" s="14"/>
      <c r="AC123" s="14"/>
      <c r="AD123" s="14"/>
      <c r="AE123" s="14"/>
      <c r="AT123" s="250" t="s">
        <v>160</v>
      </c>
      <c r="AU123" s="250" t="s">
        <v>86</v>
      </c>
      <c r="AV123" s="14" t="s">
        <v>154</v>
      </c>
      <c r="AW123" s="14" t="s">
        <v>5</v>
      </c>
      <c r="AX123" s="14" t="s">
        <v>84</v>
      </c>
      <c r="AY123" s="250" t="s">
        <v>147</v>
      </c>
    </row>
    <row r="124" s="2" customFormat="1">
      <c r="A124" s="39"/>
      <c r="B124" s="40"/>
      <c r="C124" s="208" t="s">
        <v>203</v>
      </c>
      <c r="D124" s="208" t="s">
        <v>149</v>
      </c>
      <c r="E124" s="209" t="s">
        <v>544</v>
      </c>
      <c r="F124" s="210" t="s">
        <v>545</v>
      </c>
      <c r="G124" s="211" t="s">
        <v>173</v>
      </c>
      <c r="H124" s="212">
        <v>29</v>
      </c>
      <c r="I124" s="213"/>
      <c r="J124" s="213"/>
      <c r="K124" s="214">
        <f>ROUND(P124*H124,2)</f>
        <v>0</v>
      </c>
      <c r="L124" s="210" t="s">
        <v>153</v>
      </c>
      <c r="M124" s="45"/>
      <c r="N124" s="215" t="s">
        <v>20</v>
      </c>
      <c r="O124" s="216" t="s">
        <v>45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85"/>
      <c r="T124" s="218">
        <f>S124*H124</f>
        <v>0</v>
      </c>
      <c r="U124" s="218">
        <v>0</v>
      </c>
      <c r="V124" s="218">
        <f>U124*H124</f>
        <v>0</v>
      </c>
      <c r="W124" s="218">
        <v>0</v>
      </c>
      <c r="X124" s="219">
        <f>W124*H124</f>
        <v>0</v>
      </c>
      <c r="Y124" s="39"/>
      <c r="Z124" s="39"/>
      <c r="AA124" s="39"/>
      <c r="AB124" s="39"/>
      <c r="AC124" s="39"/>
      <c r="AD124" s="39"/>
      <c r="AE124" s="39"/>
      <c r="AR124" s="220" t="s">
        <v>154</v>
      </c>
      <c r="AT124" s="220" t="s">
        <v>149</v>
      </c>
      <c r="AU124" s="220" t="s">
        <v>86</v>
      </c>
      <c r="AY124" s="18" t="s">
        <v>147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8" t="s">
        <v>84</v>
      </c>
      <c r="BK124" s="221">
        <f>ROUND(P124*H124,2)</f>
        <v>0</v>
      </c>
      <c r="BL124" s="18" t="s">
        <v>154</v>
      </c>
      <c r="BM124" s="220" t="s">
        <v>824</v>
      </c>
    </row>
    <row r="125" s="2" customFormat="1">
      <c r="A125" s="39"/>
      <c r="B125" s="40"/>
      <c r="C125" s="41"/>
      <c r="D125" s="222" t="s">
        <v>156</v>
      </c>
      <c r="E125" s="41"/>
      <c r="F125" s="223" t="s">
        <v>547</v>
      </c>
      <c r="G125" s="41"/>
      <c r="H125" s="41"/>
      <c r="I125" s="224"/>
      <c r="J125" s="224"/>
      <c r="K125" s="41"/>
      <c r="L125" s="41"/>
      <c r="M125" s="45"/>
      <c r="N125" s="225"/>
      <c r="O125" s="226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86</v>
      </c>
    </row>
    <row r="126" s="2" customFormat="1">
      <c r="A126" s="39"/>
      <c r="B126" s="40"/>
      <c r="C126" s="41"/>
      <c r="D126" s="227" t="s">
        <v>158</v>
      </c>
      <c r="E126" s="41"/>
      <c r="F126" s="228" t="s">
        <v>548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86</v>
      </c>
    </row>
    <row r="127" s="2" customFormat="1" ht="24.15" customHeight="1">
      <c r="A127" s="39"/>
      <c r="B127" s="40"/>
      <c r="C127" s="208" t="s">
        <v>210</v>
      </c>
      <c r="D127" s="208" t="s">
        <v>149</v>
      </c>
      <c r="E127" s="209" t="s">
        <v>720</v>
      </c>
      <c r="F127" s="210" t="s">
        <v>721</v>
      </c>
      <c r="G127" s="211" t="s">
        <v>424</v>
      </c>
      <c r="H127" s="212">
        <v>0.057000000000000002</v>
      </c>
      <c r="I127" s="213"/>
      <c r="J127" s="213"/>
      <c r="K127" s="214">
        <f>ROUND(P127*H127,2)</f>
        <v>0</v>
      </c>
      <c r="L127" s="210" t="s">
        <v>153</v>
      </c>
      <c r="M127" s="45"/>
      <c r="N127" s="215" t="s">
        <v>20</v>
      </c>
      <c r="O127" s="216" t="s">
        <v>45</v>
      </c>
      <c r="P127" s="217">
        <f>I127+J127</f>
        <v>0</v>
      </c>
      <c r="Q127" s="217">
        <f>ROUND(I127*H127,2)</f>
        <v>0</v>
      </c>
      <c r="R127" s="217">
        <f>ROUND(J127*H127,2)</f>
        <v>0</v>
      </c>
      <c r="S127" s="85"/>
      <c r="T127" s="218">
        <f>S127*H127</f>
        <v>0</v>
      </c>
      <c r="U127" s="218">
        <v>1.03955</v>
      </c>
      <c r="V127" s="218">
        <f>U127*H127</f>
        <v>0.059254349999999997</v>
      </c>
      <c r="W127" s="218">
        <v>0</v>
      </c>
      <c r="X127" s="219">
        <f>W127*H127</f>
        <v>0</v>
      </c>
      <c r="Y127" s="39"/>
      <c r="Z127" s="39"/>
      <c r="AA127" s="39"/>
      <c r="AB127" s="39"/>
      <c r="AC127" s="39"/>
      <c r="AD127" s="39"/>
      <c r="AE127" s="39"/>
      <c r="AR127" s="220" t="s">
        <v>154</v>
      </c>
      <c r="AT127" s="220" t="s">
        <v>149</v>
      </c>
      <c r="AU127" s="220" t="s">
        <v>86</v>
      </c>
      <c r="AY127" s="18" t="s">
        <v>147</v>
      </c>
      <c r="BE127" s="221">
        <f>IF(O127="základní",K127,0)</f>
        <v>0</v>
      </c>
      <c r="BF127" s="221">
        <f>IF(O127="snížená",K127,0)</f>
        <v>0</v>
      </c>
      <c r="BG127" s="221">
        <f>IF(O127="zákl. přenesená",K127,0)</f>
        <v>0</v>
      </c>
      <c r="BH127" s="221">
        <f>IF(O127="sníž. přenesená",K127,0)</f>
        <v>0</v>
      </c>
      <c r="BI127" s="221">
        <f>IF(O127="nulová",K127,0)</f>
        <v>0</v>
      </c>
      <c r="BJ127" s="18" t="s">
        <v>84</v>
      </c>
      <c r="BK127" s="221">
        <f>ROUND(P127*H127,2)</f>
        <v>0</v>
      </c>
      <c r="BL127" s="18" t="s">
        <v>154</v>
      </c>
      <c r="BM127" s="220" t="s">
        <v>825</v>
      </c>
    </row>
    <row r="128" s="2" customFormat="1">
      <c r="A128" s="39"/>
      <c r="B128" s="40"/>
      <c r="C128" s="41"/>
      <c r="D128" s="222" t="s">
        <v>156</v>
      </c>
      <c r="E128" s="41"/>
      <c r="F128" s="223" t="s">
        <v>723</v>
      </c>
      <c r="G128" s="41"/>
      <c r="H128" s="41"/>
      <c r="I128" s="224"/>
      <c r="J128" s="224"/>
      <c r="K128" s="41"/>
      <c r="L128" s="41"/>
      <c r="M128" s="4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156</v>
      </c>
      <c r="AU128" s="18" t="s">
        <v>86</v>
      </c>
    </row>
    <row r="129" s="2" customFormat="1">
      <c r="A129" s="39"/>
      <c r="B129" s="40"/>
      <c r="C129" s="41"/>
      <c r="D129" s="227" t="s">
        <v>158</v>
      </c>
      <c r="E129" s="41"/>
      <c r="F129" s="228" t="s">
        <v>724</v>
      </c>
      <c r="G129" s="41"/>
      <c r="H129" s="41"/>
      <c r="I129" s="224"/>
      <c r="J129" s="224"/>
      <c r="K129" s="41"/>
      <c r="L129" s="41"/>
      <c r="M129" s="4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86</v>
      </c>
    </row>
    <row r="130" s="13" customFormat="1">
      <c r="A130" s="13"/>
      <c r="B130" s="229"/>
      <c r="C130" s="230"/>
      <c r="D130" s="222" t="s">
        <v>160</v>
      </c>
      <c r="E130" s="231" t="s">
        <v>20</v>
      </c>
      <c r="F130" s="232" t="s">
        <v>774</v>
      </c>
      <c r="G130" s="230"/>
      <c r="H130" s="233">
        <v>0.057000000000000002</v>
      </c>
      <c r="I130" s="234"/>
      <c r="J130" s="234"/>
      <c r="K130" s="230"/>
      <c r="L130" s="230"/>
      <c r="M130" s="235"/>
      <c r="N130" s="236"/>
      <c r="O130" s="237"/>
      <c r="P130" s="237"/>
      <c r="Q130" s="237"/>
      <c r="R130" s="237"/>
      <c r="S130" s="237"/>
      <c r="T130" s="237"/>
      <c r="U130" s="237"/>
      <c r="V130" s="237"/>
      <c r="W130" s="237"/>
      <c r="X130" s="238"/>
      <c r="Y130" s="13"/>
      <c r="Z130" s="13"/>
      <c r="AA130" s="13"/>
      <c r="AB130" s="13"/>
      <c r="AC130" s="13"/>
      <c r="AD130" s="13"/>
      <c r="AE130" s="13"/>
      <c r="AT130" s="239" t="s">
        <v>160</v>
      </c>
      <c r="AU130" s="239" t="s">
        <v>86</v>
      </c>
      <c r="AV130" s="13" t="s">
        <v>86</v>
      </c>
      <c r="AW130" s="13" t="s">
        <v>5</v>
      </c>
      <c r="AX130" s="13" t="s">
        <v>84</v>
      </c>
      <c r="AY130" s="239" t="s">
        <v>147</v>
      </c>
    </row>
    <row r="131" s="12" customFormat="1" ht="22.8" customHeight="1">
      <c r="A131" s="12"/>
      <c r="B131" s="191"/>
      <c r="C131" s="192"/>
      <c r="D131" s="193" t="s">
        <v>75</v>
      </c>
      <c r="E131" s="206" t="s">
        <v>154</v>
      </c>
      <c r="F131" s="206" t="s">
        <v>549</v>
      </c>
      <c r="G131" s="192"/>
      <c r="H131" s="192"/>
      <c r="I131" s="195"/>
      <c r="J131" s="195"/>
      <c r="K131" s="207">
        <f>BK131</f>
        <v>0</v>
      </c>
      <c r="L131" s="192"/>
      <c r="M131" s="197"/>
      <c r="N131" s="198"/>
      <c r="O131" s="199"/>
      <c r="P131" s="199"/>
      <c r="Q131" s="200">
        <f>SUM(Q132:Q163)</f>
        <v>0</v>
      </c>
      <c r="R131" s="200">
        <f>SUM(R132:R163)</f>
        <v>0</v>
      </c>
      <c r="S131" s="199"/>
      <c r="T131" s="201">
        <f>SUM(T132:T163)</f>
        <v>0</v>
      </c>
      <c r="U131" s="199"/>
      <c r="V131" s="201">
        <f>SUM(V132:V163)</f>
        <v>95.616292200000004</v>
      </c>
      <c r="W131" s="199"/>
      <c r="X131" s="202">
        <f>SUM(X132:X163)</f>
        <v>0</v>
      </c>
      <c r="Y131" s="12"/>
      <c r="Z131" s="12"/>
      <c r="AA131" s="12"/>
      <c r="AB131" s="12"/>
      <c r="AC131" s="12"/>
      <c r="AD131" s="12"/>
      <c r="AE131" s="12"/>
      <c r="AR131" s="203" t="s">
        <v>84</v>
      </c>
      <c r="AT131" s="204" t="s">
        <v>75</v>
      </c>
      <c r="AU131" s="204" t="s">
        <v>84</v>
      </c>
      <c r="AY131" s="203" t="s">
        <v>147</v>
      </c>
      <c r="BK131" s="205">
        <f>SUM(BK132:BK163)</f>
        <v>0</v>
      </c>
    </row>
    <row r="132" s="2" customFormat="1" ht="33" customHeight="1">
      <c r="A132" s="39"/>
      <c r="B132" s="40"/>
      <c r="C132" s="208" t="s">
        <v>216</v>
      </c>
      <c r="D132" s="208" t="s">
        <v>149</v>
      </c>
      <c r="E132" s="209" t="s">
        <v>644</v>
      </c>
      <c r="F132" s="210" t="s">
        <v>645</v>
      </c>
      <c r="G132" s="211" t="s">
        <v>173</v>
      </c>
      <c r="H132" s="212">
        <v>60</v>
      </c>
      <c r="I132" s="213"/>
      <c r="J132" s="213"/>
      <c r="K132" s="214">
        <f>ROUND(P132*H132,2)</f>
        <v>0</v>
      </c>
      <c r="L132" s="210" t="s">
        <v>153</v>
      </c>
      <c r="M132" s="45"/>
      <c r="N132" s="215" t="s">
        <v>20</v>
      </c>
      <c r="O132" s="216" t="s">
        <v>45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85"/>
      <c r="T132" s="218">
        <f>S132*H132</f>
        <v>0</v>
      </c>
      <c r="U132" s="218">
        <v>0.001</v>
      </c>
      <c r="V132" s="218">
        <f>U132*H132</f>
        <v>0.059999999999999998</v>
      </c>
      <c r="W132" s="218">
        <v>0</v>
      </c>
      <c r="X132" s="219">
        <f>W132*H132</f>
        <v>0</v>
      </c>
      <c r="Y132" s="39"/>
      <c r="Z132" s="39"/>
      <c r="AA132" s="39"/>
      <c r="AB132" s="39"/>
      <c r="AC132" s="39"/>
      <c r="AD132" s="39"/>
      <c r="AE132" s="39"/>
      <c r="AR132" s="220" t="s">
        <v>154</v>
      </c>
      <c r="AT132" s="220" t="s">
        <v>149</v>
      </c>
      <c r="AU132" s="220" t="s">
        <v>86</v>
      </c>
      <c r="AY132" s="18" t="s">
        <v>147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8" t="s">
        <v>84</v>
      </c>
      <c r="BK132" s="221">
        <f>ROUND(P132*H132,2)</f>
        <v>0</v>
      </c>
      <c r="BL132" s="18" t="s">
        <v>154</v>
      </c>
      <c r="BM132" s="220" t="s">
        <v>826</v>
      </c>
    </row>
    <row r="133" s="2" customFormat="1">
      <c r="A133" s="39"/>
      <c r="B133" s="40"/>
      <c r="C133" s="41"/>
      <c r="D133" s="222" t="s">
        <v>156</v>
      </c>
      <c r="E133" s="41"/>
      <c r="F133" s="223" t="s">
        <v>647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86</v>
      </c>
    </row>
    <row r="134" s="2" customFormat="1">
      <c r="A134" s="39"/>
      <c r="B134" s="40"/>
      <c r="C134" s="41"/>
      <c r="D134" s="227" t="s">
        <v>158</v>
      </c>
      <c r="E134" s="41"/>
      <c r="F134" s="228" t="s">
        <v>648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86</v>
      </c>
    </row>
    <row r="135" s="2" customFormat="1">
      <c r="A135" s="39"/>
      <c r="B135" s="40"/>
      <c r="C135" s="41"/>
      <c r="D135" s="222" t="s">
        <v>183</v>
      </c>
      <c r="E135" s="41"/>
      <c r="F135" s="251" t="s">
        <v>827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183</v>
      </c>
      <c r="AU135" s="18" t="s">
        <v>86</v>
      </c>
    </row>
    <row r="136" s="13" customFormat="1">
      <c r="A136" s="13"/>
      <c r="B136" s="229"/>
      <c r="C136" s="230"/>
      <c r="D136" s="222" t="s">
        <v>160</v>
      </c>
      <c r="E136" s="231" t="s">
        <v>20</v>
      </c>
      <c r="F136" s="232" t="s">
        <v>828</v>
      </c>
      <c r="G136" s="230"/>
      <c r="H136" s="233">
        <v>60</v>
      </c>
      <c r="I136" s="234"/>
      <c r="J136" s="234"/>
      <c r="K136" s="230"/>
      <c r="L136" s="230"/>
      <c r="M136" s="235"/>
      <c r="N136" s="236"/>
      <c r="O136" s="237"/>
      <c r="P136" s="237"/>
      <c r="Q136" s="237"/>
      <c r="R136" s="237"/>
      <c r="S136" s="237"/>
      <c r="T136" s="237"/>
      <c r="U136" s="237"/>
      <c r="V136" s="237"/>
      <c r="W136" s="237"/>
      <c r="X136" s="238"/>
      <c r="Y136" s="13"/>
      <c r="Z136" s="13"/>
      <c r="AA136" s="13"/>
      <c r="AB136" s="13"/>
      <c r="AC136" s="13"/>
      <c r="AD136" s="13"/>
      <c r="AE136" s="13"/>
      <c r="AT136" s="239" t="s">
        <v>160</v>
      </c>
      <c r="AU136" s="239" t="s">
        <v>86</v>
      </c>
      <c r="AV136" s="13" t="s">
        <v>86</v>
      </c>
      <c r="AW136" s="13" t="s">
        <v>5</v>
      </c>
      <c r="AX136" s="13" t="s">
        <v>84</v>
      </c>
      <c r="AY136" s="239" t="s">
        <v>147</v>
      </c>
    </row>
    <row r="137" s="2" customFormat="1" ht="24.15" customHeight="1">
      <c r="A137" s="39"/>
      <c r="B137" s="40"/>
      <c r="C137" s="256" t="s">
        <v>222</v>
      </c>
      <c r="D137" s="256" t="s">
        <v>829</v>
      </c>
      <c r="E137" s="257" t="s">
        <v>830</v>
      </c>
      <c r="F137" s="258" t="s">
        <v>831</v>
      </c>
      <c r="G137" s="259" t="s">
        <v>173</v>
      </c>
      <c r="H137" s="260">
        <v>63</v>
      </c>
      <c r="I137" s="261"/>
      <c r="J137" s="262"/>
      <c r="K137" s="263">
        <f>ROUND(P137*H137,2)</f>
        <v>0</v>
      </c>
      <c r="L137" s="258" t="s">
        <v>153</v>
      </c>
      <c r="M137" s="264"/>
      <c r="N137" s="265" t="s">
        <v>20</v>
      </c>
      <c r="O137" s="216" t="s">
        <v>45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85"/>
      <c r="T137" s="218">
        <f>S137*H137</f>
        <v>0</v>
      </c>
      <c r="U137" s="218">
        <v>0.0015</v>
      </c>
      <c r="V137" s="218">
        <f>U137*H137</f>
        <v>0.094500000000000001</v>
      </c>
      <c r="W137" s="218">
        <v>0</v>
      </c>
      <c r="X137" s="219">
        <f>W137*H137</f>
        <v>0</v>
      </c>
      <c r="Y137" s="39"/>
      <c r="Z137" s="39"/>
      <c r="AA137" s="39"/>
      <c r="AB137" s="39"/>
      <c r="AC137" s="39"/>
      <c r="AD137" s="39"/>
      <c r="AE137" s="39"/>
      <c r="AR137" s="220" t="s">
        <v>203</v>
      </c>
      <c r="AT137" s="220" t="s">
        <v>829</v>
      </c>
      <c r="AU137" s="220" t="s">
        <v>86</v>
      </c>
      <c r="AY137" s="18" t="s">
        <v>147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8" t="s">
        <v>84</v>
      </c>
      <c r="BK137" s="221">
        <f>ROUND(P137*H137,2)</f>
        <v>0</v>
      </c>
      <c r="BL137" s="18" t="s">
        <v>154</v>
      </c>
      <c r="BM137" s="220" t="s">
        <v>832</v>
      </c>
    </row>
    <row r="138" s="2" customFormat="1">
      <c r="A138" s="39"/>
      <c r="B138" s="40"/>
      <c r="C138" s="41"/>
      <c r="D138" s="222" t="s">
        <v>156</v>
      </c>
      <c r="E138" s="41"/>
      <c r="F138" s="223" t="s">
        <v>831</v>
      </c>
      <c r="G138" s="41"/>
      <c r="H138" s="41"/>
      <c r="I138" s="224"/>
      <c r="J138" s="224"/>
      <c r="K138" s="41"/>
      <c r="L138" s="41"/>
      <c r="M138" s="45"/>
      <c r="N138" s="225"/>
      <c r="O138" s="226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86</v>
      </c>
    </row>
    <row r="139" s="13" customFormat="1">
      <c r="A139" s="13"/>
      <c r="B139" s="229"/>
      <c r="C139" s="230"/>
      <c r="D139" s="222" t="s">
        <v>160</v>
      </c>
      <c r="E139" s="230"/>
      <c r="F139" s="232" t="s">
        <v>833</v>
      </c>
      <c r="G139" s="230"/>
      <c r="H139" s="233">
        <v>63</v>
      </c>
      <c r="I139" s="234"/>
      <c r="J139" s="234"/>
      <c r="K139" s="230"/>
      <c r="L139" s="230"/>
      <c r="M139" s="235"/>
      <c r="N139" s="236"/>
      <c r="O139" s="237"/>
      <c r="P139" s="237"/>
      <c r="Q139" s="237"/>
      <c r="R139" s="237"/>
      <c r="S139" s="237"/>
      <c r="T139" s="237"/>
      <c r="U139" s="237"/>
      <c r="V139" s="237"/>
      <c r="W139" s="237"/>
      <c r="X139" s="238"/>
      <c r="Y139" s="13"/>
      <c r="Z139" s="13"/>
      <c r="AA139" s="13"/>
      <c r="AB139" s="13"/>
      <c r="AC139" s="13"/>
      <c r="AD139" s="13"/>
      <c r="AE139" s="13"/>
      <c r="AT139" s="239" t="s">
        <v>160</v>
      </c>
      <c r="AU139" s="239" t="s">
        <v>86</v>
      </c>
      <c r="AV139" s="13" t="s">
        <v>86</v>
      </c>
      <c r="AW139" s="13" t="s">
        <v>4</v>
      </c>
      <c r="AX139" s="13" t="s">
        <v>84</v>
      </c>
      <c r="AY139" s="239" t="s">
        <v>147</v>
      </c>
    </row>
    <row r="140" s="2" customFormat="1" ht="24.15" customHeight="1">
      <c r="A140" s="39"/>
      <c r="B140" s="40"/>
      <c r="C140" s="208" t="s">
        <v>9</v>
      </c>
      <c r="D140" s="208" t="s">
        <v>149</v>
      </c>
      <c r="E140" s="209" t="s">
        <v>690</v>
      </c>
      <c r="F140" s="210" t="s">
        <v>517</v>
      </c>
      <c r="G140" s="211" t="s">
        <v>271</v>
      </c>
      <c r="H140" s="212">
        <v>6.4800000000000004</v>
      </c>
      <c r="I140" s="213"/>
      <c r="J140" s="213"/>
      <c r="K140" s="214">
        <f>ROUND(P140*H140,2)</f>
        <v>0</v>
      </c>
      <c r="L140" s="210" t="s">
        <v>153</v>
      </c>
      <c r="M140" s="45"/>
      <c r="N140" s="215" t="s">
        <v>20</v>
      </c>
      <c r="O140" s="216" t="s">
        <v>45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85"/>
      <c r="T140" s="218">
        <f>S140*H140</f>
        <v>0</v>
      </c>
      <c r="U140" s="218">
        <v>2.4327899999999998</v>
      </c>
      <c r="V140" s="218">
        <f>U140*H140</f>
        <v>15.7644792</v>
      </c>
      <c r="W140" s="218">
        <v>0</v>
      </c>
      <c r="X140" s="219">
        <f>W140*H140</f>
        <v>0</v>
      </c>
      <c r="Y140" s="39"/>
      <c r="Z140" s="39"/>
      <c r="AA140" s="39"/>
      <c r="AB140" s="39"/>
      <c r="AC140" s="39"/>
      <c r="AD140" s="39"/>
      <c r="AE140" s="39"/>
      <c r="AR140" s="220" t="s">
        <v>154</v>
      </c>
      <c r="AT140" s="220" t="s">
        <v>149</v>
      </c>
      <c r="AU140" s="220" t="s">
        <v>86</v>
      </c>
      <c r="AY140" s="18" t="s">
        <v>147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8" t="s">
        <v>84</v>
      </c>
      <c r="BK140" s="221">
        <f>ROUND(P140*H140,2)</f>
        <v>0</v>
      </c>
      <c r="BL140" s="18" t="s">
        <v>154</v>
      </c>
      <c r="BM140" s="220" t="s">
        <v>834</v>
      </c>
    </row>
    <row r="141" s="2" customFormat="1">
      <c r="A141" s="39"/>
      <c r="B141" s="40"/>
      <c r="C141" s="41"/>
      <c r="D141" s="222" t="s">
        <v>156</v>
      </c>
      <c r="E141" s="41"/>
      <c r="F141" s="223" t="s">
        <v>519</v>
      </c>
      <c r="G141" s="41"/>
      <c r="H141" s="41"/>
      <c r="I141" s="224"/>
      <c r="J141" s="224"/>
      <c r="K141" s="41"/>
      <c r="L141" s="41"/>
      <c r="M141" s="45"/>
      <c r="N141" s="225"/>
      <c r="O141" s="226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86</v>
      </c>
    </row>
    <row r="142" s="2" customFormat="1">
      <c r="A142" s="39"/>
      <c r="B142" s="40"/>
      <c r="C142" s="41"/>
      <c r="D142" s="227" t="s">
        <v>158</v>
      </c>
      <c r="E142" s="41"/>
      <c r="F142" s="228" t="s">
        <v>692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86</v>
      </c>
    </row>
    <row r="143" s="13" customFormat="1">
      <c r="A143" s="13"/>
      <c r="B143" s="229"/>
      <c r="C143" s="230"/>
      <c r="D143" s="222" t="s">
        <v>160</v>
      </c>
      <c r="E143" s="231" t="s">
        <v>20</v>
      </c>
      <c r="F143" s="232" t="s">
        <v>778</v>
      </c>
      <c r="G143" s="230"/>
      <c r="H143" s="233">
        <v>6.4800000000000004</v>
      </c>
      <c r="I143" s="234"/>
      <c r="J143" s="234"/>
      <c r="K143" s="230"/>
      <c r="L143" s="230"/>
      <c r="M143" s="235"/>
      <c r="N143" s="236"/>
      <c r="O143" s="237"/>
      <c r="P143" s="237"/>
      <c r="Q143" s="237"/>
      <c r="R143" s="237"/>
      <c r="S143" s="237"/>
      <c r="T143" s="237"/>
      <c r="U143" s="237"/>
      <c r="V143" s="237"/>
      <c r="W143" s="237"/>
      <c r="X143" s="238"/>
      <c r="Y143" s="13"/>
      <c r="Z143" s="13"/>
      <c r="AA143" s="13"/>
      <c r="AB143" s="13"/>
      <c r="AC143" s="13"/>
      <c r="AD143" s="13"/>
      <c r="AE143" s="13"/>
      <c r="AT143" s="239" t="s">
        <v>160</v>
      </c>
      <c r="AU143" s="239" t="s">
        <v>86</v>
      </c>
      <c r="AV143" s="13" t="s">
        <v>86</v>
      </c>
      <c r="AW143" s="13" t="s">
        <v>5</v>
      </c>
      <c r="AX143" s="13" t="s">
        <v>84</v>
      </c>
      <c r="AY143" s="239" t="s">
        <v>147</v>
      </c>
    </row>
    <row r="144" s="2" customFormat="1" ht="24.15" customHeight="1">
      <c r="A144" s="39"/>
      <c r="B144" s="40"/>
      <c r="C144" s="208" t="s">
        <v>235</v>
      </c>
      <c r="D144" s="208" t="s">
        <v>149</v>
      </c>
      <c r="E144" s="209" t="s">
        <v>653</v>
      </c>
      <c r="F144" s="210" t="s">
        <v>654</v>
      </c>
      <c r="G144" s="211" t="s">
        <v>271</v>
      </c>
      <c r="H144" s="212">
        <v>21.600000000000001</v>
      </c>
      <c r="I144" s="213"/>
      <c r="J144" s="213"/>
      <c r="K144" s="214">
        <f>ROUND(P144*H144,2)</f>
        <v>0</v>
      </c>
      <c r="L144" s="210" t="s">
        <v>153</v>
      </c>
      <c r="M144" s="45"/>
      <c r="N144" s="215" t="s">
        <v>20</v>
      </c>
      <c r="O144" s="216" t="s">
        <v>45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85"/>
      <c r="T144" s="218">
        <f>S144*H144</f>
        <v>0</v>
      </c>
      <c r="U144" s="218">
        <v>2.13408</v>
      </c>
      <c r="V144" s="218">
        <f>U144*H144</f>
        <v>46.096128</v>
      </c>
      <c r="W144" s="218">
        <v>0</v>
      </c>
      <c r="X144" s="219">
        <f>W144*H144</f>
        <v>0</v>
      </c>
      <c r="Y144" s="39"/>
      <c r="Z144" s="39"/>
      <c r="AA144" s="39"/>
      <c r="AB144" s="39"/>
      <c r="AC144" s="39"/>
      <c r="AD144" s="39"/>
      <c r="AE144" s="39"/>
      <c r="AR144" s="220" t="s">
        <v>154</v>
      </c>
      <c r="AT144" s="220" t="s">
        <v>149</v>
      </c>
      <c r="AU144" s="220" t="s">
        <v>86</v>
      </c>
      <c r="AY144" s="18" t="s">
        <v>147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8" t="s">
        <v>84</v>
      </c>
      <c r="BK144" s="221">
        <f>ROUND(P144*H144,2)</f>
        <v>0</v>
      </c>
      <c r="BL144" s="18" t="s">
        <v>154</v>
      </c>
      <c r="BM144" s="220" t="s">
        <v>835</v>
      </c>
    </row>
    <row r="145" s="2" customFormat="1">
      <c r="A145" s="39"/>
      <c r="B145" s="40"/>
      <c r="C145" s="41"/>
      <c r="D145" s="222" t="s">
        <v>156</v>
      </c>
      <c r="E145" s="41"/>
      <c r="F145" s="223" t="s">
        <v>656</v>
      </c>
      <c r="G145" s="41"/>
      <c r="H145" s="41"/>
      <c r="I145" s="224"/>
      <c r="J145" s="224"/>
      <c r="K145" s="41"/>
      <c r="L145" s="41"/>
      <c r="M145" s="45"/>
      <c r="N145" s="225"/>
      <c r="O145" s="226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86</v>
      </c>
    </row>
    <row r="146" s="2" customFormat="1">
      <c r="A146" s="39"/>
      <c r="B146" s="40"/>
      <c r="C146" s="41"/>
      <c r="D146" s="227" t="s">
        <v>158</v>
      </c>
      <c r="E146" s="41"/>
      <c r="F146" s="228" t="s">
        <v>657</v>
      </c>
      <c r="G146" s="41"/>
      <c r="H146" s="41"/>
      <c r="I146" s="224"/>
      <c r="J146" s="224"/>
      <c r="K146" s="41"/>
      <c r="L146" s="41"/>
      <c r="M146" s="45"/>
      <c r="N146" s="225"/>
      <c r="O146" s="226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86</v>
      </c>
    </row>
    <row r="147" s="13" customFormat="1">
      <c r="A147" s="13"/>
      <c r="B147" s="229"/>
      <c r="C147" s="230"/>
      <c r="D147" s="222" t="s">
        <v>160</v>
      </c>
      <c r="E147" s="231" t="s">
        <v>20</v>
      </c>
      <c r="F147" s="232" t="s">
        <v>780</v>
      </c>
      <c r="G147" s="230"/>
      <c r="H147" s="233">
        <v>21.600000000000001</v>
      </c>
      <c r="I147" s="234"/>
      <c r="J147" s="234"/>
      <c r="K147" s="230"/>
      <c r="L147" s="230"/>
      <c r="M147" s="235"/>
      <c r="N147" s="236"/>
      <c r="O147" s="237"/>
      <c r="P147" s="237"/>
      <c r="Q147" s="237"/>
      <c r="R147" s="237"/>
      <c r="S147" s="237"/>
      <c r="T147" s="237"/>
      <c r="U147" s="237"/>
      <c r="V147" s="237"/>
      <c r="W147" s="237"/>
      <c r="X147" s="238"/>
      <c r="Y147" s="13"/>
      <c r="Z147" s="13"/>
      <c r="AA147" s="13"/>
      <c r="AB147" s="13"/>
      <c r="AC147" s="13"/>
      <c r="AD147" s="13"/>
      <c r="AE147" s="13"/>
      <c r="AT147" s="239" t="s">
        <v>160</v>
      </c>
      <c r="AU147" s="239" t="s">
        <v>86</v>
      </c>
      <c r="AV147" s="13" t="s">
        <v>86</v>
      </c>
      <c r="AW147" s="13" t="s">
        <v>5</v>
      </c>
      <c r="AX147" s="13" t="s">
        <v>84</v>
      </c>
      <c r="AY147" s="239" t="s">
        <v>147</v>
      </c>
    </row>
    <row r="148" s="2" customFormat="1" ht="24.15" customHeight="1">
      <c r="A148" s="39"/>
      <c r="B148" s="40"/>
      <c r="C148" s="208" t="s">
        <v>242</v>
      </c>
      <c r="D148" s="208" t="s">
        <v>149</v>
      </c>
      <c r="E148" s="209" t="s">
        <v>659</v>
      </c>
      <c r="F148" s="210" t="s">
        <v>660</v>
      </c>
      <c r="G148" s="211" t="s">
        <v>173</v>
      </c>
      <c r="H148" s="212">
        <v>18</v>
      </c>
      <c r="I148" s="213"/>
      <c r="J148" s="213"/>
      <c r="K148" s="214">
        <f>ROUND(P148*H148,2)</f>
        <v>0</v>
      </c>
      <c r="L148" s="210" t="s">
        <v>153</v>
      </c>
      <c r="M148" s="45"/>
      <c r="N148" s="215" t="s">
        <v>20</v>
      </c>
      <c r="O148" s="216" t="s">
        <v>45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85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9">
        <f>W148*H148</f>
        <v>0</v>
      </c>
      <c r="Y148" s="39"/>
      <c r="Z148" s="39"/>
      <c r="AA148" s="39"/>
      <c r="AB148" s="39"/>
      <c r="AC148" s="39"/>
      <c r="AD148" s="39"/>
      <c r="AE148" s="39"/>
      <c r="AR148" s="220" t="s">
        <v>154</v>
      </c>
      <c r="AT148" s="220" t="s">
        <v>149</v>
      </c>
      <c r="AU148" s="220" t="s">
        <v>86</v>
      </c>
      <c r="AY148" s="18" t="s">
        <v>147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8" t="s">
        <v>84</v>
      </c>
      <c r="BK148" s="221">
        <f>ROUND(P148*H148,2)</f>
        <v>0</v>
      </c>
      <c r="BL148" s="18" t="s">
        <v>154</v>
      </c>
      <c r="BM148" s="220" t="s">
        <v>836</v>
      </c>
    </row>
    <row r="149" s="2" customFormat="1">
      <c r="A149" s="39"/>
      <c r="B149" s="40"/>
      <c r="C149" s="41"/>
      <c r="D149" s="222" t="s">
        <v>156</v>
      </c>
      <c r="E149" s="41"/>
      <c r="F149" s="223" t="s">
        <v>662</v>
      </c>
      <c r="G149" s="41"/>
      <c r="H149" s="41"/>
      <c r="I149" s="224"/>
      <c r="J149" s="224"/>
      <c r="K149" s="41"/>
      <c r="L149" s="41"/>
      <c r="M149" s="4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86</v>
      </c>
    </row>
    <row r="150" s="2" customFormat="1">
      <c r="A150" s="39"/>
      <c r="B150" s="40"/>
      <c r="C150" s="41"/>
      <c r="D150" s="227" t="s">
        <v>158</v>
      </c>
      <c r="E150" s="41"/>
      <c r="F150" s="228" t="s">
        <v>663</v>
      </c>
      <c r="G150" s="41"/>
      <c r="H150" s="41"/>
      <c r="I150" s="224"/>
      <c r="J150" s="224"/>
      <c r="K150" s="41"/>
      <c r="L150" s="41"/>
      <c r="M150" s="45"/>
      <c r="N150" s="225"/>
      <c r="O150" s="226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86</v>
      </c>
    </row>
    <row r="151" s="13" customFormat="1">
      <c r="A151" s="13"/>
      <c r="B151" s="229"/>
      <c r="C151" s="230"/>
      <c r="D151" s="222" t="s">
        <v>160</v>
      </c>
      <c r="E151" s="231" t="s">
        <v>20</v>
      </c>
      <c r="F151" s="232" t="s">
        <v>782</v>
      </c>
      <c r="G151" s="230"/>
      <c r="H151" s="233">
        <v>18</v>
      </c>
      <c r="I151" s="234"/>
      <c r="J151" s="234"/>
      <c r="K151" s="230"/>
      <c r="L151" s="230"/>
      <c r="M151" s="235"/>
      <c r="N151" s="236"/>
      <c r="O151" s="237"/>
      <c r="P151" s="237"/>
      <c r="Q151" s="237"/>
      <c r="R151" s="237"/>
      <c r="S151" s="237"/>
      <c r="T151" s="237"/>
      <c r="U151" s="237"/>
      <c r="V151" s="237"/>
      <c r="W151" s="237"/>
      <c r="X151" s="238"/>
      <c r="Y151" s="13"/>
      <c r="Z151" s="13"/>
      <c r="AA151" s="13"/>
      <c r="AB151" s="13"/>
      <c r="AC151" s="13"/>
      <c r="AD151" s="13"/>
      <c r="AE151" s="13"/>
      <c r="AT151" s="239" t="s">
        <v>160</v>
      </c>
      <c r="AU151" s="239" t="s">
        <v>86</v>
      </c>
      <c r="AV151" s="13" t="s">
        <v>86</v>
      </c>
      <c r="AW151" s="13" t="s">
        <v>5</v>
      </c>
      <c r="AX151" s="13" t="s">
        <v>84</v>
      </c>
      <c r="AY151" s="239" t="s">
        <v>147</v>
      </c>
    </row>
    <row r="152" s="2" customFormat="1" ht="24.15" customHeight="1">
      <c r="A152" s="39"/>
      <c r="B152" s="40"/>
      <c r="C152" s="208" t="s">
        <v>249</v>
      </c>
      <c r="D152" s="208" t="s">
        <v>149</v>
      </c>
      <c r="E152" s="209" t="s">
        <v>783</v>
      </c>
      <c r="F152" s="210" t="s">
        <v>784</v>
      </c>
      <c r="G152" s="211" t="s">
        <v>271</v>
      </c>
      <c r="H152" s="212">
        <v>15</v>
      </c>
      <c r="I152" s="213"/>
      <c r="J152" s="213"/>
      <c r="K152" s="214">
        <f>ROUND(P152*H152,2)</f>
        <v>0</v>
      </c>
      <c r="L152" s="210" t="s">
        <v>153</v>
      </c>
      <c r="M152" s="45"/>
      <c r="N152" s="215" t="s">
        <v>20</v>
      </c>
      <c r="O152" s="216" t="s">
        <v>45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85"/>
      <c r="T152" s="218">
        <f>S152*H152</f>
        <v>0</v>
      </c>
      <c r="U152" s="218">
        <v>1.9967999999999999</v>
      </c>
      <c r="V152" s="218">
        <f>U152*H152</f>
        <v>29.951999999999998</v>
      </c>
      <c r="W152" s="218">
        <v>0</v>
      </c>
      <c r="X152" s="219">
        <f>W152*H152</f>
        <v>0</v>
      </c>
      <c r="Y152" s="39"/>
      <c r="Z152" s="39"/>
      <c r="AA152" s="39"/>
      <c r="AB152" s="39"/>
      <c r="AC152" s="39"/>
      <c r="AD152" s="39"/>
      <c r="AE152" s="39"/>
      <c r="AR152" s="220" t="s">
        <v>154</v>
      </c>
      <c r="AT152" s="220" t="s">
        <v>149</v>
      </c>
      <c r="AU152" s="220" t="s">
        <v>86</v>
      </c>
      <c r="AY152" s="18" t="s">
        <v>147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8" t="s">
        <v>84</v>
      </c>
      <c r="BK152" s="221">
        <f>ROUND(P152*H152,2)</f>
        <v>0</v>
      </c>
      <c r="BL152" s="18" t="s">
        <v>154</v>
      </c>
      <c r="BM152" s="220" t="s">
        <v>837</v>
      </c>
    </row>
    <row r="153" s="2" customFormat="1">
      <c r="A153" s="39"/>
      <c r="B153" s="40"/>
      <c r="C153" s="41"/>
      <c r="D153" s="222" t="s">
        <v>156</v>
      </c>
      <c r="E153" s="41"/>
      <c r="F153" s="223" t="s">
        <v>786</v>
      </c>
      <c r="G153" s="41"/>
      <c r="H153" s="41"/>
      <c r="I153" s="224"/>
      <c r="J153" s="224"/>
      <c r="K153" s="41"/>
      <c r="L153" s="41"/>
      <c r="M153" s="45"/>
      <c r="N153" s="225"/>
      <c r="O153" s="226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86</v>
      </c>
    </row>
    <row r="154" s="2" customFormat="1">
      <c r="A154" s="39"/>
      <c r="B154" s="40"/>
      <c r="C154" s="41"/>
      <c r="D154" s="227" t="s">
        <v>158</v>
      </c>
      <c r="E154" s="41"/>
      <c r="F154" s="228" t="s">
        <v>787</v>
      </c>
      <c r="G154" s="41"/>
      <c r="H154" s="41"/>
      <c r="I154" s="224"/>
      <c r="J154" s="224"/>
      <c r="K154" s="41"/>
      <c r="L154" s="41"/>
      <c r="M154" s="45"/>
      <c r="N154" s="225"/>
      <c r="O154" s="226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86</v>
      </c>
    </row>
    <row r="155" s="2" customFormat="1">
      <c r="A155" s="39"/>
      <c r="B155" s="40"/>
      <c r="C155" s="41"/>
      <c r="D155" s="222" t="s">
        <v>183</v>
      </c>
      <c r="E155" s="41"/>
      <c r="F155" s="251" t="s">
        <v>788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183</v>
      </c>
      <c r="AU155" s="18" t="s">
        <v>86</v>
      </c>
    </row>
    <row r="156" s="13" customFormat="1">
      <c r="A156" s="13"/>
      <c r="B156" s="229"/>
      <c r="C156" s="230"/>
      <c r="D156" s="222" t="s">
        <v>160</v>
      </c>
      <c r="E156" s="231" t="s">
        <v>20</v>
      </c>
      <c r="F156" s="232" t="s">
        <v>838</v>
      </c>
      <c r="G156" s="230"/>
      <c r="H156" s="233">
        <v>15</v>
      </c>
      <c r="I156" s="234"/>
      <c r="J156" s="234"/>
      <c r="K156" s="230"/>
      <c r="L156" s="230"/>
      <c r="M156" s="235"/>
      <c r="N156" s="236"/>
      <c r="O156" s="237"/>
      <c r="P156" s="237"/>
      <c r="Q156" s="237"/>
      <c r="R156" s="237"/>
      <c r="S156" s="237"/>
      <c r="T156" s="237"/>
      <c r="U156" s="237"/>
      <c r="V156" s="237"/>
      <c r="W156" s="237"/>
      <c r="X156" s="238"/>
      <c r="Y156" s="13"/>
      <c r="Z156" s="13"/>
      <c r="AA156" s="13"/>
      <c r="AB156" s="13"/>
      <c r="AC156" s="13"/>
      <c r="AD156" s="13"/>
      <c r="AE156" s="13"/>
      <c r="AT156" s="239" t="s">
        <v>160</v>
      </c>
      <c r="AU156" s="239" t="s">
        <v>86</v>
      </c>
      <c r="AV156" s="13" t="s">
        <v>86</v>
      </c>
      <c r="AW156" s="13" t="s">
        <v>5</v>
      </c>
      <c r="AX156" s="13" t="s">
        <v>84</v>
      </c>
      <c r="AY156" s="239" t="s">
        <v>147</v>
      </c>
    </row>
    <row r="157" s="2" customFormat="1" ht="24.15" customHeight="1">
      <c r="A157" s="39"/>
      <c r="B157" s="40"/>
      <c r="C157" s="208" t="s">
        <v>256</v>
      </c>
      <c r="D157" s="208" t="s">
        <v>149</v>
      </c>
      <c r="E157" s="209" t="s">
        <v>790</v>
      </c>
      <c r="F157" s="210" t="s">
        <v>791</v>
      </c>
      <c r="G157" s="211" t="s">
        <v>173</v>
      </c>
      <c r="H157" s="212">
        <v>15</v>
      </c>
      <c r="I157" s="213"/>
      <c r="J157" s="213"/>
      <c r="K157" s="214">
        <f>ROUND(P157*H157,2)</f>
        <v>0</v>
      </c>
      <c r="L157" s="210" t="s">
        <v>153</v>
      </c>
      <c r="M157" s="45"/>
      <c r="N157" s="215" t="s">
        <v>20</v>
      </c>
      <c r="O157" s="216" t="s">
        <v>45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85"/>
      <c r="T157" s="218">
        <f>S157*H157</f>
        <v>0</v>
      </c>
      <c r="U157" s="218">
        <v>0</v>
      </c>
      <c r="V157" s="218">
        <f>U157*H157</f>
        <v>0</v>
      </c>
      <c r="W157" s="218">
        <v>0</v>
      </c>
      <c r="X157" s="219">
        <f>W157*H157</f>
        <v>0</v>
      </c>
      <c r="Y157" s="39"/>
      <c r="Z157" s="39"/>
      <c r="AA157" s="39"/>
      <c r="AB157" s="39"/>
      <c r="AC157" s="39"/>
      <c r="AD157" s="39"/>
      <c r="AE157" s="39"/>
      <c r="AR157" s="220" t="s">
        <v>154</v>
      </c>
      <c r="AT157" s="220" t="s">
        <v>149</v>
      </c>
      <c r="AU157" s="220" t="s">
        <v>86</v>
      </c>
      <c r="AY157" s="18" t="s">
        <v>147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8" t="s">
        <v>84</v>
      </c>
      <c r="BK157" s="221">
        <f>ROUND(P157*H157,2)</f>
        <v>0</v>
      </c>
      <c r="BL157" s="18" t="s">
        <v>154</v>
      </c>
      <c r="BM157" s="220" t="s">
        <v>839</v>
      </c>
    </row>
    <row r="158" s="2" customFormat="1">
      <c r="A158" s="39"/>
      <c r="B158" s="40"/>
      <c r="C158" s="41"/>
      <c r="D158" s="222" t="s">
        <v>156</v>
      </c>
      <c r="E158" s="41"/>
      <c r="F158" s="223" t="s">
        <v>793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86</v>
      </c>
    </row>
    <row r="159" s="2" customFormat="1">
      <c r="A159" s="39"/>
      <c r="B159" s="40"/>
      <c r="C159" s="41"/>
      <c r="D159" s="227" t="s">
        <v>158</v>
      </c>
      <c r="E159" s="41"/>
      <c r="F159" s="228" t="s">
        <v>794</v>
      </c>
      <c r="G159" s="41"/>
      <c r="H159" s="41"/>
      <c r="I159" s="224"/>
      <c r="J159" s="224"/>
      <c r="K159" s="41"/>
      <c r="L159" s="41"/>
      <c r="M159" s="4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158</v>
      </c>
      <c r="AU159" s="18" t="s">
        <v>86</v>
      </c>
    </row>
    <row r="160" s="2" customFormat="1" ht="24.15" customHeight="1">
      <c r="A160" s="39"/>
      <c r="B160" s="40"/>
      <c r="C160" s="208" t="s">
        <v>262</v>
      </c>
      <c r="D160" s="208" t="s">
        <v>149</v>
      </c>
      <c r="E160" s="209" t="s">
        <v>795</v>
      </c>
      <c r="F160" s="210" t="s">
        <v>796</v>
      </c>
      <c r="G160" s="211" t="s">
        <v>271</v>
      </c>
      <c r="H160" s="212">
        <v>1.5</v>
      </c>
      <c r="I160" s="213"/>
      <c r="J160" s="213"/>
      <c r="K160" s="214">
        <f>ROUND(P160*H160,2)</f>
        <v>0</v>
      </c>
      <c r="L160" s="210" t="s">
        <v>153</v>
      </c>
      <c r="M160" s="45"/>
      <c r="N160" s="215" t="s">
        <v>20</v>
      </c>
      <c r="O160" s="216" t="s">
        <v>45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85"/>
      <c r="T160" s="218">
        <f>S160*H160</f>
        <v>0</v>
      </c>
      <c r="U160" s="218">
        <v>2.4327899999999998</v>
      </c>
      <c r="V160" s="218">
        <f>U160*H160</f>
        <v>3.6491849999999997</v>
      </c>
      <c r="W160" s="218">
        <v>0</v>
      </c>
      <c r="X160" s="219">
        <f>W160*H160</f>
        <v>0</v>
      </c>
      <c r="Y160" s="39"/>
      <c r="Z160" s="39"/>
      <c r="AA160" s="39"/>
      <c r="AB160" s="39"/>
      <c r="AC160" s="39"/>
      <c r="AD160" s="39"/>
      <c r="AE160" s="39"/>
      <c r="AR160" s="220" t="s">
        <v>154</v>
      </c>
      <c r="AT160" s="220" t="s">
        <v>149</v>
      </c>
      <c r="AU160" s="220" t="s">
        <v>86</v>
      </c>
      <c r="AY160" s="18" t="s">
        <v>147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8" t="s">
        <v>84</v>
      </c>
      <c r="BK160" s="221">
        <f>ROUND(P160*H160,2)</f>
        <v>0</v>
      </c>
      <c r="BL160" s="18" t="s">
        <v>154</v>
      </c>
      <c r="BM160" s="220" t="s">
        <v>840</v>
      </c>
    </row>
    <row r="161" s="2" customFormat="1">
      <c r="A161" s="39"/>
      <c r="B161" s="40"/>
      <c r="C161" s="41"/>
      <c r="D161" s="222" t="s">
        <v>156</v>
      </c>
      <c r="E161" s="41"/>
      <c r="F161" s="223" t="s">
        <v>798</v>
      </c>
      <c r="G161" s="41"/>
      <c r="H161" s="41"/>
      <c r="I161" s="224"/>
      <c r="J161" s="224"/>
      <c r="K161" s="41"/>
      <c r="L161" s="41"/>
      <c r="M161" s="4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86</v>
      </c>
    </row>
    <row r="162" s="2" customFormat="1">
      <c r="A162" s="39"/>
      <c r="B162" s="40"/>
      <c r="C162" s="41"/>
      <c r="D162" s="227" t="s">
        <v>158</v>
      </c>
      <c r="E162" s="41"/>
      <c r="F162" s="228" t="s">
        <v>799</v>
      </c>
      <c r="G162" s="41"/>
      <c r="H162" s="41"/>
      <c r="I162" s="224"/>
      <c r="J162" s="224"/>
      <c r="K162" s="41"/>
      <c r="L162" s="41"/>
      <c r="M162" s="45"/>
      <c r="N162" s="225"/>
      <c r="O162" s="226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86</v>
      </c>
    </row>
    <row r="163" s="13" customFormat="1">
      <c r="A163" s="13"/>
      <c r="B163" s="229"/>
      <c r="C163" s="230"/>
      <c r="D163" s="222" t="s">
        <v>160</v>
      </c>
      <c r="E163" s="231" t="s">
        <v>20</v>
      </c>
      <c r="F163" s="232" t="s">
        <v>841</v>
      </c>
      <c r="G163" s="230"/>
      <c r="H163" s="233">
        <v>1.5</v>
      </c>
      <c r="I163" s="234"/>
      <c r="J163" s="234"/>
      <c r="K163" s="230"/>
      <c r="L163" s="230"/>
      <c r="M163" s="235"/>
      <c r="N163" s="236"/>
      <c r="O163" s="237"/>
      <c r="P163" s="237"/>
      <c r="Q163" s="237"/>
      <c r="R163" s="237"/>
      <c r="S163" s="237"/>
      <c r="T163" s="237"/>
      <c r="U163" s="237"/>
      <c r="V163" s="237"/>
      <c r="W163" s="237"/>
      <c r="X163" s="238"/>
      <c r="Y163" s="13"/>
      <c r="Z163" s="13"/>
      <c r="AA163" s="13"/>
      <c r="AB163" s="13"/>
      <c r="AC163" s="13"/>
      <c r="AD163" s="13"/>
      <c r="AE163" s="13"/>
      <c r="AT163" s="239" t="s">
        <v>160</v>
      </c>
      <c r="AU163" s="239" t="s">
        <v>86</v>
      </c>
      <c r="AV163" s="13" t="s">
        <v>86</v>
      </c>
      <c r="AW163" s="13" t="s">
        <v>5</v>
      </c>
      <c r="AX163" s="13" t="s">
        <v>84</v>
      </c>
      <c r="AY163" s="239" t="s">
        <v>147</v>
      </c>
    </row>
    <row r="164" s="12" customFormat="1" ht="22.8" customHeight="1">
      <c r="A164" s="12"/>
      <c r="B164" s="191"/>
      <c r="C164" s="192"/>
      <c r="D164" s="193" t="s">
        <v>75</v>
      </c>
      <c r="E164" s="206" t="s">
        <v>191</v>
      </c>
      <c r="F164" s="206" t="s">
        <v>557</v>
      </c>
      <c r="G164" s="192"/>
      <c r="H164" s="192"/>
      <c r="I164" s="195"/>
      <c r="J164" s="195"/>
      <c r="K164" s="207">
        <f>BK164</f>
        <v>0</v>
      </c>
      <c r="L164" s="192"/>
      <c r="M164" s="197"/>
      <c r="N164" s="198"/>
      <c r="O164" s="199"/>
      <c r="P164" s="199"/>
      <c r="Q164" s="200">
        <f>SUM(Q165:Q177)</f>
        <v>0</v>
      </c>
      <c r="R164" s="200">
        <f>SUM(R165:R177)</f>
        <v>0</v>
      </c>
      <c r="S164" s="199"/>
      <c r="T164" s="201">
        <f>SUM(T165:T177)</f>
        <v>0</v>
      </c>
      <c r="U164" s="199"/>
      <c r="V164" s="201">
        <f>SUM(V165:V177)</f>
        <v>1.7354201760000001</v>
      </c>
      <c r="W164" s="199"/>
      <c r="X164" s="202">
        <f>SUM(X165:X177)</f>
        <v>0</v>
      </c>
      <c r="Y164" s="12"/>
      <c r="Z164" s="12"/>
      <c r="AA164" s="12"/>
      <c r="AB164" s="12"/>
      <c r="AC164" s="12"/>
      <c r="AD164" s="12"/>
      <c r="AE164" s="12"/>
      <c r="AR164" s="203" t="s">
        <v>84</v>
      </c>
      <c r="AT164" s="204" t="s">
        <v>75</v>
      </c>
      <c r="AU164" s="204" t="s">
        <v>84</v>
      </c>
      <c r="AY164" s="203" t="s">
        <v>147</v>
      </c>
      <c r="BK164" s="205">
        <f>SUM(BK165:BK177)</f>
        <v>0</v>
      </c>
    </row>
    <row r="165" s="2" customFormat="1" ht="24.15" customHeight="1">
      <c r="A165" s="39"/>
      <c r="B165" s="40"/>
      <c r="C165" s="208" t="s">
        <v>268</v>
      </c>
      <c r="D165" s="208" t="s">
        <v>149</v>
      </c>
      <c r="E165" s="209" t="s">
        <v>568</v>
      </c>
      <c r="F165" s="210" t="s">
        <v>569</v>
      </c>
      <c r="G165" s="211" t="s">
        <v>173</v>
      </c>
      <c r="H165" s="212">
        <v>18.960000000000001</v>
      </c>
      <c r="I165" s="213"/>
      <c r="J165" s="213"/>
      <c r="K165" s="214">
        <f>ROUND(P165*H165,2)</f>
        <v>0</v>
      </c>
      <c r="L165" s="210" t="s">
        <v>153</v>
      </c>
      <c r="M165" s="45"/>
      <c r="N165" s="215" t="s">
        <v>20</v>
      </c>
      <c r="O165" s="216" t="s">
        <v>45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85"/>
      <c r="T165" s="218">
        <f>S165*H165</f>
        <v>0</v>
      </c>
      <c r="U165" s="218">
        <v>0.091530600000000004</v>
      </c>
      <c r="V165" s="218">
        <f>U165*H165</f>
        <v>1.7354201760000001</v>
      </c>
      <c r="W165" s="218">
        <v>0</v>
      </c>
      <c r="X165" s="219">
        <f>W165*H165</f>
        <v>0</v>
      </c>
      <c r="Y165" s="39"/>
      <c r="Z165" s="39"/>
      <c r="AA165" s="39"/>
      <c r="AB165" s="39"/>
      <c r="AC165" s="39"/>
      <c r="AD165" s="39"/>
      <c r="AE165" s="39"/>
      <c r="AR165" s="220" t="s">
        <v>154</v>
      </c>
      <c r="AT165" s="220" t="s">
        <v>149</v>
      </c>
      <c r="AU165" s="220" t="s">
        <v>86</v>
      </c>
      <c r="AY165" s="18" t="s">
        <v>147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8" t="s">
        <v>84</v>
      </c>
      <c r="BK165" s="221">
        <f>ROUND(P165*H165,2)</f>
        <v>0</v>
      </c>
      <c r="BL165" s="18" t="s">
        <v>154</v>
      </c>
      <c r="BM165" s="220" t="s">
        <v>842</v>
      </c>
    </row>
    <row r="166" s="2" customFormat="1">
      <c r="A166" s="39"/>
      <c r="B166" s="40"/>
      <c r="C166" s="41"/>
      <c r="D166" s="222" t="s">
        <v>156</v>
      </c>
      <c r="E166" s="41"/>
      <c r="F166" s="223" t="s">
        <v>571</v>
      </c>
      <c r="G166" s="41"/>
      <c r="H166" s="41"/>
      <c r="I166" s="224"/>
      <c r="J166" s="224"/>
      <c r="K166" s="41"/>
      <c r="L166" s="41"/>
      <c r="M166" s="45"/>
      <c r="N166" s="225"/>
      <c r="O166" s="226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156</v>
      </c>
      <c r="AU166" s="18" t="s">
        <v>86</v>
      </c>
    </row>
    <row r="167" s="2" customFormat="1">
      <c r="A167" s="39"/>
      <c r="B167" s="40"/>
      <c r="C167" s="41"/>
      <c r="D167" s="227" t="s">
        <v>158</v>
      </c>
      <c r="E167" s="41"/>
      <c r="F167" s="228" t="s">
        <v>572</v>
      </c>
      <c r="G167" s="41"/>
      <c r="H167" s="41"/>
      <c r="I167" s="224"/>
      <c r="J167" s="224"/>
      <c r="K167" s="41"/>
      <c r="L167" s="41"/>
      <c r="M167" s="45"/>
      <c r="N167" s="225"/>
      <c r="O167" s="226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158</v>
      </c>
      <c r="AU167" s="18" t="s">
        <v>86</v>
      </c>
    </row>
    <row r="168" s="2" customFormat="1">
      <c r="A168" s="39"/>
      <c r="B168" s="40"/>
      <c r="C168" s="41"/>
      <c r="D168" s="222" t="s">
        <v>183</v>
      </c>
      <c r="E168" s="41"/>
      <c r="F168" s="251" t="s">
        <v>802</v>
      </c>
      <c r="G168" s="41"/>
      <c r="H168" s="41"/>
      <c r="I168" s="224"/>
      <c r="J168" s="224"/>
      <c r="K168" s="41"/>
      <c r="L168" s="41"/>
      <c r="M168" s="45"/>
      <c r="N168" s="225"/>
      <c r="O168" s="226"/>
      <c r="P168" s="85"/>
      <c r="Q168" s="85"/>
      <c r="R168" s="85"/>
      <c r="S168" s="85"/>
      <c r="T168" s="85"/>
      <c r="U168" s="85"/>
      <c r="V168" s="85"/>
      <c r="W168" s="85"/>
      <c r="X168" s="86"/>
      <c r="Y168" s="39"/>
      <c r="Z168" s="39"/>
      <c r="AA168" s="39"/>
      <c r="AB168" s="39"/>
      <c r="AC168" s="39"/>
      <c r="AD168" s="39"/>
      <c r="AE168" s="39"/>
      <c r="AT168" s="18" t="s">
        <v>183</v>
      </c>
      <c r="AU168" s="18" t="s">
        <v>86</v>
      </c>
    </row>
    <row r="169" s="13" customFormat="1">
      <c r="A169" s="13"/>
      <c r="B169" s="229"/>
      <c r="C169" s="230"/>
      <c r="D169" s="222" t="s">
        <v>160</v>
      </c>
      <c r="E169" s="231" t="s">
        <v>20</v>
      </c>
      <c r="F169" s="232" t="s">
        <v>843</v>
      </c>
      <c r="G169" s="230"/>
      <c r="H169" s="233">
        <v>12.16</v>
      </c>
      <c r="I169" s="234"/>
      <c r="J169" s="234"/>
      <c r="K169" s="230"/>
      <c r="L169" s="230"/>
      <c r="M169" s="235"/>
      <c r="N169" s="236"/>
      <c r="O169" s="237"/>
      <c r="P169" s="237"/>
      <c r="Q169" s="237"/>
      <c r="R169" s="237"/>
      <c r="S169" s="237"/>
      <c r="T169" s="237"/>
      <c r="U169" s="237"/>
      <c r="V169" s="237"/>
      <c r="W169" s="237"/>
      <c r="X169" s="238"/>
      <c r="Y169" s="13"/>
      <c r="Z169" s="13"/>
      <c r="AA169" s="13"/>
      <c r="AB169" s="13"/>
      <c r="AC169" s="13"/>
      <c r="AD169" s="13"/>
      <c r="AE169" s="13"/>
      <c r="AT169" s="239" t="s">
        <v>160</v>
      </c>
      <c r="AU169" s="239" t="s">
        <v>86</v>
      </c>
      <c r="AV169" s="13" t="s">
        <v>86</v>
      </c>
      <c r="AW169" s="13" t="s">
        <v>5</v>
      </c>
      <c r="AX169" s="13" t="s">
        <v>76</v>
      </c>
      <c r="AY169" s="239" t="s">
        <v>147</v>
      </c>
    </row>
    <row r="170" s="13" customFormat="1">
      <c r="A170" s="13"/>
      <c r="B170" s="229"/>
      <c r="C170" s="230"/>
      <c r="D170" s="222" t="s">
        <v>160</v>
      </c>
      <c r="E170" s="231" t="s">
        <v>20</v>
      </c>
      <c r="F170" s="232" t="s">
        <v>844</v>
      </c>
      <c r="G170" s="230"/>
      <c r="H170" s="233">
        <v>6.7999999999999998</v>
      </c>
      <c r="I170" s="234"/>
      <c r="J170" s="234"/>
      <c r="K170" s="230"/>
      <c r="L170" s="230"/>
      <c r="M170" s="235"/>
      <c r="N170" s="236"/>
      <c r="O170" s="237"/>
      <c r="P170" s="237"/>
      <c r="Q170" s="237"/>
      <c r="R170" s="237"/>
      <c r="S170" s="237"/>
      <c r="T170" s="237"/>
      <c r="U170" s="237"/>
      <c r="V170" s="237"/>
      <c r="W170" s="237"/>
      <c r="X170" s="238"/>
      <c r="Y170" s="13"/>
      <c r="Z170" s="13"/>
      <c r="AA170" s="13"/>
      <c r="AB170" s="13"/>
      <c r="AC170" s="13"/>
      <c r="AD170" s="13"/>
      <c r="AE170" s="13"/>
      <c r="AT170" s="239" t="s">
        <v>160</v>
      </c>
      <c r="AU170" s="239" t="s">
        <v>86</v>
      </c>
      <c r="AV170" s="13" t="s">
        <v>86</v>
      </c>
      <c r="AW170" s="13" t="s">
        <v>5</v>
      </c>
      <c r="AX170" s="13" t="s">
        <v>76</v>
      </c>
      <c r="AY170" s="239" t="s">
        <v>147</v>
      </c>
    </row>
    <row r="171" s="14" customFormat="1">
      <c r="A171" s="14"/>
      <c r="B171" s="240"/>
      <c r="C171" s="241"/>
      <c r="D171" s="222" t="s">
        <v>160</v>
      </c>
      <c r="E171" s="242" t="s">
        <v>20</v>
      </c>
      <c r="F171" s="243" t="s">
        <v>163</v>
      </c>
      <c r="G171" s="241"/>
      <c r="H171" s="244">
        <v>18.960000000000001</v>
      </c>
      <c r="I171" s="245"/>
      <c r="J171" s="245"/>
      <c r="K171" s="241"/>
      <c r="L171" s="241"/>
      <c r="M171" s="246"/>
      <c r="N171" s="247"/>
      <c r="O171" s="248"/>
      <c r="P171" s="248"/>
      <c r="Q171" s="248"/>
      <c r="R171" s="248"/>
      <c r="S171" s="248"/>
      <c r="T171" s="248"/>
      <c r="U171" s="248"/>
      <c r="V171" s="248"/>
      <c r="W171" s="248"/>
      <c r="X171" s="249"/>
      <c r="Y171" s="14"/>
      <c r="Z171" s="14"/>
      <c r="AA171" s="14"/>
      <c r="AB171" s="14"/>
      <c r="AC171" s="14"/>
      <c r="AD171" s="14"/>
      <c r="AE171" s="14"/>
      <c r="AT171" s="250" t="s">
        <v>160</v>
      </c>
      <c r="AU171" s="250" t="s">
        <v>86</v>
      </c>
      <c r="AV171" s="14" t="s">
        <v>154</v>
      </c>
      <c r="AW171" s="14" t="s">
        <v>5</v>
      </c>
      <c r="AX171" s="14" t="s">
        <v>84</v>
      </c>
      <c r="AY171" s="250" t="s">
        <v>147</v>
      </c>
    </row>
    <row r="172" s="2" customFormat="1" ht="24.15" customHeight="1">
      <c r="A172" s="39"/>
      <c r="B172" s="40"/>
      <c r="C172" s="208" t="s">
        <v>277</v>
      </c>
      <c r="D172" s="208" t="s">
        <v>149</v>
      </c>
      <c r="E172" s="209" t="s">
        <v>578</v>
      </c>
      <c r="F172" s="210" t="s">
        <v>579</v>
      </c>
      <c r="G172" s="211" t="s">
        <v>173</v>
      </c>
      <c r="H172" s="212">
        <v>23.699999999999999</v>
      </c>
      <c r="I172" s="213"/>
      <c r="J172" s="213"/>
      <c r="K172" s="214">
        <f>ROUND(P172*H172,2)</f>
        <v>0</v>
      </c>
      <c r="L172" s="210" t="s">
        <v>153</v>
      </c>
      <c r="M172" s="45"/>
      <c r="N172" s="215" t="s">
        <v>20</v>
      </c>
      <c r="O172" s="216" t="s">
        <v>45</v>
      </c>
      <c r="P172" s="217">
        <f>I172+J172</f>
        <v>0</v>
      </c>
      <c r="Q172" s="217">
        <f>ROUND(I172*H172,2)</f>
        <v>0</v>
      </c>
      <c r="R172" s="217">
        <f>ROUND(J172*H172,2)</f>
        <v>0</v>
      </c>
      <c r="S172" s="85"/>
      <c r="T172" s="218">
        <f>S172*H172</f>
        <v>0</v>
      </c>
      <c r="U172" s="218">
        <v>0</v>
      </c>
      <c r="V172" s="218">
        <f>U172*H172</f>
        <v>0</v>
      </c>
      <c r="W172" s="218">
        <v>0</v>
      </c>
      <c r="X172" s="219">
        <f>W172*H172</f>
        <v>0</v>
      </c>
      <c r="Y172" s="39"/>
      <c r="Z172" s="39"/>
      <c r="AA172" s="39"/>
      <c r="AB172" s="39"/>
      <c r="AC172" s="39"/>
      <c r="AD172" s="39"/>
      <c r="AE172" s="39"/>
      <c r="AR172" s="220" t="s">
        <v>154</v>
      </c>
      <c r="AT172" s="220" t="s">
        <v>149</v>
      </c>
      <c r="AU172" s="220" t="s">
        <v>86</v>
      </c>
      <c r="AY172" s="18" t="s">
        <v>147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18" t="s">
        <v>84</v>
      </c>
      <c r="BK172" s="221">
        <f>ROUND(P172*H172,2)</f>
        <v>0</v>
      </c>
      <c r="BL172" s="18" t="s">
        <v>154</v>
      </c>
      <c r="BM172" s="220" t="s">
        <v>845</v>
      </c>
    </row>
    <row r="173" s="2" customFormat="1">
      <c r="A173" s="39"/>
      <c r="B173" s="40"/>
      <c r="C173" s="41"/>
      <c r="D173" s="222" t="s">
        <v>156</v>
      </c>
      <c r="E173" s="41"/>
      <c r="F173" s="223" t="s">
        <v>581</v>
      </c>
      <c r="G173" s="41"/>
      <c r="H173" s="41"/>
      <c r="I173" s="224"/>
      <c r="J173" s="224"/>
      <c r="K173" s="41"/>
      <c r="L173" s="41"/>
      <c r="M173" s="45"/>
      <c r="N173" s="225"/>
      <c r="O173" s="226"/>
      <c r="P173" s="85"/>
      <c r="Q173" s="85"/>
      <c r="R173" s="85"/>
      <c r="S173" s="85"/>
      <c r="T173" s="85"/>
      <c r="U173" s="85"/>
      <c r="V173" s="85"/>
      <c r="W173" s="85"/>
      <c r="X173" s="86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86</v>
      </c>
    </row>
    <row r="174" s="2" customFormat="1">
      <c r="A174" s="39"/>
      <c r="B174" s="40"/>
      <c r="C174" s="41"/>
      <c r="D174" s="227" t="s">
        <v>158</v>
      </c>
      <c r="E174" s="41"/>
      <c r="F174" s="228" t="s">
        <v>582</v>
      </c>
      <c r="G174" s="41"/>
      <c r="H174" s="41"/>
      <c r="I174" s="224"/>
      <c r="J174" s="224"/>
      <c r="K174" s="41"/>
      <c r="L174" s="41"/>
      <c r="M174" s="45"/>
      <c r="N174" s="225"/>
      <c r="O174" s="226"/>
      <c r="P174" s="85"/>
      <c r="Q174" s="85"/>
      <c r="R174" s="85"/>
      <c r="S174" s="85"/>
      <c r="T174" s="85"/>
      <c r="U174" s="85"/>
      <c r="V174" s="85"/>
      <c r="W174" s="85"/>
      <c r="X174" s="86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86</v>
      </c>
    </row>
    <row r="175" s="13" customFormat="1">
      <c r="A175" s="13"/>
      <c r="B175" s="229"/>
      <c r="C175" s="230"/>
      <c r="D175" s="222" t="s">
        <v>160</v>
      </c>
      <c r="E175" s="231" t="s">
        <v>20</v>
      </c>
      <c r="F175" s="232" t="s">
        <v>846</v>
      </c>
      <c r="G175" s="230"/>
      <c r="H175" s="233">
        <v>15.199999999999999</v>
      </c>
      <c r="I175" s="234"/>
      <c r="J175" s="234"/>
      <c r="K175" s="230"/>
      <c r="L175" s="230"/>
      <c r="M175" s="235"/>
      <c r="N175" s="236"/>
      <c r="O175" s="237"/>
      <c r="P175" s="237"/>
      <c r="Q175" s="237"/>
      <c r="R175" s="237"/>
      <c r="S175" s="237"/>
      <c r="T175" s="237"/>
      <c r="U175" s="237"/>
      <c r="V175" s="237"/>
      <c r="W175" s="237"/>
      <c r="X175" s="238"/>
      <c r="Y175" s="13"/>
      <c r="Z175" s="13"/>
      <c r="AA175" s="13"/>
      <c r="AB175" s="13"/>
      <c r="AC175" s="13"/>
      <c r="AD175" s="13"/>
      <c r="AE175" s="13"/>
      <c r="AT175" s="239" t="s">
        <v>160</v>
      </c>
      <c r="AU175" s="239" t="s">
        <v>86</v>
      </c>
      <c r="AV175" s="13" t="s">
        <v>86</v>
      </c>
      <c r="AW175" s="13" t="s">
        <v>5</v>
      </c>
      <c r="AX175" s="13" t="s">
        <v>76</v>
      </c>
      <c r="AY175" s="239" t="s">
        <v>147</v>
      </c>
    </row>
    <row r="176" s="13" customFormat="1">
      <c r="A176" s="13"/>
      <c r="B176" s="229"/>
      <c r="C176" s="230"/>
      <c r="D176" s="222" t="s">
        <v>160</v>
      </c>
      <c r="E176" s="231" t="s">
        <v>20</v>
      </c>
      <c r="F176" s="232" t="s">
        <v>847</v>
      </c>
      <c r="G176" s="230"/>
      <c r="H176" s="233">
        <v>8.5</v>
      </c>
      <c r="I176" s="234"/>
      <c r="J176" s="234"/>
      <c r="K176" s="230"/>
      <c r="L176" s="230"/>
      <c r="M176" s="235"/>
      <c r="N176" s="236"/>
      <c r="O176" s="237"/>
      <c r="P176" s="237"/>
      <c r="Q176" s="237"/>
      <c r="R176" s="237"/>
      <c r="S176" s="237"/>
      <c r="T176" s="237"/>
      <c r="U176" s="237"/>
      <c r="V176" s="237"/>
      <c r="W176" s="237"/>
      <c r="X176" s="238"/>
      <c r="Y176" s="13"/>
      <c r="Z176" s="13"/>
      <c r="AA176" s="13"/>
      <c r="AB176" s="13"/>
      <c r="AC176" s="13"/>
      <c r="AD176" s="13"/>
      <c r="AE176" s="13"/>
      <c r="AT176" s="239" t="s">
        <v>160</v>
      </c>
      <c r="AU176" s="239" t="s">
        <v>86</v>
      </c>
      <c r="AV176" s="13" t="s">
        <v>86</v>
      </c>
      <c r="AW176" s="13" t="s">
        <v>5</v>
      </c>
      <c r="AX176" s="13" t="s">
        <v>76</v>
      </c>
      <c r="AY176" s="239" t="s">
        <v>147</v>
      </c>
    </row>
    <row r="177" s="14" customFormat="1">
      <c r="A177" s="14"/>
      <c r="B177" s="240"/>
      <c r="C177" s="241"/>
      <c r="D177" s="222" t="s">
        <v>160</v>
      </c>
      <c r="E177" s="242" t="s">
        <v>20</v>
      </c>
      <c r="F177" s="243" t="s">
        <v>163</v>
      </c>
      <c r="G177" s="241"/>
      <c r="H177" s="244">
        <v>23.699999999999999</v>
      </c>
      <c r="I177" s="245"/>
      <c r="J177" s="245"/>
      <c r="K177" s="241"/>
      <c r="L177" s="241"/>
      <c r="M177" s="246"/>
      <c r="N177" s="247"/>
      <c r="O177" s="248"/>
      <c r="P177" s="248"/>
      <c r="Q177" s="248"/>
      <c r="R177" s="248"/>
      <c r="S177" s="248"/>
      <c r="T177" s="248"/>
      <c r="U177" s="248"/>
      <c r="V177" s="248"/>
      <c r="W177" s="248"/>
      <c r="X177" s="249"/>
      <c r="Y177" s="14"/>
      <c r="Z177" s="14"/>
      <c r="AA177" s="14"/>
      <c r="AB177" s="14"/>
      <c r="AC177" s="14"/>
      <c r="AD177" s="14"/>
      <c r="AE177" s="14"/>
      <c r="AT177" s="250" t="s">
        <v>160</v>
      </c>
      <c r="AU177" s="250" t="s">
        <v>86</v>
      </c>
      <c r="AV177" s="14" t="s">
        <v>154</v>
      </c>
      <c r="AW177" s="14" t="s">
        <v>5</v>
      </c>
      <c r="AX177" s="14" t="s">
        <v>84</v>
      </c>
      <c r="AY177" s="250" t="s">
        <v>147</v>
      </c>
    </row>
    <row r="178" s="12" customFormat="1" ht="22.8" customHeight="1">
      <c r="A178" s="12"/>
      <c r="B178" s="191"/>
      <c r="C178" s="192"/>
      <c r="D178" s="193" t="s">
        <v>75</v>
      </c>
      <c r="E178" s="206" t="s">
        <v>210</v>
      </c>
      <c r="F178" s="206" t="s">
        <v>734</v>
      </c>
      <c r="G178" s="192"/>
      <c r="H178" s="192"/>
      <c r="I178" s="195"/>
      <c r="J178" s="195"/>
      <c r="K178" s="207">
        <f>BK178</f>
        <v>0</v>
      </c>
      <c r="L178" s="192"/>
      <c r="M178" s="197"/>
      <c r="N178" s="198"/>
      <c r="O178" s="199"/>
      <c r="P178" s="199"/>
      <c r="Q178" s="200">
        <f>SUM(Q179:Q183)</f>
        <v>0</v>
      </c>
      <c r="R178" s="200">
        <f>SUM(R179:R183)</f>
        <v>0</v>
      </c>
      <c r="S178" s="199"/>
      <c r="T178" s="201">
        <f>SUM(T179:T183)</f>
        <v>0</v>
      </c>
      <c r="U178" s="199"/>
      <c r="V178" s="201">
        <f>SUM(V179:V183)</f>
        <v>0.0080000000000000002</v>
      </c>
      <c r="W178" s="199"/>
      <c r="X178" s="202">
        <f>SUM(X179:X183)</f>
        <v>0</v>
      </c>
      <c r="Y178" s="12"/>
      <c r="Z178" s="12"/>
      <c r="AA178" s="12"/>
      <c r="AB178" s="12"/>
      <c r="AC178" s="12"/>
      <c r="AD178" s="12"/>
      <c r="AE178" s="12"/>
      <c r="AR178" s="203" t="s">
        <v>84</v>
      </c>
      <c r="AT178" s="204" t="s">
        <v>75</v>
      </c>
      <c r="AU178" s="204" t="s">
        <v>84</v>
      </c>
      <c r="AY178" s="203" t="s">
        <v>147</v>
      </c>
      <c r="BK178" s="205">
        <f>SUM(BK179:BK183)</f>
        <v>0</v>
      </c>
    </row>
    <row r="179" s="2" customFormat="1">
      <c r="A179" s="39"/>
      <c r="B179" s="40"/>
      <c r="C179" s="208" t="s">
        <v>284</v>
      </c>
      <c r="D179" s="208" t="s">
        <v>149</v>
      </c>
      <c r="E179" s="209" t="s">
        <v>735</v>
      </c>
      <c r="F179" s="210" t="s">
        <v>736</v>
      </c>
      <c r="G179" s="211" t="s">
        <v>179</v>
      </c>
      <c r="H179" s="212">
        <v>40</v>
      </c>
      <c r="I179" s="213"/>
      <c r="J179" s="213"/>
      <c r="K179" s="214">
        <f>ROUND(P179*H179,2)</f>
        <v>0</v>
      </c>
      <c r="L179" s="210" t="s">
        <v>153</v>
      </c>
      <c r="M179" s="45"/>
      <c r="N179" s="215" t="s">
        <v>20</v>
      </c>
      <c r="O179" s="216" t="s">
        <v>45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85"/>
      <c r="T179" s="218">
        <f>S179*H179</f>
        <v>0</v>
      </c>
      <c r="U179" s="218">
        <v>0.00020000000000000001</v>
      </c>
      <c r="V179" s="218">
        <f>U179*H179</f>
        <v>0.0080000000000000002</v>
      </c>
      <c r="W179" s="218">
        <v>0</v>
      </c>
      <c r="X179" s="219">
        <f>W179*H179</f>
        <v>0</v>
      </c>
      <c r="Y179" s="39"/>
      <c r="Z179" s="39"/>
      <c r="AA179" s="39"/>
      <c r="AB179" s="39"/>
      <c r="AC179" s="39"/>
      <c r="AD179" s="39"/>
      <c r="AE179" s="39"/>
      <c r="AR179" s="220" t="s">
        <v>154</v>
      </c>
      <c r="AT179" s="220" t="s">
        <v>149</v>
      </c>
      <c r="AU179" s="220" t="s">
        <v>86</v>
      </c>
      <c r="AY179" s="18" t="s">
        <v>147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8" t="s">
        <v>84</v>
      </c>
      <c r="BK179" s="221">
        <f>ROUND(P179*H179,2)</f>
        <v>0</v>
      </c>
      <c r="BL179" s="18" t="s">
        <v>154</v>
      </c>
      <c r="BM179" s="220" t="s">
        <v>848</v>
      </c>
    </row>
    <row r="180" s="2" customFormat="1">
      <c r="A180" s="39"/>
      <c r="B180" s="40"/>
      <c r="C180" s="41"/>
      <c r="D180" s="222" t="s">
        <v>156</v>
      </c>
      <c r="E180" s="41"/>
      <c r="F180" s="223" t="s">
        <v>738</v>
      </c>
      <c r="G180" s="41"/>
      <c r="H180" s="41"/>
      <c r="I180" s="224"/>
      <c r="J180" s="224"/>
      <c r="K180" s="41"/>
      <c r="L180" s="41"/>
      <c r="M180" s="45"/>
      <c r="N180" s="225"/>
      <c r="O180" s="226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156</v>
      </c>
      <c r="AU180" s="18" t="s">
        <v>86</v>
      </c>
    </row>
    <row r="181" s="2" customFormat="1">
      <c r="A181" s="39"/>
      <c r="B181" s="40"/>
      <c r="C181" s="41"/>
      <c r="D181" s="227" t="s">
        <v>158</v>
      </c>
      <c r="E181" s="41"/>
      <c r="F181" s="228" t="s">
        <v>739</v>
      </c>
      <c r="G181" s="41"/>
      <c r="H181" s="41"/>
      <c r="I181" s="224"/>
      <c r="J181" s="224"/>
      <c r="K181" s="41"/>
      <c r="L181" s="41"/>
      <c r="M181" s="4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86</v>
      </c>
    </row>
    <row r="182" s="2" customFormat="1">
      <c r="A182" s="39"/>
      <c r="B182" s="40"/>
      <c r="C182" s="41"/>
      <c r="D182" s="222" t="s">
        <v>183</v>
      </c>
      <c r="E182" s="41"/>
      <c r="F182" s="251" t="s">
        <v>740</v>
      </c>
      <c r="G182" s="41"/>
      <c r="H182" s="41"/>
      <c r="I182" s="224"/>
      <c r="J182" s="224"/>
      <c r="K182" s="41"/>
      <c r="L182" s="41"/>
      <c r="M182" s="45"/>
      <c r="N182" s="225"/>
      <c r="O182" s="226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183</v>
      </c>
      <c r="AU182" s="18" t="s">
        <v>86</v>
      </c>
    </row>
    <row r="183" s="13" customFormat="1">
      <c r="A183" s="13"/>
      <c r="B183" s="229"/>
      <c r="C183" s="230"/>
      <c r="D183" s="222" t="s">
        <v>160</v>
      </c>
      <c r="E183" s="231" t="s">
        <v>20</v>
      </c>
      <c r="F183" s="232" t="s">
        <v>809</v>
      </c>
      <c r="G183" s="230"/>
      <c r="H183" s="233">
        <v>40</v>
      </c>
      <c r="I183" s="234"/>
      <c r="J183" s="234"/>
      <c r="K183" s="230"/>
      <c r="L183" s="230"/>
      <c r="M183" s="235"/>
      <c r="N183" s="236"/>
      <c r="O183" s="237"/>
      <c r="P183" s="237"/>
      <c r="Q183" s="237"/>
      <c r="R183" s="237"/>
      <c r="S183" s="237"/>
      <c r="T183" s="237"/>
      <c r="U183" s="237"/>
      <c r="V183" s="237"/>
      <c r="W183" s="237"/>
      <c r="X183" s="238"/>
      <c r="Y183" s="13"/>
      <c r="Z183" s="13"/>
      <c r="AA183" s="13"/>
      <c r="AB183" s="13"/>
      <c r="AC183" s="13"/>
      <c r="AD183" s="13"/>
      <c r="AE183" s="13"/>
      <c r="AT183" s="239" t="s">
        <v>160</v>
      </c>
      <c r="AU183" s="239" t="s">
        <v>86</v>
      </c>
      <c r="AV183" s="13" t="s">
        <v>86</v>
      </c>
      <c r="AW183" s="13" t="s">
        <v>5</v>
      </c>
      <c r="AX183" s="13" t="s">
        <v>84</v>
      </c>
      <c r="AY183" s="239" t="s">
        <v>147</v>
      </c>
    </row>
    <row r="184" s="12" customFormat="1" ht="22.8" customHeight="1">
      <c r="A184" s="12"/>
      <c r="B184" s="191"/>
      <c r="C184" s="192"/>
      <c r="D184" s="193" t="s">
        <v>75</v>
      </c>
      <c r="E184" s="206" t="s">
        <v>611</v>
      </c>
      <c r="F184" s="206" t="s">
        <v>612</v>
      </c>
      <c r="G184" s="192"/>
      <c r="H184" s="192"/>
      <c r="I184" s="195"/>
      <c r="J184" s="195"/>
      <c r="K184" s="207">
        <f>BK184</f>
        <v>0</v>
      </c>
      <c r="L184" s="192"/>
      <c r="M184" s="197"/>
      <c r="N184" s="198"/>
      <c r="O184" s="199"/>
      <c r="P184" s="199"/>
      <c r="Q184" s="200">
        <f>SUM(Q185:Q187)</f>
        <v>0</v>
      </c>
      <c r="R184" s="200">
        <f>SUM(R185:R187)</f>
        <v>0</v>
      </c>
      <c r="S184" s="199"/>
      <c r="T184" s="201">
        <f>SUM(T185:T187)</f>
        <v>0</v>
      </c>
      <c r="U184" s="199"/>
      <c r="V184" s="201">
        <f>SUM(V185:V187)</f>
        <v>0</v>
      </c>
      <c r="W184" s="199"/>
      <c r="X184" s="202">
        <f>SUM(X185:X187)</f>
        <v>0</v>
      </c>
      <c r="Y184" s="12"/>
      <c r="Z184" s="12"/>
      <c r="AA184" s="12"/>
      <c r="AB184" s="12"/>
      <c r="AC184" s="12"/>
      <c r="AD184" s="12"/>
      <c r="AE184" s="12"/>
      <c r="AR184" s="203" t="s">
        <v>84</v>
      </c>
      <c r="AT184" s="204" t="s">
        <v>75</v>
      </c>
      <c r="AU184" s="204" t="s">
        <v>84</v>
      </c>
      <c r="AY184" s="203" t="s">
        <v>147</v>
      </c>
      <c r="BK184" s="205">
        <f>SUM(BK185:BK187)</f>
        <v>0</v>
      </c>
    </row>
    <row r="185" s="2" customFormat="1" ht="24.15" customHeight="1">
      <c r="A185" s="39"/>
      <c r="B185" s="40"/>
      <c r="C185" s="208" t="s">
        <v>8</v>
      </c>
      <c r="D185" s="208" t="s">
        <v>149</v>
      </c>
      <c r="E185" s="209" t="s">
        <v>665</v>
      </c>
      <c r="F185" s="210" t="s">
        <v>666</v>
      </c>
      <c r="G185" s="211" t="s">
        <v>424</v>
      </c>
      <c r="H185" s="212">
        <v>129.06800000000001</v>
      </c>
      <c r="I185" s="213"/>
      <c r="J185" s="213"/>
      <c r="K185" s="214">
        <f>ROUND(P185*H185,2)</f>
        <v>0</v>
      </c>
      <c r="L185" s="210" t="s">
        <v>153</v>
      </c>
      <c r="M185" s="45"/>
      <c r="N185" s="215" t="s">
        <v>20</v>
      </c>
      <c r="O185" s="216" t="s">
        <v>45</v>
      </c>
      <c r="P185" s="217">
        <f>I185+J185</f>
        <v>0</v>
      </c>
      <c r="Q185" s="217">
        <f>ROUND(I185*H185,2)</f>
        <v>0</v>
      </c>
      <c r="R185" s="217">
        <f>ROUND(J185*H185,2)</f>
        <v>0</v>
      </c>
      <c r="S185" s="85"/>
      <c r="T185" s="218">
        <f>S185*H185</f>
        <v>0</v>
      </c>
      <c r="U185" s="218">
        <v>0</v>
      </c>
      <c r="V185" s="218">
        <f>U185*H185</f>
        <v>0</v>
      </c>
      <c r="W185" s="218">
        <v>0</v>
      </c>
      <c r="X185" s="219">
        <f>W185*H185</f>
        <v>0</v>
      </c>
      <c r="Y185" s="39"/>
      <c r="Z185" s="39"/>
      <c r="AA185" s="39"/>
      <c r="AB185" s="39"/>
      <c r="AC185" s="39"/>
      <c r="AD185" s="39"/>
      <c r="AE185" s="39"/>
      <c r="AR185" s="220" t="s">
        <v>154</v>
      </c>
      <c r="AT185" s="220" t="s">
        <v>149</v>
      </c>
      <c r="AU185" s="220" t="s">
        <v>86</v>
      </c>
      <c r="AY185" s="18" t="s">
        <v>147</v>
      </c>
      <c r="BE185" s="221">
        <f>IF(O185="základní",K185,0)</f>
        <v>0</v>
      </c>
      <c r="BF185" s="221">
        <f>IF(O185="snížená",K185,0)</f>
        <v>0</v>
      </c>
      <c r="BG185" s="221">
        <f>IF(O185="zákl. přenesená",K185,0)</f>
        <v>0</v>
      </c>
      <c r="BH185" s="221">
        <f>IF(O185="sníž. přenesená",K185,0)</f>
        <v>0</v>
      </c>
      <c r="BI185" s="221">
        <f>IF(O185="nulová",K185,0)</f>
        <v>0</v>
      </c>
      <c r="BJ185" s="18" t="s">
        <v>84</v>
      </c>
      <c r="BK185" s="221">
        <f>ROUND(P185*H185,2)</f>
        <v>0</v>
      </c>
      <c r="BL185" s="18" t="s">
        <v>154</v>
      </c>
      <c r="BM185" s="220" t="s">
        <v>849</v>
      </c>
    </row>
    <row r="186" s="2" customFormat="1">
      <c r="A186" s="39"/>
      <c r="B186" s="40"/>
      <c r="C186" s="41"/>
      <c r="D186" s="222" t="s">
        <v>156</v>
      </c>
      <c r="E186" s="41"/>
      <c r="F186" s="223" t="s">
        <v>668</v>
      </c>
      <c r="G186" s="41"/>
      <c r="H186" s="41"/>
      <c r="I186" s="224"/>
      <c r="J186" s="224"/>
      <c r="K186" s="41"/>
      <c r="L186" s="41"/>
      <c r="M186" s="4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156</v>
      </c>
      <c r="AU186" s="18" t="s">
        <v>86</v>
      </c>
    </row>
    <row r="187" s="2" customFormat="1">
      <c r="A187" s="39"/>
      <c r="B187" s="40"/>
      <c r="C187" s="41"/>
      <c r="D187" s="227" t="s">
        <v>158</v>
      </c>
      <c r="E187" s="41"/>
      <c r="F187" s="228" t="s">
        <v>669</v>
      </c>
      <c r="G187" s="41"/>
      <c r="H187" s="41"/>
      <c r="I187" s="224"/>
      <c r="J187" s="224"/>
      <c r="K187" s="41"/>
      <c r="L187" s="41"/>
      <c r="M187" s="45"/>
      <c r="N187" s="252"/>
      <c r="O187" s="253"/>
      <c r="P187" s="254"/>
      <c r="Q187" s="254"/>
      <c r="R187" s="254"/>
      <c r="S187" s="254"/>
      <c r="T187" s="254"/>
      <c r="U187" s="254"/>
      <c r="V187" s="254"/>
      <c r="W187" s="254"/>
      <c r="X187" s="255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86</v>
      </c>
    </row>
    <row r="188" s="2" customFormat="1" ht="6.96" customHeight="1">
      <c r="A188" s="39"/>
      <c r="B188" s="60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45"/>
      <c r="N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S4Vy1fZsEkJ8TWI/ydn2nAT6aighidXL5MMy7ndLWW6sq7K7TyjcqBRIsAvydYicAfTIf5JwSN1spZ7/VA4X1Q==" hashValue="ntcj9mfHd61nZtaz+5HdfQs24A1qTyaefe9QBdqMBujCUzJB+aBTu0/TTtqz5aHMYaFdlzha2IlMbba6pWxNlg==" algorithmName="SHA-512" password="CC35"/>
  <autoFilter ref="C88:L187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2/129951121"/>
    <hyperlink ref="F98" r:id="rId2" display="https://podminky.urs.cz/item/CS_URS_2024_02/167151101"/>
    <hyperlink ref="F102" r:id="rId3" display="https://podminky.urs.cz/item/CS_URS_2024_02/171251101"/>
    <hyperlink ref="F107" r:id="rId4" display="https://podminky.urs.cz/item/CS_URS_2024_02/115101203"/>
    <hyperlink ref="F110" r:id="rId5" display="https://podminky.urs.cz/item/CS_URS_2024_02/115101303"/>
    <hyperlink ref="F114" r:id="rId6" display="https://podminky.urs.cz/item/CS_URS_2024_02/321321116"/>
    <hyperlink ref="F120" r:id="rId7" display="https://podminky.urs.cz/item/CS_URS_2024_02/321351010"/>
    <hyperlink ref="F126" r:id="rId8" display="https://podminky.urs.cz/item/CS_URS_2024_02/321352010"/>
    <hyperlink ref="F129" r:id="rId9" display="https://podminky.urs.cz/item/CS_URS_2024_02/321368211"/>
    <hyperlink ref="F134" r:id="rId10" display="https://podminky.urs.cz/item/CS_URS_2024_02/461991111"/>
    <hyperlink ref="F142" r:id="rId11" display="https://podminky.urs.cz/item/CS_URS_2024_02/462451114.2"/>
    <hyperlink ref="F146" r:id="rId12" display="https://podminky.urs.cz/item/CS_URS_2024_02/462511370"/>
    <hyperlink ref="F150" r:id="rId13" display="https://podminky.urs.cz/item/CS_URS_2024_02/462519003"/>
    <hyperlink ref="F154" r:id="rId14" display="https://podminky.urs.cz/item/CS_URS_2024_02/463212111"/>
    <hyperlink ref="F159" r:id="rId15" display="https://podminky.urs.cz/item/CS_URS_2024_02/463212191"/>
    <hyperlink ref="F162" r:id="rId16" display="https://podminky.urs.cz/item/CS_URS_2024_02/463451114"/>
    <hyperlink ref="F167" r:id="rId17" display="https://podminky.urs.cz/item/CS_URS_2024_02/628635512"/>
    <hyperlink ref="F174" r:id="rId18" display="https://podminky.urs.cz/item/CS_URS_2024_02/629995101"/>
    <hyperlink ref="F181" r:id="rId19" display="https://podminky.urs.cz/item/CS_URS_2024_02/953965123"/>
    <hyperlink ref="F187" r:id="rId20" display="https://podminky.urs.cz/item/CS_URS_2024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850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ROUND((SUM(BE89:BE187)),  2)</f>
        <v>0</v>
      </c>
      <c r="G35" s="39"/>
      <c r="H35" s="39"/>
      <c r="I35" s="150">
        <v>0.20999999999999999</v>
      </c>
      <c r="J35" s="39"/>
      <c r="K35" s="145">
        <f>ROUND(((SUM(BE89:BE187))*I35),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ROUND((SUM(BF89:BF187)),  2)</f>
        <v>0</v>
      </c>
      <c r="G36" s="39"/>
      <c r="H36" s="39"/>
      <c r="I36" s="150">
        <v>0.12</v>
      </c>
      <c r="J36" s="39"/>
      <c r="K36" s="145">
        <f>ROUND(((SUM(BF89:BF187))*I36),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ROUND((SUM(BG89:BG187)),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ROUND((SUM(BH89:BH187)),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ROUND((SUM(BI89:BI187)),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105-3374-24-6 - Objekt6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7">
        <f>Q104</f>
        <v>0</v>
      </c>
      <c r="J64" s="177">
        <f>R104</f>
        <v>0</v>
      </c>
      <c r="K64" s="177">
        <f>K104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7">
        <f>Q111</f>
        <v>0</v>
      </c>
      <c r="J65" s="177">
        <f>R111</f>
        <v>0</v>
      </c>
      <c r="K65" s="177">
        <f>K111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7">
        <f>Q131</f>
        <v>0</v>
      </c>
      <c r="J66" s="177">
        <f>R131</f>
        <v>0</v>
      </c>
      <c r="K66" s="177">
        <f>K131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125</v>
      </c>
      <c r="E67" s="176"/>
      <c r="F67" s="176"/>
      <c r="G67" s="176"/>
      <c r="H67" s="176"/>
      <c r="I67" s="177">
        <f>Q164</f>
        <v>0</v>
      </c>
      <c r="J67" s="177">
        <f>R164</f>
        <v>0</v>
      </c>
      <c r="K67" s="177">
        <f>K164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708</v>
      </c>
      <c r="E68" s="176"/>
      <c r="F68" s="176"/>
      <c r="G68" s="176"/>
      <c r="H68" s="176"/>
      <c r="I68" s="177">
        <f>Q178</f>
        <v>0</v>
      </c>
      <c r="J68" s="177">
        <f>R178</f>
        <v>0</v>
      </c>
      <c r="K68" s="177">
        <f>K178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127</v>
      </c>
      <c r="E69" s="176"/>
      <c r="F69" s="176"/>
      <c r="G69" s="176"/>
      <c r="H69" s="176"/>
      <c r="I69" s="177">
        <f>Q184</f>
        <v>0</v>
      </c>
      <c r="J69" s="177">
        <f>R184</f>
        <v>0</v>
      </c>
      <c r="K69" s="177">
        <f>K184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62" t="str">
        <f>E7</f>
        <v>Rusava, Holešov km 15,220 - 16,270, oprava opevnění a stupňů, odstranění nánosu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110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105-3374-24-6 - Objekt6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Holešov</v>
      </c>
      <c r="G83" s="41"/>
      <c r="H83" s="41"/>
      <c r="I83" s="33" t="s">
        <v>24</v>
      </c>
      <c r="J83" s="73" t="str">
        <f>IF(J12="","",J12)</f>
        <v>24. 4. 2024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Ondřej Špaček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35</v>
      </c>
      <c r="J86" s="37" t="str">
        <f>E24</f>
        <v>AGROPROJEKT PSO s.r.o.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59</v>
      </c>
      <c r="E88" s="182" t="s">
        <v>55</v>
      </c>
      <c r="F88" s="182" t="s">
        <v>56</v>
      </c>
      <c r="G88" s="182" t="s">
        <v>130</v>
      </c>
      <c r="H88" s="182" t="s">
        <v>131</v>
      </c>
      <c r="I88" s="182" t="s">
        <v>132</v>
      </c>
      <c r="J88" s="182" t="s">
        <v>133</v>
      </c>
      <c r="K88" s="182" t="s">
        <v>118</v>
      </c>
      <c r="L88" s="183" t="s">
        <v>134</v>
      </c>
      <c r="M88" s="184"/>
      <c r="N88" s="93" t="s">
        <v>20</v>
      </c>
      <c r="O88" s="94" t="s">
        <v>44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4" t="s">
        <v>139</v>
      </c>
      <c r="U88" s="94" t="s">
        <v>140</v>
      </c>
      <c r="V88" s="94" t="s">
        <v>141</v>
      </c>
      <c r="W88" s="94" t="s">
        <v>142</v>
      </c>
      <c r="X88" s="95" t="s">
        <v>143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89.421527334000004</v>
      </c>
      <c r="W89" s="97"/>
      <c r="X89" s="189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145</v>
      </c>
      <c r="F90" s="194" t="s">
        <v>146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Q91+Q104+Q111+Q131+Q164+Q178+Q184</f>
        <v>0</v>
      </c>
      <c r="R90" s="200">
        <f>R91+R104+R111+R131+R164+R178+R184</f>
        <v>0</v>
      </c>
      <c r="S90" s="199"/>
      <c r="T90" s="201">
        <f>T91+T104+T111+T131+T164+T178+T184</f>
        <v>0</v>
      </c>
      <c r="U90" s="199"/>
      <c r="V90" s="201">
        <f>V91+V104+V111+V131+V164+V178+V184</f>
        <v>89.421527334000004</v>
      </c>
      <c r="W90" s="199"/>
      <c r="X90" s="202">
        <f>X91+X104+X111+X131+X164+X178+X184</f>
        <v>0</v>
      </c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76</v>
      </c>
      <c r="AY90" s="203" t="s">
        <v>147</v>
      </c>
      <c r="BK90" s="205">
        <f>BK91+BK104+BK111+BK131+BK164+BK178+BK184</f>
        <v>0</v>
      </c>
    </row>
    <row r="91" s="12" customFormat="1" ht="22.8" customHeight="1">
      <c r="A91" s="12"/>
      <c r="B91" s="191"/>
      <c r="C91" s="192"/>
      <c r="D91" s="193" t="s">
        <v>75</v>
      </c>
      <c r="E91" s="206" t="s">
        <v>84</v>
      </c>
      <c r="F91" s="206" t="s">
        <v>148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SUM(Q92:Q103)</f>
        <v>0</v>
      </c>
      <c r="R91" s="200">
        <f>SUM(R92:R103)</f>
        <v>0</v>
      </c>
      <c r="S91" s="199"/>
      <c r="T91" s="201">
        <f>SUM(T92:T103)</f>
        <v>0</v>
      </c>
      <c r="U91" s="199"/>
      <c r="V91" s="201">
        <f>SUM(V92:V103)</f>
        <v>0</v>
      </c>
      <c r="W91" s="199"/>
      <c r="X91" s="202">
        <f>SUM(X92:X103)</f>
        <v>0</v>
      </c>
      <c r="Y91" s="12"/>
      <c r="Z91" s="12"/>
      <c r="AA91" s="12"/>
      <c r="AB91" s="12"/>
      <c r="AC91" s="12"/>
      <c r="AD91" s="12"/>
      <c r="AE91" s="12"/>
      <c r="AR91" s="203" t="s">
        <v>84</v>
      </c>
      <c r="AT91" s="204" t="s">
        <v>75</v>
      </c>
      <c r="AU91" s="204" t="s">
        <v>84</v>
      </c>
      <c r="AY91" s="203" t="s">
        <v>147</v>
      </c>
      <c r="BK91" s="205">
        <f>SUM(BK92:BK103)</f>
        <v>0</v>
      </c>
    </row>
    <row r="92" s="2" customFormat="1" ht="24.15" customHeight="1">
      <c r="A92" s="39"/>
      <c r="B92" s="40"/>
      <c r="C92" s="208" t="s">
        <v>84</v>
      </c>
      <c r="D92" s="208" t="s">
        <v>149</v>
      </c>
      <c r="E92" s="209" t="s">
        <v>750</v>
      </c>
      <c r="F92" s="210" t="s">
        <v>751</v>
      </c>
      <c r="G92" s="211" t="s">
        <v>271</v>
      </c>
      <c r="H92" s="212">
        <v>1.0800000000000001</v>
      </c>
      <c r="I92" s="213"/>
      <c r="J92" s="213"/>
      <c r="K92" s="214">
        <f>ROUND(P92*H92,2)</f>
        <v>0</v>
      </c>
      <c r="L92" s="210" t="s">
        <v>153</v>
      </c>
      <c r="M92" s="45"/>
      <c r="N92" s="215" t="s">
        <v>20</v>
      </c>
      <c r="O92" s="216" t="s">
        <v>45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</v>
      </c>
      <c r="V92" s="218">
        <f>U92*H92</f>
        <v>0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154</v>
      </c>
      <c r="AT92" s="220" t="s">
        <v>149</v>
      </c>
      <c r="AU92" s="220" t="s">
        <v>86</v>
      </c>
      <c r="AY92" s="18" t="s">
        <v>147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84</v>
      </c>
      <c r="BK92" s="221">
        <f>ROUND(P92*H92,2)</f>
        <v>0</v>
      </c>
      <c r="BL92" s="18" t="s">
        <v>154</v>
      </c>
      <c r="BM92" s="220" t="s">
        <v>851</v>
      </c>
    </row>
    <row r="93" s="2" customFormat="1">
      <c r="A93" s="39"/>
      <c r="B93" s="40"/>
      <c r="C93" s="41"/>
      <c r="D93" s="222" t="s">
        <v>156</v>
      </c>
      <c r="E93" s="41"/>
      <c r="F93" s="223" t="s">
        <v>753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86</v>
      </c>
    </row>
    <row r="94" s="2" customFormat="1">
      <c r="A94" s="39"/>
      <c r="B94" s="40"/>
      <c r="C94" s="41"/>
      <c r="D94" s="227" t="s">
        <v>158</v>
      </c>
      <c r="E94" s="41"/>
      <c r="F94" s="228" t="s">
        <v>754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86</v>
      </c>
    </row>
    <row r="95" s="13" customFormat="1">
      <c r="A95" s="13"/>
      <c r="B95" s="229"/>
      <c r="C95" s="230"/>
      <c r="D95" s="222" t="s">
        <v>160</v>
      </c>
      <c r="E95" s="231" t="s">
        <v>20</v>
      </c>
      <c r="F95" s="232" t="s">
        <v>755</v>
      </c>
      <c r="G95" s="230"/>
      <c r="H95" s="233">
        <v>1.0800000000000001</v>
      </c>
      <c r="I95" s="234"/>
      <c r="J95" s="234"/>
      <c r="K95" s="230"/>
      <c r="L95" s="230"/>
      <c r="M95" s="235"/>
      <c r="N95" s="236"/>
      <c r="O95" s="237"/>
      <c r="P95" s="237"/>
      <c r="Q95" s="237"/>
      <c r="R95" s="237"/>
      <c r="S95" s="237"/>
      <c r="T95" s="237"/>
      <c r="U95" s="237"/>
      <c r="V95" s="237"/>
      <c r="W95" s="237"/>
      <c r="X95" s="238"/>
      <c r="Y95" s="13"/>
      <c r="Z95" s="13"/>
      <c r="AA95" s="13"/>
      <c r="AB95" s="13"/>
      <c r="AC95" s="13"/>
      <c r="AD95" s="13"/>
      <c r="AE95" s="13"/>
      <c r="AT95" s="239" t="s">
        <v>160</v>
      </c>
      <c r="AU95" s="239" t="s">
        <v>86</v>
      </c>
      <c r="AV95" s="13" t="s">
        <v>86</v>
      </c>
      <c r="AW95" s="13" t="s">
        <v>5</v>
      </c>
      <c r="AX95" s="13" t="s">
        <v>84</v>
      </c>
      <c r="AY95" s="239" t="s">
        <v>147</v>
      </c>
    </row>
    <row r="96" s="2" customFormat="1" ht="24.15" customHeight="1">
      <c r="A96" s="39"/>
      <c r="B96" s="40"/>
      <c r="C96" s="208" t="s">
        <v>86</v>
      </c>
      <c r="D96" s="208" t="s">
        <v>149</v>
      </c>
      <c r="E96" s="209" t="s">
        <v>620</v>
      </c>
      <c r="F96" s="210" t="s">
        <v>621</v>
      </c>
      <c r="G96" s="211" t="s">
        <v>271</v>
      </c>
      <c r="H96" s="212">
        <v>41</v>
      </c>
      <c r="I96" s="213"/>
      <c r="J96" s="213"/>
      <c r="K96" s="214">
        <f>ROUND(P96*H96,2)</f>
        <v>0</v>
      </c>
      <c r="L96" s="210" t="s">
        <v>153</v>
      </c>
      <c r="M96" s="45"/>
      <c r="N96" s="215" t="s">
        <v>20</v>
      </c>
      <c r="O96" s="216" t="s">
        <v>45</v>
      </c>
      <c r="P96" s="217">
        <f>I96+J96</f>
        <v>0</v>
      </c>
      <c r="Q96" s="217">
        <f>ROUND(I96*H96,2)</f>
        <v>0</v>
      </c>
      <c r="R96" s="217">
        <f>ROUND(J96*H96,2)</f>
        <v>0</v>
      </c>
      <c r="S96" s="85"/>
      <c r="T96" s="218">
        <f>S96*H96</f>
        <v>0</v>
      </c>
      <c r="U96" s="218">
        <v>0</v>
      </c>
      <c r="V96" s="218">
        <f>U96*H96</f>
        <v>0</v>
      </c>
      <c r="W96" s="218">
        <v>0</v>
      </c>
      <c r="X96" s="219">
        <f>W96*H96</f>
        <v>0</v>
      </c>
      <c r="Y96" s="39"/>
      <c r="Z96" s="39"/>
      <c r="AA96" s="39"/>
      <c r="AB96" s="39"/>
      <c r="AC96" s="39"/>
      <c r="AD96" s="39"/>
      <c r="AE96" s="39"/>
      <c r="AR96" s="220" t="s">
        <v>154</v>
      </c>
      <c r="AT96" s="220" t="s">
        <v>149</v>
      </c>
      <c r="AU96" s="220" t="s">
        <v>86</v>
      </c>
      <c r="AY96" s="18" t="s">
        <v>147</v>
      </c>
      <c r="BE96" s="221">
        <f>IF(O96="základní",K96,0)</f>
        <v>0</v>
      </c>
      <c r="BF96" s="221">
        <f>IF(O96="snížená",K96,0)</f>
        <v>0</v>
      </c>
      <c r="BG96" s="221">
        <f>IF(O96="zákl. přenesená",K96,0)</f>
        <v>0</v>
      </c>
      <c r="BH96" s="221">
        <f>IF(O96="sníž. přenesená",K96,0)</f>
        <v>0</v>
      </c>
      <c r="BI96" s="221">
        <f>IF(O96="nulová",K96,0)</f>
        <v>0</v>
      </c>
      <c r="BJ96" s="18" t="s">
        <v>84</v>
      </c>
      <c r="BK96" s="221">
        <f>ROUND(P96*H96,2)</f>
        <v>0</v>
      </c>
      <c r="BL96" s="18" t="s">
        <v>154</v>
      </c>
      <c r="BM96" s="220" t="s">
        <v>852</v>
      </c>
    </row>
    <row r="97" s="2" customFormat="1">
      <c r="A97" s="39"/>
      <c r="B97" s="40"/>
      <c r="C97" s="41"/>
      <c r="D97" s="222" t="s">
        <v>156</v>
      </c>
      <c r="E97" s="41"/>
      <c r="F97" s="223" t="s">
        <v>623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86</v>
      </c>
    </row>
    <row r="98" s="2" customFormat="1">
      <c r="A98" s="39"/>
      <c r="B98" s="40"/>
      <c r="C98" s="41"/>
      <c r="D98" s="227" t="s">
        <v>158</v>
      </c>
      <c r="E98" s="41"/>
      <c r="F98" s="228" t="s">
        <v>624</v>
      </c>
      <c r="G98" s="41"/>
      <c r="H98" s="41"/>
      <c r="I98" s="224"/>
      <c r="J98" s="224"/>
      <c r="K98" s="41"/>
      <c r="L98" s="41"/>
      <c r="M98" s="45"/>
      <c r="N98" s="225"/>
      <c r="O98" s="226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158</v>
      </c>
      <c r="AU98" s="18" t="s">
        <v>86</v>
      </c>
    </row>
    <row r="99" s="13" customFormat="1">
      <c r="A99" s="13"/>
      <c r="B99" s="229"/>
      <c r="C99" s="230"/>
      <c r="D99" s="222" t="s">
        <v>160</v>
      </c>
      <c r="E99" s="231" t="s">
        <v>20</v>
      </c>
      <c r="F99" s="232" t="s">
        <v>853</v>
      </c>
      <c r="G99" s="230"/>
      <c r="H99" s="233">
        <v>41</v>
      </c>
      <c r="I99" s="234"/>
      <c r="J99" s="234"/>
      <c r="K99" s="230"/>
      <c r="L99" s="230"/>
      <c r="M99" s="235"/>
      <c r="N99" s="236"/>
      <c r="O99" s="237"/>
      <c r="P99" s="237"/>
      <c r="Q99" s="237"/>
      <c r="R99" s="237"/>
      <c r="S99" s="237"/>
      <c r="T99" s="237"/>
      <c r="U99" s="237"/>
      <c r="V99" s="237"/>
      <c r="W99" s="237"/>
      <c r="X99" s="238"/>
      <c r="Y99" s="13"/>
      <c r="Z99" s="13"/>
      <c r="AA99" s="13"/>
      <c r="AB99" s="13"/>
      <c r="AC99" s="13"/>
      <c r="AD99" s="13"/>
      <c r="AE99" s="13"/>
      <c r="AT99" s="239" t="s">
        <v>160</v>
      </c>
      <c r="AU99" s="239" t="s">
        <v>86</v>
      </c>
      <c r="AV99" s="13" t="s">
        <v>86</v>
      </c>
      <c r="AW99" s="13" t="s">
        <v>5</v>
      </c>
      <c r="AX99" s="13" t="s">
        <v>84</v>
      </c>
      <c r="AY99" s="239" t="s">
        <v>147</v>
      </c>
    </row>
    <row r="100" s="2" customFormat="1" ht="24.15" customHeight="1">
      <c r="A100" s="39"/>
      <c r="B100" s="40"/>
      <c r="C100" s="208" t="s">
        <v>170</v>
      </c>
      <c r="D100" s="208" t="s">
        <v>149</v>
      </c>
      <c r="E100" s="209" t="s">
        <v>626</v>
      </c>
      <c r="F100" s="210" t="s">
        <v>627</v>
      </c>
      <c r="G100" s="211" t="s">
        <v>271</v>
      </c>
      <c r="H100" s="212">
        <v>41</v>
      </c>
      <c r="I100" s="213"/>
      <c r="J100" s="213"/>
      <c r="K100" s="214">
        <f>ROUND(P100*H100,2)</f>
        <v>0</v>
      </c>
      <c r="L100" s="210" t="s">
        <v>153</v>
      </c>
      <c r="M100" s="45"/>
      <c r="N100" s="215" t="s">
        <v>20</v>
      </c>
      <c r="O100" s="216" t="s">
        <v>45</v>
      </c>
      <c r="P100" s="217">
        <f>I100+J100</f>
        <v>0</v>
      </c>
      <c r="Q100" s="217">
        <f>ROUND(I100*H100,2)</f>
        <v>0</v>
      </c>
      <c r="R100" s="217">
        <f>ROUND(J100*H100,2)</f>
        <v>0</v>
      </c>
      <c r="S100" s="85"/>
      <c r="T100" s="218">
        <f>S100*H100</f>
        <v>0</v>
      </c>
      <c r="U100" s="218">
        <v>0</v>
      </c>
      <c r="V100" s="218">
        <f>U100*H100</f>
        <v>0</v>
      </c>
      <c r="W100" s="218">
        <v>0</v>
      </c>
      <c r="X100" s="219">
        <f>W100*H100</f>
        <v>0</v>
      </c>
      <c r="Y100" s="39"/>
      <c r="Z100" s="39"/>
      <c r="AA100" s="39"/>
      <c r="AB100" s="39"/>
      <c r="AC100" s="39"/>
      <c r="AD100" s="39"/>
      <c r="AE100" s="39"/>
      <c r="AR100" s="220" t="s">
        <v>154</v>
      </c>
      <c r="AT100" s="220" t="s">
        <v>149</v>
      </c>
      <c r="AU100" s="220" t="s">
        <v>86</v>
      </c>
      <c r="AY100" s="18" t="s">
        <v>147</v>
      </c>
      <c r="BE100" s="221">
        <f>IF(O100="základní",K100,0)</f>
        <v>0</v>
      </c>
      <c r="BF100" s="221">
        <f>IF(O100="snížená",K100,0)</f>
        <v>0</v>
      </c>
      <c r="BG100" s="221">
        <f>IF(O100="zákl. přenesená",K100,0)</f>
        <v>0</v>
      </c>
      <c r="BH100" s="221">
        <f>IF(O100="sníž. přenesená",K100,0)</f>
        <v>0</v>
      </c>
      <c r="BI100" s="221">
        <f>IF(O100="nulová",K100,0)</f>
        <v>0</v>
      </c>
      <c r="BJ100" s="18" t="s">
        <v>84</v>
      </c>
      <c r="BK100" s="221">
        <f>ROUND(P100*H100,2)</f>
        <v>0</v>
      </c>
      <c r="BL100" s="18" t="s">
        <v>154</v>
      </c>
      <c r="BM100" s="220" t="s">
        <v>854</v>
      </c>
    </row>
    <row r="101" s="2" customFormat="1">
      <c r="A101" s="39"/>
      <c r="B101" s="40"/>
      <c r="C101" s="41"/>
      <c r="D101" s="222" t="s">
        <v>156</v>
      </c>
      <c r="E101" s="41"/>
      <c r="F101" s="223" t="s">
        <v>629</v>
      </c>
      <c r="G101" s="41"/>
      <c r="H101" s="41"/>
      <c r="I101" s="224"/>
      <c r="J101" s="224"/>
      <c r="K101" s="41"/>
      <c r="L101" s="41"/>
      <c r="M101" s="45"/>
      <c r="N101" s="225"/>
      <c r="O101" s="22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86</v>
      </c>
    </row>
    <row r="102" s="2" customFormat="1">
      <c r="A102" s="39"/>
      <c r="B102" s="40"/>
      <c r="C102" s="41"/>
      <c r="D102" s="227" t="s">
        <v>158</v>
      </c>
      <c r="E102" s="41"/>
      <c r="F102" s="228" t="s">
        <v>630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86</v>
      </c>
    </row>
    <row r="103" s="13" customFormat="1">
      <c r="A103" s="13"/>
      <c r="B103" s="229"/>
      <c r="C103" s="230"/>
      <c r="D103" s="222" t="s">
        <v>160</v>
      </c>
      <c r="E103" s="231" t="s">
        <v>20</v>
      </c>
      <c r="F103" s="232" t="s">
        <v>855</v>
      </c>
      <c r="G103" s="230"/>
      <c r="H103" s="233">
        <v>41</v>
      </c>
      <c r="I103" s="234"/>
      <c r="J103" s="234"/>
      <c r="K103" s="230"/>
      <c r="L103" s="230"/>
      <c r="M103" s="235"/>
      <c r="N103" s="236"/>
      <c r="O103" s="237"/>
      <c r="P103" s="237"/>
      <c r="Q103" s="237"/>
      <c r="R103" s="237"/>
      <c r="S103" s="237"/>
      <c r="T103" s="237"/>
      <c r="U103" s="237"/>
      <c r="V103" s="237"/>
      <c r="W103" s="237"/>
      <c r="X103" s="238"/>
      <c r="Y103" s="13"/>
      <c r="Z103" s="13"/>
      <c r="AA103" s="13"/>
      <c r="AB103" s="13"/>
      <c r="AC103" s="13"/>
      <c r="AD103" s="13"/>
      <c r="AE103" s="13"/>
      <c r="AT103" s="239" t="s">
        <v>160</v>
      </c>
      <c r="AU103" s="239" t="s">
        <v>86</v>
      </c>
      <c r="AV103" s="13" t="s">
        <v>86</v>
      </c>
      <c r="AW103" s="13" t="s">
        <v>5</v>
      </c>
      <c r="AX103" s="13" t="s">
        <v>84</v>
      </c>
      <c r="AY103" s="239" t="s">
        <v>147</v>
      </c>
    </row>
    <row r="104" s="12" customFormat="1" ht="22.8" customHeight="1">
      <c r="A104" s="12"/>
      <c r="B104" s="191"/>
      <c r="C104" s="192"/>
      <c r="D104" s="193" t="s">
        <v>75</v>
      </c>
      <c r="E104" s="206" t="s">
        <v>86</v>
      </c>
      <c r="F104" s="206" t="s">
        <v>514</v>
      </c>
      <c r="G104" s="192"/>
      <c r="H104" s="192"/>
      <c r="I104" s="195"/>
      <c r="J104" s="195"/>
      <c r="K104" s="207">
        <f>BK104</f>
        <v>0</v>
      </c>
      <c r="L104" s="192"/>
      <c r="M104" s="197"/>
      <c r="N104" s="198"/>
      <c r="O104" s="199"/>
      <c r="P104" s="199"/>
      <c r="Q104" s="200">
        <f>SUM(Q105:Q110)</f>
        <v>0</v>
      </c>
      <c r="R104" s="200">
        <f>SUM(R105:R110)</f>
        <v>0</v>
      </c>
      <c r="S104" s="199"/>
      <c r="T104" s="201">
        <f>SUM(T105:T110)</f>
        <v>0</v>
      </c>
      <c r="U104" s="199"/>
      <c r="V104" s="201">
        <f>SUM(V105:V110)</f>
        <v>0.0061187279999999995</v>
      </c>
      <c r="W104" s="199"/>
      <c r="X104" s="202">
        <f>SUM(X105:X110)</f>
        <v>0</v>
      </c>
      <c r="Y104" s="12"/>
      <c r="Z104" s="12"/>
      <c r="AA104" s="12"/>
      <c r="AB104" s="12"/>
      <c r="AC104" s="12"/>
      <c r="AD104" s="12"/>
      <c r="AE104" s="12"/>
      <c r="AR104" s="203" t="s">
        <v>84</v>
      </c>
      <c r="AT104" s="204" t="s">
        <v>75</v>
      </c>
      <c r="AU104" s="204" t="s">
        <v>84</v>
      </c>
      <c r="AY104" s="203" t="s">
        <v>147</v>
      </c>
      <c r="BK104" s="205">
        <f>SUM(BK105:BK110)</f>
        <v>0</v>
      </c>
    </row>
    <row r="105" s="2" customFormat="1" ht="24.15" customHeight="1">
      <c r="A105" s="39"/>
      <c r="B105" s="40"/>
      <c r="C105" s="208" t="s">
        <v>154</v>
      </c>
      <c r="D105" s="208" t="s">
        <v>149</v>
      </c>
      <c r="E105" s="209" t="s">
        <v>632</v>
      </c>
      <c r="F105" s="210" t="s">
        <v>633</v>
      </c>
      <c r="G105" s="211" t="s">
        <v>634</v>
      </c>
      <c r="H105" s="212">
        <v>120</v>
      </c>
      <c r="I105" s="213"/>
      <c r="J105" s="213"/>
      <c r="K105" s="214">
        <f>ROUND(P105*H105,2)</f>
        <v>0</v>
      </c>
      <c r="L105" s="210" t="s">
        <v>153</v>
      </c>
      <c r="M105" s="45"/>
      <c r="N105" s="215" t="s">
        <v>20</v>
      </c>
      <c r="O105" s="216" t="s">
        <v>45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5.0989399999999997E-05</v>
      </c>
      <c r="V105" s="218">
        <f>U105*H105</f>
        <v>0.0061187279999999995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154</v>
      </c>
      <c r="AT105" s="220" t="s">
        <v>149</v>
      </c>
      <c r="AU105" s="220" t="s">
        <v>86</v>
      </c>
      <c r="AY105" s="18" t="s">
        <v>147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84</v>
      </c>
      <c r="BK105" s="221">
        <f>ROUND(P105*H105,2)</f>
        <v>0</v>
      </c>
      <c r="BL105" s="18" t="s">
        <v>154</v>
      </c>
      <c r="BM105" s="220" t="s">
        <v>856</v>
      </c>
    </row>
    <row r="106" s="2" customFormat="1">
      <c r="A106" s="39"/>
      <c r="B106" s="40"/>
      <c r="C106" s="41"/>
      <c r="D106" s="222" t="s">
        <v>156</v>
      </c>
      <c r="E106" s="41"/>
      <c r="F106" s="223" t="s">
        <v>636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86</v>
      </c>
    </row>
    <row r="107" s="2" customFormat="1">
      <c r="A107" s="39"/>
      <c r="B107" s="40"/>
      <c r="C107" s="41"/>
      <c r="D107" s="227" t="s">
        <v>158</v>
      </c>
      <c r="E107" s="41"/>
      <c r="F107" s="228" t="s">
        <v>637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86</v>
      </c>
    </row>
    <row r="108" s="2" customFormat="1" ht="24.15" customHeight="1">
      <c r="A108" s="39"/>
      <c r="B108" s="40"/>
      <c r="C108" s="208" t="s">
        <v>185</v>
      </c>
      <c r="D108" s="208" t="s">
        <v>149</v>
      </c>
      <c r="E108" s="209" t="s">
        <v>638</v>
      </c>
      <c r="F108" s="210" t="s">
        <v>639</v>
      </c>
      <c r="G108" s="211" t="s">
        <v>640</v>
      </c>
      <c r="H108" s="212">
        <v>30</v>
      </c>
      <c r="I108" s="213"/>
      <c r="J108" s="213"/>
      <c r="K108" s="214">
        <f>ROUND(P108*H108,2)</f>
        <v>0</v>
      </c>
      <c r="L108" s="210" t="s">
        <v>153</v>
      </c>
      <c r="M108" s="45"/>
      <c r="N108" s="215" t="s">
        <v>20</v>
      </c>
      <c r="O108" s="216" t="s">
        <v>45</v>
      </c>
      <c r="P108" s="217">
        <f>I108+J108</f>
        <v>0</v>
      </c>
      <c r="Q108" s="217">
        <f>ROUND(I108*H108,2)</f>
        <v>0</v>
      </c>
      <c r="R108" s="217">
        <f>ROUND(J108*H108,2)</f>
        <v>0</v>
      </c>
      <c r="S108" s="85"/>
      <c r="T108" s="218">
        <f>S108*H108</f>
        <v>0</v>
      </c>
      <c r="U108" s="218">
        <v>0</v>
      </c>
      <c r="V108" s="218">
        <f>U108*H108</f>
        <v>0</v>
      </c>
      <c r="W108" s="218">
        <v>0</v>
      </c>
      <c r="X108" s="219">
        <f>W108*H108</f>
        <v>0</v>
      </c>
      <c r="Y108" s="39"/>
      <c r="Z108" s="39"/>
      <c r="AA108" s="39"/>
      <c r="AB108" s="39"/>
      <c r="AC108" s="39"/>
      <c r="AD108" s="39"/>
      <c r="AE108" s="39"/>
      <c r="AR108" s="220" t="s">
        <v>154</v>
      </c>
      <c r="AT108" s="220" t="s">
        <v>149</v>
      </c>
      <c r="AU108" s="220" t="s">
        <v>86</v>
      </c>
      <c r="AY108" s="18" t="s">
        <v>147</v>
      </c>
      <c r="BE108" s="221">
        <f>IF(O108="základní",K108,0)</f>
        <v>0</v>
      </c>
      <c r="BF108" s="221">
        <f>IF(O108="snížená",K108,0)</f>
        <v>0</v>
      </c>
      <c r="BG108" s="221">
        <f>IF(O108="zákl. přenesená",K108,0)</f>
        <v>0</v>
      </c>
      <c r="BH108" s="221">
        <f>IF(O108="sníž. přenesená",K108,0)</f>
        <v>0</v>
      </c>
      <c r="BI108" s="221">
        <f>IF(O108="nulová",K108,0)</f>
        <v>0</v>
      </c>
      <c r="BJ108" s="18" t="s">
        <v>84</v>
      </c>
      <c r="BK108" s="221">
        <f>ROUND(P108*H108,2)</f>
        <v>0</v>
      </c>
      <c r="BL108" s="18" t="s">
        <v>154</v>
      </c>
      <c r="BM108" s="220" t="s">
        <v>857</v>
      </c>
    </row>
    <row r="109" s="2" customFormat="1">
      <c r="A109" s="39"/>
      <c r="B109" s="40"/>
      <c r="C109" s="41"/>
      <c r="D109" s="222" t="s">
        <v>156</v>
      </c>
      <c r="E109" s="41"/>
      <c r="F109" s="223" t="s">
        <v>642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86</v>
      </c>
    </row>
    <row r="110" s="2" customFormat="1">
      <c r="A110" s="39"/>
      <c r="B110" s="40"/>
      <c r="C110" s="41"/>
      <c r="D110" s="227" t="s">
        <v>158</v>
      </c>
      <c r="E110" s="41"/>
      <c r="F110" s="228" t="s">
        <v>643</v>
      </c>
      <c r="G110" s="41"/>
      <c r="H110" s="41"/>
      <c r="I110" s="224"/>
      <c r="J110" s="224"/>
      <c r="K110" s="41"/>
      <c r="L110" s="41"/>
      <c r="M110" s="45"/>
      <c r="N110" s="225"/>
      <c r="O110" s="22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86</v>
      </c>
    </row>
    <row r="111" s="12" customFormat="1" ht="22.8" customHeight="1">
      <c r="A111" s="12"/>
      <c r="B111" s="191"/>
      <c r="C111" s="192"/>
      <c r="D111" s="193" t="s">
        <v>75</v>
      </c>
      <c r="E111" s="206" t="s">
        <v>170</v>
      </c>
      <c r="F111" s="206" t="s">
        <v>530</v>
      </c>
      <c r="G111" s="192"/>
      <c r="H111" s="192"/>
      <c r="I111" s="195"/>
      <c r="J111" s="195"/>
      <c r="K111" s="207">
        <f>BK111</f>
        <v>0</v>
      </c>
      <c r="L111" s="192"/>
      <c r="M111" s="197"/>
      <c r="N111" s="198"/>
      <c r="O111" s="199"/>
      <c r="P111" s="199"/>
      <c r="Q111" s="200">
        <f>SUM(Q112:Q130)</f>
        <v>0</v>
      </c>
      <c r="R111" s="200">
        <f>SUM(R112:R130)</f>
        <v>0</v>
      </c>
      <c r="S111" s="199"/>
      <c r="T111" s="201">
        <f>SUM(T112:T130)</f>
        <v>0</v>
      </c>
      <c r="U111" s="199"/>
      <c r="V111" s="201">
        <f>SUM(V112:V130)</f>
        <v>3.26124123</v>
      </c>
      <c r="W111" s="199"/>
      <c r="X111" s="202">
        <f>SUM(X112:X130)</f>
        <v>0</v>
      </c>
      <c r="Y111" s="12"/>
      <c r="Z111" s="12"/>
      <c r="AA111" s="12"/>
      <c r="AB111" s="12"/>
      <c r="AC111" s="12"/>
      <c r="AD111" s="12"/>
      <c r="AE111" s="12"/>
      <c r="AR111" s="203" t="s">
        <v>84</v>
      </c>
      <c r="AT111" s="204" t="s">
        <v>75</v>
      </c>
      <c r="AU111" s="204" t="s">
        <v>84</v>
      </c>
      <c r="AY111" s="203" t="s">
        <v>147</v>
      </c>
      <c r="BK111" s="205">
        <f>SUM(BK112:BK130)</f>
        <v>0</v>
      </c>
    </row>
    <row r="112" s="2" customFormat="1" ht="24.15" customHeight="1">
      <c r="A112" s="39"/>
      <c r="B112" s="40"/>
      <c r="C112" s="208" t="s">
        <v>191</v>
      </c>
      <c r="D112" s="208" t="s">
        <v>149</v>
      </c>
      <c r="E112" s="209" t="s">
        <v>762</v>
      </c>
      <c r="F112" s="210" t="s">
        <v>763</v>
      </c>
      <c r="G112" s="211" t="s">
        <v>271</v>
      </c>
      <c r="H112" s="212">
        <v>0.024</v>
      </c>
      <c r="I112" s="213"/>
      <c r="J112" s="213"/>
      <c r="K112" s="214">
        <f>ROUND(P112*H112,2)</f>
        <v>0</v>
      </c>
      <c r="L112" s="210" t="s">
        <v>153</v>
      </c>
      <c r="M112" s="45"/>
      <c r="N112" s="215" t="s">
        <v>20</v>
      </c>
      <c r="O112" s="216" t="s">
        <v>45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5"/>
      <c r="T112" s="218">
        <f>S112*H112</f>
        <v>0</v>
      </c>
      <c r="U112" s="218">
        <v>2.6770200000000002</v>
      </c>
      <c r="V112" s="218">
        <f>U112*H112</f>
        <v>0.064248480000000011</v>
      </c>
      <c r="W112" s="218">
        <v>0</v>
      </c>
      <c r="X112" s="219">
        <f>W112*H112</f>
        <v>0</v>
      </c>
      <c r="Y112" s="39"/>
      <c r="Z112" s="39"/>
      <c r="AA112" s="39"/>
      <c r="AB112" s="39"/>
      <c r="AC112" s="39"/>
      <c r="AD112" s="39"/>
      <c r="AE112" s="39"/>
      <c r="AR112" s="220" t="s">
        <v>154</v>
      </c>
      <c r="AT112" s="220" t="s">
        <v>149</v>
      </c>
      <c r="AU112" s="220" t="s">
        <v>86</v>
      </c>
      <c r="AY112" s="18" t="s">
        <v>147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8" t="s">
        <v>84</v>
      </c>
      <c r="BK112" s="221">
        <f>ROUND(P112*H112,2)</f>
        <v>0</v>
      </c>
      <c r="BL112" s="18" t="s">
        <v>154</v>
      </c>
      <c r="BM112" s="220" t="s">
        <v>858</v>
      </c>
    </row>
    <row r="113" s="2" customFormat="1">
      <c r="A113" s="39"/>
      <c r="B113" s="40"/>
      <c r="C113" s="41"/>
      <c r="D113" s="222" t="s">
        <v>156</v>
      </c>
      <c r="E113" s="41"/>
      <c r="F113" s="223" t="s">
        <v>765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86</v>
      </c>
    </row>
    <row r="114" s="2" customFormat="1">
      <c r="A114" s="39"/>
      <c r="B114" s="40"/>
      <c r="C114" s="41"/>
      <c r="D114" s="227" t="s">
        <v>158</v>
      </c>
      <c r="E114" s="41"/>
      <c r="F114" s="228" t="s">
        <v>766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86</v>
      </c>
    </row>
    <row r="115" s="13" customFormat="1">
      <c r="A115" s="13"/>
      <c r="B115" s="229"/>
      <c r="C115" s="230"/>
      <c r="D115" s="222" t="s">
        <v>160</v>
      </c>
      <c r="E115" s="231" t="s">
        <v>20</v>
      </c>
      <c r="F115" s="232" t="s">
        <v>859</v>
      </c>
      <c r="G115" s="230"/>
      <c r="H115" s="233">
        <v>0.024</v>
      </c>
      <c r="I115" s="234"/>
      <c r="J115" s="234"/>
      <c r="K115" s="230"/>
      <c r="L115" s="230"/>
      <c r="M115" s="235"/>
      <c r="N115" s="236"/>
      <c r="O115" s="237"/>
      <c r="P115" s="237"/>
      <c r="Q115" s="237"/>
      <c r="R115" s="237"/>
      <c r="S115" s="237"/>
      <c r="T115" s="237"/>
      <c r="U115" s="237"/>
      <c r="V115" s="237"/>
      <c r="W115" s="237"/>
      <c r="X115" s="238"/>
      <c r="Y115" s="13"/>
      <c r="Z115" s="13"/>
      <c r="AA115" s="13"/>
      <c r="AB115" s="13"/>
      <c r="AC115" s="13"/>
      <c r="AD115" s="13"/>
      <c r="AE115" s="13"/>
      <c r="AT115" s="239" t="s">
        <v>160</v>
      </c>
      <c r="AU115" s="239" t="s">
        <v>86</v>
      </c>
      <c r="AV115" s="13" t="s">
        <v>86</v>
      </c>
      <c r="AW115" s="13" t="s">
        <v>5</v>
      </c>
      <c r="AX115" s="13" t="s">
        <v>84</v>
      </c>
      <c r="AY115" s="239" t="s">
        <v>147</v>
      </c>
    </row>
    <row r="116" s="2" customFormat="1" ht="24.15" customHeight="1">
      <c r="A116" s="39"/>
      <c r="B116" s="40"/>
      <c r="C116" s="208" t="s">
        <v>197</v>
      </c>
      <c r="D116" s="208" t="s">
        <v>149</v>
      </c>
      <c r="E116" s="209" t="s">
        <v>532</v>
      </c>
      <c r="F116" s="210" t="s">
        <v>533</v>
      </c>
      <c r="G116" s="211" t="s">
        <v>271</v>
      </c>
      <c r="H116" s="212">
        <v>1.0800000000000001</v>
      </c>
      <c r="I116" s="213"/>
      <c r="J116" s="213"/>
      <c r="K116" s="214">
        <f>ROUND(P116*H116,2)</f>
        <v>0</v>
      </c>
      <c r="L116" s="210" t="s">
        <v>153</v>
      </c>
      <c r="M116" s="45"/>
      <c r="N116" s="215" t="s">
        <v>20</v>
      </c>
      <c r="O116" s="216" t="s">
        <v>45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5"/>
      <c r="T116" s="218">
        <f>S116*H116</f>
        <v>0</v>
      </c>
      <c r="U116" s="218">
        <v>2.8332299999999999</v>
      </c>
      <c r="V116" s="218">
        <f>U116*H116</f>
        <v>3.0598884000000002</v>
      </c>
      <c r="W116" s="218">
        <v>0</v>
      </c>
      <c r="X116" s="219">
        <f>W116*H116</f>
        <v>0</v>
      </c>
      <c r="Y116" s="39"/>
      <c r="Z116" s="39"/>
      <c r="AA116" s="39"/>
      <c r="AB116" s="39"/>
      <c r="AC116" s="39"/>
      <c r="AD116" s="39"/>
      <c r="AE116" s="39"/>
      <c r="AR116" s="220" t="s">
        <v>154</v>
      </c>
      <c r="AT116" s="220" t="s">
        <v>149</v>
      </c>
      <c r="AU116" s="220" t="s">
        <v>86</v>
      </c>
      <c r="AY116" s="18" t="s">
        <v>147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8" t="s">
        <v>84</v>
      </c>
      <c r="BK116" s="221">
        <f>ROUND(P116*H116,2)</f>
        <v>0</v>
      </c>
      <c r="BL116" s="18" t="s">
        <v>154</v>
      </c>
      <c r="BM116" s="220" t="s">
        <v>860</v>
      </c>
    </row>
    <row r="117" s="2" customFormat="1">
      <c r="A117" s="39"/>
      <c r="B117" s="40"/>
      <c r="C117" s="41"/>
      <c r="D117" s="222" t="s">
        <v>156</v>
      </c>
      <c r="E117" s="41"/>
      <c r="F117" s="223" t="s">
        <v>535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86</v>
      </c>
    </row>
    <row r="118" s="2" customFormat="1">
      <c r="A118" s="39"/>
      <c r="B118" s="40"/>
      <c r="C118" s="41"/>
      <c r="D118" s="227" t="s">
        <v>158</v>
      </c>
      <c r="E118" s="41"/>
      <c r="F118" s="228" t="s">
        <v>536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86</v>
      </c>
    </row>
    <row r="119" s="13" customFormat="1">
      <c r="A119" s="13"/>
      <c r="B119" s="229"/>
      <c r="C119" s="230"/>
      <c r="D119" s="222" t="s">
        <v>160</v>
      </c>
      <c r="E119" s="231" t="s">
        <v>20</v>
      </c>
      <c r="F119" s="232" t="s">
        <v>769</v>
      </c>
      <c r="G119" s="230"/>
      <c r="H119" s="233">
        <v>1.0800000000000001</v>
      </c>
      <c r="I119" s="234"/>
      <c r="J119" s="234"/>
      <c r="K119" s="230"/>
      <c r="L119" s="230"/>
      <c r="M119" s="235"/>
      <c r="N119" s="236"/>
      <c r="O119" s="237"/>
      <c r="P119" s="237"/>
      <c r="Q119" s="237"/>
      <c r="R119" s="237"/>
      <c r="S119" s="237"/>
      <c r="T119" s="237"/>
      <c r="U119" s="237"/>
      <c r="V119" s="237"/>
      <c r="W119" s="237"/>
      <c r="X119" s="238"/>
      <c r="Y119" s="13"/>
      <c r="Z119" s="13"/>
      <c r="AA119" s="13"/>
      <c r="AB119" s="13"/>
      <c r="AC119" s="13"/>
      <c r="AD119" s="13"/>
      <c r="AE119" s="13"/>
      <c r="AT119" s="239" t="s">
        <v>160</v>
      </c>
      <c r="AU119" s="239" t="s">
        <v>86</v>
      </c>
      <c r="AV119" s="13" t="s">
        <v>86</v>
      </c>
      <c r="AW119" s="13" t="s">
        <v>5</v>
      </c>
      <c r="AX119" s="13" t="s">
        <v>84</v>
      </c>
      <c r="AY119" s="239" t="s">
        <v>147</v>
      </c>
    </row>
    <row r="120" s="2" customFormat="1">
      <c r="A120" s="39"/>
      <c r="B120" s="40"/>
      <c r="C120" s="208" t="s">
        <v>203</v>
      </c>
      <c r="D120" s="208" t="s">
        <v>149</v>
      </c>
      <c r="E120" s="209" t="s">
        <v>538</v>
      </c>
      <c r="F120" s="210" t="s">
        <v>539</v>
      </c>
      <c r="G120" s="211" t="s">
        <v>173</v>
      </c>
      <c r="H120" s="212">
        <v>9</v>
      </c>
      <c r="I120" s="213"/>
      <c r="J120" s="213"/>
      <c r="K120" s="214">
        <f>ROUND(P120*H120,2)</f>
        <v>0</v>
      </c>
      <c r="L120" s="210" t="s">
        <v>153</v>
      </c>
      <c r="M120" s="45"/>
      <c r="N120" s="215" t="s">
        <v>20</v>
      </c>
      <c r="O120" s="216" t="s">
        <v>45</v>
      </c>
      <c r="P120" s="217">
        <f>I120+J120</f>
        <v>0</v>
      </c>
      <c r="Q120" s="217">
        <f>ROUND(I120*H120,2)</f>
        <v>0</v>
      </c>
      <c r="R120" s="217">
        <f>ROUND(J120*H120,2)</f>
        <v>0</v>
      </c>
      <c r="S120" s="85"/>
      <c r="T120" s="218">
        <f>S120*H120</f>
        <v>0</v>
      </c>
      <c r="U120" s="218">
        <v>0.0086499999999999997</v>
      </c>
      <c r="V120" s="218">
        <f>U120*H120</f>
        <v>0.077850000000000003</v>
      </c>
      <c r="W120" s="218">
        <v>0</v>
      </c>
      <c r="X120" s="219">
        <f>W120*H120</f>
        <v>0</v>
      </c>
      <c r="Y120" s="39"/>
      <c r="Z120" s="39"/>
      <c r="AA120" s="39"/>
      <c r="AB120" s="39"/>
      <c r="AC120" s="39"/>
      <c r="AD120" s="39"/>
      <c r="AE120" s="39"/>
      <c r="AR120" s="220" t="s">
        <v>154</v>
      </c>
      <c r="AT120" s="220" t="s">
        <v>149</v>
      </c>
      <c r="AU120" s="220" t="s">
        <v>86</v>
      </c>
      <c r="AY120" s="18" t="s">
        <v>147</v>
      </c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18" t="s">
        <v>84</v>
      </c>
      <c r="BK120" s="221">
        <f>ROUND(P120*H120,2)</f>
        <v>0</v>
      </c>
      <c r="BL120" s="18" t="s">
        <v>154</v>
      </c>
      <c r="BM120" s="220" t="s">
        <v>861</v>
      </c>
    </row>
    <row r="121" s="2" customFormat="1">
      <c r="A121" s="39"/>
      <c r="B121" s="40"/>
      <c r="C121" s="41"/>
      <c r="D121" s="222" t="s">
        <v>156</v>
      </c>
      <c r="E121" s="41"/>
      <c r="F121" s="223" t="s">
        <v>541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86</v>
      </c>
    </row>
    <row r="122" s="2" customFormat="1">
      <c r="A122" s="39"/>
      <c r="B122" s="40"/>
      <c r="C122" s="41"/>
      <c r="D122" s="227" t="s">
        <v>158</v>
      </c>
      <c r="E122" s="41"/>
      <c r="F122" s="228" t="s">
        <v>542</v>
      </c>
      <c r="G122" s="41"/>
      <c r="H122" s="41"/>
      <c r="I122" s="224"/>
      <c r="J122" s="224"/>
      <c r="K122" s="41"/>
      <c r="L122" s="41"/>
      <c r="M122" s="45"/>
      <c r="N122" s="225"/>
      <c r="O122" s="226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86</v>
      </c>
    </row>
    <row r="123" s="13" customFormat="1">
      <c r="A123" s="13"/>
      <c r="B123" s="229"/>
      <c r="C123" s="230"/>
      <c r="D123" s="222" t="s">
        <v>160</v>
      </c>
      <c r="E123" s="231" t="s">
        <v>20</v>
      </c>
      <c r="F123" s="232" t="s">
        <v>771</v>
      </c>
      <c r="G123" s="230"/>
      <c r="H123" s="233">
        <v>9</v>
      </c>
      <c r="I123" s="234"/>
      <c r="J123" s="234"/>
      <c r="K123" s="230"/>
      <c r="L123" s="230"/>
      <c r="M123" s="235"/>
      <c r="N123" s="236"/>
      <c r="O123" s="237"/>
      <c r="P123" s="237"/>
      <c r="Q123" s="237"/>
      <c r="R123" s="237"/>
      <c r="S123" s="237"/>
      <c r="T123" s="237"/>
      <c r="U123" s="237"/>
      <c r="V123" s="237"/>
      <c r="W123" s="237"/>
      <c r="X123" s="238"/>
      <c r="Y123" s="13"/>
      <c r="Z123" s="13"/>
      <c r="AA123" s="13"/>
      <c r="AB123" s="13"/>
      <c r="AC123" s="13"/>
      <c r="AD123" s="13"/>
      <c r="AE123" s="13"/>
      <c r="AT123" s="239" t="s">
        <v>160</v>
      </c>
      <c r="AU123" s="239" t="s">
        <v>86</v>
      </c>
      <c r="AV123" s="13" t="s">
        <v>86</v>
      </c>
      <c r="AW123" s="13" t="s">
        <v>5</v>
      </c>
      <c r="AX123" s="13" t="s">
        <v>84</v>
      </c>
      <c r="AY123" s="239" t="s">
        <v>147</v>
      </c>
    </row>
    <row r="124" s="2" customFormat="1">
      <c r="A124" s="39"/>
      <c r="B124" s="40"/>
      <c r="C124" s="208" t="s">
        <v>210</v>
      </c>
      <c r="D124" s="208" t="s">
        <v>149</v>
      </c>
      <c r="E124" s="209" t="s">
        <v>544</v>
      </c>
      <c r="F124" s="210" t="s">
        <v>545</v>
      </c>
      <c r="G124" s="211" t="s">
        <v>173</v>
      </c>
      <c r="H124" s="212">
        <v>9</v>
      </c>
      <c r="I124" s="213"/>
      <c r="J124" s="213"/>
      <c r="K124" s="214">
        <f>ROUND(P124*H124,2)</f>
        <v>0</v>
      </c>
      <c r="L124" s="210" t="s">
        <v>153</v>
      </c>
      <c r="M124" s="45"/>
      <c r="N124" s="215" t="s">
        <v>20</v>
      </c>
      <c r="O124" s="216" t="s">
        <v>45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85"/>
      <c r="T124" s="218">
        <f>S124*H124</f>
        <v>0</v>
      </c>
      <c r="U124" s="218">
        <v>0</v>
      </c>
      <c r="V124" s="218">
        <f>U124*H124</f>
        <v>0</v>
      </c>
      <c r="W124" s="218">
        <v>0</v>
      </c>
      <c r="X124" s="219">
        <f>W124*H124</f>
        <v>0</v>
      </c>
      <c r="Y124" s="39"/>
      <c r="Z124" s="39"/>
      <c r="AA124" s="39"/>
      <c r="AB124" s="39"/>
      <c r="AC124" s="39"/>
      <c r="AD124" s="39"/>
      <c r="AE124" s="39"/>
      <c r="AR124" s="220" t="s">
        <v>154</v>
      </c>
      <c r="AT124" s="220" t="s">
        <v>149</v>
      </c>
      <c r="AU124" s="220" t="s">
        <v>86</v>
      </c>
      <c r="AY124" s="18" t="s">
        <v>147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8" t="s">
        <v>84</v>
      </c>
      <c r="BK124" s="221">
        <f>ROUND(P124*H124,2)</f>
        <v>0</v>
      </c>
      <c r="BL124" s="18" t="s">
        <v>154</v>
      </c>
      <c r="BM124" s="220" t="s">
        <v>862</v>
      </c>
    </row>
    <row r="125" s="2" customFormat="1">
      <c r="A125" s="39"/>
      <c r="B125" s="40"/>
      <c r="C125" s="41"/>
      <c r="D125" s="222" t="s">
        <v>156</v>
      </c>
      <c r="E125" s="41"/>
      <c r="F125" s="223" t="s">
        <v>547</v>
      </c>
      <c r="G125" s="41"/>
      <c r="H125" s="41"/>
      <c r="I125" s="224"/>
      <c r="J125" s="224"/>
      <c r="K125" s="41"/>
      <c r="L125" s="41"/>
      <c r="M125" s="45"/>
      <c r="N125" s="225"/>
      <c r="O125" s="226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86</v>
      </c>
    </row>
    <row r="126" s="2" customFormat="1">
      <c r="A126" s="39"/>
      <c r="B126" s="40"/>
      <c r="C126" s="41"/>
      <c r="D126" s="227" t="s">
        <v>158</v>
      </c>
      <c r="E126" s="41"/>
      <c r="F126" s="228" t="s">
        <v>548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86</v>
      </c>
    </row>
    <row r="127" s="2" customFormat="1" ht="24.15" customHeight="1">
      <c r="A127" s="39"/>
      <c r="B127" s="40"/>
      <c r="C127" s="208" t="s">
        <v>216</v>
      </c>
      <c r="D127" s="208" t="s">
        <v>149</v>
      </c>
      <c r="E127" s="209" t="s">
        <v>720</v>
      </c>
      <c r="F127" s="210" t="s">
        <v>721</v>
      </c>
      <c r="G127" s="211" t="s">
        <v>424</v>
      </c>
      <c r="H127" s="212">
        <v>0.057000000000000002</v>
      </c>
      <c r="I127" s="213"/>
      <c r="J127" s="213"/>
      <c r="K127" s="214">
        <f>ROUND(P127*H127,2)</f>
        <v>0</v>
      </c>
      <c r="L127" s="210" t="s">
        <v>153</v>
      </c>
      <c r="M127" s="45"/>
      <c r="N127" s="215" t="s">
        <v>20</v>
      </c>
      <c r="O127" s="216" t="s">
        <v>45</v>
      </c>
      <c r="P127" s="217">
        <f>I127+J127</f>
        <v>0</v>
      </c>
      <c r="Q127" s="217">
        <f>ROUND(I127*H127,2)</f>
        <v>0</v>
      </c>
      <c r="R127" s="217">
        <f>ROUND(J127*H127,2)</f>
        <v>0</v>
      </c>
      <c r="S127" s="85"/>
      <c r="T127" s="218">
        <f>S127*H127</f>
        <v>0</v>
      </c>
      <c r="U127" s="218">
        <v>1.03955</v>
      </c>
      <c r="V127" s="218">
        <f>U127*H127</f>
        <v>0.059254349999999997</v>
      </c>
      <c r="W127" s="218">
        <v>0</v>
      </c>
      <c r="X127" s="219">
        <f>W127*H127</f>
        <v>0</v>
      </c>
      <c r="Y127" s="39"/>
      <c r="Z127" s="39"/>
      <c r="AA127" s="39"/>
      <c r="AB127" s="39"/>
      <c r="AC127" s="39"/>
      <c r="AD127" s="39"/>
      <c r="AE127" s="39"/>
      <c r="AR127" s="220" t="s">
        <v>154</v>
      </c>
      <c r="AT127" s="220" t="s">
        <v>149</v>
      </c>
      <c r="AU127" s="220" t="s">
        <v>86</v>
      </c>
      <c r="AY127" s="18" t="s">
        <v>147</v>
      </c>
      <c r="BE127" s="221">
        <f>IF(O127="základní",K127,0)</f>
        <v>0</v>
      </c>
      <c r="BF127" s="221">
        <f>IF(O127="snížená",K127,0)</f>
        <v>0</v>
      </c>
      <c r="BG127" s="221">
        <f>IF(O127="zákl. přenesená",K127,0)</f>
        <v>0</v>
      </c>
      <c r="BH127" s="221">
        <f>IF(O127="sníž. přenesená",K127,0)</f>
        <v>0</v>
      </c>
      <c r="BI127" s="221">
        <f>IF(O127="nulová",K127,0)</f>
        <v>0</v>
      </c>
      <c r="BJ127" s="18" t="s">
        <v>84</v>
      </c>
      <c r="BK127" s="221">
        <f>ROUND(P127*H127,2)</f>
        <v>0</v>
      </c>
      <c r="BL127" s="18" t="s">
        <v>154</v>
      </c>
      <c r="BM127" s="220" t="s">
        <v>863</v>
      </c>
    </row>
    <row r="128" s="2" customFormat="1">
      <c r="A128" s="39"/>
      <c r="B128" s="40"/>
      <c r="C128" s="41"/>
      <c r="D128" s="222" t="s">
        <v>156</v>
      </c>
      <c r="E128" s="41"/>
      <c r="F128" s="223" t="s">
        <v>723</v>
      </c>
      <c r="G128" s="41"/>
      <c r="H128" s="41"/>
      <c r="I128" s="224"/>
      <c r="J128" s="224"/>
      <c r="K128" s="41"/>
      <c r="L128" s="41"/>
      <c r="M128" s="4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156</v>
      </c>
      <c r="AU128" s="18" t="s">
        <v>86</v>
      </c>
    </row>
    <row r="129" s="2" customFormat="1">
      <c r="A129" s="39"/>
      <c r="B129" s="40"/>
      <c r="C129" s="41"/>
      <c r="D129" s="227" t="s">
        <v>158</v>
      </c>
      <c r="E129" s="41"/>
      <c r="F129" s="228" t="s">
        <v>724</v>
      </c>
      <c r="G129" s="41"/>
      <c r="H129" s="41"/>
      <c r="I129" s="224"/>
      <c r="J129" s="224"/>
      <c r="K129" s="41"/>
      <c r="L129" s="41"/>
      <c r="M129" s="4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86</v>
      </c>
    </row>
    <row r="130" s="13" customFormat="1">
      <c r="A130" s="13"/>
      <c r="B130" s="229"/>
      <c r="C130" s="230"/>
      <c r="D130" s="222" t="s">
        <v>160</v>
      </c>
      <c r="E130" s="231" t="s">
        <v>20</v>
      </c>
      <c r="F130" s="232" t="s">
        <v>774</v>
      </c>
      <c r="G130" s="230"/>
      <c r="H130" s="233">
        <v>0.057000000000000002</v>
      </c>
      <c r="I130" s="234"/>
      <c r="J130" s="234"/>
      <c r="K130" s="230"/>
      <c r="L130" s="230"/>
      <c r="M130" s="235"/>
      <c r="N130" s="236"/>
      <c r="O130" s="237"/>
      <c r="P130" s="237"/>
      <c r="Q130" s="237"/>
      <c r="R130" s="237"/>
      <c r="S130" s="237"/>
      <c r="T130" s="237"/>
      <c r="U130" s="237"/>
      <c r="V130" s="237"/>
      <c r="W130" s="237"/>
      <c r="X130" s="238"/>
      <c r="Y130" s="13"/>
      <c r="Z130" s="13"/>
      <c r="AA130" s="13"/>
      <c r="AB130" s="13"/>
      <c r="AC130" s="13"/>
      <c r="AD130" s="13"/>
      <c r="AE130" s="13"/>
      <c r="AT130" s="239" t="s">
        <v>160</v>
      </c>
      <c r="AU130" s="239" t="s">
        <v>86</v>
      </c>
      <c r="AV130" s="13" t="s">
        <v>86</v>
      </c>
      <c r="AW130" s="13" t="s">
        <v>5</v>
      </c>
      <c r="AX130" s="13" t="s">
        <v>84</v>
      </c>
      <c r="AY130" s="239" t="s">
        <v>147</v>
      </c>
    </row>
    <row r="131" s="12" customFormat="1" ht="22.8" customHeight="1">
      <c r="A131" s="12"/>
      <c r="B131" s="191"/>
      <c r="C131" s="192"/>
      <c r="D131" s="193" t="s">
        <v>75</v>
      </c>
      <c r="E131" s="206" t="s">
        <v>154</v>
      </c>
      <c r="F131" s="206" t="s">
        <v>549</v>
      </c>
      <c r="G131" s="192"/>
      <c r="H131" s="192"/>
      <c r="I131" s="195"/>
      <c r="J131" s="195"/>
      <c r="K131" s="207">
        <f>BK131</f>
        <v>0</v>
      </c>
      <c r="L131" s="192"/>
      <c r="M131" s="197"/>
      <c r="N131" s="198"/>
      <c r="O131" s="199"/>
      <c r="P131" s="199"/>
      <c r="Q131" s="200">
        <f>SUM(Q132:Q163)</f>
        <v>0</v>
      </c>
      <c r="R131" s="200">
        <f>SUM(R132:R163)</f>
        <v>0</v>
      </c>
      <c r="S131" s="199"/>
      <c r="T131" s="201">
        <f>SUM(T132:T163)</f>
        <v>0</v>
      </c>
      <c r="U131" s="199"/>
      <c r="V131" s="201">
        <f>SUM(V132:V163)</f>
        <v>84.410747200000003</v>
      </c>
      <c r="W131" s="199"/>
      <c r="X131" s="202">
        <f>SUM(X132:X163)</f>
        <v>0</v>
      </c>
      <c r="Y131" s="12"/>
      <c r="Z131" s="12"/>
      <c r="AA131" s="12"/>
      <c r="AB131" s="12"/>
      <c r="AC131" s="12"/>
      <c r="AD131" s="12"/>
      <c r="AE131" s="12"/>
      <c r="AR131" s="203" t="s">
        <v>84</v>
      </c>
      <c r="AT131" s="204" t="s">
        <v>75</v>
      </c>
      <c r="AU131" s="204" t="s">
        <v>84</v>
      </c>
      <c r="AY131" s="203" t="s">
        <v>147</v>
      </c>
      <c r="BK131" s="205">
        <f>SUM(BK132:BK163)</f>
        <v>0</v>
      </c>
    </row>
    <row r="132" s="2" customFormat="1" ht="33" customHeight="1">
      <c r="A132" s="39"/>
      <c r="B132" s="40"/>
      <c r="C132" s="208" t="s">
        <v>222</v>
      </c>
      <c r="D132" s="208" t="s">
        <v>149</v>
      </c>
      <c r="E132" s="209" t="s">
        <v>644</v>
      </c>
      <c r="F132" s="210" t="s">
        <v>645</v>
      </c>
      <c r="G132" s="211" t="s">
        <v>173</v>
      </c>
      <c r="H132" s="212">
        <v>58</v>
      </c>
      <c r="I132" s="213"/>
      <c r="J132" s="213"/>
      <c r="K132" s="214">
        <f>ROUND(P132*H132,2)</f>
        <v>0</v>
      </c>
      <c r="L132" s="210" t="s">
        <v>153</v>
      </c>
      <c r="M132" s="45"/>
      <c r="N132" s="215" t="s">
        <v>20</v>
      </c>
      <c r="O132" s="216" t="s">
        <v>45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85"/>
      <c r="T132" s="218">
        <f>S132*H132</f>
        <v>0</v>
      </c>
      <c r="U132" s="218">
        <v>0.001</v>
      </c>
      <c r="V132" s="218">
        <f>U132*H132</f>
        <v>0.058000000000000003</v>
      </c>
      <c r="W132" s="218">
        <v>0</v>
      </c>
      <c r="X132" s="219">
        <f>W132*H132</f>
        <v>0</v>
      </c>
      <c r="Y132" s="39"/>
      <c r="Z132" s="39"/>
      <c r="AA132" s="39"/>
      <c r="AB132" s="39"/>
      <c r="AC132" s="39"/>
      <c r="AD132" s="39"/>
      <c r="AE132" s="39"/>
      <c r="AR132" s="220" t="s">
        <v>154</v>
      </c>
      <c r="AT132" s="220" t="s">
        <v>149</v>
      </c>
      <c r="AU132" s="220" t="s">
        <v>86</v>
      </c>
      <c r="AY132" s="18" t="s">
        <v>147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8" t="s">
        <v>84</v>
      </c>
      <c r="BK132" s="221">
        <f>ROUND(P132*H132,2)</f>
        <v>0</v>
      </c>
      <c r="BL132" s="18" t="s">
        <v>154</v>
      </c>
      <c r="BM132" s="220" t="s">
        <v>864</v>
      </c>
    </row>
    <row r="133" s="2" customFormat="1">
      <c r="A133" s="39"/>
      <c r="B133" s="40"/>
      <c r="C133" s="41"/>
      <c r="D133" s="222" t="s">
        <v>156</v>
      </c>
      <c r="E133" s="41"/>
      <c r="F133" s="223" t="s">
        <v>647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86</v>
      </c>
    </row>
    <row r="134" s="2" customFormat="1">
      <c r="A134" s="39"/>
      <c r="B134" s="40"/>
      <c r="C134" s="41"/>
      <c r="D134" s="227" t="s">
        <v>158</v>
      </c>
      <c r="E134" s="41"/>
      <c r="F134" s="228" t="s">
        <v>648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86</v>
      </c>
    </row>
    <row r="135" s="2" customFormat="1">
      <c r="A135" s="39"/>
      <c r="B135" s="40"/>
      <c r="C135" s="41"/>
      <c r="D135" s="222" t="s">
        <v>183</v>
      </c>
      <c r="E135" s="41"/>
      <c r="F135" s="251" t="s">
        <v>649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183</v>
      </c>
      <c r="AU135" s="18" t="s">
        <v>86</v>
      </c>
    </row>
    <row r="136" s="13" customFormat="1">
      <c r="A136" s="13"/>
      <c r="B136" s="229"/>
      <c r="C136" s="230"/>
      <c r="D136" s="222" t="s">
        <v>160</v>
      </c>
      <c r="E136" s="231" t="s">
        <v>20</v>
      </c>
      <c r="F136" s="232" t="s">
        <v>865</v>
      </c>
      <c r="G136" s="230"/>
      <c r="H136" s="233">
        <v>58</v>
      </c>
      <c r="I136" s="234"/>
      <c r="J136" s="234"/>
      <c r="K136" s="230"/>
      <c r="L136" s="230"/>
      <c r="M136" s="235"/>
      <c r="N136" s="236"/>
      <c r="O136" s="237"/>
      <c r="P136" s="237"/>
      <c r="Q136" s="237"/>
      <c r="R136" s="237"/>
      <c r="S136" s="237"/>
      <c r="T136" s="237"/>
      <c r="U136" s="237"/>
      <c r="V136" s="237"/>
      <c r="W136" s="237"/>
      <c r="X136" s="238"/>
      <c r="Y136" s="13"/>
      <c r="Z136" s="13"/>
      <c r="AA136" s="13"/>
      <c r="AB136" s="13"/>
      <c r="AC136" s="13"/>
      <c r="AD136" s="13"/>
      <c r="AE136" s="13"/>
      <c r="AT136" s="239" t="s">
        <v>160</v>
      </c>
      <c r="AU136" s="239" t="s">
        <v>86</v>
      </c>
      <c r="AV136" s="13" t="s">
        <v>86</v>
      </c>
      <c r="AW136" s="13" t="s">
        <v>5</v>
      </c>
      <c r="AX136" s="13" t="s">
        <v>84</v>
      </c>
      <c r="AY136" s="239" t="s">
        <v>147</v>
      </c>
    </row>
    <row r="137" s="2" customFormat="1" ht="24.15" customHeight="1">
      <c r="A137" s="39"/>
      <c r="B137" s="40"/>
      <c r="C137" s="256" t="s">
        <v>9</v>
      </c>
      <c r="D137" s="256" t="s">
        <v>829</v>
      </c>
      <c r="E137" s="257" t="s">
        <v>830</v>
      </c>
      <c r="F137" s="258" t="s">
        <v>831</v>
      </c>
      <c r="G137" s="259" t="s">
        <v>173</v>
      </c>
      <c r="H137" s="260">
        <v>60.899999999999999</v>
      </c>
      <c r="I137" s="261"/>
      <c r="J137" s="262"/>
      <c r="K137" s="263">
        <f>ROUND(P137*H137,2)</f>
        <v>0</v>
      </c>
      <c r="L137" s="258" t="s">
        <v>153</v>
      </c>
      <c r="M137" s="264"/>
      <c r="N137" s="265" t="s">
        <v>20</v>
      </c>
      <c r="O137" s="216" t="s">
        <v>45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85"/>
      <c r="T137" s="218">
        <f>S137*H137</f>
        <v>0</v>
      </c>
      <c r="U137" s="218">
        <v>0.0015</v>
      </c>
      <c r="V137" s="218">
        <f>U137*H137</f>
        <v>0.091350000000000001</v>
      </c>
      <c r="W137" s="218">
        <v>0</v>
      </c>
      <c r="X137" s="219">
        <f>W137*H137</f>
        <v>0</v>
      </c>
      <c r="Y137" s="39"/>
      <c r="Z137" s="39"/>
      <c r="AA137" s="39"/>
      <c r="AB137" s="39"/>
      <c r="AC137" s="39"/>
      <c r="AD137" s="39"/>
      <c r="AE137" s="39"/>
      <c r="AR137" s="220" t="s">
        <v>203</v>
      </c>
      <c r="AT137" s="220" t="s">
        <v>829</v>
      </c>
      <c r="AU137" s="220" t="s">
        <v>86</v>
      </c>
      <c r="AY137" s="18" t="s">
        <v>147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8" t="s">
        <v>84</v>
      </c>
      <c r="BK137" s="221">
        <f>ROUND(P137*H137,2)</f>
        <v>0</v>
      </c>
      <c r="BL137" s="18" t="s">
        <v>154</v>
      </c>
      <c r="BM137" s="220" t="s">
        <v>866</v>
      </c>
    </row>
    <row r="138" s="2" customFormat="1">
      <c r="A138" s="39"/>
      <c r="B138" s="40"/>
      <c r="C138" s="41"/>
      <c r="D138" s="222" t="s">
        <v>156</v>
      </c>
      <c r="E138" s="41"/>
      <c r="F138" s="223" t="s">
        <v>831</v>
      </c>
      <c r="G138" s="41"/>
      <c r="H138" s="41"/>
      <c r="I138" s="224"/>
      <c r="J138" s="224"/>
      <c r="K138" s="41"/>
      <c r="L138" s="41"/>
      <c r="M138" s="45"/>
      <c r="N138" s="225"/>
      <c r="O138" s="226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86</v>
      </c>
    </row>
    <row r="139" s="13" customFormat="1">
      <c r="A139" s="13"/>
      <c r="B139" s="229"/>
      <c r="C139" s="230"/>
      <c r="D139" s="222" t="s">
        <v>160</v>
      </c>
      <c r="E139" s="230"/>
      <c r="F139" s="232" t="s">
        <v>867</v>
      </c>
      <c r="G139" s="230"/>
      <c r="H139" s="233">
        <v>60.899999999999999</v>
      </c>
      <c r="I139" s="234"/>
      <c r="J139" s="234"/>
      <c r="K139" s="230"/>
      <c r="L139" s="230"/>
      <c r="M139" s="235"/>
      <c r="N139" s="236"/>
      <c r="O139" s="237"/>
      <c r="P139" s="237"/>
      <c r="Q139" s="237"/>
      <c r="R139" s="237"/>
      <c r="S139" s="237"/>
      <c r="T139" s="237"/>
      <c r="U139" s="237"/>
      <c r="V139" s="237"/>
      <c r="W139" s="237"/>
      <c r="X139" s="238"/>
      <c r="Y139" s="13"/>
      <c r="Z139" s="13"/>
      <c r="AA139" s="13"/>
      <c r="AB139" s="13"/>
      <c r="AC139" s="13"/>
      <c r="AD139" s="13"/>
      <c r="AE139" s="13"/>
      <c r="AT139" s="239" t="s">
        <v>160</v>
      </c>
      <c r="AU139" s="239" t="s">
        <v>86</v>
      </c>
      <c r="AV139" s="13" t="s">
        <v>86</v>
      </c>
      <c r="AW139" s="13" t="s">
        <v>4</v>
      </c>
      <c r="AX139" s="13" t="s">
        <v>84</v>
      </c>
      <c r="AY139" s="239" t="s">
        <v>147</v>
      </c>
    </row>
    <row r="140" s="2" customFormat="1" ht="24.15" customHeight="1">
      <c r="A140" s="39"/>
      <c r="B140" s="40"/>
      <c r="C140" s="208" t="s">
        <v>235</v>
      </c>
      <c r="D140" s="208" t="s">
        <v>149</v>
      </c>
      <c r="E140" s="209" t="s">
        <v>690</v>
      </c>
      <c r="F140" s="210" t="s">
        <v>517</v>
      </c>
      <c r="G140" s="211" t="s">
        <v>271</v>
      </c>
      <c r="H140" s="212">
        <v>6.4800000000000004</v>
      </c>
      <c r="I140" s="213"/>
      <c r="J140" s="213"/>
      <c r="K140" s="214">
        <f>ROUND(P140*H140,2)</f>
        <v>0</v>
      </c>
      <c r="L140" s="210" t="s">
        <v>153</v>
      </c>
      <c r="M140" s="45"/>
      <c r="N140" s="215" t="s">
        <v>20</v>
      </c>
      <c r="O140" s="216" t="s">
        <v>45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85"/>
      <c r="T140" s="218">
        <f>S140*H140</f>
        <v>0</v>
      </c>
      <c r="U140" s="218">
        <v>2.4327899999999998</v>
      </c>
      <c r="V140" s="218">
        <f>U140*H140</f>
        <v>15.7644792</v>
      </c>
      <c r="W140" s="218">
        <v>0</v>
      </c>
      <c r="X140" s="219">
        <f>W140*H140</f>
        <v>0</v>
      </c>
      <c r="Y140" s="39"/>
      <c r="Z140" s="39"/>
      <c r="AA140" s="39"/>
      <c r="AB140" s="39"/>
      <c r="AC140" s="39"/>
      <c r="AD140" s="39"/>
      <c r="AE140" s="39"/>
      <c r="AR140" s="220" t="s">
        <v>154</v>
      </c>
      <c r="AT140" s="220" t="s">
        <v>149</v>
      </c>
      <c r="AU140" s="220" t="s">
        <v>86</v>
      </c>
      <c r="AY140" s="18" t="s">
        <v>147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8" t="s">
        <v>84</v>
      </c>
      <c r="BK140" s="221">
        <f>ROUND(P140*H140,2)</f>
        <v>0</v>
      </c>
      <c r="BL140" s="18" t="s">
        <v>154</v>
      </c>
      <c r="BM140" s="220" t="s">
        <v>868</v>
      </c>
    </row>
    <row r="141" s="2" customFormat="1">
      <c r="A141" s="39"/>
      <c r="B141" s="40"/>
      <c r="C141" s="41"/>
      <c r="D141" s="222" t="s">
        <v>156</v>
      </c>
      <c r="E141" s="41"/>
      <c r="F141" s="223" t="s">
        <v>519</v>
      </c>
      <c r="G141" s="41"/>
      <c r="H141" s="41"/>
      <c r="I141" s="224"/>
      <c r="J141" s="224"/>
      <c r="K141" s="41"/>
      <c r="L141" s="41"/>
      <c r="M141" s="45"/>
      <c r="N141" s="225"/>
      <c r="O141" s="226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86</v>
      </c>
    </row>
    <row r="142" s="2" customFormat="1">
      <c r="A142" s="39"/>
      <c r="B142" s="40"/>
      <c r="C142" s="41"/>
      <c r="D142" s="227" t="s">
        <v>158</v>
      </c>
      <c r="E142" s="41"/>
      <c r="F142" s="228" t="s">
        <v>692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86</v>
      </c>
    </row>
    <row r="143" s="13" customFormat="1">
      <c r="A143" s="13"/>
      <c r="B143" s="229"/>
      <c r="C143" s="230"/>
      <c r="D143" s="222" t="s">
        <v>160</v>
      </c>
      <c r="E143" s="231" t="s">
        <v>20</v>
      </c>
      <c r="F143" s="232" t="s">
        <v>778</v>
      </c>
      <c r="G143" s="230"/>
      <c r="H143" s="233">
        <v>6.4800000000000004</v>
      </c>
      <c r="I143" s="234"/>
      <c r="J143" s="234"/>
      <c r="K143" s="230"/>
      <c r="L143" s="230"/>
      <c r="M143" s="235"/>
      <c r="N143" s="236"/>
      <c r="O143" s="237"/>
      <c r="P143" s="237"/>
      <c r="Q143" s="237"/>
      <c r="R143" s="237"/>
      <c r="S143" s="237"/>
      <c r="T143" s="237"/>
      <c r="U143" s="237"/>
      <c r="V143" s="237"/>
      <c r="W143" s="237"/>
      <c r="X143" s="238"/>
      <c r="Y143" s="13"/>
      <c r="Z143" s="13"/>
      <c r="AA143" s="13"/>
      <c r="AB143" s="13"/>
      <c r="AC143" s="13"/>
      <c r="AD143" s="13"/>
      <c r="AE143" s="13"/>
      <c r="AT143" s="239" t="s">
        <v>160</v>
      </c>
      <c r="AU143" s="239" t="s">
        <v>86</v>
      </c>
      <c r="AV143" s="13" t="s">
        <v>86</v>
      </c>
      <c r="AW143" s="13" t="s">
        <v>5</v>
      </c>
      <c r="AX143" s="13" t="s">
        <v>84</v>
      </c>
      <c r="AY143" s="239" t="s">
        <v>147</v>
      </c>
    </row>
    <row r="144" s="2" customFormat="1" ht="24.15" customHeight="1">
      <c r="A144" s="39"/>
      <c r="B144" s="40"/>
      <c r="C144" s="208" t="s">
        <v>242</v>
      </c>
      <c r="D144" s="208" t="s">
        <v>149</v>
      </c>
      <c r="E144" s="209" t="s">
        <v>653</v>
      </c>
      <c r="F144" s="210" t="s">
        <v>654</v>
      </c>
      <c r="G144" s="211" t="s">
        <v>271</v>
      </c>
      <c r="H144" s="212">
        <v>21.600000000000001</v>
      </c>
      <c r="I144" s="213"/>
      <c r="J144" s="213"/>
      <c r="K144" s="214">
        <f>ROUND(P144*H144,2)</f>
        <v>0</v>
      </c>
      <c r="L144" s="210" t="s">
        <v>153</v>
      </c>
      <c r="M144" s="45"/>
      <c r="N144" s="215" t="s">
        <v>20</v>
      </c>
      <c r="O144" s="216" t="s">
        <v>45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85"/>
      <c r="T144" s="218">
        <f>S144*H144</f>
        <v>0</v>
      </c>
      <c r="U144" s="218">
        <v>2.13408</v>
      </c>
      <c r="V144" s="218">
        <f>U144*H144</f>
        <v>46.096128</v>
      </c>
      <c r="W144" s="218">
        <v>0</v>
      </c>
      <c r="X144" s="219">
        <f>W144*H144</f>
        <v>0</v>
      </c>
      <c r="Y144" s="39"/>
      <c r="Z144" s="39"/>
      <c r="AA144" s="39"/>
      <c r="AB144" s="39"/>
      <c r="AC144" s="39"/>
      <c r="AD144" s="39"/>
      <c r="AE144" s="39"/>
      <c r="AR144" s="220" t="s">
        <v>154</v>
      </c>
      <c r="AT144" s="220" t="s">
        <v>149</v>
      </c>
      <c r="AU144" s="220" t="s">
        <v>86</v>
      </c>
      <c r="AY144" s="18" t="s">
        <v>147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8" t="s">
        <v>84</v>
      </c>
      <c r="BK144" s="221">
        <f>ROUND(P144*H144,2)</f>
        <v>0</v>
      </c>
      <c r="BL144" s="18" t="s">
        <v>154</v>
      </c>
      <c r="BM144" s="220" t="s">
        <v>869</v>
      </c>
    </row>
    <row r="145" s="2" customFormat="1">
      <c r="A145" s="39"/>
      <c r="B145" s="40"/>
      <c r="C145" s="41"/>
      <c r="D145" s="222" t="s">
        <v>156</v>
      </c>
      <c r="E145" s="41"/>
      <c r="F145" s="223" t="s">
        <v>656</v>
      </c>
      <c r="G145" s="41"/>
      <c r="H145" s="41"/>
      <c r="I145" s="224"/>
      <c r="J145" s="224"/>
      <c r="K145" s="41"/>
      <c r="L145" s="41"/>
      <c r="M145" s="45"/>
      <c r="N145" s="225"/>
      <c r="O145" s="226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86</v>
      </c>
    </row>
    <row r="146" s="2" customFormat="1">
      <c r="A146" s="39"/>
      <c r="B146" s="40"/>
      <c r="C146" s="41"/>
      <c r="D146" s="227" t="s">
        <v>158</v>
      </c>
      <c r="E146" s="41"/>
      <c r="F146" s="228" t="s">
        <v>657</v>
      </c>
      <c r="G146" s="41"/>
      <c r="H146" s="41"/>
      <c r="I146" s="224"/>
      <c r="J146" s="224"/>
      <c r="K146" s="41"/>
      <c r="L146" s="41"/>
      <c r="M146" s="45"/>
      <c r="N146" s="225"/>
      <c r="O146" s="226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86</v>
      </c>
    </row>
    <row r="147" s="13" customFormat="1">
      <c r="A147" s="13"/>
      <c r="B147" s="229"/>
      <c r="C147" s="230"/>
      <c r="D147" s="222" t="s">
        <v>160</v>
      </c>
      <c r="E147" s="231" t="s">
        <v>20</v>
      </c>
      <c r="F147" s="232" t="s">
        <v>780</v>
      </c>
      <c r="G147" s="230"/>
      <c r="H147" s="233">
        <v>21.600000000000001</v>
      </c>
      <c r="I147" s="234"/>
      <c r="J147" s="234"/>
      <c r="K147" s="230"/>
      <c r="L147" s="230"/>
      <c r="M147" s="235"/>
      <c r="N147" s="236"/>
      <c r="O147" s="237"/>
      <c r="P147" s="237"/>
      <c r="Q147" s="237"/>
      <c r="R147" s="237"/>
      <c r="S147" s="237"/>
      <c r="T147" s="237"/>
      <c r="U147" s="237"/>
      <c r="V147" s="237"/>
      <c r="W147" s="237"/>
      <c r="X147" s="238"/>
      <c r="Y147" s="13"/>
      <c r="Z147" s="13"/>
      <c r="AA147" s="13"/>
      <c r="AB147" s="13"/>
      <c r="AC147" s="13"/>
      <c r="AD147" s="13"/>
      <c r="AE147" s="13"/>
      <c r="AT147" s="239" t="s">
        <v>160</v>
      </c>
      <c r="AU147" s="239" t="s">
        <v>86</v>
      </c>
      <c r="AV147" s="13" t="s">
        <v>86</v>
      </c>
      <c r="AW147" s="13" t="s">
        <v>5</v>
      </c>
      <c r="AX147" s="13" t="s">
        <v>84</v>
      </c>
      <c r="AY147" s="239" t="s">
        <v>147</v>
      </c>
    </row>
    <row r="148" s="2" customFormat="1" ht="24.15" customHeight="1">
      <c r="A148" s="39"/>
      <c r="B148" s="40"/>
      <c r="C148" s="208" t="s">
        <v>249</v>
      </c>
      <c r="D148" s="208" t="s">
        <v>149</v>
      </c>
      <c r="E148" s="209" t="s">
        <v>659</v>
      </c>
      <c r="F148" s="210" t="s">
        <v>660</v>
      </c>
      <c r="G148" s="211" t="s">
        <v>173</v>
      </c>
      <c r="H148" s="212">
        <v>18</v>
      </c>
      <c r="I148" s="213"/>
      <c r="J148" s="213"/>
      <c r="K148" s="214">
        <f>ROUND(P148*H148,2)</f>
        <v>0</v>
      </c>
      <c r="L148" s="210" t="s">
        <v>153</v>
      </c>
      <c r="M148" s="45"/>
      <c r="N148" s="215" t="s">
        <v>20</v>
      </c>
      <c r="O148" s="216" t="s">
        <v>45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85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9">
        <f>W148*H148</f>
        <v>0</v>
      </c>
      <c r="Y148" s="39"/>
      <c r="Z148" s="39"/>
      <c r="AA148" s="39"/>
      <c r="AB148" s="39"/>
      <c r="AC148" s="39"/>
      <c r="AD148" s="39"/>
      <c r="AE148" s="39"/>
      <c r="AR148" s="220" t="s">
        <v>154</v>
      </c>
      <c r="AT148" s="220" t="s">
        <v>149</v>
      </c>
      <c r="AU148" s="220" t="s">
        <v>86</v>
      </c>
      <c r="AY148" s="18" t="s">
        <v>147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8" t="s">
        <v>84</v>
      </c>
      <c r="BK148" s="221">
        <f>ROUND(P148*H148,2)</f>
        <v>0</v>
      </c>
      <c r="BL148" s="18" t="s">
        <v>154</v>
      </c>
      <c r="BM148" s="220" t="s">
        <v>870</v>
      </c>
    </row>
    <row r="149" s="2" customFormat="1">
      <c r="A149" s="39"/>
      <c r="B149" s="40"/>
      <c r="C149" s="41"/>
      <c r="D149" s="222" t="s">
        <v>156</v>
      </c>
      <c r="E149" s="41"/>
      <c r="F149" s="223" t="s">
        <v>662</v>
      </c>
      <c r="G149" s="41"/>
      <c r="H149" s="41"/>
      <c r="I149" s="224"/>
      <c r="J149" s="224"/>
      <c r="K149" s="41"/>
      <c r="L149" s="41"/>
      <c r="M149" s="4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86</v>
      </c>
    </row>
    <row r="150" s="2" customFormat="1">
      <c r="A150" s="39"/>
      <c r="B150" s="40"/>
      <c r="C150" s="41"/>
      <c r="D150" s="227" t="s">
        <v>158</v>
      </c>
      <c r="E150" s="41"/>
      <c r="F150" s="228" t="s">
        <v>663</v>
      </c>
      <c r="G150" s="41"/>
      <c r="H150" s="41"/>
      <c r="I150" s="224"/>
      <c r="J150" s="224"/>
      <c r="K150" s="41"/>
      <c r="L150" s="41"/>
      <c r="M150" s="45"/>
      <c r="N150" s="225"/>
      <c r="O150" s="226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86</v>
      </c>
    </row>
    <row r="151" s="13" customFormat="1">
      <c r="A151" s="13"/>
      <c r="B151" s="229"/>
      <c r="C151" s="230"/>
      <c r="D151" s="222" t="s">
        <v>160</v>
      </c>
      <c r="E151" s="231" t="s">
        <v>20</v>
      </c>
      <c r="F151" s="232" t="s">
        <v>782</v>
      </c>
      <c r="G151" s="230"/>
      <c r="H151" s="233">
        <v>18</v>
      </c>
      <c r="I151" s="234"/>
      <c r="J151" s="234"/>
      <c r="K151" s="230"/>
      <c r="L151" s="230"/>
      <c r="M151" s="235"/>
      <c r="N151" s="236"/>
      <c r="O151" s="237"/>
      <c r="P151" s="237"/>
      <c r="Q151" s="237"/>
      <c r="R151" s="237"/>
      <c r="S151" s="237"/>
      <c r="T151" s="237"/>
      <c r="U151" s="237"/>
      <c r="V151" s="237"/>
      <c r="W151" s="237"/>
      <c r="X151" s="238"/>
      <c r="Y151" s="13"/>
      <c r="Z151" s="13"/>
      <c r="AA151" s="13"/>
      <c r="AB151" s="13"/>
      <c r="AC151" s="13"/>
      <c r="AD151" s="13"/>
      <c r="AE151" s="13"/>
      <c r="AT151" s="239" t="s">
        <v>160</v>
      </c>
      <c r="AU151" s="239" t="s">
        <v>86</v>
      </c>
      <c r="AV151" s="13" t="s">
        <v>86</v>
      </c>
      <c r="AW151" s="13" t="s">
        <v>5</v>
      </c>
      <c r="AX151" s="13" t="s">
        <v>84</v>
      </c>
      <c r="AY151" s="239" t="s">
        <v>147</v>
      </c>
    </row>
    <row r="152" s="2" customFormat="1" ht="24.15" customHeight="1">
      <c r="A152" s="39"/>
      <c r="B152" s="40"/>
      <c r="C152" s="208" t="s">
        <v>256</v>
      </c>
      <c r="D152" s="208" t="s">
        <v>149</v>
      </c>
      <c r="E152" s="209" t="s">
        <v>783</v>
      </c>
      <c r="F152" s="210" t="s">
        <v>784</v>
      </c>
      <c r="G152" s="211" t="s">
        <v>271</v>
      </c>
      <c r="H152" s="212">
        <v>10</v>
      </c>
      <c r="I152" s="213"/>
      <c r="J152" s="213"/>
      <c r="K152" s="214">
        <f>ROUND(P152*H152,2)</f>
        <v>0</v>
      </c>
      <c r="L152" s="210" t="s">
        <v>153</v>
      </c>
      <c r="M152" s="45"/>
      <c r="N152" s="215" t="s">
        <v>20</v>
      </c>
      <c r="O152" s="216" t="s">
        <v>45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85"/>
      <c r="T152" s="218">
        <f>S152*H152</f>
        <v>0</v>
      </c>
      <c r="U152" s="218">
        <v>1.9967999999999999</v>
      </c>
      <c r="V152" s="218">
        <f>U152*H152</f>
        <v>19.968</v>
      </c>
      <c r="W152" s="218">
        <v>0</v>
      </c>
      <c r="X152" s="219">
        <f>W152*H152</f>
        <v>0</v>
      </c>
      <c r="Y152" s="39"/>
      <c r="Z152" s="39"/>
      <c r="AA152" s="39"/>
      <c r="AB152" s="39"/>
      <c r="AC152" s="39"/>
      <c r="AD152" s="39"/>
      <c r="AE152" s="39"/>
      <c r="AR152" s="220" t="s">
        <v>154</v>
      </c>
      <c r="AT152" s="220" t="s">
        <v>149</v>
      </c>
      <c r="AU152" s="220" t="s">
        <v>86</v>
      </c>
      <c r="AY152" s="18" t="s">
        <v>147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8" t="s">
        <v>84</v>
      </c>
      <c r="BK152" s="221">
        <f>ROUND(P152*H152,2)</f>
        <v>0</v>
      </c>
      <c r="BL152" s="18" t="s">
        <v>154</v>
      </c>
      <c r="BM152" s="220" t="s">
        <v>871</v>
      </c>
    </row>
    <row r="153" s="2" customFormat="1">
      <c r="A153" s="39"/>
      <c r="B153" s="40"/>
      <c r="C153" s="41"/>
      <c r="D153" s="222" t="s">
        <v>156</v>
      </c>
      <c r="E153" s="41"/>
      <c r="F153" s="223" t="s">
        <v>786</v>
      </c>
      <c r="G153" s="41"/>
      <c r="H153" s="41"/>
      <c r="I153" s="224"/>
      <c r="J153" s="224"/>
      <c r="K153" s="41"/>
      <c r="L153" s="41"/>
      <c r="M153" s="45"/>
      <c r="N153" s="225"/>
      <c r="O153" s="226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86</v>
      </c>
    </row>
    <row r="154" s="2" customFormat="1">
      <c r="A154" s="39"/>
      <c r="B154" s="40"/>
      <c r="C154" s="41"/>
      <c r="D154" s="227" t="s">
        <v>158</v>
      </c>
      <c r="E154" s="41"/>
      <c r="F154" s="228" t="s">
        <v>787</v>
      </c>
      <c r="G154" s="41"/>
      <c r="H154" s="41"/>
      <c r="I154" s="224"/>
      <c r="J154" s="224"/>
      <c r="K154" s="41"/>
      <c r="L154" s="41"/>
      <c r="M154" s="45"/>
      <c r="N154" s="225"/>
      <c r="O154" s="226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86</v>
      </c>
    </row>
    <row r="155" s="2" customFormat="1">
      <c r="A155" s="39"/>
      <c r="B155" s="40"/>
      <c r="C155" s="41"/>
      <c r="D155" s="222" t="s">
        <v>183</v>
      </c>
      <c r="E155" s="41"/>
      <c r="F155" s="251" t="s">
        <v>788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183</v>
      </c>
      <c r="AU155" s="18" t="s">
        <v>86</v>
      </c>
    </row>
    <row r="156" s="13" customFormat="1">
      <c r="A156" s="13"/>
      <c r="B156" s="229"/>
      <c r="C156" s="230"/>
      <c r="D156" s="222" t="s">
        <v>160</v>
      </c>
      <c r="E156" s="231" t="s">
        <v>20</v>
      </c>
      <c r="F156" s="232" t="s">
        <v>789</v>
      </c>
      <c r="G156" s="230"/>
      <c r="H156" s="233">
        <v>10</v>
      </c>
      <c r="I156" s="234"/>
      <c r="J156" s="234"/>
      <c r="K156" s="230"/>
      <c r="L156" s="230"/>
      <c r="M156" s="235"/>
      <c r="N156" s="236"/>
      <c r="O156" s="237"/>
      <c r="P156" s="237"/>
      <c r="Q156" s="237"/>
      <c r="R156" s="237"/>
      <c r="S156" s="237"/>
      <c r="T156" s="237"/>
      <c r="U156" s="237"/>
      <c r="V156" s="237"/>
      <c r="W156" s="237"/>
      <c r="X156" s="238"/>
      <c r="Y156" s="13"/>
      <c r="Z156" s="13"/>
      <c r="AA156" s="13"/>
      <c r="AB156" s="13"/>
      <c r="AC156" s="13"/>
      <c r="AD156" s="13"/>
      <c r="AE156" s="13"/>
      <c r="AT156" s="239" t="s">
        <v>160</v>
      </c>
      <c r="AU156" s="239" t="s">
        <v>86</v>
      </c>
      <c r="AV156" s="13" t="s">
        <v>86</v>
      </c>
      <c r="AW156" s="13" t="s">
        <v>5</v>
      </c>
      <c r="AX156" s="13" t="s">
        <v>84</v>
      </c>
      <c r="AY156" s="239" t="s">
        <v>147</v>
      </c>
    </row>
    <row r="157" s="2" customFormat="1" ht="24.15" customHeight="1">
      <c r="A157" s="39"/>
      <c r="B157" s="40"/>
      <c r="C157" s="208" t="s">
        <v>262</v>
      </c>
      <c r="D157" s="208" t="s">
        <v>149</v>
      </c>
      <c r="E157" s="209" t="s">
        <v>790</v>
      </c>
      <c r="F157" s="210" t="s">
        <v>791</v>
      </c>
      <c r="G157" s="211" t="s">
        <v>173</v>
      </c>
      <c r="H157" s="212">
        <v>10</v>
      </c>
      <c r="I157" s="213"/>
      <c r="J157" s="213"/>
      <c r="K157" s="214">
        <f>ROUND(P157*H157,2)</f>
        <v>0</v>
      </c>
      <c r="L157" s="210" t="s">
        <v>153</v>
      </c>
      <c r="M157" s="45"/>
      <c r="N157" s="215" t="s">
        <v>20</v>
      </c>
      <c r="O157" s="216" t="s">
        <v>45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85"/>
      <c r="T157" s="218">
        <f>S157*H157</f>
        <v>0</v>
      </c>
      <c r="U157" s="218">
        <v>0</v>
      </c>
      <c r="V157" s="218">
        <f>U157*H157</f>
        <v>0</v>
      </c>
      <c r="W157" s="218">
        <v>0</v>
      </c>
      <c r="X157" s="219">
        <f>W157*H157</f>
        <v>0</v>
      </c>
      <c r="Y157" s="39"/>
      <c r="Z157" s="39"/>
      <c r="AA157" s="39"/>
      <c r="AB157" s="39"/>
      <c r="AC157" s="39"/>
      <c r="AD157" s="39"/>
      <c r="AE157" s="39"/>
      <c r="AR157" s="220" t="s">
        <v>154</v>
      </c>
      <c r="AT157" s="220" t="s">
        <v>149</v>
      </c>
      <c r="AU157" s="220" t="s">
        <v>86</v>
      </c>
      <c r="AY157" s="18" t="s">
        <v>147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8" t="s">
        <v>84</v>
      </c>
      <c r="BK157" s="221">
        <f>ROUND(P157*H157,2)</f>
        <v>0</v>
      </c>
      <c r="BL157" s="18" t="s">
        <v>154</v>
      </c>
      <c r="BM157" s="220" t="s">
        <v>872</v>
      </c>
    </row>
    <row r="158" s="2" customFormat="1">
      <c r="A158" s="39"/>
      <c r="B158" s="40"/>
      <c r="C158" s="41"/>
      <c r="D158" s="222" t="s">
        <v>156</v>
      </c>
      <c r="E158" s="41"/>
      <c r="F158" s="223" t="s">
        <v>793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86</v>
      </c>
    </row>
    <row r="159" s="2" customFormat="1">
      <c r="A159" s="39"/>
      <c r="B159" s="40"/>
      <c r="C159" s="41"/>
      <c r="D159" s="227" t="s">
        <v>158</v>
      </c>
      <c r="E159" s="41"/>
      <c r="F159" s="228" t="s">
        <v>794</v>
      </c>
      <c r="G159" s="41"/>
      <c r="H159" s="41"/>
      <c r="I159" s="224"/>
      <c r="J159" s="224"/>
      <c r="K159" s="41"/>
      <c r="L159" s="41"/>
      <c r="M159" s="4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158</v>
      </c>
      <c r="AU159" s="18" t="s">
        <v>86</v>
      </c>
    </row>
    <row r="160" s="2" customFormat="1" ht="24.15" customHeight="1">
      <c r="A160" s="39"/>
      <c r="B160" s="40"/>
      <c r="C160" s="208" t="s">
        <v>268</v>
      </c>
      <c r="D160" s="208" t="s">
        <v>149</v>
      </c>
      <c r="E160" s="209" t="s">
        <v>795</v>
      </c>
      <c r="F160" s="210" t="s">
        <v>796</v>
      </c>
      <c r="G160" s="211" t="s">
        <v>271</v>
      </c>
      <c r="H160" s="212">
        <v>1</v>
      </c>
      <c r="I160" s="213"/>
      <c r="J160" s="213"/>
      <c r="K160" s="214">
        <f>ROUND(P160*H160,2)</f>
        <v>0</v>
      </c>
      <c r="L160" s="210" t="s">
        <v>153</v>
      </c>
      <c r="M160" s="45"/>
      <c r="N160" s="215" t="s">
        <v>20</v>
      </c>
      <c r="O160" s="216" t="s">
        <v>45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85"/>
      <c r="T160" s="218">
        <f>S160*H160</f>
        <v>0</v>
      </c>
      <c r="U160" s="218">
        <v>2.4327899999999998</v>
      </c>
      <c r="V160" s="218">
        <f>U160*H160</f>
        <v>2.4327899999999998</v>
      </c>
      <c r="W160" s="218">
        <v>0</v>
      </c>
      <c r="X160" s="219">
        <f>W160*H160</f>
        <v>0</v>
      </c>
      <c r="Y160" s="39"/>
      <c r="Z160" s="39"/>
      <c r="AA160" s="39"/>
      <c r="AB160" s="39"/>
      <c r="AC160" s="39"/>
      <c r="AD160" s="39"/>
      <c r="AE160" s="39"/>
      <c r="AR160" s="220" t="s">
        <v>154</v>
      </c>
      <c r="AT160" s="220" t="s">
        <v>149</v>
      </c>
      <c r="AU160" s="220" t="s">
        <v>86</v>
      </c>
      <c r="AY160" s="18" t="s">
        <v>147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8" t="s">
        <v>84</v>
      </c>
      <c r="BK160" s="221">
        <f>ROUND(P160*H160,2)</f>
        <v>0</v>
      </c>
      <c r="BL160" s="18" t="s">
        <v>154</v>
      </c>
      <c r="BM160" s="220" t="s">
        <v>873</v>
      </c>
    </row>
    <row r="161" s="2" customFormat="1">
      <c r="A161" s="39"/>
      <c r="B161" s="40"/>
      <c r="C161" s="41"/>
      <c r="D161" s="222" t="s">
        <v>156</v>
      </c>
      <c r="E161" s="41"/>
      <c r="F161" s="223" t="s">
        <v>798</v>
      </c>
      <c r="G161" s="41"/>
      <c r="H161" s="41"/>
      <c r="I161" s="224"/>
      <c r="J161" s="224"/>
      <c r="K161" s="41"/>
      <c r="L161" s="41"/>
      <c r="M161" s="4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86</v>
      </c>
    </row>
    <row r="162" s="2" customFormat="1">
      <c r="A162" s="39"/>
      <c r="B162" s="40"/>
      <c r="C162" s="41"/>
      <c r="D162" s="227" t="s">
        <v>158</v>
      </c>
      <c r="E162" s="41"/>
      <c r="F162" s="228" t="s">
        <v>799</v>
      </c>
      <c r="G162" s="41"/>
      <c r="H162" s="41"/>
      <c r="I162" s="224"/>
      <c r="J162" s="224"/>
      <c r="K162" s="41"/>
      <c r="L162" s="41"/>
      <c r="M162" s="45"/>
      <c r="N162" s="225"/>
      <c r="O162" s="226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86</v>
      </c>
    </row>
    <row r="163" s="13" customFormat="1">
      <c r="A163" s="13"/>
      <c r="B163" s="229"/>
      <c r="C163" s="230"/>
      <c r="D163" s="222" t="s">
        <v>160</v>
      </c>
      <c r="E163" s="231" t="s">
        <v>20</v>
      </c>
      <c r="F163" s="232" t="s">
        <v>800</v>
      </c>
      <c r="G163" s="230"/>
      <c r="H163" s="233">
        <v>1</v>
      </c>
      <c r="I163" s="234"/>
      <c r="J163" s="234"/>
      <c r="K163" s="230"/>
      <c r="L163" s="230"/>
      <c r="M163" s="235"/>
      <c r="N163" s="236"/>
      <c r="O163" s="237"/>
      <c r="P163" s="237"/>
      <c r="Q163" s="237"/>
      <c r="R163" s="237"/>
      <c r="S163" s="237"/>
      <c r="T163" s="237"/>
      <c r="U163" s="237"/>
      <c r="V163" s="237"/>
      <c r="W163" s="237"/>
      <c r="X163" s="238"/>
      <c r="Y163" s="13"/>
      <c r="Z163" s="13"/>
      <c r="AA163" s="13"/>
      <c r="AB163" s="13"/>
      <c r="AC163" s="13"/>
      <c r="AD163" s="13"/>
      <c r="AE163" s="13"/>
      <c r="AT163" s="239" t="s">
        <v>160</v>
      </c>
      <c r="AU163" s="239" t="s">
        <v>86</v>
      </c>
      <c r="AV163" s="13" t="s">
        <v>86</v>
      </c>
      <c r="AW163" s="13" t="s">
        <v>5</v>
      </c>
      <c r="AX163" s="13" t="s">
        <v>84</v>
      </c>
      <c r="AY163" s="239" t="s">
        <v>147</v>
      </c>
    </row>
    <row r="164" s="12" customFormat="1" ht="22.8" customHeight="1">
      <c r="A164" s="12"/>
      <c r="B164" s="191"/>
      <c r="C164" s="192"/>
      <c r="D164" s="193" t="s">
        <v>75</v>
      </c>
      <c r="E164" s="206" t="s">
        <v>191</v>
      </c>
      <c r="F164" s="206" t="s">
        <v>557</v>
      </c>
      <c r="G164" s="192"/>
      <c r="H164" s="192"/>
      <c r="I164" s="195"/>
      <c r="J164" s="195"/>
      <c r="K164" s="207">
        <f>BK164</f>
        <v>0</v>
      </c>
      <c r="L164" s="192"/>
      <c r="M164" s="197"/>
      <c r="N164" s="198"/>
      <c r="O164" s="199"/>
      <c r="P164" s="199"/>
      <c r="Q164" s="200">
        <f>SUM(Q165:Q177)</f>
        <v>0</v>
      </c>
      <c r="R164" s="200">
        <f>SUM(R165:R177)</f>
        <v>0</v>
      </c>
      <c r="S164" s="199"/>
      <c r="T164" s="201">
        <f>SUM(T165:T177)</f>
        <v>0</v>
      </c>
      <c r="U164" s="199"/>
      <c r="V164" s="201">
        <f>SUM(V165:V177)</f>
        <v>1.7354201760000001</v>
      </c>
      <c r="W164" s="199"/>
      <c r="X164" s="202">
        <f>SUM(X165:X177)</f>
        <v>0</v>
      </c>
      <c r="Y164" s="12"/>
      <c r="Z164" s="12"/>
      <c r="AA164" s="12"/>
      <c r="AB164" s="12"/>
      <c r="AC164" s="12"/>
      <c r="AD164" s="12"/>
      <c r="AE164" s="12"/>
      <c r="AR164" s="203" t="s">
        <v>84</v>
      </c>
      <c r="AT164" s="204" t="s">
        <v>75</v>
      </c>
      <c r="AU164" s="204" t="s">
        <v>84</v>
      </c>
      <c r="AY164" s="203" t="s">
        <v>147</v>
      </c>
      <c r="BK164" s="205">
        <f>SUM(BK165:BK177)</f>
        <v>0</v>
      </c>
    </row>
    <row r="165" s="2" customFormat="1" ht="24.15" customHeight="1">
      <c r="A165" s="39"/>
      <c r="B165" s="40"/>
      <c r="C165" s="208" t="s">
        <v>277</v>
      </c>
      <c r="D165" s="208" t="s">
        <v>149</v>
      </c>
      <c r="E165" s="209" t="s">
        <v>568</v>
      </c>
      <c r="F165" s="210" t="s">
        <v>569</v>
      </c>
      <c r="G165" s="211" t="s">
        <v>173</v>
      </c>
      <c r="H165" s="212">
        <v>18.960000000000001</v>
      </c>
      <c r="I165" s="213"/>
      <c r="J165" s="213"/>
      <c r="K165" s="214">
        <f>ROUND(P165*H165,2)</f>
        <v>0</v>
      </c>
      <c r="L165" s="210" t="s">
        <v>153</v>
      </c>
      <c r="M165" s="45"/>
      <c r="N165" s="215" t="s">
        <v>20</v>
      </c>
      <c r="O165" s="216" t="s">
        <v>45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85"/>
      <c r="T165" s="218">
        <f>S165*H165</f>
        <v>0</v>
      </c>
      <c r="U165" s="218">
        <v>0.091530600000000004</v>
      </c>
      <c r="V165" s="218">
        <f>U165*H165</f>
        <v>1.7354201760000001</v>
      </c>
      <c r="W165" s="218">
        <v>0</v>
      </c>
      <c r="X165" s="219">
        <f>W165*H165</f>
        <v>0</v>
      </c>
      <c r="Y165" s="39"/>
      <c r="Z165" s="39"/>
      <c r="AA165" s="39"/>
      <c r="AB165" s="39"/>
      <c r="AC165" s="39"/>
      <c r="AD165" s="39"/>
      <c r="AE165" s="39"/>
      <c r="AR165" s="220" t="s">
        <v>154</v>
      </c>
      <c r="AT165" s="220" t="s">
        <v>149</v>
      </c>
      <c r="AU165" s="220" t="s">
        <v>86</v>
      </c>
      <c r="AY165" s="18" t="s">
        <v>147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8" t="s">
        <v>84</v>
      </c>
      <c r="BK165" s="221">
        <f>ROUND(P165*H165,2)</f>
        <v>0</v>
      </c>
      <c r="BL165" s="18" t="s">
        <v>154</v>
      </c>
      <c r="BM165" s="220" t="s">
        <v>874</v>
      </c>
    </row>
    <row r="166" s="2" customFormat="1">
      <c r="A166" s="39"/>
      <c r="B166" s="40"/>
      <c r="C166" s="41"/>
      <c r="D166" s="222" t="s">
        <v>156</v>
      </c>
      <c r="E166" s="41"/>
      <c r="F166" s="223" t="s">
        <v>571</v>
      </c>
      <c r="G166" s="41"/>
      <c r="H166" s="41"/>
      <c r="I166" s="224"/>
      <c r="J166" s="224"/>
      <c r="K166" s="41"/>
      <c r="L166" s="41"/>
      <c r="M166" s="45"/>
      <c r="N166" s="225"/>
      <c r="O166" s="226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156</v>
      </c>
      <c r="AU166" s="18" t="s">
        <v>86</v>
      </c>
    </row>
    <row r="167" s="2" customFormat="1">
      <c r="A167" s="39"/>
      <c r="B167" s="40"/>
      <c r="C167" s="41"/>
      <c r="D167" s="227" t="s">
        <v>158</v>
      </c>
      <c r="E167" s="41"/>
      <c r="F167" s="228" t="s">
        <v>572</v>
      </c>
      <c r="G167" s="41"/>
      <c r="H167" s="41"/>
      <c r="I167" s="224"/>
      <c r="J167" s="224"/>
      <c r="K167" s="41"/>
      <c r="L167" s="41"/>
      <c r="M167" s="45"/>
      <c r="N167" s="225"/>
      <c r="O167" s="226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158</v>
      </c>
      <c r="AU167" s="18" t="s">
        <v>86</v>
      </c>
    </row>
    <row r="168" s="2" customFormat="1">
      <c r="A168" s="39"/>
      <c r="B168" s="40"/>
      <c r="C168" s="41"/>
      <c r="D168" s="222" t="s">
        <v>183</v>
      </c>
      <c r="E168" s="41"/>
      <c r="F168" s="251" t="s">
        <v>802</v>
      </c>
      <c r="G168" s="41"/>
      <c r="H168" s="41"/>
      <c r="I168" s="224"/>
      <c r="J168" s="224"/>
      <c r="K168" s="41"/>
      <c r="L168" s="41"/>
      <c r="M168" s="45"/>
      <c r="N168" s="225"/>
      <c r="O168" s="226"/>
      <c r="P168" s="85"/>
      <c r="Q168" s="85"/>
      <c r="R168" s="85"/>
      <c r="S168" s="85"/>
      <c r="T168" s="85"/>
      <c r="U168" s="85"/>
      <c r="V168" s="85"/>
      <c r="W168" s="85"/>
      <c r="X168" s="86"/>
      <c r="Y168" s="39"/>
      <c r="Z168" s="39"/>
      <c r="AA168" s="39"/>
      <c r="AB168" s="39"/>
      <c r="AC168" s="39"/>
      <c r="AD168" s="39"/>
      <c r="AE168" s="39"/>
      <c r="AT168" s="18" t="s">
        <v>183</v>
      </c>
      <c r="AU168" s="18" t="s">
        <v>86</v>
      </c>
    </row>
    <row r="169" s="13" customFormat="1">
      <c r="A169" s="13"/>
      <c r="B169" s="229"/>
      <c r="C169" s="230"/>
      <c r="D169" s="222" t="s">
        <v>160</v>
      </c>
      <c r="E169" s="231" t="s">
        <v>20</v>
      </c>
      <c r="F169" s="232" t="s">
        <v>843</v>
      </c>
      <c r="G169" s="230"/>
      <c r="H169" s="233">
        <v>12.16</v>
      </c>
      <c r="I169" s="234"/>
      <c r="J169" s="234"/>
      <c r="K169" s="230"/>
      <c r="L169" s="230"/>
      <c r="M169" s="235"/>
      <c r="N169" s="236"/>
      <c r="O169" s="237"/>
      <c r="P169" s="237"/>
      <c r="Q169" s="237"/>
      <c r="R169" s="237"/>
      <c r="S169" s="237"/>
      <c r="T169" s="237"/>
      <c r="U169" s="237"/>
      <c r="V169" s="237"/>
      <c r="W169" s="237"/>
      <c r="X169" s="238"/>
      <c r="Y169" s="13"/>
      <c r="Z169" s="13"/>
      <c r="AA169" s="13"/>
      <c r="AB169" s="13"/>
      <c r="AC169" s="13"/>
      <c r="AD169" s="13"/>
      <c r="AE169" s="13"/>
      <c r="AT169" s="239" t="s">
        <v>160</v>
      </c>
      <c r="AU169" s="239" t="s">
        <v>86</v>
      </c>
      <c r="AV169" s="13" t="s">
        <v>86</v>
      </c>
      <c r="AW169" s="13" t="s">
        <v>5</v>
      </c>
      <c r="AX169" s="13" t="s">
        <v>76</v>
      </c>
      <c r="AY169" s="239" t="s">
        <v>147</v>
      </c>
    </row>
    <row r="170" s="13" customFormat="1">
      <c r="A170" s="13"/>
      <c r="B170" s="229"/>
      <c r="C170" s="230"/>
      <c r="D170" s="222" t="s">
        <v>160</v>
      </c>
      <c r="E170" s="231" t="s">
        <v>20</v>
      </c>
      <c r="F170" s="232" t="s">
        <v>844</v>
      </c>
      <c r="G170" s="230"/>
      <c r="H170" s="233">
        <v>6.7999999999999998</v>
      </c>
      <c r="I170" s="234"/>
      <c r="J170" s="234"/>
      <c r="K170" s="230"/>
      <c r="L170" s="230"/>
      <c r="M170" s="235"/>
      <c r="N170" s="236"/>
      <c r="O170" s="237"/>
      <c r="P170" s="237"/>
      <c r="Q170" s="237"/>
      <c r="R170" s="237"/>
      <c r="S170" s="237"/>
      <c r="T170" s="237"/>
      <c r="U170" s="237"/>
      <c r="V170" s="237"/>
      <c r="W170" s="237"/>
      <c r="X170" s="238"/>
      <c r="Y170" s="13"/>
      <c r="Z170" s="13"/>
      <c r="AA170" s="13"/>
      <c r="AB170" s="13"/>
      <c r="AC170" s="13"/>
      <c r="AD170" s="13"/>
      <c r="AE170" s="13"/>
      <c r="AT170" s="239" t="s">
        <v>160</v>
      </c>
      <c r="AU170" s="239" t="s">
        <v>86</v>
      </c>
      <c r="AV170" s="13" t="s">
        <v>86</v>
      </c>
      <c r="AW170" s="13" t="s">
        <v>5</v>
      </c>
      <c r="AX170" s="13" t="s">
        <v>76</v>
      </c>
      <c r="AY170" s="239" t="s">
        <v>147</v>
      </c>
    </row>
    <row r="171" s="14" customFormat="1">
      <c r="A171" s="14"/>
      <c r="B171" s="240"/>
      <c r="C171" s="241"/>
      <c r="D171" s="222" t="s">
        <v>160</v>
      </c>
      <c r="E171" s="242" t="s">
        <v>20</v>
      </c>
      <c r="F171" s="243" t="s">
        <v>163</v>
      </c>
      <c r="G171" s="241"/>
      <c r="H171" s="244">
        <v>18.960000000000001</v>
      </c>
      <c r="I171" s="245"/>
      <c r="J171" s="245"/>
      <c r="K171" s="241"/>
      <c r="L171" s="241"/>
      <c r="M171" s="246"/>
      <c r="N171" s="247"/>
      <c r="O171" s="248"/>
      <c r="P171" s="248"/>
      <c r="Q171" s="248"/>
      <c r="R171" s="248"/>
      <c r="S171" s="248"/>
      <c r="T171" s="248"/>
      <c r="U171" s="248"/>
      <c r="V171" s="248"/>
      <c r="W171" s="248"/>
      <c r="X171" s="249"/>
      <c r="Y171" s="14"/>
      <c r="Z171" s="14"/>
      <c r="AA171" s="14"/>
      <c r="AB171" s="14"/>
      <c r="AC171" s="14"/>
      <c r="AD171" s="14"/>
      <c r="AE171" s="14"/>
      <c r="AT171" s="250" t="s">
        <v>160</v>
      </c>
      <c r="AU171" s="250" t="s">
        <v>86</v>
      </c>
      <c r="AV171" s="14" t="s">
        <v>154</v>
      </c>
      <c r="AW171" s="14" t="s">
        <v>5</v>
      </c>
      <c r="AX171" s="14" t="s">
        <v>84</v>
      </c>
      <c r="AY171" s="250" t="s">
        <v>147</v>
      </c>
    </row>
    <row r="172" s="2" customFormat="1" ht="24.15" customHeight="1">
      <c r="A172" s="39"/>
      <c r="B172" s="40"/>
      <c r="C172" s="208" t="s">
        <v>284</v>
      </c>
      <c r="D172" s="208" t="s">
        <v>149</v>
      </c>
      <c r="E172" s="209" t="s">
        <v>578</v>
      </c>
      <c r="F172" s="210" t="s">
        <v>579</v>
      </c>
      <c r="G172" s="211" t="s">
        <v>173</v>
      </c>
      <c r="H172" s="212">
        <v>23.699999999999999</v>
      </c>
      <c r="I172" s="213"/>
      <c r="J172" s="213"/>
      <c r="K172" s="214">
        <f>ROUND(P172*H172,2)</f>
        <v>0</v>
      </c>
      <c r="L172" s="210" t="s">
        <v>153</v>
      </c>
      <c r="M172" s="45"/>
      <c r="N172" s="215" t="s">
        <v>20</v>
      </c>
      <c r="O172" s="216" t="s">
        <v>45</v>
      </c>
      <c r="P172" s="217">
        <f>I172+J172</f>
        <v>0</v>
      </c>
      <c r="Q172" s="217">
        <f>ROUND(I172*H172,2)</f>
        <v>0</v>
      </c>
      <c r="R172" s="217">
        <f>ROUND(J172*H172,2)</f>
        <v>0</v>
      </c>
      <c r="S172" s="85"/>
      <c r="T172" s="218">
        <f>S172*H172</f>
        <v>0</v>
      </c>
      <c r="U172" s="218">
        <v>0</v>
      </c>
      <c r="V172" s="218">
        <f>U172*H172</f>
        <v>0</v>
      </c>
      <c r="W172" s="218">
        <v>0</v>
      </c>
      <c r="X172" s="219">
        <f>W172*H172</f>
        <v>0</v>
      </c>
      <c r="Y172" s="39"/>
      <c r="Z172" s="39"/>
      <c r="AA172" s="39"/>
      <c r="AB172" s="39"/>
      <c r="AC172" s="39"/>
      <c r="AD172" s="39"/>
      <c r="AE172" s="39"/>
      <c r="AR172" s="220" t="s">
        <v>154</v>
      </c>
      <c r="AT172" s="220" t="s">
        <v>149</v>
      </c>
      <c r="AU172" s="220" t="s">
        <v>86</v>
      </c>
      <c r="AY172" s="18" t="s">
        <v>147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18" t="s">
        <v>84</v>
      </c>
      <c r="BK172" s="221">
        <f>ROUND(P172*H172,2)</f>
        <v>0</v>
      </c>
      <c r="BL172" s="18" t="s">
        <v>154</v>
      </c>
      <c r="BM172" s="220" t="s">
        <v>875</v>
      </c>
    </row>
    <row r="173" s="2" customFormat="1">
      <c r="A173" s="39"/>
      <c r="B173" s="40"/>
      <c r="C173" s="41"/>
      <c r="D173" s="222" t="s">
        <v>156</v>
      </c>
      <c r="E173" s="41"/>
      <c r="F173" s="223" t="s">
        <v>581</v>
      </c>
      <c r="G173" s="41"/>
      <c r="H173" s="41"/>
      <c r="I173" s="224"/>
      <c r="J173" s="224"/>
      <c r="K173" s="41"/>
      <c r="L173" s="41"/>
      <c r="M173" s="45"/>
      <c r="N173" s="225"/>
      <c r="O173" s="226"/>
      <c r="P173" s="85"/>
      <c r="Q173" s="85"/>
      <c r="R173" s="85"/>
      <c r="S173" s="85"/>
      <c r="T173" s="85"/>
      <c r="U173" s="85"/>
      <c r="V173" s="85"/>
      <c r="W173" s="85"/>
      <c r="X173" s="86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86</v>
      </c>
    </row>
    <row r="174" s="2" customFormat="1">
      <c r="A174" s="39"/>
      <c r="B174" s="40"/>
      <c r="C174" s="41"/>
      <c r="D174" s="227" t="s">
        <v>158</v>
      </c>
      <c r="E174" s="41"/>
      <c r="F174" s="228" t="s">
        <v>582</v>
      </c>
      <c r="G174" s="41"/>
      <c r="H174" s="41"/>
      <c r="I174" s="224"/>
      <c r="J174" s="224"/>
      <c r="K174" s="41"/>
      <c r="L174" s="41"/>
      <c r="M174" s="45"/>
      <c r="N174" s="225"/>
      <c r="O174" s="226"/>
      <c r="P174" s="85"/>
      <c r="Q174" s="85"/>
      <c r="R174" s="85"/>
      <c r="S174" s="85"/>
      <c r="T174" s="85"/>
      <c r="U174" s="85"/>
      <c r="V174" s="85"/>
      <c r="W174" s="85"/>
      <c r="X174" s="86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86</v>
      </c>
    </row>
    <row r="175" s="13" customFormat="1">
      <c r="A175" s="13"/>
      <c r="B175" s="229"/>
      <c r="C175" s="230"/>
      <c r="D175" s="222" t="s">
        <v>160</v>
      </c>
      <c r="E175" s="231" t="s">
        <v>20</v>
      </c>
      <c r="F175" s="232" t="s">
        <v>846</v>
      </c>
      <c r="G175" s="230"/>
      <c r="H175" s="233">
        <v>15.199999999999999</v>
      </c>
      <c r="I175" s="234"/>
      <c r="J175" s="234"/>
      <c r="K175" s="230"/>
      <c r="L175" s="230"/>
      <c r="M175" s="235"/>
      <c r="N175" s="236"/>
      <c r="O175" s="237"/>
      <c r="P175" s="237"/>
      <c r="Q175" s="237"/>
      <c r="R175" s="237"/>
      <c r="S175" s="237"/>
      <c r="T175" s="237"/>
      <c r="U175" s="237"/>
      <c r="V175" s="237"/>
      <c r="W175" s="237"/>
      <c r="X175" s="238"/>
      <c r="Y175" s="13"/>
      <c r="Z175" s="13"/>
      <c r="AA175" s="13"/>
      <c r="AB175" s="13"/>
      <c r="AC175" s="13"/>
      <c r="AD175" s="13"/>
      <c r="AE175" s="13"/>
      <c r="AT175" s="239" t="s">
        <v>160</v>
      </c>
      <c r="AU175" s="239" t="s">
        <v>86</v>
      </c>
      <c r="AV175" s="13" t="s">
        <v>86</v>
      </c>
      <c r="AW175" s="13" t="s">
        <v>5</v>
      </c>
      <c r="AX175" s="13" t="s">
        <v>76</v>
      </c>
      <c r="AY175" s="239" t="s">
        <v>147</v>
      </c>
    </row>
    <row r="176" s="13" customFormat="1">
      <c r="A176" s="13"/>
      <c r="B176" s="229"/>
      <c r="C176" s="230"/>
      <c r="D176" s="222" t="s">
        <v>160</v>
      </c>
      <c r="E176" s="231" t="s">
        <v>20</v>
      </c>
      <c r="F176" s="232" t="s">
        <v>847</v>
      </c>
      <c r="G176" s="230"/>
      <c r="H176" s="233">
        <v>8.5</v>
      </c>
      <c r="I176" s="234"/>
      <c r="J176" s="234"/>
      <c r="K176" s="230"/>
      <c r="L176" s="230"/>
      <c r="M176" s="235"/>
      <c r="N176" s="236"/>
      <c r="O176" s="237"/>
      <c r="P176" s="237"/>
      <c r="Q176" s="237"/>
      <c r="R176" s="237"/>
      <c r="S176" s="237"/>
      <c r="T176" s="237"/>
      <c r="U176" s="237"/>
      <c r="V176" s="237"/>
      <c r="W176" s="237"/>
      <c r="X176" s="238"/>
      <c r="Y176" s="13"/>
      <c r="Z176" s="13"/>
      <c r="AA176" s="13"/>
      <c r="AB176" s="13"/>
      <c r="AC176" s="13"/>
      <c r="AD176" s="13"/>
      <c r="AE176" s="13"/>
      <c r="AT176" s="239" t="s">
        <v>160</v>
      </c>
      <c r="AU176" s="239" t="s">
        <v>86</v>
      </c>
      <c r="AV176" s="13" t="s">
        <v>86</v>
      </c>
      <c r="AW176" s="13" t="s">
        <v>5</v>
      </c>
      <c r="AX176" s="13" t="s">
        <v>76</v>
      </c>
      <c r="AY176" s="239" t="s">
        <v>147</v>
      </c>
    </row>
    <row r="177" s="14" customFormat="1">
      <c r="A177" s="14"/>
      <c r="B177" s="240"/>
      <c r="C177" s="241"/>
      <c r="D177" s="222" t="s">
        <v>160</v>
      </c>
      <c r="E177" s="242" t="s">
        <v>20</v>
      </c>
      <c r="F177" s="243" t="s">
        <v>163</v>
      </c>
      <c r="G177" s="241"/>
      <c r="H177" s="244">
        <v>23.699999999999999</v>
      </c>
      <c r="I177" s="245"/>
      <c r="J177" s="245"/>
      <c r="K177" s="241"/>
      <c r="L177" s="241"/>
      <c r="M177" s="246"/>
      <c r="N177" s="247"/>
      <c r="O177" s="248"/>
      <c r="P177" s="248"/>
      <c r="Q177" s="248"/>
      <c r="R177" s="248"/>
      <c r="S177" s="248"/>
      <c r="T177" s="248"/>
      <c r="U177" s="248"/>
      <c r="V177" s="248"/>
      <c r="W177" s="248"/>
      <c r="X177" s="249"/>
      <c r="Y177" s="14"/>
      <c r="Z177" s="14"/>
      <c r="AA177" s="14"/>
      <c r="AB177" s="14"/>
      <c r="AC177" s="14"/>
      <c r="AD177" s="14"/>
      <c r="AE177" s="14"/>
      <c r="AT177" s="250" t="s">
        <v>160</v>
      </c>
      <c r="AU177" s="250" t="s">
        <v>86</v>
      </c>
      <c r="AV177" s="14" t="s">
        <v>154</v>
      </c>
      <c r="AW177" s="14" t="s">
        <v>5</v>
      </c>
      <c r="AX177" s="14" t="s">
        <v>84</v>
      </c>
      <c r="AY177" s="250" t="s">
        <v>147</v>
      </c>
    </row>
    <row r="178" s="12" customFormat="1" ht="22.8" customHeight="1">
      <c r="A178" s="12"/>
      <c r="B178" s="191"/>
      <c r="C178" s="192"/>
      <c r="D178" s="193" t="s">
        <v>75</v>
      </c>
      <c r="E178" s="206" t="s">
        <v>210</v>
      </c>
      <c r="F178" s="206" t="s">
        <v>734</v>
      </c>
      <c r="G178" s="192"/>
      <c r="H178" s="192"/>
      <c r="I178" s="195"/>
      <c r="J178" s="195"/>
      <c r="K178" s="207">
        <f>BK178</f>
        <v>0</v>
      </c>
      <c r="L178" s="192"/>
      <c r="M178" s="197"/>
      <c r="N178" s="198"/>
      <c r="O178" s="199"/>
      <c r="P178" s="199"/>
      <c r="Q178" s="200">
        <f>SUM(Q179:Q183)</f>
        <v>0</v>
      </c>
      <c r="R178" s="200">
        <f>SUM(R179:R183)</f>
        <v>0</v>
      </c>
      <c r="S178" s="199"/>
      <c r="T178" s="201">
        <f>SUM(T179:T183)</f>
        <v>0</v>
      </c>
      <c r="U178" s="199"/>
      <c r="V178" s="201">
        <f>SUM(V179:V183)</f>
        <v>0.0080000000000000002</v>
      </c>
      <c r="W178" s="199"/>
      <c r="X178" s="202">
        <f>SUM(X179:X183)</f>
        <v>0</v>
      </c>
      <c r="Y178" s="12"/>
      <c r="Z178" s="12"/>
      <c r="AA178" s="12"/>
      <c r="AB178" s="12"/>
      <c r="AC178" s="12"/>
      <c r="AD178" s="12"/>
      <c r="AE178" s="12"/>
      <c r="AR178" s="203" t="s">
        <v>84</v>
      </c>
      <c r="AT178" s="204" t="s">
        <v>75</v>
      </c>
      <c r="AU178" s="204" t="s">
        <v>84</v>
      </c>
      <c r="AY178" s="203" t="s">
        <v>147</v>
      </c>
      <c r="BK178" s="205">
        <f>SUM(BK179:BK183)</f>
        <v>0</v>
      </c>
    </row>
    <row r="179" s="2" customFormat="1">
      <c r="A179" s="39"/>
      <c r="B179" s="40"/>
      <c r="C179" s="208" t="s">
        <v>8</v>
      </c>
      <c r="D179" s="208" t="s">
        <v>149</v>
      </c>
      <c r="E179" s="209" t="s">
        <v>735</v>
      </c>
      <c r="F179" s="210" t="s">
        <v>736</v>
      </c>
      <c r="G179" s="211" t="s">
        <v>179</v>
      </c>
      <c r="H179" s="212">
        <v>40</v>
      </c>
      <c r="I179" s="213"/>
      <c r="J179" s="213"/>
      <c r="K179" s="214">
        <f>ROUND(P179*H179,2)</f>
        <v>0</v>
      </c>
      <c r="L179" s="210" t="s">
        <v>153</v>
      </c>
      <c r="M179" s="45"/>
      <c r="N179" s="215" t="s">
        <v>20</v>
      </c>
      <c r="O179" s="216" t="s">
        <v>45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85"/>
      <c r="T179" s="218">
        <f>S179*H179</f>
        <v>0</v>
      </c>
      <c r="U179" s="218">
        <v>0.00020000000000000001</v>
      </c>
      <c r="V179" s="218">
        <f>U179*H179</f>
        <v>0.0080000000000000002</v>
      </c>
      <c r="W179" s="218">
        <v>0</v>
      </c>
      <c r="X179" s="219">
        <f>W179*H179</f>
        <v>0</v>
      </c>
      <c r="Y179" s="39"/>
      <c r="Z179" s="39"/>
      <c r="AA179" s="39"/>
      <c r="AB179" s="39"/>
      <c r="AC179" s="39"/>
      <c r="AD179" s="39"/>
      <c r="AE179" s="39"/>
      <c r="AR179" s="220" t="s">
        <v>154</v>
      </c>
      <c r="AT179" s="220" t="s">
        <v>149</v>
      </c>
      <c r="AU179" s="220" t="s">
        <v>86</v>
      </c>
      <c r="AY179" s="18" t="s">
        <v>147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8" t="s">
        <v>84</v>
      </c>
      <c r="BK179" s="221">
        <f>ROUND(P179*H179,2)</f>
        <v>0</v>
      </c>
      <c r="BL179" s="18" t="s">
        <v>154</v>
      </c>
      <c r="BM179" s="220" t="s">
        <v>876</v>
      </c>
    </row>
    <row r="180" s="2" customFormat="1">
      <c r="A180" s="39"/>
      <c r="B180" s="40"/>
      <c r="C180" s="41"/>
      <c r="D180" s="222" t="s">
        <v>156</v>
      </c>
      <c r="E180" s="41"/>
      <c r="F180" s="223" t="s">
        <v>738</v>
      </c>
      <c r="G180" s="41"/>
      <c r="H180" s="41"/>
      <c r="I180" s="224"/>
      <c r="J180" s="224"/>
      <c r="K180" s="41"/>
      <c r="L180" s="41"/>
      <c r="M180" s="45"/>
      <c r="N180" s="225"/>
      <c r="O180" s="226"/>
      <c r="P180" s="85"/>
      <c r="Q180" s="85"/>
      <c r="R180" s="85"/>
      <c r="S180" s="85"/>
      <c r="T180" s="85"/>
      <c r="U180" s="85"/>
      <c r="V180" s="85"/>
      <c r="W180" s="85"/>
      <c r="X180" s="86"/>
      <c r="Y180" s="39"/>
      <c r="Z180" s="39"/>
      <c r="AA180" s="39"/>
      <c r="AB180" s="39"/>
      <c r="AC180" s="39"/>
      <c r="AD180" s="39"/>
      <c r="AE180" s="39"/>
      <c r="AT180" s="18" t="s">
        <v>156</v>
      </c>
      <c r="AU180" s="18" t="s">
        <v>86</v>
      </c>
    </row>
    <row r="181" s="2" customFormat="1">
      <c r="A181" s="39"/>
      <c r="B181" s="40"/>
      <c r="C181" s="41"/>
      <c r="D181" s="227" t="s">
        <v>158</v>
      </c>
      <c r="E181" s="41"/>
      <c r="F181" s="228" t="s">
        <v>739</v>
      </c>
      <c r="G181" s="41"/>
      <c r="H181" s="41"/>
      <c r="I181" s="224"/>
      <c r="J181" s="224"/>
      <c r="K181" s="41"/>
      <c r="L181" s="41"/>
      <c r="M181" s="4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86</v>
      </c>
    </row>
    <row r="182" s="2" customFormat="1">
      <c r="A182" s="39"/>
      <c r="B182" s="40"/>
      <c r="C182" s="41"/>
      <c r="D182" s="222" t="s">
        <v>183</v>
      </c>
      <c r="E182" s="41"/>
      <c r="F182" s="251" t="s">
        <v>740</v>
      </c>
      <c r="G182" s="41"/>
      <c r="H182" s="41"/>
      <c r="I182" s="224"/>
      <c r="J182" s="224"/>
      <c r="K182" s="41"/>
      <c r="L182" s="41"/>
      <c r="M182" s="45"/>
      <c r="N182" s="225"/>
      <c r="O182" s="226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183</v>
      </c>
      <c r="AU182" s="18" t="s">
        <v>86</v>
      </c>
    </row>
    <row r="183" s="13" customFormat="1">
      <c r="A183" s="13"/>
      <c r="B183" s="229"/>
      <c r="C183" s="230"/>
      <c r="D183" s="222" t="s">
        <v>160</v>
      </c>
      <c r="E183" s="231" t="s">
        <v>20</v>
      </c>
      <c r="F183" s="232" t="s">
        <v>809</v>
      </c>
      <c r="G183" s="230"/>
      <c r="H183" s="233">
        <v>40</v>
      </c>
      <c r="I183" s="234"/>
      <c r="J183" s="234"/>
      <c r="K183" s="230"/>
      <c r="L183" s="230"/>
      <c r="M183" s="235"/>
      <c r="N183" s="236"/>
      <c r="O183" s="237"/>
      <c r="P183" s="237"/>
      <c r="Q183" s="237"/>
      <c r="R183" s="237"/>
      <c r="S183" s="237"/>
      <c r="T183" s="237"/>
      <c r="U183" s="237"/>
      <c r="V183" s="237"/>
      <c r="W183" s="237"/>
      <c r="X183" s="238"/>
      <c r="Y183" s="13"/>
      <c r="Z183" s="13"/>
      <c r="AA183" s="13"/>
      <c r="AB183" s="13"/>
      <c r="AC183" s="13"/>
      <c r="AD183" s="13"/>
      <c r="AE183" s="13"/>
      <c r="AT183" s="239" t="s">
        <v>160</v>
      </c>
      <c r="AU183" s="239" t="s">
        <v>86</v>
      </c>
      <c r="AV183" s="13" t="s">
        <v>86</v>
      </c>
      <c r="AW183" s="13" t="s">
        <v>5</v>
      </c>
      <c r="AX183" s="13" t="s">
        <v>84</v>
      </c>
      <c r="AY183" s="239" t="s">
        <v>147</v>
      </c>
    </row>
    <row r="184" s="12" customFormat="1" ht="22.8" customHeight="1">
      <c r="A184" s="12"/>
      <c r="B184" s="191"/>
      <c r="C184" s="192"/>
      <c r="D184" s="193" t="s">
        <v>75</v>
      </c>
      <c r="E184" s="206" t="s">
        <v>611</v>
      </c>
      <c r="F184" s="206" t="s">
        <v>612</v>
      </c>
      <c r="G184" s="192"/>
      <c r="H184" s="192"/>
      <c r="I184" s="195"/>
      <c r="J184" s="195"/>
      <c r="K184" s="207">
        <f>BK184</f>
        <v>0</v>
      </c>
      <c r="L184" s="192"/>
      <c r="M184" s="197"/>
      <c r="N184" s="198"/>
      <c r="O184" s="199"/>
      <c r="P184" s="199"/>
      <c r="Q184" s="200">
        <f>SUM(Q185:Q187)</f>
        <v>0</v>
      </c>
      <c r="R184" s="200">
        <f>SUM(R185:R187)</f>
        <v>0</v>
      </c>
      <c r="S184" s="199"/>
      <c r="T184" s="201">
        <f>SUM(T185:T187)</f>
        <v>0</v>
      </c>
      <c r="U184" s="199"/>
      <c r="V184" s="201">
        <f>SUM(V185:V187)</f>
        <v>0</v>
      </c>
      <c r="W184" s="199"/>
      <c r="X184" s="202">
        <f>SUM(X185:X187)</f>
        <v>0</v>
      </c>
      <c r="Y184" s="12"/>
      <c r="Z184" s="12"/>
      <c r="AA184" s="12"/>
      <c r="AB184" s="12"/>
      <c r="AC184" s="12"/>
      <c r="AD184" s="12"/>
      <c r="AE184" s="12"/>
      <c r="AR184" s="203" t="s">
        <v>84</v>
      </c>
      <c r="AT184" s="204" t="s">
        <v>75</v>
      </c>
      <c r="AU184" s="204" t="s">
        <v>84</v>
      </c>
      <c r="AY184" s="203" t="s">
        <v>147</v>
      </c>
      <c r="BK184" s="205">
        <f>SUM(BK185:BK187)</f>
        <v>0</v>
      </c>
    </row>
    <row r="185" s="2" customFormat="1" ht="24.15" customHeight="1">
      <c r="A185" s="39"/>
      <c r="B185" s="40"/>
      <c r="C185" s="208" t="s">
        <v>296</v>
      </c>
      <c r="D185" s="208" t="s">
        <v>149</v>
      </c>
      <c r="E185" s="209" t="s">
        <v>665</v>
      </c>
      <c r="F185" s="210" t="s">
        <v>666</v>
      </c>
      <c r="G185" s="211" t="s">
        <v>424</v>
      </c>
      <c r="H185" s="212">
        <v>89.421999999999997</v>
      </c>
      <c r="I185" s="213"/>
      <c r="J185" s="213"/>
      <c r="K185" s="214">
        <f>ROUND(P185*H185,2)</f>
        <v>0</v>
      </c>
      <c r="L185" s="210" t="s">
        <v>153</v>
      </c>
      <c r="M185" s="45"/>
      <c r="N185" s="215" t="s">
        <v>20</v>
      </c>
      <c r="O185" s="216" t="s">
        <v>45</v>
      </c>
      <c r="P185" s="217">
        <f>I185+J185</f>
        <v>0</v>
      </c>
      <c r="Q185" s="217">
        <f>ROUND(I185*H185,2)</f>
        <v>0</v>
      </c>
      <c r="R185" s="217">
        <f>ROUND(J185*H185,2)</f>
        <v>0</v>
      </c>
      <c r="S185" s="85"/>
      <c r="T185" s="218">
        <f>S185*H185</f>
        <v>0</v>
      </c>
      <c r="U185" s="218">
        <v>0</v>
      </c>
      <c r="V185" s="218">
        <f>U185*H185</f>
        <v>0</v>
      </c>
      <c r="W185" s="218">
        <v>0</v>
      </c>
      <c r="X185" s="219">
        <f>W185*H185</f>
        <v>0</v>
      </c>
      <c r="Y185" s="39"/>
      <c r="Z185" s="39"/>
      <c r="AA185" s="39"/>
      <c r="AB185" s="39"/>
      <c r="AC185" s="39"/>
      <c r="AD185" s="39"/>
      <c r="AE185" s="39"/>
      <c r="AR185" s="220" t="s">
        <v>154</v>
      </c>
      <c r="AT185" s="220" t="s">
        <v>149</v>
      </c>
      <c r="AU185" s="220" t="s">
        <v>86</v>
      </c>
      <c r="AY185" s="18" t="s">
        <v>147</v>
      </c>
      <c r="BE185" s="221">
        <f>IF(O185="základní",K185,0)</f>
        <v>0</v>
      </c>
      <c r="BF185" s="221">
        <f>IF(O185="snížená",K185,0)</f>
        <v>0</v>
      </c>
      <c r="BG185" s="221">
        <f>IF(O185="zákl. přenesená",K185,0)</f>
        <v>0</v>
      </c>
      <c r="BH185" s="221">
        <f>IF(O185="sníž. přenesená",K185,0)</f>
        <v>0</v>
      </c>
      <c r="BI185" s="221">
        <f>IF(O185="nulová",K185,0)</f>
        <v>0</v>
      </c>
      <c r="BJ185" s="18" t="s">
        <v>84</v>
      </c>
      <c r="BK185" s="221">
        <f>ROUND(P185*H185,2)</f>
        <v>0</v>
      </c>
      <c r="BL185" s="18" t="s">
        <v>154</v>
      </c>
      <c r="BM185" s="220" t="s">
        <v>877</v>
      </c>
    </row>
    <row r="186" s="2" customFormat="1">
      <c r="A186" s="39"/>
      <c r="B186" s="40"/>
      <c r="C186" s="41"/>
      <c r="D186" s="222" t="s">
        <v>156</v>
      </c>
      <c r="E186" s="41"/>
      <c r="F186" s="223" t="s">
        <v>668</v>
      </c>
      <c r="G186" s="41"/>
      <c r="H186" s="41"/>
      <c r="I186" s="224"/>
      <c r="J186" s="224"/>
      <c r="K186" s="41"/>
      <c r="L186" s="41"/>
      <c r="M186" s="4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156</v>
      </c>
      <c r="AU186" s="18" t="s">
        <v>86</v>
      </c>
    </row>
    <row r="187" s="2" customFormat="1">
      <c r="A187" s="39"/>
      <c r="B187" s="40"/>
      <c r="C187" s="41"/>
      <c r="D187" s="227" t="s">
        <v>158</v>
      </c>
      <c r="E187" s="41"/>
      <c r="F187" s="228" t="s">
        <v>669</v>
      </c>
      <c r="G187" s="41"/>
      <c r="H187" s="41"/>
      <c r="I187" s="224"/>
      <c r="J187" s="224"/>
      <c r="K187" s="41"/>
      <c r="L187" s="41"/>
      <c r="M187" s="45"/>
      <c r="N187" s="252"/>
      <c r="O187" s="253"/>
      <c r="P187" s="254"/>
      <c r="Q187" s="254"/>
      <c r="R187" s="254"/>
      <c r="S187" s="254"/>
      <c r="T187" s="254"/>
      <c r="U187" s="254"/>
      <c r="V187" s="254"/>
      <c r="W187" s="254"/>
      <c r="X187" s="255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86</v>
      </c>
    </row>
    <row r="188" s="2" customFormat="1" ht="6.96" customHeight="1">
      <c r="A188" s="39"/>
      <c r="B188" s="60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45"/>
      <c r="N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MNwiDfsye8jhvdpa/HOC8UNR8y3jm5I5RgXMyw1CybN+EbDS8v7oQmtrlFWKWrJuabPeRnsi2V5uLaS9Nxkzqg==" hashValue="FZ04oxk/3GPkx+lYvhLk5NaBUNVEBDROtf+Y1bWVRPJfP4rDWK+ImPe7ACiCGI+sWOMDEp0OlTKeNCH/VD/iLA==" algorithmName="SHA-512" password="CC35"/>
  <autoFilter ref="C88:L187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2/129951121"/>
    <hyperlink ref="F98" r:id="rId2" display="https://podminky.urs.cz/item/CS_URS_2024_02/167151101"/>
    <hyperlink ref="F102" r:id="rId3" display="https://podminky.urs.cz/item/CS_URS_2024_02/171251101"/>
    <hyperlink ref="F107" r:id="rId4" display="https://podminky.urs.cz/item/CS_URS_2024_02/115101203"/>
    <hyperlink ref="F110" r:id="rId5" display="https://podminky.urs.cz/item/CS_URS_2024_02/115101303"/>
    <hyperlink ref="F114" r:id="rId6" display="https://podminky.urs.cz/item/CS_URS_2024_02/321212225"/>
    <hyperlink ref="F118" r:id="rId7" display="https://podminky.urs.cz/item/CS_URS_2024_02/321321116"/>
    <hyperlink ref="F122" r:id="rId8" display="https://podminky.urs.cz/item/CS_URS_2024_02/321351010"/>
    <hyperlink ref="F126" r:id="rId9" display="https://podminky.urs.cz/item/CS_URS_2024_02/321352010"/>
    <hyperlink ref="F129" r:id="rId10" display="https://podminky.urs.cz/item/CS_URS_2024_02/321368211"/>
    <hyperlink ref="F134" r:id="rId11" display="https://podminky.urs.cz/item/CS_URS_2024_02/461991111"/>
    <hyperlink ref="F142" r:id="rId12" display="https://podminky.urs.cz/item/CS_URS_2024_02/462451114.2"/>
    <hyperlink ref="F146" r:id="rId13" display="https://podminky.urs.cz/item/CS_URS_2024_02/462511370"/>
    <hyperlink ref="F150" r:id="rId14" display="https://podminky.urs.cz/item/CS_URS_2024_02/462519003"/>
    <hyperlink ref="F154" r:id="rId15" display="https://podminky.urs.cz/item/CS_URS_2024_02/463212111"/>
    <hyperlink ref="F159" r:id="rId16" display="https://podminky.urs.cz/item/CS_URS_2024_02/463212191"/>
    <hyperlink ref="F162" r:id="rId17" display="https://podminky.urs.cz/item/CS_URS_2024_02/463451114"/>
    <hyperlink ref="F167" r:id="rId18" display="https://podminky.urs.cz/item/CS_URS_2024_02/628635512"/>
    <hyperlink ref="F174" r:id="rId19" display="https://podminky.urs.cz/item/CS_URS_2024_02/629995101"/>
    <hyperlink ref="F181" r:id="rId20" display="https://podminky.urs.cz/item/CS_URS_2024_02/953965123"/>
    <hyperlink ref="F187" r:id="rId21" display="https://podminky.urs.cz/item/CS_URS_2024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109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26.25" customHeight="1">
      <c r="B7" s="21"/>
      <c r="E7" s="135" t="str">
        <f>'Rekapitulace stavby'!K6</f>
        <v>Rusava, Holešov km 15,220 - 16,270, oprava opevnění a stupňů, odstranění nánosu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878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24. 4. 2024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30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112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113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ROUND((SUM(BE89:BE141)),  2)</f>
        <v>0</v>
      </c>
      <c r="G35" s="39"/>
      <c r="H35" s="39"/>
      <c r="I35" s="150">
        <v>0.20999999999999999</v>
      </c>
      <c r="J35" s="39"/>
      <c r="K35" s="145">
        <f>ROUND(((SUM(BE89:BE141))*I35),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ROUND((SUM(BF89:BF141)),  2)</f>
        <v>0</v>
      </c>
      <c r="G36" s="39"/>
      <c r="H36" s="39"/>
      <c r="I36" s="150">
        <v>0.12</v>
      </c>
      <c r="J36" s="39"/>
      <c r="K36" s="145">
        <f>ROUND(((SUM(BF89:BF141))*I36),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ROUND((SUM(BG89:BG141)),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ROUND((SUM(BH89:BH141)),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ROUND((SUM(BI89:BI141)),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62" t="str">
        <f>E7</f>
        <v>Rusava, Holešov km 15,220 - 16,270, oprava opevnění a stupňů, odstranění nánosu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110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105-3374-24-VRN - Vedlejší rozpočtové náklady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Holešov</v>
      </c>
      <c r="G54" s="41"/>
      <c r="H54" s="41"/>
      <c r="I54" s="33" t="s">
        <v>24</v>
      </c>
      <c r="J54" s="73" t="str">
        <f>IF(J12="","",J12)</f>
        <v>24. 4. 2024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Povodí Moravy, s.p.</v>
      </c>
      <c r="G56" s="41"/>
      <c r="H56" s="41"/>
      <c r="I56" s="33" t="s">
        <v>33</v>
      </c>
      <c r="J56" s="37" t="str">
        <f>E21</f>
        <v>Ing. Ondřej Špaček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AGROPROJEKT PSO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115</v>
      </c>
      <c r="D59" s="164"/>
      <c r="E59" s="164"/>
      <c r="F59" s="164"/>
      <c r="G59" s="164"/>
      <c r="H59" s="164"/>
      <c r="I59" s="165" t="s">
        <v>116</v>
      </c>
      <c r="J59" s="165" t="s">
        <v>117</v>
      </c>
      <c r="K59" s="165" t="s">
        <v>118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119</v>
      </c>
    </row>
    <row r="62" s="9" customFormat="1" ht="24.96" customHeight="1">
      <c r="A62" s="9"/>
      <c r="B62" s="167"/>
      <c r="C62" s="168"/>
      <c r="D62" s="169" t="s">
        <v>879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880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881</v>
      </c>
      <c r="E64" s="176"/>
      <c r="F64" s="176"/>
      <c r="G64" s="176"/>
      <c r="H64" s="176"/>
      <c r="I64" s="177">
        <f>Q92</f>
        <v>0</v>
      </c>
      <c r="J64" s="177">
        <f>R92</f>
        <v>0</v>
      </c>
      <c r="K64" s="177">
        <f>K92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882</v>
      </c>
      <c r="E65" s="176"/>
      <c r="F65" s="176"/>
      <c r="G65" s="176"/>
      <c r="H65" s="176"/>
      <c r="I65" s="177">
        <f>Q97</f>
        <v>0</v>
      </c>
      <c r="J65" s="177">
        <f>R97</f>
        <v>0</v>
      </c>
      <c r="K65" s="177">
        <f>K97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883</v>
      </c>
      <c r="E66" s="176"/>
      <c r="F66" s="176"/>
      <c r="G66" s="176"/>
      <c r="H66" s="176"/>
      <c r="I66" s="177">
        <f>Q101</f>
        <v>0</v>
      </c>
      <c r="J66" s="177">
        <f>R101</f>
        <v>0</v>
      </c>
      <c r="K66" s="177">
        <f>K101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884</v>
      </c>
      <c r="E67" s="176"/>
      <c r="F67" s="176"/>
      <c r="G67" s="176"/>
      <c r="H67" s="176"/>
      <c r="I67" s="177">
        <f>Q121</f>
        <v>0</v>
      </c>
      <c r="J67" s="177">
        <f>R121</f>
        <v>0</v>
      </c>
      <c r="K67" s="177">
        <f>K121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885</v>
      </c>
      <c r="E68" s="176"/>
      <c r="F68" s="176"/>
      <c r="G68" s="176"/>
      <c r="H68" s="176"/>
      <c r="I68" s="177">
        <f>Q125</f>
        <v>0</v>
      </c>
      <c r="J68" s="177">
        <f>R125</f>
        <v>0</v>
      </c>
      <c r="K68" s="177">
        <f>K125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886</v>
      </c>
      <c r="E69" s="176"/>
      <c r="F69" s="176"/>
      <c r="G69" s="176"/>
      <c r="H69" s="176"/>
      <c r="I69" s="177">
        <f>Q138</f>
        <v>0</v>
      </c>
      <c r="J69" s="177">
        <f>R138</f>
        <v>0</v>
      </c>
      <c r="K69" s="177">
        <f>K138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62" t="str">
        <f>E7</f>
        <v>Rusava, Holešov km 15,220 - 16,270, oprava opevnění a stupňů, odstranění nánosu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110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105-3374-24-VRN - Vedlejší rozpočtové náklady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Holešov</v>
      </c>
      <c r="G83" s="41"/>
      <c r="H83" s="41"/>
      <c r="I83" s="33" t="s">
        <v>24</v>
      </c>
      <c r="J83" s="73" t="str">
        <f>IF(J12="","",J12)</f>
        <v>24. 4. 2024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Ondřej Špaček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35</v>
      </c>
      <c r="J86" s="37" t="str">
        <f>E24</f>
        <v>AGROPROJEKT PSO s.r.o.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59</v>
      </c>
      <c r="E88" s="182" t="s">
        <v>55</v>
      </c>
      <c r="F88" s="182" t="s">
        <v>56</v>
      </c>
      <c r="G88" s="182" t="s">
        <v>130</v>
      </c>
      <c r="H88" s="182" t="s">
        <v>131</v>
      </c>
      <c r="I88" s="182" t="s">
        <v>132</v>
      </c>
      <c r="J88" s="182" t="s">
        <v>133</v>
      </c>
      <c r="K88" s="182" t="s">
        <v>118</v>
      </c>
      <c r="L88" s="183" t="s">
        <v>134</v>
      </c>
      <c r="M88" s="184"/>
      <c r="N88" s="93" t="s">
        <v>20</v>
      </c>
      <c r="O88" s="94" t="s">
        <v>44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4" t="s">
        <v>139</v>
      </c>
      <c r="U88" s="94" t="s">
        <v>140</v>
      </c>
      <c r="V88" s="94" t="s">
        <v>141</v>
      </c>
      <c r="W88" s="94" t="s">
        <v>142</v>
      </c>
      <c r="X88" s="95" t="s">
        <v>143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10.077013920000001</v>
      </c>
      <c r="W89" s="97"/>
      <c r="X89" s="189">
        <f>X90</f>
        <v>40</v>
      </c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887</v>
      </c>
      <c r="F90" s="194" t="s">
        <v>106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Q91+Q101+Q121+Q125+Q138</f>
        <v>0</v>
      </c>
      <c r="R90" s="200">
        <f>R91+R101+R121+R125+R138</f>
        <v>0</v>
      </c>
      <c r="S90" s="199"/>
      <c r="T90" s="201">
        <f>T91+T101+T121+T125+T138</f>
        <v>0</v>
      </c>
      <c r="U90" s="199"/>
      <c r="V90" s="201">
        <f>V91+V101+V121+V125+V138</f>
        <v>10.077013920000001</v>
      </c>
      <c r="W90" s="199"/>
      <c r="X90" s="202">
        <f>X91+X101+X121+X125+X138</f>
        <v>40</v>
      </c>
      <c r="Y90" s="12"/>
      <c r="Z90" s="12"/>
      <c r="AA90" s="12"/>
      <c r="AB90" s="12"/>
      <c r="AC90" s="12"/>
      <c r="AD90" s="12"/>
      <c r="AE90" s="12"/>
      <c r="AR90" s="203" t="s">
        <v>185</v>
      </c>
      <c r="AT90" s="204" t="s">
        <v>75</v>
      </c>
      <c r="AU90" s="204" t="s">
        <v>76</v>
      </c>
      <c r="AY90" s="203" t="s">
        <v>147</v>
      </c>
      <c r="BK90" s="205">
        <f>BK91+BK101+BK121+BK125+BK138</f>
        <v>0</v>
      </c>
    </row>
    <row r="91" s="12" customFormat="1" ht="22.8" customHeight="1">
      <c r="A91" s="12"/>
      <c r="B91" s="191"/>
      <c r="C91" s="192"/>
      <c r="D91" s="193" t="s">
        <v>75</v>
      </c>
      <c r="E91" s="206" t="s">
        <v>145</v>
      </c>
      <c r="F91" s="206" t="s">
        <v>146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Q92+Q97</f>
        <v>0</v>
      </c>
      <c r="R91" s="200">
        <f>R92+R97</f>
        <v>0</v>
      </c>
      <c r="S91" s="199"/>
      <c r="T91" s="201">
        <f>T92+T97</f>
        <v>0</v>
      </c>
      <c r="U91" s="199"/>
      <c r="V91" s="201">
        <f>V92+V97</f>
        <v>10.077013920000001</v>
      </c>
      <c r="W91" s="199"/>
      <c r="X91" s="202">
        <f>X92+X97</f>
        <v>40</v>
      </c>
      <c r="Y91" s="12"/>
      <c r="Z91" s="12"/>
      <c r="AA91" s="12"/>
      <c r="AB91" s="12"/>
      <c r="AC91" s="12"/>
      <c r="AD91" s="12"/>
      <c r="AE91" s="12"/>
      <c r="AR91" s="203" t="s">
        <v>84</v>
      </c>
      <c r="AT91" s="204" t="s">
        <v>75</v>
      </c>
      <c r="AU91" s="204" t="s">
        <v>84</v>
      </c>
      <c r="AY91" s="203" t="s">
        <v>147</v>
      </c>
      <c r="BK91" s="205">
        <f>BK92+BK97</f>
        <v>0</v>
      </c>
    </row>
    <row r="92" s="12" customFormat="1" ht="20.88" customHeight="1">
      <c r="A92" s="12"/>
      <c r="B92" s="191"/>
      <c r="C92" s="192"/>
      <c r="D92" s="193" t="s">
        <v>75</v>
      </c>
      <c r="E92" s="206" t="s">
        <v>185</v>
      </c>
      <c r="F92" s="206" t="s">
        <v>888</v>
      </c>
      <c r="G92" s="192"/>
      <c r="H92" s="192"/>
      <c r="I92" s="195"/>
      <c r="J92" s="195"/>
      <c r="K92" s="207">
        <f>BK92</f>
        <v>0</v>
      </c>
      <c r="L92" s="192"/>
      <c r="M92" s="197"/>
      <c r="N92" s="198"/>
      <c r="O92" s="199"/>
      <c r="P92" s="199"/>
      <c r="Q92" s="200">
        <f>SUM(Q93:Q96)</f>
        <v>0</v>
      </c>
      <c r="R92" s="200">
        <f>SUM(R93:R96)</f>
        <v>0</v>
      </c>
      <c r="S92" s="199"/>
      <c r="T92" s="201">
        <f>SUM(T93:T96)</f>
        <v>0</v>
      </c>
      <c r="U92" s="199"/>
      <c r="V92" s="201">
        <f>SUM(V93:V96)</f>
        <v>10.077013920000001</v>
      </c>
      <c r="W92" s="199"/>
      <c r="X92" s="202">
        <f>SUM(X93:X96)</f>
        <v>0</v>
      </c>
      <c r="Y92" s="12"/>
      <c r="Z92" s="12"/>
      <c r="AA92" s="12"/>
      <c r="AB92" s="12"/>
      <c r="AC92" s="12"/>
      <c r="AD92" s="12"/>
      <c r="AE92" s="12"/>
      <c r="AR92" s="203" t="s">
        <v>84</v>
      </c>
      <c r="AT92" s="204" t="s">
        <v>75</v>
      </c>
      <c r="AU92" s="204" t="s">
        <v>86</v>
      </c>
      <c r="AY92" s="203" t="s">
        <v>147</v>
      </c>
      <c r="BK92" s="205">
        <f>SUM(BK93:BK96)</f>
        <v>0</v>
      </c>
    </row>
    <row r="93" s="2" customFormat="1" ht="33" customHeight="1">
      <c r="A93" s="39"/>
      <c r="B93" s="40"/>
      <c r="C93" s="208" t="s">
        <v>84</v>
      </c>
      <c r="D93" s="208" t="s">
        <v>149</v>
      </c>
      <c r="E93" s="209" t="s">
        <v>889</v>
      </c>
      <c r="F93" s="210" t="s">
        <v>890</v>
      </c>
      <c r="G93" s="211" t="s">
        <v>173</v>
      </c>
      <c r="H93" s="212">
        <v>60</v>
      </c>
      <c r="I93" s="213"/>
      <c r="J93" s="213"/>
      <c r="K93" s="214">
        <f>ROUND(P93*H93,2)</f>
        <v>0</v>
      </c>
      <c r="L93" s="210" t="s">
        <v>153</v>
      </c>
      <c r="M93" s="45"/>
      <c r="N93" s="215" t="s">
        <v>20</v>
      </c>
      <c r="O93" s="216" t="s">
        <v>45</v>
      </c>
      <c r="P93" s="217">
        <f>I93+J93</f>
        <v>0</v>
      </c>
      <c r="Q93" s="217">
        <f>ROUND(I93*H93,2)</f>
        <v>0</v>
      </c>
      <c r="R93" s="217">
        <f>ROUND(J93*H93,2)</f>
        <v>0</v>
      </c>
      <c r="S93" s="85"/>
      <c r="T93" s="218">
        <f>S93*H93</f>
        <v>0</v>
      </c>
      <c r="U93" s="218">
        <v>0.16795023200000001</v>
      </c>
      <c r="V93" s="218">
        <f>U93*H93</f>
        <v>10.077013920000001</v>
      </c>
      <c r="W93" s="218">
        <v>0</v>
      </c>
      <c r="X93" s="219">
        <f>W93*H93</f>
        <v>0</v>
      </c>
      <c r="Y93" s="39"/>
      <c r="Z93" s="39"/>
      <c r="AA93" s="39"/>
      <c r="AB93" s="39"/>
      <c r="AC93" s="39"/>
      <c r="AD93" s="39"/>
      <c r="AE93" s="39"/>
      <c r="AR93" s="220" t="s">
        <v>154</v>
      </c>
      <c r="AT93" s="220" t="s">
        <v>149</v>
      </c>
      <c r="AU93" s="220" t="s">
        <v>170</v>
      </c>
      <c r="AY93" s="18" t="s">
        <v>147</v>
      </c>
      <c r="BE93" s="221">
        <f>IF(O93="základní",K93,0)</f>
        <v>0</v>
      </c>
      <c r="BF93" s="221">
        <f>IF(O93="snížená",K93,0)</f>
        <v>0</v>
      </c>
      <c r="BG93" s="221">
        <f>IF(O93="zákl. přenesená",K93,0)</f>
        <v>0</v>
      </c>
      <c r="BH93" s="221">
        <f>IF(O93="sníž. přenesená",K93,0)</f>
        <v>0</v>
      </c>
      <c r="BI93" s="221">
        <f>IF(O93="nulová",K93,0)</f>
        <v>0</v>
      </c>
      <c r="BJ93" s="18" t="s">
        <v>84</v>
      </c>
      <c r="BK93" s="221">
        <f>ROUND(P93*H93,2)</f>
        <v>0</v>
      </c>
      <c r="BL93" s="18" t="s">
        <v>154</v>
      </c>
      <c r="BM93" s="220" t="s">
        <v>891</v>
      </c>
    </row>
    <row r="94" s="2" customFormat="1">
      <c r="A94" s="39"/>
      <c r="B94" s="40"/>
      <c r="C94" s="41"/>
      <c r="D94" s="222" t="s">
        <v>156</v>
      </c>
      <c r="E94" s="41"/>
      <c r="F94" s="223" t="s">
        <v>892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170</v>
      </c>
    </row>
    <row r="95" s="2" customFormat="1">
      <c r="A95" s="39"/>
      <c r="B95" s="40"/>
      <c r="C95" s="41"/>
      <c r="D95" s="227" t="s">
        <v>158</v>
      </c>
      <c r="E95" s="41"/>
      <c r="F95" s="228" t="s">
        <v>893</v>
      </c>
      <c r="G95" s="41"/>
      <c r="H95" s="41"/>
      <c r="I95" s="224"/>
      <c r="J95" s="224"/>
      <c r="K95" s="41"/>
      <c r="L95" s="41"/>
      <c r="M95" s="45"/>
      <c r="N95" s="225"/>
      <c r="O95" s="226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158</v>
      </c>
      <c r="AU95" s="18" t="s">
        <v>170</v>
      </c>
    </row>
    <row r="96" s="2" customFormat="1">
      <c r="A96" s="39"/>
      <c r="B96" s="40"/>
      <c r="C96" s="41"/>
      <c r="D96" s="222" t="s">
        <v>183</v>
      </c>
      <c r="E96" s="41"/>
      <c r="F96" s="251" t="s">
        <v>894</v>
      </c>
      <c r="G96" s="41"/>
      <c r="H96" s="41"/>
      <c r="I96" s="224"/>
      <c r="J96" s="224"/>
      <c r="K96" s="41"/>
      <c r="L96" s="41"/>
      <c r="M96" s="45"/>
      <c r="N96" s="225"/>
      <c r="O96" s="22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183</v>
      </c>
      <c r="AU96" s="18" t="s">
        <v>170</v>
      </c>
    </row>
    <row r="97" s="12" customFormat="1" ht="20.88" customHeight="1">
      <c r="A97" s="12"/>
      <c r="B97" s="191"/>
      <c r="C97" s="192"/>
      <c r="D97" s="193" t="s">
        <v>75</v>
      </c>
      <c r="E97" s="206" t="s">
        <v>210</v>
      </c>
      <c r="F97" s="206" t="s">
        <v>734</v>
      </c>
      <c r="G97" s="192"/>
      <c r="H97" s="192"/>
      <c r="I97" s="195"/>
      <c r="J97" s="195"/>
      <c r="K97" s="207">
        <f>BK97</f>
        <v>0</v>
      </c>
      <c r="L97" s="192"/>
      <c r="M97" s="197"/>
      <c r="N97" s="198"/>
      <c r="O97" s="199"/>
      <c r="P97" s="199"/>
      <c r="Q97" s="200">
        <f>SUM(Q98:Q100)</f>
        <v>0</v>
      </c>
      <c r="R97" s="200">
        <f>SUM(R98:R100)</f>
        <v>0</v>
      </c>
      <c r="S97" s="199"/>
      <c r="T97" s="201">
        <f>SUM(T98:T100)</f>
        <v>0</v>
      </c>
      <c r="U97" s="199"/>
      <c r="V97" s="201">
        <f>SUM(V98:V100)</f>
        <v>0</v>
      </c>
      <c r="W97" s="199"/>
      <c r="X97" s="202">
        <f>SUM(X98:X100)</f>
        <v>40</v>
      </c>
      <c r="Y97" s="12"/>
      <c r="Z97" s="12"/>
      <c r="AA97" s="12"/>
      <c r="AB97" s="12"/>
      <c r="AC97" s="12"/>
      <c r="AD97" s="12"/>
      <c r="AE97" s="12"/>
      <c r="AR97" s="203" t="s">
        <v>84</v>
      </c>
      <c r="AT97" s="204" t="s">
        <v>75</v>
      </c>
      <c r="AU97" s="204" t="s">
        <v>86</v>
      </c>
      <c r="AY97" s="203" t="s">
        <v>147</v>
      </c>
      <c r="BK97" s="205">
        <f>SUM(BK98:BK100)</f>
        <v>0</v>
      </c>
    </row>
    <row r="98" s="2" customFormat="1" ht="24.15" customHeight="1">
      <c r="A98" s="39"/>
      <c r="B98" s="40"/>
      <c r="C98" s="208" t="s">
        <v>86</v>
      </c>
      <c r="D98" s="208" t="s">
        <v>149</v>
      </c>
      <c r="E98" s="209" t="s">
        <v>895</v>
      </c>
      <c r="F98" s="210" t="s">
        <v>896</v>
      </c>
      <c r="G98" s="211" t="s">
        <v>173</v>
      </c>
      <c r="H98" s="212">
        <v>2000</v>
      </c>
      <c r="I98" s="213"/>
      <c r="J98" s="213"/>
      <c r="K98" s="214">
        <f>ROUND(P98*H98,2)</f>
        <v>0</v>
      </c>
      <c r="L98" s="210" t="s">
        <v>153</v>
      </c>
      <c r="M98" s="45"/>
      <c r="N98" s="215" t="s">
        <v>20</v>
      </c>
      <c r="O98" s="216" t="s">
        <v>45</v>
      </c>
      <c r="P98" s="217">
        <f>I98+J98</f>
        <v>0</v>
      </c>
      <c r="Q98" s="217">
        <f>ROUND(I98*H98,2)</f>
        <v>0</v>
      </c>
      <c r="R98" s="217">
        <f>ROUND(J98*H98,2)</f>
        <v>0</v>
      </c>
      <c r="S98" s="85"/>
      <c r="T98" s="218">
        <f>S98*H98</f>
        <v>0</v>
      </c>
      <c r="U98" s="218">
        <v>0</v>
      </c>
      <c r="V98" s="218">
        <f>U98*H98</f>
        <v>0</v>
      </c>
      <c r="W98" s="218">
        <v>0.02</v>
      </c>
      <c r="X98" s="219">
        <f>W98*H98</f>
        <v>40</v>
      </c>
      <c r="Y98" s="39"/>
      <c r="Z98" s="39"/>
      <c r="AA98" s="39"/>
      <c r="AB98" s="39"/>
      <c r="AC98" s="39"/>
      <c r="AD98" s="39"/>
      <c r="AE98" s="39"/>
      <c r="AR98" s="220" t="s">
        <v>154</v>
      </c>
      <c r="AT98" s="220" t="s">
        <v>149</v>
      </c>
      <c r="AU98" s="220" t="s">
        <v>170</v>
      </c>
      <c r="AY98" s="18" t="s">
        <v>147</v>
      </c>
      <c r="BE98" s="221">
        <f>IF(O98="základní",K98,0)</f>
        <v>0</v>
      </c>
      <c r="BF98" s="221">
        <f>IF(O98="snížená",K98,0)</f>
        <v>0</v>
      </c>
      <c r="BG98" s="221">
        <f>IF(O98="zákl. přenesená",K98,0)</f>
        <v>0</v>
      </c>
      <c r="BH98" s="221">
        <f>IF(O98="sníž. přenesená",K98,0)</f>
        <v>0</v>
      </c>
      <c r="BI98" s="221">
        <f>IF(O98="nulová",K98,0)</f>
        <v>0</v>
      </c>
      <c r="BJ98" s="18" t="s">
        <v>84</v>
      </c>
      <c r="BK98" s="221">
        <f>ROUND(P98*H98,2)</f>
        <v>0</v>
      </c>
      <c r="BL98" s="18" t="s">
        <v>154</v>
      </c>
      <c r="BM98" s="220" t="s">
        <v>897</v>
      </c>
    </row>
    <row r="99" s="2" customFormat="1">
      <c r="A99" s="39"/>
      <c r="B99" s="40"/>
      <c r="C99" s="41"/>
      <c r="D99" s="222" t="s">
        <v>156</v>
      </c>
      <c r="E99" s="41"/>
      <c r="F99" s="223" t="s">
        <v>898</v>
      </c>
      <c r="G99" s="41"/>
      <c r="H99" s="41"/>
      <c r="I99" s="224"/>
      <c r="J99" s="224"/>
      <c r="K99" s="41"/>
      <c r="L99" s="41"/>
      <c r="M99" s="45"/>
      <c r="N99" s="225"/>
      <c r="O99" s="226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170</v>
      </c>
    </row>
    <row r="100" s="2" customFormat="1">
      <c r="A100" s="39"/>
      <c r="B100" s="40"/>
      <c r="C100" s="41"/>
      <c r="D100" s="227" t="s">
        <v>158</v>
      </c>
      <c r="E100" s="41"/>
      <c r="F100" s="228" t="s">
        <v>899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158</v>
      </c>
      <c r="AU100" s="18" t="s">
        <v>170</v>
      </c>
    </row>
    <row r="101" s="12" customFormat="1" ht="22.8" customHeight="1">
      <c r="A101" s="12"/>
      <c r="B101" s="191"/>
      <c r="C101" s="192"/>
      <c r="D101" s="193" t="s">
        <v>75</v>
      </c>
      <c r="E101" s="206" t="s">
        <v>900</v>
      </c>
      <c r="F101" s="206" t="s">
        <v>901</v>
      </c>
      <c r="G101" s="192"/>
      <c r="H101" s="192"/>
      <c r="I101" s="195"/>
      <c r="J101" s="195"/>
      <c r="K101" s="207">
        <f>BK101</f>
        <v>0</v>
      </c>
      <c r="L101" s="192"/>
      <c r="M101" s="197"/>
      <c r="N101" s="198"/>
      <c r="O101" s="199"/>
      <c r="P101" s="199"/>
      <c r="Q101" s="200">
        <f>SUM(Q102:Q120)</f>
        <v>0</v>
      </c>
      <c r="R101" s="200">
        <f>SUM(R102:R120)</f>
        <v>0</v>
      </c>
      <c r="S101" s="199"/>
      <c r="T101" s="201">
        <f>SUM(T102:T120)</f>
        <v>0</v>
      </c>
      <c r="U101" s="199"/>
      <c r="V101" s="201">
        <f>SUM(V102:V120)</f>
        <v>0</v>
      </c>
      <c r="W101" s="199"/>
      <c r="X101" s="202">
        <f>SUM(X102:X120)</f>
        <v>0</v>
      </c>
      <c r="Y101" s="12"/>
      <c r="Z101" s="12"/>
      <c r="AA101" s="12"/>
      <c r="AB101" s="12"/>
      <c r="AC101" s="12"/>
      <c r="AD101" s="12"/>
      <c r="AE101" s="12"/>
      <c r="AR101" s="203" t="s">
        <v>185</v>
      </c>
      <c r="AT101" s="204" t="s">
        <v>75</v>
      </c>
      <c r="AU101" s="204" t="s">
        <v>84</v>
      </c>
      <c r="AY101" s="203" t="s">
        <v>147</v>
      </c>
      <c r="BK101" s="205">
        <f>SUM(BK102:BK120)</f>
        <v>0</v>
      </c>
    </row>
    <row r="102" s="2" customFormat="1" ht="16.5" customHeight="1">
      <c r="A102" s="39"/>
      <c r="B102" s="40"/>
      <c r="C102" s="208" t="s">
        <v>170</v>
      </c>
      <c r="D102" s="208" t="s">
        <v>149</v>
      </c>
      <c r="E102" s="209" t="s">
        <v>902</v>
      </c>
      <c r="F102" s="210" t="s">
        <v>903</v>
      </c>
      <c r="G102" s="211" t="s">
        <v>506</v>
      </c>
      <c r="H102" s="212">
        <v>1</v>
      </c>
      <c r="I102" s="213"/>
      <c r="J102" s="213"/>
      <c r="K102" s="214">
        <f>ROUND(P102*H102,2)</f>
        <v>0</v>
      </c>
      <c r="L102" s="210" t="s">
        <v>20</v>
      </c>
      <c r="M102" s="45"/>
      <c r="N102" s="215" t="s">
        <v>20</v>
      </c>
      <c r="O102" s="216" t="s">
        <v>45</v>
      </c>
      <c r="P102" s="217">
        <f>I102+J102</f>
        <v>0</v>
      </c>
      <c r="Q102" s="217">
        <f>ROUND(I102*H102,2)</f>
        <v>0</v>
      </c>
      <c r="R102" s="217">
        <f>ROUND(J102*H102,2)</f>
        <v>0</v>
      </c>
      <c r="S102" s="85"/>
      <c r="T102" s="218">
        <f>S102*H102</f>
        <v>0</v>
      </c>
      <c r="U102" s="218">
        <v>0</v>
      </c>
      <c r="V102" s="218">
        <f>U102*H102</f>
        <v>0</v>
      </c>
      <c r="W102" s="218">
        <v>0</v>
      </c>
      <c r="X102" s="219">
        <f>W102*H102</f>
        <v>0</v>
      </c>
      <c r="Y102" s="39"/>
      <c r="Z102" s="39"/>
      <c r="AA102" s="39"/>
      <c r="AB102" s="39"/>
      <c r="AC102" s="39"/>
      <c r="AD102" s="39"/>
      <c r="AE102" s="39"/>
      <c r="AR102" s="220" t="s">
        <v>904</v>
      </c>
      <c r="AT102" s="220" t="s">
        <v>149</v>
      </c>
      <c r="AU102" s="220" t="s">
        <v>86</v>
      </c>
      <c r="AY102" s="18" t="s">
        <v>147</v>
      </c>
      <c r="BE102" s="221">
        <f>IF(O102="základní",K102,0)</f>
        <v>0</v>
      </c>
      <c r="BF102" s="221">
        <f>IF(O102="snížená",K102,0)</f>
        <v>0</v>
      </c>
      <c r="BG102" s="221">
        <f>IF(O102="zákl. přenesená",K102,0)</f>
        <v>0</v>
      </c>
      <c r="BH102" s="221">
        <f>IF(O102="sníž. přenesená",K102,0)</f>
        <v>0</v>
      </c>
      <c r="BI102" s="221">
        <f>IF(O102="nulová",K102,0)</f>
        <v>0</v>
      </c>
      <c r="BJ102" s="18" t="s">
        <v>84</v>
      </c>
      <c r="BK102" s="221">
        <f>ROUND(P102*H102,2)</f>
        <v>0</v>
      </c>
      <c r="BL102" s="18" t="s">
        <v>904</v>
      </c>
      <c r="BM102" s="220" t="s">
        <v>905</v>
      </c>
    </row>
    <row r="103" s="2" customFormat="1">
      <c r="A103" s="39"/>
      <c r="B103" s="40"/>
      <c r="C103" s="41"/>
      <c r="D103" s="222" t="s">
        <v>156</v>
      </c>
      <c r="E103" s="41"/>
      <c r="F103" s="223" t="s">
        <v>903</v>
      </c>
      <c r="G103" s="41"/>
      <c r="H103" s="41"/>
      <c r="I103" s="224"/>
      <c r="J103" s="224"/>
      <c r="K103" s="41"/>
      <c r="L103" s="41"/>
      <c r="M103" s="45"/>
      <c r="N103" s="225"/>
      <c r="O103" s="226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86</v>
      </c>
    </row>
    <row r="104" s="2" customFormat="1" ht="16.5" customHeight="1">
      <c r="A104" s="39"/>
      <c r="B104" s="40"/>
      <c r="C104" s="208" t="s">
        <v>154</v>
      </c>
      <c r="D104" s="208" t="s">
        <v>149</v>
      </c>
      <c r="E104" s="209" t="s">
        <v>906</v>
      </c>
      <c r="F104" s="210" t="s">
        <v>907</v>
      </c>
      <c r="G104" s="211" t="s">
        <v>506</v>
      </c>
      <c r="H104" s="212">
        <v>1</v>
      </c>
      <c r="I104" s="213"/>
      <c r="J104" s="213"/>
      <c r="K104" s="214">
        <f>ROUND(P104*H104,2)</f>
        <v>0</v>
      </c>
      <c r="L104" s="210" t="s">
        <v>20</v>
      </c>
      <c r="M104" s="45"/>
      <c r="N104" s="215" t="s">
        <v>20</v>
      </c>
      <c r="O104" s="216" t="s">
        <v>45</v>
      </c>
      <c r="P104" s="217">
        <f>I104+J104</f>
        <v>0</v>
      </c>
      <c r="Q104" s="217">
        <f>ROUND(I104*H104,2)</f>
        <v>0</v>
      </c>
      <c r="R104" s="217">
        <f>ROUND(J104*H104,2)</f>
        <v>0</v>
      </c>
      <c r="S104" s="85"/>
      <c r="T104" s="218">
        <f>S104*H104</f>
        <v>0</v>
      </c>
      <c r="U104" s="218">
        <v>0</v>
      </c>
      <c r="V104" s="218">
        <f>U104*H104</f>
        <v>0</v>
      </c>
      <c r="W104" s="218">
        <v>0</v>
      </c>
      <c r="X104" s="219">
        <f>W104*H104</f>
        <v>0</v>
      </c>
      <c r="Y104" s="39"/>
      <c r="Z104" s="39"/>
      <c r="AA104" s="39"/>
      <c r="AB104" s="39"/>
      <c r="AC104" s="39"/>
      <c r="AD104" s="39"/>
      <c r="AE104" s="39"/>
      <c r="AR104" s="220" t="s">
        <v>904</v>
      </c>
      <c r="AT104" s="220" t="s">
        <v>149</v>
      </c>
      <c r="AU104" s="220" t="s">
        <v>86</v>
      </c>
      <c r="AY104" s="18" t="s">
        <v>147</v>
      </c>
      <c r="BE104" s="221">
        <f>IF(O104="základní",K104,0)</f>
        <v>0</v>
      </c>
      <c r="BF104" s="221">
        <f>IF(O104="snížená",K104,0)</f>
        <v>0</v>
      </c>
      <c r="BG104" s="221">
        <f>IF(O104="zákl. přenesená",K104,0)</f>
        <v>0</v>
      </c>
      <c r="BH104" s="221">
        <f>IF(O104="sníž. přenesená",K104,0)</f>
        <v>0</v>
      </c>
      <c r="BI104" s="221">
        <f>IF(O104="nulová",K104,0)</f>
        <v>0</v>
      </c>
      <c r="BJ104" s="18" t="s">
        <v>84</v>
      </c>
      <c r="BK104" s="221">
        <f>ROUND(P104*H104,2)</f>
        <v>0</v>
      </c>
      <c r="BL104" s="18" t="s">
        <v>904</v>
      </c>
      <c r="BM104" s="220" t="s">
        <v>908</v>
      </c>
    </row>
    <row r="105" s="2" customFormat="1">
      <c r="A105" s="39"/>
      <c r="B105" s="40"/>
      <c r="C105" s="41"/>
      <c r="D105" s="222" t="s">
        <v>156</v>
      </c>
      <c r="E105" s="41"/>
      <c r="F105" s="223" t="s">
        <v>907</v>
      </c>
      <c r="G105" s="41"/>
      <c r="H105" s="41"/>
      <c r="I105" s="224"/>
      <c r="J105" s="224"/>
      <c r="K105" s="41"/>
      <c r="L105" s="41"/>
      <c r="M105" s="45"/>
      <c r="N105" s="225"/>
      <c r="O105" s="226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86</v>
      </c>
    </row>
    <row r="106" s="2" customFormat="1">
      <c r="A106" s="39"/>
      <c r="B106" s="40"/>
      <c r="C106" s="41"/>
      <c r="D106" s="222" t="s">
        <v>183</v>
      </c>
      <c r="E106" s="41"/>
      <c r="F106" s="251" t="s">
        <v>909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183</v>
      </c>
      <c r="AU106" s="18" t="s">
        <v>86</v>
      </c>
    </row>
    <row r="107" s="2" customFormat="1" ht="16.5" customHeight="1">
      <c r="A107" s="39"/>
      <c r="B107" s="40"/>
      <c r="C107" s="208" t="s">
        <v>185</v>
      </c>
      <c r="D107" s="208" t="s">
        <v>149</v>
      </c>
      <c r="E107" s="209" t="s">
        <v>910</v>
      </c>
      <c r="F107" s="210" t="s">
        <v>911</v>
      </c>
      <c r="G107" s="211" t="s">
        <v>506</v>
      </c>
      <c r="H107" s="212">
        <v>1</v>
      </c>
      <c r="I107" s="213"/>
      <c r="J107" s="213"/>
      <c r="K107" s="214">
        <f>ROUND(P107*H107,2)</f>
        <v>0</v>
      </c>
      <c r="L107" s="210" t="s">
        <v>20</v>
      </c>
      <c r="M107" s="45"/>
      <c r="N107" s="215" t="s">
        <v>20</v>
      </c>
      <c r="O107" s="216" t="s">
        <v>45</v>
      </c>
      <c r="P107" s="217">
        <f>I107+J107</f>
        <v>0</v>
      </c>
      <c r="Q107" s="217">
        <f>ROUND(I107*H107,2)</f>
        <v>0</v>
      </c>
      <c r="R107" s="217">
        <f>ROUND(J107*H107,2)</f>
        <v>0</v>
      </c>
      <c r="S107" s="85"/>
      <c r="T107" s="218">
        <f>S107*H107</f>
        <v>0</v>
      </c>
      <c r="U107" s="218">
        <v>0</v>
      </c>
      <c r="V107" s="218">
        <f>U107*H107</f>
        <v>0</v>
      </c>
      <c r="W107" s="218">
        <v>0</v>
      </c>
      <c r="X107" s="219">
        <f>W107*H107</f>
        <v>0</v>
      </c>
      <c r="Y107" s="39"/>
      <c r="Z107" s="39"/>
      <c r="AA107" s="39"/>
      <c r="AB107" s="39"/>
      <c r="AC107" s="39"/>
      <c r="AD107" s="39"/>
      <c r="AE107" s="39"/>
      <c r="AR107" s="220" t="s">
        <v>904</v>
      </c>
      <c r="AT107" s="220" t="s">
        <v>149</v>
      </c>
      <c r="AU107" s="220" t="s">
        <v>86</v>
      </c>
      <c r="AY107" s="18" t="s">
        <v>147</v>
      </c>
      <c r="BE107" s="221">
        <f>IF(O107="základní",K107,0)</f>
        <v>0</v>
      </c>
      <c r="BF107" s="221">
        <f>IF(O107="snížená",K107,0)</f>
        <v>0</v>
      </c>
      <c r="BG107" s="221">
        <f>IF(O107="zákl. přenesená",K107,0)</f>
        <v>0</v>
      </c>
      <c r="BH107" s="221">
        <f>IF(O107="sníž. přenesená",K107,0)</f>
        <v>0</v>
      </c>
      <c r="BI107" s="221">
        <f>IF(O107="nulová",K107,0)</f>
        <v>0</v>
      </c>
      <c r="BJ107" s="18" t="s">
        <v>84</v>
      </c>
      <c r="BK107" s="221">
        <f>ROUND(P107*H107,2)</f>
        <v>0</v>
      </c>
      <c r="BL107" s="18" t="s">
        <v>904</v>
      </c>
      <c r="BM107" s="220" t="s">
        <v>912</v>
      </c>
    </row>
    <row r="108" s="2" customFormat="1">
      <c r="A108" s="39"/>
      <c r="B108" s="40"/>
      <c r="C108" s="41"/>
      <c r="D108" s="222" t="s">
        <v>156</v>
      </c>
      <c r="E108" s="41"/>
      <c r="F108" s="223" t="s">
        <v>911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86</v>
      </c>
    </row>
    <row r="109" s="2" customFormat="1">
      <c r="A109" s="39"/>
      <c r="B109" s="40"/>
      <c r="C109" s="41"/>
      <c r="D109" s="222" t="s">
        <v>183</v>
      </c>
      <c r="E109" s="41"/>
      <c r="F109" s="251" t="s">
        <v>913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183</v>
      </c>
      <c r="AU109" s="18" t="s">
        <v>86</v>
      </c>
    </row>
    <row r="110" s="2" customFormat="1" ht="16.5" customHeight="1">
      <c r="A110" s="39"/>
      <c r="B110" s="40"/>
      <c r="C110" s="208" t="s">
        <v>191</v>
      </c>
      <c r="D110" s="208" t="s">
        <v>149</v>
      </c>
      <c r="E110" s="209" t="s">
        <v>914</v>
      </c>
      <c r="F110" s="210" t="s">
        <v>915</v>
      </c>
      <c r="G110" s="211" t="s">
        <v>506</v>
      </c>
      <c r="H110" s="212">
        <v>1</v>
      </c>
      <c r="I110" s="213"/>
      <c r="J110" s="213"/>
      <c r="K110" s="214">
        <f>ROUND(P110*H110,2)</f>
        <v>0</v>
      </c>
      <c r="L110" s="210" t="s">
        <v>20</v>
      </c>
      <c r="M110" s="45"/>
      <c r="N110" s="215" t="s">
        <v>20</v>
      </c>
      <c r="O110" s="216" t="s">
        <v>45</v>
      </c>
      <c r="P110" s="217">
        <f>I110+J110</f>
        <v>0</v>
      </c>
      <c r="Q110" s="217">
        <f>ROUND(I110*H110,2)</f>
        <v>0</v>
      </c>
      <c r="R110" s="217">
        <f>ROUND(J110*H110,2)</f>
        <v>0</v>
      </c>
      <c r="S110" s="85"/>
      <c r="T110" s="218">
        <f>S110*H110</f>
        <v>0</v>
      </c>
      <c r="U110" s="218">
        <v>0</v>
      </c>
      <c r="V110" s="218">
        <f>U110*H110</f>
        <v>0</v>
      </c>
      <c r="W110" s="218">
        <v>0</v>
      </c>
      <c r="X110" s="219">
        <f>W110*H110</f>
        <v>0</v>
      </c>
      <c r="Y110" s="39"/>
      <c r="Z110" s="39"/>
      <c r="AA110" s="39"/>
      <c r="AB110" s="39"/>
      <c r="AC110" s="39"/>
      <c r="AD110" s="39"/>
      <c r="AE110" s="39"/>
      <c r="AR110" s="220" t="s">
        <v>904</v>
      </c>
      <c r="AT110" s="220" t="s">
        <v>149</v>
      </c>
      <c r="AU110" s="220" t="s">
        <v>86</v>
      </c>
      <c r="AY110" s="18" t="s">
        <v>147</v>
      </c>
      <c r="BE110" s="221">
        <f>IF(O110="základní",K110,0)</f>
        <v>0</v>
      </c>
      <c r="BF110" s="221">
        <f>IF(O110="snížená",K110,0)</f>
        <v>0</v>
      </c>
      <c r="BG110" s="221">
        <f>IF(O110="zákl. přenesená",K110,0)</f>
        <v>0</v>
      </c>
      <c r="BH110" s="221">
        <f>IF(O110="sníž. přenesená",K110,0)</f>
        <v>0</v>
      </c>
      <c r="BI110" s="221">
        <f>IF(O110="nulová",K110,0)</f>
        <v>0</v>
      </c>
      <c r="BJ110" s="18" t="s">
        <v>84</v>
      </c>
      <c r="BK110" s="221">
        <f>ROUND(P110*H110,2)</f>
        <v>0</v>
      </c>
      <c r="BL110" s="18" t="s">
        <v>904</v>
      </c>
      <c r="BM110" s="220" t="s">
        <v>916</v>
      </c>
    </row>
    <row r="111" s="2" customFormat="1">
      <c r="A111" s="39"/>
      <c r="B111" s="40"/>
      <c r="C111" s="41"/>
      <c r="D111" s="222" t="s">
        <v>156</v>
      </c>
      <c r="E111" s="41"/>
      <c r="F111" s="223" t="s">
        <v>915</v>
      </c>
      <c r="G111" s="41"/>
      <c r="H111" s="41"/>
      <c r="I111" s="224"/>
      <c r="J111" s="224"/>
      <c r="K111" s="41"/>
      <c r="L111" s="41"/>
      <c r="M111" s="45"/>
      <c r="N111" s="225"/>
      <c r="O111" s="226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86</v>
      </c>
    </row>
    <row r="112" s="2" customFormat="1">
      <c r="A112" s="39"/>
      <c r="B112" s="40"/>
      <c r="C112" s="41"/>
      <c r="D112" s="222" t="s">
        <v>183</v>
      </c>
      <c r="E112" s="41"/>
      <c r="F112" s="251" t="s">
        <v>917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183</v>
      </c>
      <c r="AU112" s="18" t="s">
        <v>86</v>
      </c>
    </row>
    <row r="113" s="2" customFormat="1" ht="16.5" customHeight="1">
      <c r="A113" s="39"/>
      <c r="B113" s="40"/>
      <c r="C113" s="208" t="s">
        <v>197</v>
      </c>
      <c r="D113" s="208" t="s">
        <v>149</v>
      </c>
      <c r="E113" s="209" t="s">
        <v>918</v>
      </c>
      <c r="F113" s="210" t="s">
        <v>919</v>
      </c>
      <c r="G113" s="211" t="s">
        <v>506</v>
      </c>
      <c r="H113" s="212">
        <v>1</v>
      </c>
      <c r="I113" s="213"/>
      <c r="J113" s="213"/>
      <c r="K113" s="214">
        <f>ROUND(P113*H113,2)</f>
        <v>0</v>
      </c>
      <c r="L113" s="210" t="s">
        <v>20</v>
      </c>
      <c r="M113" s="45"/>
      <c r="N113" s="215" t="s">
        <v>20</v>
      </c>
      <c r="O113" s="216" t="s">
        <v>45</v>
      </c>
      <c r="P113" s="217">
        <f>I113+J113</f>
        <v>0</v>
      </c>
      <c r="Q113" s="217">
        <f>ROUND(I113*H113,2)</f>
        <v>0</v>
      </c>
      <c r="R113" s="217">
        <f>ROUND(J113*H113,2)</f>
        <v>0</v>
      </c>
      <c r="S113" s="85"/>
      <c r="T113" s="218">
        <f>S113*H113</f>
        <v>0</v>
      </c>
      <c r="U113" s="218">
        <v>0</v>
      </c>
      <c r="V113" s="218">
        <f>U113*H113</f>
        <v>0</v>
      </c>
      <c r="W113" s="218">
        <v>0</v>
      </c>
      <c r="X113" s="219">
        <f>W113*H113</f>
        <v>0</v>
      </c>
      <c r="Y113" s="39"/>
      <c r="Z113" s="39"/>
      <c r="AA113" s="39"/>
      <c r="AB113" s="39"/>
      <c r="AC113" s="39"/>
      <c r="AD113" s="39"/>
      <c r="AE113" s="39"/>
      <c r="AR113" s="220" t="s">
        <v>904</v>
      </c>
      <c r="AT113" s="220" t="s">
        <v>149</v>
      </c>
      <c r="AU113" s="220" t="s">
        <v>86</v>
      </c>
      <c r="AY113" s="18" t="s">
        <v>147</v>
      </c>
      <c r="BE113" s="221">
        <f>IF(O113="základní",K113,0)</f>
        <v>0</v>
      </c>
      <c r="BF113" s="221">
        <f>IF(O113="snížená",K113,0)</f>
        <v>0</v>
      </c>
      <c r="BG113" s="221">
        <f>IF(O113="zákl. přenesená",K113,0)</f>
        <v>0</v>
      </c>
      <c r="BH113" s="221">
        <f>IF(O113="sníž. přenesená",K113,0)</f>
        <v>0</v>
      </c>
      <c r="BI113" s="221">
        <f>IF(O113="nulová",K113,0)</f>
        <v>0</v>
      </c>
      <c r="BJ113" s="18" t="s">
        <v>84</v>
      </c>
      <c r="BK113" s="221">
        <f>ROUND(P113*H113,2)</f>
        <v>0</v>
      </c>
      <c r="BL113" s="18" t="s">
        <v>904</v>
      </c>
      <c r="BM113" s="220" t="s">
        <v>920</v>
      </c>
    </row>
    <row r="114" s="2" customFormat="1">
      <c r="A114" s="39"/>
      <c r="B114" s="40"/>
      <c r="C114" s="41"/>
      <c r="D114" s="222" t="s">
        <v>156</v>
      </c>
      <c r="E114" s="41"/>
      <c r="F114" s="223" t="s">
        <v>919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86</v>
      </c>
    </row>
    <row r="115" s="2" customFormat="1" ht="16.5" customHeight="1">
      <c r="A115" s="39"/>
      <c r="B115" s="40"/>
      <c r="C115" s="208" t="s">
        <v>203</v>
      </c>
      <c r="D115" s="208" t="s">
        <v>149</v>
      </c>
      <c r="E115" s="209" t="s">
        <v>921</v>
      </c>
      <c r="F115" s="210" t="s">
        <v>922</v>
      </c>
      <c r="G115" s="211" t="s">
        <v>506</v>
      </c>
      <c r="H115" s="212">
        <v>1</v>
      </c>
      <c r="I115" s="213"/>
      <c r="J115" s="213"/>
      <c r="K115" s="214">
        <f>ROUND(P115*H115,2)</f>
        <v>0</v>
      </c>
      <c r="L115" s="210" t="s">
        <v>20</v>
      </c>
      <c r="M115" s="45"/>
      <c r="N115" s="215" t="s">
        <v>20</v>
      </c>
      <c r="O115" s="216" t="s">
        <v>45</v>
      </c>
      <c r="P115" s="217">
        <f>I115+J115</f>
        <v>0</v>
      </c>
      <c r="Q115" s="217">
        <f>ROUND(I115*H115,2)</f>
        <v>0</v>
      </c>
      <c r="R115" s="217">
        <f>ROUND(J115*H115,2)</f>
        <v>0</v>
      </c>
      <c r="S115" s="85"/>
      <c r="T115" s="218">
        <f>S115*H115</f>
        <v>0</v>
      </c>
      <c r="U115" s="218">
        <v>0</v>
      </c>
      <c r="V115" s="218">
        <f>U115*H115</f>
        <v>0</v>
      </c>
      <c r="W115" s="218">
        <v>0</v>
      </c>
      <c r="X115" s="219">
        <f>W115*H115</f>
        <v>0</v>
      </c>
      <c r="Y115" s="39"/>
      <c r="Z115" s="39"/>
      <c r="AA115" s="39"/>
      <c r="AB115" s="39"/>
      <c r="AC115" s="39"/>
      <c r="AD115" s="39"/>
      <c r="AE115" s="39"/>
      <c r="AR115" s="220" t="s">
        <v>904</v>
      </c>
      <c r="AT115" s="220" t="s">
        <v>149</v>
      </c>
      <c r="AU115" s="220" t="s">
        <v>86</v>
      </c>
      <c r="AY115" s="18" t="s">
        <v>147</v>
      </c>
      <c r="BE115" s="221">
        <f>IF(O115="základní",K115,0)</f>
        <v>0</v>
      </c>
      <c r="BF115" s="221">
        <f>IF(O115="snížená",K115,0)</f>
        <v>0</v>
      </c>
      <c r="BG115" s="221">
        <f>IF(O115="zákl. přenesená",K115,0)</f>
        <v>0</v>
      </c>
      <c r="BH115" s="221">
        <f>IF(O115="sníž. přenesená",K115,0)</f>
        <v>0</v>
      </c>
      <c r="BI115" s="221">
        <f>IF(O115="nulová",K115,0)</f>
        <v>0</v>
      </c>
      <c r="BJ115" s="18" t="s">
        <v>84</v>
      </c>
      <c r="BK115" s="221">
        <f>ROUND(P115*H115,2)</f>
        <v>0</v>
      </c>
      <c r="BL115" s="18" t="s">
        <v>904</v>
      </c>
      <c r="BM115" s="220" t="s">
        <v>923</v>
      </c>
    </row>
    <row r="116" s="2" customFormat="1">
      <c r="A116" s="39"/>
      <c r="B116" s="40"/>
      <c r="C116" s="41"/>
      <c r="D116" s="222" t="s">
        <v>156</v>
      </c>
      <c r="E116" s="41"/>
      <c r="F116" s="223" t="s">
        <v>922</v>
      </c>
      <c r="G116" s="41"/>
      <c r="H116" s="41"/>
      <c r="I116" s="224"/>
      <c r="J116" s="224"/>
      <c r="K116" s="41"/>
      <c r="L116" s="41"/>
      <c r="M116" s="45"/>
      <c r="N116" s="225"/>
      <c r="O116" s="226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86</v>
      </c>
    </row>
    <row r="117" s="2" customFormat="1">
      <c r="A117" s="39"/>
      <c r="B117" s="40"/>
      <c r="C117" s="41"/>
      <c r="D117" s="222" t="s">
        <v>183</v>
      </c>
      <c r="E117" s="41"/>
      <c r="F117" s="251" t="s">
        <v>924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183</v>
      </c>
      <c r="AU117" s="18" t="s">
        <v>86</v>
      </c>
    </row>
    <row r="118" s="2" customFormat="1" ht="16.5" customHeight="1">
      <c r="A118" s="39"/>
      <c r="B118" s="40"/>
      <c r="C118" s="208" t="s">
        <v>210</v>
      </c>
      <c r="D118" s="208" t="s">
        <v>149</v>
      </c>
      <c r="E118" s="209" t="s">
        <v>925</v>
      </c>
      <c r="F118" s="210" t="s">
        <v>926</v>
      </c>
      <c r="G118" s="211" t="s">
        <v>506</v>
      </c>
      <c r="H118" s="212">
        <v>1</v>
      </c>
      <c r="I118" s="213"/>
      <c r="J118" s="213"/>
      <c r="K118" s="214">
        <f>ROUND(P118*H118,2)</f>
        <v>0</v>
      </c>
      <c r="L118" s="210" t="s">
        <v>20</v>
      </c>
      <c r="M118" s="45"/>
      <c r="N118" s="215" t="s">
        <v>20</v>
      </c>
      <c r="O118" s="216" t="s">
        <v>45</v>
      </c>
      <c r="P118" s="217">
        <f>I118+J118</f>
        <v>0</v>
      </c>
      <c r="Q118" s="217">
        <f>ROUND(I118*H118,2)</f>
        <v>0</v>
      </c>
      <c r="R118" s="217">
        <f>ROUND(J118*H118,2)</f>
        <v>0</v>
      </c>
      <c r="S118" s="85"/>
      <c r="T118" s="218">
        <f>S118*H118</f>
        <v>0</v>
      </c>
      <c r="U118" s="218">
        <v>0</v>
      </c>
      <c r="V118" s="218">
        <f>U118*H118</f>
        <v>0</v>
      </c>
      <c r="W118" s="218">
        <v>0</v>
      </c>
      <c r="X118" s="219">
        <f>W118*H118</f>
        <v>0</v>
      </c>
      <c r="Y118" s="39"/>
      <c r="Z118" s="39"/>
      <c r="AA118" s="39"/>
      <c r="AB118" s="39"/>
      <c r="AC118" s="39"/>
      <c r="AD118" s="39"/>
      <c r="AE118" s="39"/>
      <c r="AR118" s="220" t="s">
        <v>904</v>
      </c>
      <c r="AT118" s="220" t="s">
        <v>149</v>
      </c>
      <c r="AU118" s="220" t="s">
        <v>86</v>
      </c>
      <c r="AY118" s="18" t="s">
        <v>147</v>
      </c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18" t="s">
        <v>84</v>
      </c>
      <c r="BK118" s="221">
        <f>ROUND(P118*H118,2)</f>
        <v>0</v>
      </c>
      <c r="BL118" s="18" t="s">
        <v>904</v>
      </c>
      <c r="BM118" s="220" t="s">
        <v>927</v>
      </c>
    </row>
    <row r="119" s="2" customFormat="1">
      <c r="A119" s="39"/>
      <c r="B119" s="40"/>
      <c r="C119" s="41"/>
      <c r="D119" s="222" t="s">
        <v>156</v>
      </c>
      <c r="E119" s="41"/>
      <c r="F119" s="223" t="s">
        <v>926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86</v>
      </c>
    </row>
    <row r="120" s="2" customFormat="1">
      <c r="A120" s="39"/>
      <c r="B120" s="40"/>
      <c r="C120" s="41"/>
      <c r="D120" s="222" t="s">
        <v>183</v>
      </c>
      <c r="E120" s="41"/>
      <c r="F120" s="251" t="s">
        <v>928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183</v>
      </c>
      <c r="AU120" s="18" t="s">
        <v>86</v>
      </c>
    </row>
    <row r="121" s="12" customFormat="1" ht="22.8" customHeight="1">
      <c r="A121" s="12"/>
      <c r="B121" s="191"/>
      <c r="C121" s="192"/>
      <c r="D121" s="193" t="s">
        <v>75</v>
      </c>
      <c r="E121" s="206" t="s">
        <v>929</v>
      </c>
      <c r="F121" s="206" t="s">
        <v>930</v>
      </c>
      <c r="G121" s="192"/>
      <c r="H121" s="192"/>
      <c r="I121" s="195"/>
      <c r="J121" s="195"/>
      <c r="K121" s="207">
        <f>BK121</f>
        <v>0</v>
      </c>
      <c r="L121" s="192"/>
      <c r="M121" s="197"/>
      <c r="N121" s="198"/>
      <c r="O121" s="199"/>
      <c r="P121" s="199"/>
      <c r="Q121" s="200">
        <f>SUM(Q122:Q124)</f>
        <v>0</v>
      </c>
      <c r="R121" s="200">
        <f>SUM(R122:R124)</f>
        <v>0</v>
      </c>
      <c r="S121" s="199"/>
      <c r="T121" s="201">
        <f>SUM(T122:T124)</f>
        <v>0</v>
      </c>
      <c r="U121" s="199"/>
      <c r="V121" s="201">
        <f>SUM(V122:V124)</f>
        <v>0</v>
      </c>
      <c r="W121" s="199"/>
      <c r="X121" s="202">
        <f>SUM(X122:X124)</f>
        <v>0</v>
      </c>
      <c r="Y121" s="12"/>
      <c r="Z121" s="12"/>
      <c r="AA121" s="12"/>
      <c r="AB121" s="12"/>
      <c r="AC121" s="12"/>
      <c r="AD121" s="12"/>
      <c r="AE121" s="12"/>
      <c r="AR121" s="203" t="s">
        <v>185</v>
      </c>
      <c r="AT121" s="204" t="s">
        <v>75</v>
      </c>
      <c r="AU121" s="204" t="s">
        <v>84</v>
      </c>
      <c r="AY121" s="203" t="s">
        <v>147</v>
      </c>
      <c r="BK121" s="205">
        <f>SUM(BK122:BK124)</f>
        <v>0</v>
      </c>
    </row>
    <row r="122" s="2" customFormat="1" ht="16.5" customHeight="1">
      <c r="A122" s="39"/>
      <c r="B122" s="40"/>
      <c r="C122" s="208" t="s">
        <v>216</v>
      </c>
      <c r="D122" s="208" t="s">
        <v>149</v>
      </c>
      <c r="E122" s="209" t="s">
        <v>931</v>
      </c>
      <c r="F122" s="210" t="s">
        <v>932</v>
      </c>
      <c r="G122" s="211" t="s">
        <v>506</v>
      </c>
      <c r="H122" s="212">
        <v>1</v>
      </c>
      <c r="I122" s="213"/>
      <c r="J122" s="213"/>
      <c r="K122" s="214">
        <f>ROUND(P122*H122,2)</f>
        <v>0</v>
      </c>
      <c r="L122" s="210" t="s">
        <v>20</v>
      </c>
      <c r="M122" s="45"/>
      <c r="N122" s="215" t="s">
        <v>20</v>
      </c>
      <c r="O122" s="216" t="s">
        <v>45</v>
      </c>
      <c r="P122" s="217">
        <f>I122+J122</f>
        <v>0</v>
      </c>
      <c r="Q122" s="217">
        <f>ROUND(I122*H122,2)</f>
        <v>0</v>
      </c>
      <c r="R122" s="217">
        <f>ROUND(J122*H122,2)</f>
        <v>0</v>
      </c>
      <c r="S122" s="85"/>
      <c r="T122" s="218">
        <f>S122*H122</f>
        <v>0</v>
      </c>
      <c r="U122" s="218">
        <v>0</v>
      </c>
      <c r="V122" s="218">
        <f>U122*H122</f>
        <v>0</v>
      </c>
      <c r="W122" s="218">
        <v>0</v>
      </c>
      <c r="X122" s="219">
        <f>W122*H122</f>
        <v>0</v>
      </c>
      <c r="Y122" s="39"/>
      <c r="Z122" s="39"/>
      <c r="AA122" s="39"/>
      <c r="AB122" s="39"/>
      <c r="AC122" s="39"/>
      <c r="AD122" s="39"/>
      <c r="AE122" s="39"/>
      <c r="AR122" s="220" t="s">
        <v>904</v>
      </c>
      <c r="AT122" s="220" t="s">
        <v>149</v>
      </c>
      <c r="AU122" s="220" t="s">
        <v>86</v>
      </c>
      <c r="AY122" s="18" t="s">
        <v>147</v>
      </c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18" t="s">
        <v>84</v>
      </c>
      <c r="BK122" s="221">
        <f>ROUND(P122*H122,2)</f>
        <v>0</v>
      </c>
      <c r="BL122" s="18" t="s">
        <v>904</v>
      </c>
      <c r="BM122" s="220" t="s">
        <v>933</v>
      </c>
    </row>
    <row r="123" s="2" customFormat="1">
      <c r="A123" s="39"/>
      <c r="B123" s="40"/>
      <c r="C123" s="41"/>
      <c r="D123" s="222" t="s">
        <v>156</v>
      </c>
      <c r="E123" s="41"/>
      <c r="F123" s="223" t="s">
        <v>932</v>
      </c>
      <c r="G123" s="41"/>
      <c r="H123" s="41"/>
      <c r="I123" s="224"/>
      <c r="J123" s="224"/>
      <c r="K123" s="41"/>
      <c r="L123" s="41"/>
      <c r="M123" s="45"/>
      <c r="N123" s="225"/>
      <c r="O123" s="226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86</v>
      </c>
    </row>
    <row r="124" s="2" customFormat="1">
      <c r="A124" s="39"/>
      <c r="B124" s="40"/>
      <c r="C124" s="41"/>
      <c r="D124" s="222" t="s">
        <v>183</v>
      </c>
      <c r="E124" s="41"/>
      <c r="F124" s="251" t="s">
        <v>934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183</v>
      </c>
      <c r="AU124" s="18" t="s">
        <v>86</v>
      </c>
    </row>
    <row r="125" s="12" customFormat="1" ht="22.8" customHeight="1">
      <c r="A125" s="12"/>
      <c r="B125" s="191"/>
      <c r="C125" s="192"/>
      <c r="D125" s="193" t="s">
        <v>75</v>
      </c>
      <c r="E125" s="206" t="s">
        <v>935</v>
      </c>
      <c r="F125" s="206" t="s">
        <v>936</v>
      </c>
      <c r="G125" s="192"/>
      <c r="H125" s="192"/>
      <c r="I125" s="195"/>
      <c r="J125" s="195"/>
      <c r="K125" s="207">
        <f>BK125</f>
        <v>0</v>
      </c>
      <c r="L125" s="192"/>
      <c r="M125" s="197"/>
      <c r="N125" s="198"/>
      <c r="O125" s="199"/>
      <c r="P125" s="199"/>
      <c r="Q125" s="200">
        <f>SUM(Q126:Q137)</f>
        <v>0</v>
      </c>
      <c r="R125" s="200">
        <f>SUM(R126:R137)</f>
        <v>0</v>
      </c>
      <c r="S125" s="199"/>
      <c r="T125" s="201">
        <f>SUM(T126:T137)</f>
        <v>0</v>
      </c>
      <c r="U125" s="199"/>
      <c r="V125" s="201">
        <f>SUM(V126:V137)</f>
        <v>0</v>
      </c>
      <c r="W125" s="199"/>
      <c r="X125" s="202">
        <f>SUM(X126:X137)</f>
        <v>0</v>
      </c>
      <c r="Y125" s="12"/>
      <c r="Z125" s="12"/>
      <c r="AA125" s="12"/>
      <c r="AB125" s="12"/>
      <c r="AC125" s="12"/>
      <c r="AD125" s="12"/>
      <c r="AE125" s="12"/>
      <c r="AR125" s="203" t="s">
        <v>185</v>
      </c>
      <c r="AT125" s="204" t="s">
        <v>75</v>
      </c>
      <c r="AU125" s="204" t="s">
        <v>84</v>
      </c>
      <c r="AY125" s="203" t="s">
        <v>147</v>
      </c>
      <c r="BK125" s="205">
        <f>SUM(BK126:BK137)</f>
        <v>0</v>
      </c>
    </row>
    <row r="126" s="2" customFormat="1" ht="16.5" customHeight="1">
      <c r="A126" s="39"/>
      <c r="B126" s="40"/>
      <c r="C126" s="208" t="s">
        <v>222</v>
      </c>
      <c r="D126" s="208" t="s">
        <v>149</v>
      </c>
      <c r="E126" s="209" t="s">
        <v>937</v>
      </c>
      <c r="F126" s="210" t="s">
        <v>936</v>
      </c>
      <c r="G126" s="211" t="s">
        <v>506</v>
      </c>
      <c r="H126" s="212">
        <v>1</v>
      </c>
      <c r="I126" s="213"/>
      <c r="J126" s="213"/>
      <c r="K126" s="214">
        <f>ROUND(P126*H126,2)</f>
        <v>0</v>
      </c>
      <c r="L126" s="210" t="s">
        <v>20</v>
      </c>
      <c r="M126" s="45"/>
      <c r="N126" s="215" t="s">
        <v>20</v>
      </c>
      <c r="O126" s="216" t="s">
        <v>45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85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9">
        <f>W126*H126</f>
        <v>0</v>
      </c>
      <c r="Y126" s="39"/>
      <c r="Z126" s="39"/>
      <c r="AA126" s="39"/>
      <c r="AB126" s="39"/>
      <c r="AC126" s="39"/>
      <c r="AD126" s="39"/>
      <c r="AE126" s="39"/>
      <c r="AR126" s="220" t="s">
        <v>904</v>
      </c>
      <c r="AT126" s="220" t="s">
        <v>149</v>
      </c>
      <c r="AU126" s="220" t="s">
        <v>86</v>
      </c>
      <c r="AY126" s="18" t="s">
        <v>147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8" t="s">
        <v>84</v>
      </c>
      <c r="BK126" s="221">
        <f>ROUND(P126*H126,2)</f>
        <v>0</v>
      </c>
      <c r="BL126" s="18" t="s">
        <v>904</v>
      </c>
      <c r="BM126" s="220" t="s">
        <v>938</v>
      </c>
    </row>
    <row r="127" s="2" customFormat="1">
      <c r="A127" s="39"/>
      <c r="B127" s="40"/>
      <c r="C127" s="41"/>
      <c r="D127" s="222" t="s">
        <v>156</v>
      </c>
      <c r="E127" s="41"/>
      <c r="F127" s="223" t="s">
        <v>936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86</v>
      </c>
    </row>
    <row r="128" s="2" customFormat="1">
      <c r="A128" s="39"/>
      <c r="B128" s="40"/>
      <c r="C128" s="41"/>
      <c r="D128" s="222" t="s">
        <v>183</v>
      </c>
      <c r="E128" s="41"/>
      <c r="F128" s="251" t="s">
        <v>939</v>
      </c>
      <c r="G128" s="41"/>
      <c r="H128" s="41"/>
      <c r="I128" s="224"/>
      <c r="J128" s="224"/>
      <c r="K128" s="41"/>
      <c r="L128" s="41"/>
      <c r="M128" s="45"/>
      <c r="N128" s="225"/>
      <c r="O128" s="226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183</v>
      </c>
      <c r="AU128" s="18" t="s">
        <v>86</v>
      </c>
    </row>
    <row r="129" s="2" customFormat="1" ht="16.5" customHeight="1">
      <c r="A129" s="39"/>
      <c r="B129" s="40"/>
      <c r="C129" s="208" t="s">
        <v>9</v>
      </c>
      <c r="D129" s="208" t="s">
        <v>149</v>
      </c>
      <c r="E129" s="209" t="s">
        <v>940</v>
      </c>
      <c r="F129" s="210" t="s">
        <v>941</v>
      </c>
      <c r="G129" s="211" t="s">
        <v>506</v>
      </c>
      <c r="H129" s="212">
        <v>1</v>
      </c>
      <c r="I129" s="213"/>
      <c r="J129" s="213"/>
      <c r="K129" s="214">
        <f>ROUND(P129*H129,2)</f>
        <v>0</v>
      </c>
      <c r="L129" s="210" t="s">
        <v>20</v>
      </c>
      <c r="M129" s="45"/>
      <c r="N129" s="215" t="s">
        <v>20</v>
      </c>
      <c r="O129" s="216" t="s">
        <v>45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85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9">
        <f>W129*H129</f>
        <v>0</v>
      </c>
      <c r="Y129" s="39"/>
      <c r="Z129" s="39"/>
      <c r="AA129" s="39"/>
      <c r="AB129" s="39"/>
      <c r="AC129" s="39"/>
      <c r="AD129" s="39"/>
      <c r="AE129" s="39"/>
      <c r="AR129" s="220" t="s">
        <v>904</v>
      </c>
      <c r="AT129" s="220" t="s">
        <v>149</v>
      </c>
      <c r="AU129" s="220" t="s">
        <v>86</v>
      </c>
      <c r="AY129" s="18" t="s">
        <v>147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8" t="s">
        <v>84</v>
      </c>
      <c r="BK129" s="221">
        <f>ROUND(P129*H129,2)</f>
        <v>0</v>
      </c>
      <c r="BL129" s="18" t="s">
        <v>904</v>
      </c>
      <c r="BM129" s="220" t="s">
        <v>942</v>
      </c>
    </row>
    <row r="130" s="2" customFormat="1">
      <c r="A130" s="39"/>
      <c r="B130" s="40"/>
      <c r="C130" s="41"/>
      <c r="D130" s="222" t="s">
        <v>156</v>
      </c>
      <c r="E130" s="41"/>
      <c r="F130" s="223" t="s">
        <v>941</v>
      </c>
      <c r="G130" s="41"/>
      <c r="H130" s="41"/>
      <c r="I130" s="224"/>
      <c r="J130" s="224"/>
      <c r="K130" s="41"/>
      <c r="L130" s="41"/>
      <c r="M130" s="45"/>
      <c r="N130" s="225"/>
      <c r="O130" s="22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86</v>
      </c>
    </row>
    <row r="131" s="2" customFormat="1">
      <c r="A131" s="39"/>
      <c r="B131" s="40"/>
      <c r="C131" s="41"/>
      <c r="D131" s="222" t="s">
        <v>183</v>
      </c>
      <c r="E131" s="41"/>
      <c r="F131" s="251" t="s">
        <v>943</v>
      </c>
      <c r="G131" s="41"/>
      <c r="H131" s="41"/>
      <c r="I131" s="224"/>
      <c r="J131" s="224"/>
      <c r="K131" s="41"/>
      <c r="L131" s="41"/>
      <c r="M131" s="45"/>
      <c r="N131" s="225"/>
      <c r="O131" s="226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183</v>
      </c>
      <c r="AU131" s="18" t="s">
        <v>86</v>
      </c>
    </row>
    <row r="132" s="2" customFormat="1" ht="16.5" customHeight="1">
      <c r="A132" s="39"/>
      <c r="B132" s="40"/>
      <c r="C132" s="208" t="s">
        <v>235</v>
      </c>
      <c r="D132" s="208" t="s">
        <v>149</v>
      </c>
      <c r="E132" s="209" t="s">
        <v>944</v>
      </c>
      <c r="F132" s="210" t="s">
        <v>945</v>
      </c>
      <c r="G132" s="211" t="s">
        <v>506</v>
      </c>
      <c r="H132" s="212">
        <v>1</v>
      </c>
      <c r="I132" s="213"/>
      <c r="J132" s="213"/>
      <c r="K132" s="214">
        <f>ROUND(P132*H132,2)</f>
        <v>0</v>
      </c>
      <c r="L132" s="210" t="s">
        <v>20</v>
      </c>
      <c r="M132" s="45"/>
      <c r="N132" s="215" t="s">
        <v>20</v>
      </c>
      <c r="O132" s="216" t="s">
        <v>45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85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9">
        <f>W132*H132</f>
        <v>0</v>
      </c>
      <c r="Y132" s="39"/>
      <c r="Z132" s="39"/>
      <c r="AA132" s="39"/>
      <c r="AB132" s="39"/>
      <c r="AC132" s="39"/>
      <c r="AD132" s="39"/>
      <c r="AE132" s="39"/>
      <c r="AR132" s="220" t="s">
        <v>904</v>
      </c>
      <c r="AT132" s="220" t="s">
        <v>149</v>
      </c>
      <c r="AU132" s="220" t="s">
        <v>86</v>
      </c>
      <c r="AY132" s="18" t="s">
        <v>147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8" t="s">
        <v>84</v>
      </c>
      <c r="BK132" s="221">
        <f>ROUND(P132*H132,2)</f>
        <v>0</v>
      </c>
      <c r="BL132" s="18" t="s">
        <v>904</v>
      </c>
      <c r="BM132" s="220" t="s">
        <v>946</v>
      </c>
    </row>
    <row r="133" s="2" customFormat="1">
      <c r="A133" s="39"/>
      <c r="B133" s="40"/>
      <c r="C133" s="41"/>
      <c r="D133" s="222" t="s">
        <v>156</v>
      </c>
      <c r="E133" s="41"/>
      <c r="F133" s="223" t="s">
        <v>945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86</v>
      </c>
    </row>
    <row r="134" s="2" customFormat="1">
      <c r="A134" s="39"/>
      <c r="B134" s="40"/>
      <c r="C134" s="41"/>
      <c r="D134" s="222" t="s">
        <v>183</v>
      </c>
      <c r="E134" s="41"/>
      <c r="F134" s="251" t="s">
        <v>947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183</v>
      </c>
      <c r="AU134" s="18" t="s">
        <v>86</v>
      </c>
    </row>
    <row r="135" s="2" customFormat="1" ht="16.5" customHeight="1">
      <c r="A135" s="39"/>
      <c r="B135" s="40"/>
      <c r="C135" s="208" t="s">
        <v>242</v>
      </c>
      <c r="D135" s="208" t="s">
        <v>149</v>
      </c>
      <c r="E135" s="209" t="s">
        <v>948</v>
      </c>
      <c r="F135" s="210" t="s">
        <v>949</v>
      </c>
      <c r="G135" s="211" t="s">
        <v>506</v>
      </c>
      <c r="H135" s="212">
        <v>1</v>
      </c>
      <c r="I135" s="213"/>
      <c r="J135" s="213"/>
      <c r="K135" s="214">
        <f>ROUND(P135*H135,2)</f>
        <v>0</v>
      </c>
      <c r="L135" s="210" t="s">
        <v>20</v>
      </c>
      <c r="M135" s="45"/>
      <c r="N135" s="215" t="s">
        <v>20</v>
      </c>
      <c r="O135" s="216" t="s">
        <v>45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85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9">
        <f>W135*H135</f>
        <v>0</v>
      </c>
      <c r="Y135" s="39"/>
      <c r="Z135" s="39"/>
      <c r="AA135" s="39"/>
      <c r="AB135" s="39"/>
      <c r="AC135" s="39"/>
      <c r="AD135" s="39"/>
      <c r="AE135" s="39"/>
      <c r="AR135" s="220" t="s">
        <v>904</v>
      </c>
      <c r="AT135" s="220" t="s">
        <v>149</v>
      </c>
      <c r="AU135" s="220" t="s">
        <v>86</v>
      </c>
      <c r="AY135" s="18" t="s">
        <v>147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8" t="s">
        <v>84</v>
      </c>
      <c r="BK135" s="221">
        <f>ROUND(P135*H135,2)</f>
        <v>0</v>
      </c>
      <c r="BL135" s="18" t="s">
        <v>904</v>
      </c>
      <c r="BM135" s="220" t="s">
        <v>950</v>
      </c>
    </row>
    <row r="136" s="2" customFormat="1">
      <c r="A136" s="39"/>
      <c r="B136" s="40"/>
      <c r="C136" s="41"/>
      <c r="D136" s="222" t="s">
        <v>156</v>
      </c>
      <c r="E136" s="41"/>
      <c r="F136" s="223" t="s">
        <v>949</v>
      </c>
      <c r="G136" s="41"/>
      <c r="H136" s="41"/>
      <c r="I136" s="224"/>
      <c r="J136" s="224"/>
      <c r="K136" s="41"/>
      <c r="L136" s="41"/>
      <c r="M136" s="45"/>
      <c r="N136" s="225"/>
      <c r="O136" s="226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156</v>
      </c>
      <c r="AU136" s="18" t="s">
        <v>86</v>
      </c>
    </row>
    <row r="137" s="2" customFormat="1">
      <c r="A137" s="39"/>
      <c r="B137" s="40"/>
      <c r="C137" s="41"/>
      <c r="D137" s="222" t="s">
        <v>183</v>
      </c>
      <c r="E137" s="41"/>
      <c r="F137" s="251" t="s">
        <v>951</v>
      </c>
      <c r="G137" s="41"/>
      <c r="H137" s="41"/>
      <c r="I137" s="224"/>
      <c r="J137" s="224"/>
      <c r="K137" s="41"/>
      <c r="L137" s="41"/>
      <c r="M137" s="45"/>
      <c r="N137" s="225"/>
      <c r="O137" s="226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183</v>
      </c>
      <c r="AU137" s="18" t="s">
        <v>86</v>
      </c>
    </row>
    <row r="138" s="12" customFormat="1" ht="22.8" customHeight="1">
      <c r="A138" s="12"/>
      <c r="B138" s="191"/>
      <c r="C138" s="192"/>
      <c r="D138" s="193" t="s">
        <v>75</v>
      </c>
      <c r="E138" s="206" t="s">
        <v>952</v>
      </c>
      <c r="F138" s="206" t="s">
        <v>953</v>
      </c>
      <c r="G138" s="192"/>
      <c r="H138" s="192"/>
      <c r="I138" s="195"/>
      <c r="J138" s="195"/>
      <c r="K138" s="207">
        <f>BK138</f>
        <v>0</v>
      </c>
      <c r="L138" s="192"/>
      <c r="M138" s="197"/>
      <c r="N138" s="198"/>
      <c r="O138" s="199"/>
      <c r="P138" s="199"/>
      <c r="Q138" s="200">
        <f>SUM(Q139:Q141)</f>
        <v>0</v>
      </c>
      <c r="R138" s="200">
        <f>SUM(R139:R141)</f>
        <v>0</v>
      </c>
      <c r="S138" s="199"/>
      <c r="T138" s="201">
        <f>SUM(T139:T141)</f>
        <v>0</v>
      </c>
      <c r="U138" s="199"/>
      <c r="V138" s="201">
        <f>SUM(V139:V141)</f>
        <v>0</v>
      </c>
      <c r="W138" s="199"/>
      <c r="X138" s="202">
        <f>SUM(X139:X141)</f>
        <v>0</v>
      </c>
      <c r="Y138" s="12"/>
      <c r="Z138" s="12"/>
      <c r="AA138" s="12"/>
      <c r="AB138" s="12"/>
      <c r="AC138" s="12"/>
      <c r="AD138" s="12"/>
      <c r="AE138" s="12"/>
      <c r="AR138" s="203" t="s">
        <v>185</v>
      </c>
      <c r="AT138" s="204" t="s">
        <v>75</v>
      </c>
      <c r="AU138" s="204" t="s">
        <v>84</v>
      </c>
      <c r="AY138" s="203" t="s">
        <v>147</v>
      </c>
      <c r="BK138" s="205">
        <f>SUM(BK139:BK141)</f>
        <v>0</v>
      </c>
    </row>
    <row r="139" s="2" customFormat="1" ht="16.5" customHeight="1">
      <c r="A139" s="39"/>
      <c r="B139" s="40"/>
      <c r="C139" s="208" t="s">
        <v>249</v>
      </c>
      <c r="D139" s="208" t="s">
        <v>149</v>
      </c>
      <c r="E139" s="209" t="s">
        <v>954</v>
      </c>
      <c r="F139" s="210" t="s">
        <v>955</v>
      </c>
      <c r="G139" s="211" t="s">
        <v>506</v>
      </c>
      <c r="H139" s="212">
        <v>1</v>
      </c>
      <c r="I139" s="213"/>
      <c r="J139" s="213"/>
      <c r="K139" s="214">
        <f>ROUND(P139*H139,2)</f>
        <v>0</v>
      </c>
      <c r="L139" s="210" t="s">
        <v>20</v>
      </c>
      <c r="M139" s="45"/>
      <c r="N139" s="215" t="s">
        <v>20</v>
      </c>
      <c r="O139" s="216" t="s">
        <v>45</v>
      </c>
      <c r="P139" s="217">
        <f>I139+J139</f>
        <v>0</v>
      </c>
      <c r="Q139" s="217">
        <f>ROUND(I139*H139,2)</f>
        <v>0</v>
      </c>
      <c r="R139" s="217">
        <f>ROUND(J139*H139,2)</f>
        <v>0</v>
      </c>
      <c r="S139" s="85"/>
      <c r="T139" s="218">
        <f>S139*H139</f>
        <v>0</v>
      </c>
      <c r="U139" s="218">
        <v>0</v>
      </c>
      <c r="V139" s="218">
        <f>U139*H139</f>
        <v>0</v>
      </c>
      <c r="W139" s="218">
        <v>0</v>
      </c>
      <c r="X139" s="219">
        <f>W139*H139</f>
        <v>0</v>
      </c>
      <c r="Y139" s="39"/>
      <c r="Z139" s="39"/>
      <c r="AA139" s="39"/>
      <c r="AB139" s="39"/>
      <c r="AC139" s="39"/>
      <c r="AD139" s="39"/>
      <c r="AE139" s="39"/>
      <c r="AR139" s="220" t="s">
        <v>904</v>
      </c>
      <c r="AT139" s="220" t="s">
        <v>149</v>
      </c>
      <c r="AU139" s="220" t="s">
        <v>86</v>
      </c>
      <c r="AY139" s="18" t="s">
        <v>147</v>
      </c>
      <c r="BE139" s="221">
        <f>IF(O139="základní",K139,0)</f>
        <v>0</v>
      </c>
      <c r="BF139" s="221">
        <f>IF(O139="snížená",K139,0)</f>
        <v>0</v>
      </c>
      <c r="BG139" s="221">
        <f>IF(O139="zákl. přenesená",K139,0)</f>
        <v>0</v>
      </c>
      <c r="BH139" s="221">
        <f>IF(O139="sníž. přenesená",K139,0)</f>
        <v>0</v>
      </c>
      <c r="BI139" s="221">
        <f>IF(O139="nulová",K139,0)</f>
        <v>0</v>
      </c>
      <c r="BJ139" s="18" t="s">
        <v>84</v>
      </c>
      <c r="BK139" s="221">
        <f>ROUND(P139*H139,2)</f>
        <v>0</v>
      </c>
      <c r="BL139" s="18" t="s">
        <v>904</v>
      </c>
      <c r="BM139" s="220" t="s">
        <v>956</v>
      </c>
    </row>
    <row r="140" s="2" customFormat="1">
      <c r="A140" s="39"/>
      <c r="B140" s="40"/>
      <c r="C140" s="41"/>
      <c r="D140" s="222" t="s">
        <v>156</v>
      </c>
      <c r="E140" s="41"/>
      <c r="F140" s="223" t="s">
        <v>955</v>
      </c>
      <c r="G140" s="41"/>
      <c r="H140" s="41"/>
      <c r="I140" s="224"/>
      <c r="J140" s="224"/>
      <c r="K140" s="41"/>
      <c r="L140" s="41"/>
      <c r="M140" s="45"/>
      <c r="N140" s="225"/>
      <c r="O140" s="226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156</v>
      </c>
      <c r="AU140" s="18" t="s">
        <v>86</v>
      </c>
    </row>
    <row r="141" s="2" customFormat="1">
      <c r="A141" s="39"/>
      <c r="B141" s="40"/>
      <c r="C141" s="41"/>
      <c r="D141" s="222" t="s">
        <v>183</v>
      </c>
      <c r="E141" s="41"/>
      <c r="F141" s="251" t="s">
        <v>957</v>
      </c>
      <c r="G141" s="41"/>
      <c r="H141" s="41"/>
      <c r="I141" s="224"/>
      <c r="J141" s="224"/>
      <c r="K141" s="41"/>
      <c r="L141" s="41"/>
      <c r="M141" s="45"/>
      <c r="N141" s="252"/>
      <c r="O141" s="253"/>
      <c r="P141" s="254"/>
      <c r="Q141" s="254"/>
      <c r="R141" s="254"/>
      <c r="S141" s="254"/>
      <c r="T141" s="254"/>
      <c r="U141" s="254"/>
      <c r="V141" s="254"/>
      <c r="W141" s="254"/>
      <c r="X141" s="255"/>
      <c r="Y141" s="39"/>
      <c r="Z141" s="39"/>
      <c r="AA141" s="39"/>
      <c r="AB141" s="39"/>
      <c r="AC141" s="39"/>
      <c r="AD141" s="39"/>
      <c r="AE141" s="39"/>
      <c r="AT141" s="18" t="s">
        <v>183</v>
      </c>
      <c r="AU141" s="18" t="s">
        <v>86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45"/>
      <c r="N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Je1At/L5Z0vFkPAjjlXtPInO08Bflj/19+ergSV1XMQ11G5MvrEgk3vpMykaztZCA2ohaj1nN9f/F+HKe5O/5Q==" hashValue="5C2uj34hIV9p/MEGMmaP05z7DDKLit+6JTebpsunFekXJosQzWTK8swWB9mjzTrtQNjCVVj6JE1tbqHvV/5aqA==" algorithmName="SHA-512" password="CC35"/>
  <autoFilter ref="C88:L141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5" r:id="rId1" display="https://podminky.urs.cz/item/CS_URS_2024_02/572241112"/>
    <hyperlink ref="F100" r:id="rId2" display="https://podminky.urs.cz/item/CS_URS_2024_02/9389093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Špaček Ondřej</dc:creator>
  <cp:lastModifiedBy>Špaček Ondřej</cp:lastModifiedBy>
  <dcterms:created xsi:type="dcterms:W3CDTF">2024-11-15T12:57:01Z</dcterms:created>
  <dcterms:modified xsi:type="dcterms:W3CDTF">2024-11-15T12:57:22Z</dcterms:modified>
</cp:coreProperties>
</file>