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a - Odstranění stromov..." sheetId="2" r:id="rId2"/>
    <sheet name="001b - Náhradní výsadba" sheetId="3" r:id="rId3"/>
    <sheet name="002a.1 - Oprava opevnění ..." sheetId="4" r:id="rId4"/>
    <sheet name="002a.2 - Opevnění svahů s..." sheetId="5" r:id="rId5"/>
    <sheet name="002b - Oprava opevnění sv..." sheetId="6" r:id="rId6"/>
    <sheet name="003 - Oprava stávajících ..." sheetId="7" r:id="rId7"/>
    <sheet name="004 - Oprava spádového st..." sheetId="8" r:id="rId8"/>
    <sheet name="005 - Odtěžení nánosů ze ..." sheetId="9" r:id="rId9"/>
    <sheet name="006a - Dosypání LB hráze" sheetId="10" r:id="rId10"/>
    <sheet name="006b - Dosypání PB hráze" sheetId="11" r:id="rId11"/>
    <sheet name="007 - Oprava stabilizační..." sheetId="12" r:id="rId12"/>
    <sheet name="008 - Oprava kaverny ve d..." sheetId="13" r:id="rId13"/>
    <sheet name="009 - Oprava dna vtoku do..." sheetId="14" r:id="rId14"/>
    <sheet name="010 - Oprava dna výtoku z..." sheetId="15" r:id="rId15"/>
    <sheet name="011 - Oprava prahu v ř.km..." sheetId="16" r:id="rId16"/>
    <sheet name="012 - Oprava spádového st..." sheetId="17" r:id="rId17"/>
    <sheet name="013 - Oprava spádového st..." sheetId="18" r:id="rId18"/>
    <sheet name="014 - Oprava LB a PB opěr..." sheetId="19" r:id="rId19"/>
    <sheet name="000 - Ostatní a vedlejší ..." sheetId="20" r:id="rId20"/>
    <sheet name="001 - Odstranění stromový..." sheetId="21" r:id="rId21"/>
    <sheet name="002 - Oprava stupně Štíty..." sheetId="22" r:id="rId22"/>
    <sheet name="003 - Oprava koryta v ř. ..." sheetId="23" r:id="rId23"/>
    <sheet name="004.1 - Oprava koryta v ř..." sheetId="24" r:id="rId24"/>
    <sheet name="004.2 - Oprava koryta v ř..." sheetId="25" r:id="rId25"/>
    <sheet name="000 - Ostatní a vedlější ..." sheetId="26" r:id="rId26"/>
  </sheets>
  <definedNames>
    <definedName name="_xlnm.Print_Area" localSheetId="0">'Rekapitulace stavby'!$D$4:$AO$76,'Rekapitulace stavby'!$C$82:$AQ$122</definedName>
    <definedName name="_xlnm.Print_Titles" localSheetId="0">'Rekapitulace stavby'!$92:$92</definedName>
    <definedName name="_xlnm._FilterDatabase" localSheetId="1" hidden="1">'001a - Odstranění stromov...'!$C$120:$K$146</definedName>
    <definedName name="_xlnm.Print_Area" localSheetId="1">'001a - Odstranění stromov...'!$C$4:$J$41,'001a - Odstranění stromov...'!$C$50:$J$76,'001a - Odstranění stromov...'!$C$82:$J$100,'001a - Odstranění stromov...'!$C$106:$J$146</definedName>
    <definedName name="_xlnm.Print_Titles" localSheetId="1">'001a - Odstranění stromov...'!$120:$120</definedName>
    <definedName name="_xlnm._FilterDatabase" localSheetId="2" hidden="1">'001b - Náhradní výsadba'!$C$121:$K$150</definedName>
    <definedName name="_xlnm.Print_Area" localSheetId="2">'001b - Náhradní výsadba'!$C$4:$J$41,'001b - Náhradní výsadba'!$C$50:$J$76,'001b - Náhradní výsadba'!$C$82:$J$101,'001b - Náhradní výsadba'!$C$107:$J$150</definedName>
    <definedName name="_xlnm.Print_Titles" localSheetId="2">'001b - Náhradní výsadba'!$121:$121</definedName>
    <definedName name="_xlnm._FilterDatabase" localSheetId="3" hidden="1">'002a.1 - Oprava opevnění ...'!$C$124:$K$198</definedName>
    <definedName name="_xlnm.Print_Area" localSheetId="3">'002a.1 - Oprava opevnění ...'!$C$4:$J$41,'002a.1 - Oprava opevnění ...'!$C$50:$J$76,'002a.1 - Oprava opevnění ...'!$C$82:$J$104,'002a.1 - Oprava opevnění ...'!$C$110:$J$198</definedName>
    <definedName name="_xlnm.Print_Titles" localSheetId="3">'002a.1 - Oprava opevnění ...'!$124:$124</definedName>
    <definedName name="_xlnm._FilterDatabase" localSheetId="4" hidden="1">'002a.2 - Opevnění svahů s...'!$C$125:$K$196</definedName>
    <definedName name="_xlnm.Print_Area" localSheetId="4">'002a.2 - Opevnění svahů s...'!$C$4:$J$41,'002a.2 - Opevnění svahů s...'!$C$50:$J$76,'002a.2 - Opevnění svahů s...'!$C$82:$J$105,'002a.2 - Opevnění svahů s...'!$C$111:$J$196</definedName>
    <definedName name="_xlnm.Print_Titles" localSheetId="4">'002a.2 - Opevnění svahů s...'!$125:$125</definedName>
    <definedName name="_xlnm._FilterDatabase" localSheetId="5" hidden="1">'002b - Oprava opevnění sv...'!$C$124:$K$195</definedName>
    <definedName name="_xlnm.Print_Area" localSheetId="5">'002b - Oprava opevnění sv...'!$C$4:$J$41,'002b - Oprava opevnění sv...'!$C$50:$J$76,'002b - Oprava opevnění sv...'!$C$82:$J$104,'002b - Oprava opevnění sv...'!$C$110:$J$195</definedName>
    <definedName name="_xlnm.Print_Titles" localSheetId="5">'002b - Oprava opevnění sv...'!$124:$124</definedName>
    <definedName name="_xlnm._FilterDatabase" localSheetId="6" hidden="1">'003 - Oprava stávajících ...'!$C$125:$K$245</definedName>
    <definedName name="_xlnm.Print_Area" localSheetId="6">'003 - Oprava stávajících ...'!$C$4:$J$41,'003 - Oprava stávajících ...'!$C$50:$J$76,'003 - Oprava stávajících ...'!$C$82:$J$105,'003 - Oprava stávajících ...'!$C$111:$J$245</definedName>
    <definedName name="_xlnm.Print_Titles" localSheetId="6">'003 - Oprava stávajících ...'!$125:$125</definedName>
    <definedName name="_xlnm._FilterDatabase" localSheetId="7" hidden="1">'004 - Oprava spádového st...'!$C$128:$K$254</definedName>
    <definedName name="_xlnm.Print_Area" localSheetId="7">'004 - Oprava spádového st...'!$C$4:$J$41,'004 - Oprava spádového st...'!$C$50:$J$76,'004 - Oprava spádového st...'!$C$82:$J$108,'004 - Oprava spádového st...'!$C$114:$J$254</definedName>
    <definedName name="_xlnm.Print_Titles" localSheetId="7">'004 - Oprava spádového st...'!$128:$128</definedName>
    <definedName name="_xlnm._FilterDatabase" localSheetId="8" hidden="1">'005 - Odtěžení nánosů ze ...'!$C$127:$K$218</definedName>
    <definedName name="_xlnm.Print_Area" localSheetId="8">'005 - Odtěžení nánosů ze ...'!$C$4:$J$41,'005 - Odtěžení nánosů ze ...'!$C$50:$J$76,'005 - Odtěžení nánosů ze ...'!$C$82:$J$107,'005 - Odtěžení nánosů ze ...'!$C$113:$J$218</definedName>
    <definedName name="_xlnm.Print_Titles" localSheetId="8">'005 - Odtěžení nánosů ze ...'!$127:$127</definedName>
    <definedName name="_xlnm._FilterDatabase" localSheetId="9" hidden="1">'006a - Dosypání LB hráze'!$C$122:$K$166</definedName>
    <definedName name="_xlnm.Print_Area" localSheetId="9">'006a - Dosypání LB hráze'!$C$4:$J$41,'006a - Dosypání LB hráze'!$C$50:$J$76,'006a - Dosypání LB hráze'!$C$82:$J$102,'006a - Dosypání LB hráze'!$C$108:$J$166</definedName>
    <definedName name="_xlnm.Print_Titles" localSheetId="9">'006a - Dosypání LB hráze'!$122:$122</definedName>
    <definedName name="_xlnm._FilterDatabase" localSheetId="10" hidden="1">'006b - Dosypání PB hráze'!$C$122:$K$167</definedName>
    <definedName name="_xlnm.Print_Area" localSheetId="10">'006b - Dosypání PB hráze'!$C$4:$J$41,'006b - Dosypání PB hráze'!$C$50:$J$76,'006b - Dosypání PB hráze'!$C$82:$J$102,'006b - Dosypání PB hráze'!$C$108:$J$167</definedName>
    <definedName name="_xlnm.Print_Titles" localSheetId="10">'006b - Dosypání PB hráze'!$122:$122</definedName>
    <definedName name="_xlnm._FilterDatabase" localSheetId="11" hidden="1">'007 - Oprava stabilizační...'!$C$126:$K$222</definedName>
    <definedName name="_xlnm.Print_Area" localSheetId="11">'007 - Oprava stabilizační...'!$C$4:$J$41,'007 - Oprava stabilizační...'!$C$50:$J$76,'007 - Oprava stabilizační...'!$C$82:$J$106,'007 - Oprava stabilizační...'!$C$112:$J$222</definedName>
    <definedName name="_xlnm.Print_Titles" localSheetId="11">'007 - Oprava stabilizační...'!$126:$126</definedName>
    <definedName name="_xlnm._FilterDatabase" localSheetId="12" hidden="1">'008 - Oprava kaverny ve d...'!$C$125:$K$242</definedName>
    <definedName name="_xlnm.Print_Area" localSheetId="12">'008 - Oprava kaverny ve d...'!$C$4:$J$41,'008 - Oprava kaverny ve d...'!$C$50:$J$76,'008 - Oprava kaverny ve d...'!$C$82:$J$105,'008 - Oprava kaverny ve d...'!$C$111:$J$242</definedName>
    <definedName name="_xlnm.Print_Titles" localSheetId="12">'008 - Oprava kaverny ve d...'!$125:$125</definedName>
    <definedName name="_xlnm._FilterDatabase" localSheetId="13" hidden="1">'009 - Oprava dna vtoku do...'!$C$122:$K$150</definedName>
    <definedName name="_xlnm.Print_Area" localSheetId="13">'009 - Oprava dna vtoku do...'!$C$4:$J$41,'009 - Oprava dna vtoku do...'!$C$50:$J$76,'009 - Oprava dna vtoku do...'!$C$82:$J$102,'009 - Oprava dna vtoku do...'!$C$108:$J$150</definedName>
    <definedName name="_xlnm.Print_Titles" localSheetId="13">'009 - Oprava dna vtoku do...'!$122:$122</definedName>
    <definedName name="_xlnm._FilterDatabase" localSheetId="14" hidden="1">'010 - Oprava dna výtoku z...'!$C$122:$K$150</definedName>
    <definedName name="_xlnm.Print_Area" localSheetId="14">'010 - Oprava dna výtoku z...'!$C$4:$J$41,'010 - Oprava dna výtoku z...'!$C$50:$J$76,'010 - Oprava dna výtoku z...'!$C$82:$J$102,'010 - Oprava dna výtoku z...'!$C$108:$J$150</definedName>
    <definedName name="_xlnm.Print_Titles" localSheetId="14">'010 - Oprava dna výtoku z...'!$122:$122</definedName>
    <definedName name="_xlnm._FilterDatabase" localSheetId="15" hidden="1">'011 - Oprava prahu v ř.km...'!$C$126:$K$175</definedName>
    <definedName name="_xlnm.Print_Area" localSheetId="15">'011 - Oprava prahu v ř.km...'!$C$4:$J$41,'011 - Oprava prahu v ř.km...'!$C$50:$J$76,'011 - Oprava prahu v ř.km...'!$C$82:$J$106,'011 - Oprava prahu v ř.km...'!$C$112:$J$175</definedName>
    <definedName name="_xlnm.Print_Titles" localSheetId="15">'011 - Oprava prahu v ř.km...'!$126:$126</definedName>
    <definedName name="_xlnm._FilterDatabase" localSheetId="16" hidden="1">'012 - Oprava spádového st...'!$C$127:$K$210</definedName>
    <definedName name="_xlnm.Print_Area" localSheetId="16">'012 - Oprava spádového st...'!$C$4:$J$41,'012 - Oprava spádového st...'!$C$50:$J$76,'012 - Oprava spádového st...'!$C$82:$J$107,'012 - Oprava spádového st...'!$C$113:$J$210</definedName>
    <definedName name="_xlnm.Print_Titles" localSheetId="16">'012 - Oprava spádového st...'!$127:$127</definedName>
    <definedName name="_xlnm._FilterDatabase" localSheetId="17" hidden="1">'013 - Oprava spádového st...'!$C$127:$K$210</definedName>
    <definedName name="_xlnm.Print_Area" localSheetId="17">'013 - Oprava spádového st...'!$C$4:$J$41,'013 - Oprava spádového st...'!$C$50:$J$76,'013 - Oprava spádového st...'!$C$82:$J$107,'013 - Oprava spádového st...'!$C$113:$J$210</definedName>
    <definedName name="_xlnm.Print_Titles" localSheetId="17">'013 - Oprava spádového st...'!$127:$127</definedName>
    <definedName name="_xlnm._FilterDatabase" localSheetId="18" hidden="1">'014 - Oprava LB a PB opěr...'!$C$125:$K$163</definedName>
    <definedName name="_xlnm.Print_Area" localSheetId="18">'014 - Oprava LB a PB opěr...'!$C$4:$J$41,'014 - Oprava LB a PB opěr...'!$C$50:$J$76,'014 - Oprava LB a PB opěr...'!$C$82:$J$105,'014 - Oprava LB a PB opěr...'!$C$111:$J$163</definedName>
    <definedName name="_xlnm.Print_Titles" localSheetId="18">'014 - Oprava LB a PB opěr...'!$125:$125</definedName>
    <definedName name="_xlnm._FilterDatabase" localSheetId="19" hidden="1">'000 - Ostatní a vedlejší ...'!$C$121:$K$162</definedName>
    <definedName name="_xlnm.Print_Area" localSheetId="19">'000 - Ostatní a vedlejší ...'!$C$4:$J$41,'000 - Ostatní a vedlejší ...'!$C$50:$J$76,'000 - Ostatní a vedlejší ...'!$C$82:$J$101,'000 - Ostatní a vedlejší ...'!$C$107:$J$162</definedName>
    <definedName name="_xlnm.Print_Titles" localSheetId="19">'000 - Ostatní a vedlejší ...'!$121:$121</definedName>
    <definedName name="_xlnm._FilterDatabase" localSheetId="20" hidden="1">'001 - Odstranění stromový...'!$C$120:$K$131</definedName>
    <definedName name="_xlnm.Print_Area" localSheetId="20">'001 - Odstranění stromový...'!$C$4:$J$41,'001 - Odstranění stromový...'!$C$50:$J$76,'001 - Odstranění stromový...'!$C$82:$J$100,'001 - Odstranění stromový...'!$C$106:$J$131</definedName>
    <definedName name="_xlnm.Print_Titles" localSheetId="20">'001 - Odstranění stromový...'!$120:$120</definedName>
    <definedName name="_xlnm._FilterDatabase" localSheetId="21" hidden="1">'002 - Oprava stupně Štíty...'!$C$129:$K$449</definedName>
    <definedName name="_xlnm.Print_Area" localSheetId="21">'002 - Oprava stupně Štíty...'!$C$4:$J$41,'002 - Oprava stupně Štíty...'!$C$50:$J$76,'002 - Oprava stupně Štíty...'!$C$82:$J$109,'002 - Oprava stupně Štíty...'!$C$115:$J$449</definedName>
    <definedName name="_xlnm.Print_Titles" localSheetId="21">'002 - Oprava stupně Štíty...'!$129:$129</definedName>
    <definedName name="_xlnm._FilterDatabase" localSheetId="22" hidden="1">'003 - Oprava koryta v ř. ...'!$C$129:$K$266</definedName>
    <definedName name="_xlnm.Print_Area" localSheetId="22">'003 - Oprava koryta v ř. ...'!$C$4:$J$41,'003 - Oprava koryta v ř. ...'!$C$50:$J$76,'003 - Oprava koryta v ř. ...'!$C$82:$J$109,'003 - Oprava koryta v ř. ...'!$C$115:$J$266</definedName>
    <definedName name="_xlnm.Print_Titles" localSheetId="22">'003 - Oprava koryta v ř. ...'!$129:$129</definedName>
    <definedName name="_xlnm._FilterDatabase" localSheetId="23" hidden="1">'004.1 - Oprava koryta v ř...'!$C$122:$K$181</definedName>
    <definedName name="_xlnm.Print_Area" localSheetId="23">'004.1 - Oprava koryta v ř...'!$C$4:$J$41,'004.1 - Oprava koryta v ř...'!$C$50:$J$76,'004.1 - Oprava koryta v ř...'!$C$82:$J$102,'004.1 - Oprava koryta v ř...'!$C$108:$J$181</definedName>
    <definedName name="_xlnm.Print_Titles" localSheetId="23">'004.1 - Oprava koryta v ř...'!$122:$122</definedName>
    <definedName name="_xlnm._FilterDatabase" localSheetId="24" hidden="1">'004.2 - Oprava koryta v ř...'!$C$122:$K$183</definedName>
    <definedName name="_xlnm.Print_Area" localSheetId="24">'004.2 - Oprava koryta v ř...'!$C$4:$J$41,'004.2 - Oprava koryta v ř...'!$C$50:$J$76,'004.2 - Oprava koryta v ř...'!$C$82:$J$102,'004.2 - Oprava koryta v ř...'!$C$108:$J$183</definedName>
    <definedName name="_xlnm.Print_Titles" localSheetId="24">'004.2 - Oprava koryta v ř...'!$122:$122</definedName>
    <definedName name="_xlnm._FilterDatabase" localSheetId="25" hidden="1">'000 - Ostatní a vedlější ...'!$C$121:$K$162</definedName>
    <definedName name="_xlnm.Print_Area" localSheetId="25">'000 - Ostatní a vedlější ...'!$C$4:$J$41,'000 - Ostatní a vedlější ...'!$C$50:$J$76,'000 - Ostatní a vedlější ...'!$C$82:$J$101,'000 - Ostatní a vedlější ...'!$C$107:$J$162</definedName>
    <definedName name="_xlnm.Print_Titles" localSheetId="25">'000 - Ostatní a vedlější ...'!$121:$121</definedName>
  </definedNames>
  <calcPr/>
</workbook>
</file>

<file path=xl/calcChain.xml><?xml version="1.0" encoding="utf-8"?>
<calcChain xmlns="http://schemas.openxmlformats.org/spreadsheetml/2006/main">
  <c i="26" l="1" r="J39"/>
  <c r="J38"/>
  <c i="1" r="AY121"/>
  <c i="26" r="J37"/>
  <c i="1" r="AX121"/>
  <c i="26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94"/>
  <c r="J25"/>
  <c r="J23"/>
  <c r="E23"/>
  <c r="J118"/>
  <c r="J22"/>
  <c r="J20"/>
  <c r="E20"/>
  <c r="F94"/>
  <c r="J19"/>
  <c r="J17"/>
  <c r="E17"/>
  <c r="F118"/>
  <c r="J16"/>
  <c r="J14"/>
  <c r="J116"/>
  <c r="E7"/>
  <c r="E110"/>
  <c i="25" r="J39"/>
  <c r="J38"/>
  <c i="1" r="AY120"/>
  <c i="25" r="J37"/>
  <c i="1" r="AX120"/>
  <c i="25"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91"/>
  <c r="E7"/>
  <c r="E111"/>
  <c i="24" r="J39"/>
  <c r="J38"/>
  <c i="1" r="AY119"/>
  <c i="24" r="J37"/>
  <c i="1" r="AX119"/>
  <c i="24"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23" r="J39"/>
  <c r="J38"/>
  <c i="1" r="AY118"/>
  <c i="23" r="J37"/>
  <c i="1" r="AX118"/>
  <c i="23"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5"/>
  <c r="BH235"/>
  <c r="BG235"/>
  <c r="BF235"/>
  <c r="T235"/>
  <c r="T234"/>
  <c r="R235"/>
  <c r="R234"/>
  <c r="P235"/>
  <c r="P234"/>
  <c r="BI231"/>
  <c r="BH231"/>
  <c r="BG231"/>
  <c r="BF231"/>
  <c r="T231"/>
  <c r="R231"/>
  <c r="P231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4"/>
  <c r="E122"/>
  <c r="F91"/>
  <c r="E89"/>
  <c r="J26"/>
  <c r="E26"/>
  <c r="J127"/>
  <c r="J25"/>
  <c r="J23"/>
  <c r="E23"/>
  <c r="J126"/>
  <c r="J22"/>
  <c r="J20"/>
  <c r="E20"/>
  <c r="F127"/>
  <c r="J19"/>
  <c r="J17"/>
  <c r="E17"/>
  <c r="F126"/>
  <c r="J16"/>
  <c r="J14"/>
  <c r="J124"/>
  <c r="E7"/>
  <c r="E118"/>
  <c i="22" r="J39"/>
  <c r="J38"/>
  <c i="1" r="AY117"/>
  <c i="22" r="J37"/>
  <c i="1" r="AX117"/>
  <c i="22"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T434"/>
  <c r="R435"/>
  <c r="R434"/>
  <c r="P435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56"/>
  <c r="BH356"/>
  <c r="BG356"/>
  <c r="BF356"/>
  <c r="T356"/>
  <c r="R356"/>
  <c r="P356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9"/>
  <c r="BH289"/>
  <c r="BG289"/>
  <c r="BF289"/>
  <c r="T289"/>
  <c r="R289"/>
  <c r="P289"/>
  <c r="BI278"/>
  <c r="BH278"/>
  <c r="BG278"/>
  <c r="BF278"/>
  <c r="T278"/>
  <c r="R278"/>
  <c r="P278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4"/>
  <c r="E122"/>
  <c r="F91"/>
  <c r="E89"/>
  <c r="J26"/>
  <c r="E26"/>
  <c r="J94"/>
  <c r="J25"/>
  <c r="J23"/>
  <c r="E23"/>
  <c r="J93"/>
  <c r="J22"/>
  <c r="J20"/>
  <c r="E20"/>
  <c r="F127"/>
  <c r="J19"/>
  <c r="J17"/>
  <c r="E17"/>
  <c r="F126"/>
  <c r="J16"/>
  <c r="J14"/>
  <c r="J91"/>
  <c r="E7"/>
  <c r="E118"/>
  <c i="21" r="J39"/>
  <c r="J38"/>
  <c i="1" r="AY116"/>
  <c i="21" r="J37"/>
  <c i="1" r="AX116"/>
  <c i="21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118"/>
  <c r="J19"/>
  <c r="J17"/>
  <c r="E17"/>
  <c r="F117"/>
  <c r="J16"/>
  <c r="J14"/>
  <c r="J115"/>
  <c r="E7"/>
  <c r="E109"/>
  <c i="20" r="J39"/>
  <c r="J38"/>
  <c i="1" r="AY114"/>
  <c i="20" r="J37"/>
  <c i="1" r="AX114"/>
  <c i="20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110"/>
  <c i="19" r="J39"/>
  <c r="J38"/>
  <c i="1" r="AY113"/>
  <c i="19" r="J37"/>
  <c i="1" r="AX113"/>
  <c i="19"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120"/>
  <c r="E7"/>
  <c r="E114"/>
  <c i="18" r="J39"/>
  <c r="J38"/>
  <c i="1" r="AY112"/>
  <c i="18" r="J37"/>
  <c i="1" r="AX112"/>
  <c i="18"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2"/>
  <c r="E120"/>
  <c r="F91"/>
  <c r="E89"/>
  <c r="J26"/>
  <c r="E26"/>
  <c r="J125"/>
  <c r="J25"/>
  <c r="J23"/>
  <c r="E23"/>
  <c r="J124"/>
  <c r="J22"/>
  <c r="J20"/>
  <c r="E20"/>
  <c r="F125"/>
  <c r="J19"/>
  <c r="J17"/>
  <c r="E17"/>
  <c r="F124"/>
  <c r="J16"/>
  <c r="J14"/>
  <c r="J122"/>
  <c r="E7"/>
  <c r="E116"/>
  <c i="17" r="J39"/>
  <c r="J38"/>
  <c i="1" r="AY111"/>
  <c i="17" r="J37"/>
  <c i="1" r="AX111"/>
  <c i="17"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2"/>
  <c r="E120"/>
  <c r="F91"/>
  <c r="E89"/>
  <c r="J26"/>
  <c r="E26"/>
  <c r="J125"/>
  <c r="J25"/>
  <c r="J23"/>
  <c r="E23"/>
  <c r="J124"/>
  <c r="J22"/>
  <c r="J20"/>
  <c r="E20"/>
  <c r="F125"/>
  <c r="J19"/>
  <c r="J17"/>
  <c r="E17"/>
  <c r="F124"/>
  <c r="J16"/>
  <c r="J14"/>
  <c r="J122"/>
  <c r="E7"/>
  <c r="E116"/>
  <c i="16" r="J39"/>
  <c r="J38"/>
  <c i="1" r="AY110"/>
  <c i="16" r="J37"/>
  <c i="1" r="AX110"/>
  <c i="16"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15" r="J39"/>
  <c r="J38"/>
  <c i="1" r="AY109"/>
  <c i="15" r="J37"/>
  <c i="1" r="AX109"/>
  <c i="15"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14" r="J39"/>
  <c r="J38"/>
  <c i="1" r="AY108"/>
  <c i="14" r="J37"/>
  <c i="1" r="AX108"/>
  <c i="14"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91"/>
  <c r="E7"/>
  <c r="E111"/>
  <c i="13" r="J39"/>
  <c r="J38"/>
  <c i="1" r="AY107"/>
  <c i="13" r="J37"/>
  <c i="1" r="AX107"/>
  <c i="13"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F120"/>
  <c r="E118"/>
  <c r="F91"/>
  <c r="E89"/>
  <c r="J26"/>
  <c r="E26"/>
  <c r="J123"/>
  <c r="J25"/>
  <c r="J23"/>
  <c r="E23"/>
  <c r="J93"/>
  <c r="J22"/>
  <c r="J20"/>
  <c r="E20"/>
  <c r="F123"/>
  <c r="J19"/>
  <c r="J17"/>
  <c r="E17"/>
  <c r="F122"/>
  <c r="J16"/>
  <c r="J14"/>
  <c r="J91"/>
  <c r="E7"/>
  <c r="E114"/>
  <c i="12" r="J39"/>
  <c r="J38"/>
  <c i="1" r="AY106"/>
  <c i="12" r="J37"/>
  <c i="1" r="AX106"/>
  <c i="12"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11" r="J39"/>
  <c r="J38"/>
  <c i="1" r="AY105"/>
  <c i="11" r="J37"/>
  <c i="1" r="AX105"/>
  <c i="11" r="BI166"/>
  <c r="BH166"/>
  <c r="BG166"/>
  <c r="BF166"/>
  <c r="T166"/>
  <c r="T165"/>
  <c r="R166"/>
  <c r="R165"/>
  <c r="P166"/>
  <c r="P165"/>
  <c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93"/>
  <c r="J16"/>
  <c r="J14"/>
  <c r="J117"/>
  <c r="E7"/>
  <c r="E85"/>
  <c i="10" r="J39"/>
  <c r="J38"/>
  <c i="1" r="AY104"/>
  <c i="10" r="J37"/>
  <c i="1" r="AX104"/>
  <c i="10"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91"/>
  <c r="E7"/>
  <c r="E111"/>
  <c i="9" r="J39"/>
  <c r="J38"/>
  <c i="1" r="AY103"/>
  <c i="9" r="J37"/>
  <c i="1" r="AX103"/>
  <c i="9"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F122"/>
  <c r="E120"/>
  <c r="F91"/>
  <c r="E89"/>
  <c r="J26"/>
  <c r="E26"/>
  <c r="J125"/>
  <c r="J25"/>
  <c r="J23"/>
  <c r="E23"/>
  <c r="J124"/>
  <c r="J22"/>
  <c r="J20"/>
  <c r="E20"/>
  <c r="F94"/>
  <c r="J19"/>
  <c r="J17"/>
  <c r="E17"/>
  <c r="F124"/>
  <c r="J16"/>
  <c r="J14"/>
  <c r="J122"/>
  <c r="E7"/>
  <c r="E116"/>
  <c i="8" r="J39"/>
  <c r="J38"/>
  <c i="1" r="AY102"/>
  <c i="8" r="J37"/>
  <c i="1" r="AX102"/>
  <c i="8"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28"/>
  <c r="BH228"/>
  <c r="BG228"/>
  <c r="BF228"/>
  <c r="T228"/>
  <c r="R228"/>
  <c r="P228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F123"/>
  <c r="E121"/>
  <c r="F91"/>
  <c r="E89"/>
  <c r="J26"/>
  <c r="E26"/>
  <c r="J126"/>
  <c r="J25"/>
  <c r="J23"/>
  <c r="E23"/>
  <c r="J125"/>
  <c r="J22"/>
  <c r="J20"/>
  <c r="E20"/>
  <c r="F126"/>
  <c r="J19"/>
  <c r="J17"/>
  <c r="E17"/>
  <c r="F125"/>
  <c r="J16"/>
  <c r="J14"/>
  <c r="J123"/>
  <c r="E7"/>
  <c r="E85"/>
  <c i="7" r="J39"/>
  <c r="J38"/>
  <c i="1" r="AY101"/>
  <c i="7" r="J37"/>
  <c i="1" r="AX101"/>
  <c i="7"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F120"/>
  <c r="E118"/>
  <c r="F91"/>
  <c r="E89"/>
  <c r="J26"/>
  <c r="E26"/>
  <c r="J94"/>
  <c r="J25"/>
  <c r="J23"/>
  <c r="E23"/>
  <c r="J93"/>
  <c r="J22"/>
  <c r="J20"/>
  <c r="E20"/>
  <c r="F123"/>
  <c r="J19"/>
  <c r="J17"/>
  <c r="E17"/>
  <c r="F122"/>
  <c r="J16"/>
  <c r="J14"/>
  <c r="J91"/>
  <c r="E7"/>
  <c r="E114"/>
  <c i="6" r="J39"/>
  <c r="J38"/>
  <c i="1" r="AY100"/>
  <c i="6" r="J37"/>
  <c i="1" r="AX100"/>
  <c i="6"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93"/>
  <c r="J16"/>
  <c r="J14"/>
  <c r="J119"/>
  <c r="E7"/>
  <c r="E113"/>
  <c i="5" r="J39"/>
  <c r="J38"/>
  <c i="1" r="AY99"/>
  <c i="5" r="J37"/>
  <c i="1" r="AX99"/>
  <c i="5"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120"/>
  <c r="E7"/>
  <c r="E114"/>
  <c i="4" r="J39"/>
  <c r="J38"/>
  <c i="1" r="AY98"/>
  <c i="4" r="J37"/>
  <c i="1" r="AX98"/>
  <c i="4"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119"/>
  <c r="E7"/>
  <c r="E113"/>
  <c i="3" r="J39"/>
  <c r="J38"/>
  <c i="1" r="AY97"/>
  <c i="3" r="J37"/>
  <c i="1" r="AX97"/>
  <c i="3"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93"/>
  <c r="J16"/>
  <c r="J14"/>
  <c r="J116"/>
  <c r="E7"/>
  <c r="E110"/>
  <c i="2" r="J39"/>
  <c r="J38"/>
  <c i="1" r="AY96"/>
  <c i="2" r="J37"/>
  <c i="1" r="AX96"/>
  <c i="2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93"/>
  <c r="J16"/>
  <c r="J14"/>
  <c r="J115"/>
  <c r="E7"/>
  <c r="E109"/>
  <c i="1" r="L90"/>
  <c r="AM90"/>
  <c r="AM89"/>
  <c r="L89"/>
  <c r="AM87"/>
  <c r="L87"/>
  <c r="L85"/>
  <c r="L84"/>
  <c i="2" r="BK143"/>
  <c r="BK141"/>
  <c r="BK137"/>
  <c r="BK133"/>
  <c r="BK129"/>
  <c r="J125"/>
  <c i="1" r="AS95"/>
  <c i="2" r="BK125"/>
  <c i="1" r="AS115"/>
  <c i="3" r="J140"/>
  <c r="J134"/>
  <c r="BK130"/>
  <c r="BK126"/>
  <c r="J149"/>
  <c r="J142"/>
  <c r="J137"/>
  <c r="BK132"/>
  <c r="J128"/>
  <c r="J124"/>
  <c i="4" r="BK193"/>
  <c r="BK189"/>
  <c r="BK184"/>
  <c r="J178"/>
  <c r="J171"/>
  <c r="J165"/>
  <c r="BK159"/>
  <c r="J154"/>
  <c r="BK148"/>
  <c r="BK145"/>
  <c r="J143"/>
  <c r="BK140"/>
  <c r="BK137"/>
  <c r="J135"/>
  <c r="J133"/>
  <c r="BK127"/>
  <c r="J195"/>
  <c r="J191"/>
  <c r="J184"/>
  <c r="BK178"/>
  <c r="BK171"/>
  <c i="5" r="J191"/>
  <c r="J189"/>
  <c r="J185"/>
  <c r="BK180"/>
  <c r="J172"/>
  <c r="J165"/>
  <c r="BK160"/>
  <c r="BK155"/>
  <c r="BK149"/>
  <c r="J144"/>
  <c r="BK138"/>
  <c r="BK134"/>
  <c r="J128"/>
  <c r="BK193"/>
  <c r="BK189"/>
  <c r="BK185"/>
  <c r="J180"/>
  <c r="BK172"/>
  <c r="BK165"/>
  <c r="J160"/>
  <c r="BK158"/>
  <c r="J152"/>
  <c r="BK146"/>
  <c r="J141"/>
  <c r="J138"/>
  <c r="BK131"/>
  <c i="6" r="J194"/>
  <c r="J190"/>
  <c r="BK186"/>
  <c r="J181"/>
  <c r="J175"/>
  <c r="BK168"/>
  <c r="BK162"/>
  <c r="BK157"/>
  <c r="J151"/>
  <c r="BK146"/>
  <c r="BK140"/>
  <c r="BK136"/>
  <c r="BK130"/>
  <c r="BK194"/>
  <c r="BK192"/>
  <c r="J188"/>
  <c r="BK181"/>
  <c r="BK175"/>
  <c r="J168"/>
  <c r="J162"/>
  <c r="J160"/>
  <c r="J154"/>
  <c r="J148"/>
  <c r="J143"/>
  <c r="J138"/>
  <c r="J133"/>
  <c r="BK127"/>
  <c i="7" r="BK242"/>
  <c r="J238"/>
  <c r="BK234"/>
  <c r="BK229"/>
  <c r="J222"/>
  <c r="BK215"/>
  <c r="BK209"/>
  <c r="J202"/>
  <c r="J199"/>
  <c r="J193"/>
  <c r="J187"/>
  <c r="J181"/>
  <c r="J175"/>
  <c r="BK169"/>
  <c r="J163"/>
  <c r="J157"/>
  <c r="BK151"/>
  <c r="J143"/>
  <c r="BK137"/>
  <c r="BK131"/>
  <c r="J242"/>
  <c r="J240"/>
  <c r="BK236"/>
  <c r="J231"/>
  <c r="J225"/>
  <c r="BK218"/>
  <c r="J209"/>
  <c r="J205"/>
  <c r="BK199"/>
  <c r="BK193"/>
  <c r="BK187"/>
  <c r="BK181"/>
  <c r="BK172"/>
  <c r="J166"/>
  <c r="BK163"/>
  <c r="BK157"/>
  <c r="J151"/>
  <c r="BK140"/>
  <c r="BK134"/>
  <c r="J128"/>
  <c i="8" r="J251"/>
  <c r="J247"/>
  <c r="BK242"/>
  <c r="BK236"/>
  <c r="J218"/>
  <c r="BK213"/>
  <c r="BK206"/>
  <c r="BK200"/>
  <c r="J193"/>
  <c r="J187"/>
  <c r="J182"/>
  <c r="BK173"/>
  <c r="J169"/>
  <c r="J163"/>
  <c r="J157"/>
  <c r="J152"/>
  <c r="J145"/>
  <c r="BK140"/>
  <c r="BK134"/>
  <c r="BK253"/>
  <c r="BK249"/>
  <c r="BK247"/>
  <c r="J242"/>
  <c r="J228"/>
  <c r="BK215"/>
  <c r="J209"/>
  <c r="BK203"/>
  <c r="J200"/>
  <c r="BK193"/>
  <c r="BK187"/>
  <c r="BK182"/>
  <c r="J173"/>
  <c r="BK166"/>
  <c r="J160"/>
  <c r="BK157"/>
  <c r="BK152"/>
  <c r="BK142"/>
  <c r="J140"/>
  <c r="BK137"/>
  <c r="BK131"/>
  <c i="9" r="J215"/>
  <c r="BK213"/>
  <c r="BK209"/>
  <c r="J204"/>
  <c r="J199"/>
  <c r="BK193"/>
  <c r="BK191"/>
  <c r="J184"/>
  <c r="BK181"/>
  <c r="J175"/>
  <c r="J173"/>
  <c r="BK167"/>
  <c r="BK159"/>
  <c r="J156"/>
  <c r="J151"/>
  <c r="J143"/>
  <c r="BK140"/>
  <c r="J135"/>
  <c r="BK215"/>
  <c r="J209"/>
  <c r="BK204"/>
  <c r="J202"/>
  <c r="BK199"/>
  <c r="J196"/>
  <c r="J191"/>
  <c r="BK175"/>
  <c r="J167"/>
  <c r="BK164"/>
  <c r="BK161"/>
  <c r="BK156"/>
  <c r="BK151"/>
  <c r="J140"/>
  <c r="BK135"/>
  <c i="10" r="BK165"/>
  <c r="J162"/>
  <c r="BK156"/>
  <c r="J151"/>
  <c r="J147"/>
  <c r="BK140"/>
  <c r="J134"/>
  <c r="J127"/>
  <c r="J125"/>
  <c r="BK162"/>
  <c r="J156"/>
  <c r="BK151"/>
  <c r="BK142"/>
  <c r="J140"/>
  <c r="BK134"/>
  <c r="J132"/>
  <c r="BK125"/>
  <c i="11" r="J163"/>
  <c r="J154"/>
  <c r="J150"/>
  <c r="J145"/>
  <c r="BK143"/>
  <c r="BK140"/>
  <c r="BK134"/>
  <c r="BK127"/>
  <c r="BK163"/>
  <c r="BK157"/>
  <c r="BK152"/>
  <c r="J148"/>
  <c r="BK145"/>
  <c r="J140"/>
  <c r="J127"/>
  <c i="12" r="J221"/>
  <c r="BK217"/>
  <c r="BK215"/>
  <c r="J210"/>
  <c r="BK208"/>
  <c r="BK201"/>
  <c r="BK191"/>
  <c r="BK185"/>
  <c r="BK179"/>
  <c r="BK176"/>
  <c r="J170"/>
  <c r="J165"/>
  <c r="J159"/>
  <c r="BK151"/>
  <c r="BK146"/>
  <c r="BK143"/>
  <c r="J137"/>
  <c r="BK135"/>
  <c r="J132"/>
  <c r="J219"/>
  <c r="J215"/>
  <c r="BK210"/>
  <c r="BK204"/>
  <c r="BK198"/>
  <c r="J196"/>
  <c r="J191"/>
  <c r="BK182"/>
  <c r="J176"/>
  <c r="BK170"/>
  <c r="BK165"/>
  <c r="BK159"/>
  <c r="BK156"/>
  <c r="J151"/>
  <c r="J140"/>
  <c r="J135"/>
  <c r="BK129"/>
  <c i="13" r="BK239"/>
  <c r="BK237"/>
  <c r="J233"/>
  <c r="J226"/>
  <c r="BK216"/>
  <c r="J210"/>
  <c r="BK204"/>
  <c r="J200"/>
  <c r="J193"/>
  <c r="J184"/>
  <c r="J176"/>
  <c r="J171"/>
  <c r="BK165"/>
  <c r="J157"/>
  <c r="J154"/>
  <c r="BK150"/>
  <c r="J143"/>
  <c r="BK134"/>
  <c r="BK128"/>
  <c r="J239"/>
  <c r="J235"/>
  <c r="BK233"/>
  <c r="BK228"/>
  <c r="J216"/>
  <c r="BK210"/>
  <c r="J204"/>
  <c r="J198"/>
  <c r="BK193"/>
  <c r="BK184"/>
  <c r="BK176"/>
  <c r="BK171"/>
  <c r="J165"/>
  <c r="BK157"/>
  <c r="BK152"/>
  <c r="J150"/>
  <c r="J148"/>
  <c r="J134"/>
  <c r="J128"/>
  <c i="14" r="J149"/>
  <c r="J147"/>
  <c r="BK143"/>
  <c r="J143"/>
  <c r="J140"/>
  <c r="BK135"/>
  <c r="BK133"/>
  <c r="BK128"/>
  <c r="BK125"/>
  <c r="J128"/>
  <c r="J125"/>
  <c i="15" r="J143"/>
  <c r="J135"/>
  <c r="BK133"/>
  <c r="J128"/>
  <c r="BK149"/>
  <c r="BK143"/>
  <c r="J140"/>
  <c r="J133"/>
  <c r="BK128"/>
  <c i="16" r="BK174"/>
  <c r="J172"/>
  <c r="BK170"/>
  <c r="J170"/>
  <c r="J168"/>
  <c r="J166"/>
  <c r="J163"/>
  <c r="J161"/>
  <c r="BK157"/>
  <c r="BK154"/>
  <c r="BK152"/>
  <c r="BK148"/>
  <c r="J148"/>
  <c r="J144"/>
  <c r="J142"/>
  <c r="J140"/>
  <c r="J137"/>
  <c r="J135"/>
  <c r="J132"/>
  <c r="J129"/>
  <c i="17" r="BK209"/>
  <c r="J205"/>
  <c r="J201"/>
  <c r="BK196"/>
  <c r="BK184"/>
  <c r="J179"/>
  <c r="J173"/>
  <c r="BK167"/>
  <c r="BK162"/>
  <c r="BK157"/>
  <c r="J151"/>
  <c r="J144"/>
  <c r="BK141"/>
  <c r="BK136"/>
  <c r="J130"/>
  <c r="BK207"/>
  <c r="BK203"/>
  <c r="BK199"/>
  <c r="J184"/>
  <c r="J181"/>
  <c r="J176"/>
  <c r="J170"/>
  <c r="J167"/>
  <c r="J162"/>
  <c r="BK151"/>
  <c r="BK148"/>
  <c r="BK144"/>
  <c r="J138"/>
  <c r="J133"/>
  <c i="18" r="J209"/>
  <c r="BK205"/>
  <c r="J199"/>
  <c r="BK196"/>
  <c r="BK184"/>
  <c r="BK179"/>
  <c r="J173"/>
  <c r="J167"/>
  <c r="BK162"/>
  <c r="BK154"/>
  <c r="J148"/>
  <c r="BK144"/>
  <c r="BK138"/>
  <c r="BK133"/>
  <c r="BK209"/>
  <c r="J205"/>
  <c r="BK201"/>
  <c r="J196"/>
  <c r="J184"/>
  <c r="BK181"/>
  <c r="BK176"/>
  <c r="J170"/>
  <c r="J162"/>
  <c r="BK160"/>
  <c r="J154"/>
  <c r="BK148"/>
  <c r="J144"/>
  <c r="J138"/>
  <c r="J130"/>
  <c i="19" r="J160"/>
  <c r="BK158"/>
  <c r="BK154"/>
  <c r="J149"/>
  <c r="J141"/>
  <c r="J136"/>
  <c r="BK128"/>
  <c r="BK162"/>
  <c r="BK160"/>
  <c r="J156"/>
  <c r="J152"/>
  <c r="BK147"/>
  <c r="BK136"/>
  <c r="BK133"/>
  <c r="J131"/>
  <c r="J128"/>
  <c i="20" r="BK161"/>
  <c r="BK157"/>
  <c r="J153"/>
  <c r="BK147"/>
  <c r="J145"/>
  <c r="J141"/>
  <c r="BK159"/>
  <c r="J157"/>
  <c r="J155"/>
  <c r="BK153"/>
  <c r="J151"/>
  <c r="BK149"/>
  <c r="J147"/>
  <c r="BK145"/>
  <c r="BK143"/>
  <c r="BK141"/>
  <c r="BK136"/>
  <c r="J136"/>
  <c r="BK134"/>
  <c r="J134"/>
  <c r="J132"/>
  <c r="BK130"/>
  <c r="BK128"/>
  <c r="BK126"/>
  <c i="21" r="BK128"/>
  <c r="J123"/>
  <c r="J130"/>
  <c r="J128"/>
  <c r="BK126"/>
  <c r="BK123"/>
  <c i="22" r="BK448"/>
  <c r="J448"/>
  <c r="J446"/>
  <c r="BK444"/>
  <c r="J442"/>
  <c r="BK440"/>
  <c r="J438"/>
  <c r="BK431"/>
  <c r="BK428"/>
  <c r="BK422"/>
  <c r="J416"/>
  <c r="BK412"/>
  <c r="J407"/>
  <c r="J401"/>
  <c r="BK391"/>
  <c r="BK387"/>
  <c r="J382"/>
  <c r="BK378"/>
  <c r="J373"/>
  <c r="J366"/>
  <c r="J346"/>
  <c r="BK341"/>
  <c r="J333"/>
  <c r="BK327"/>
  <c r="BK325"/>
  <c r="J317"/>
  <c r="J310"/>
  <c r="BK306"/>
  <c r="BK296"/>
  <c r="J289"/>
  <c r="J271"/>
  <c r="J268"/>
  <c r="BK260"/>
  <c r="J254"/>
  <c r="BK249"/>
  <c r="J244"/>
  <c r="J238"/>
  <c r="BK233"/>
  <c r="BK228"/>
  <c r="BK219"/>
  <c r="BK214"/>
  <c r="BK209"/>
  <c r="BK205"/>
  <c r="BK201"/>
  <c r="BK191"/>
  <c r="J187"/>
  <c r="J179"/>
  <c r="J170"/>
  <c r="J164"/>
  <c r="J158"/>
  <c r="BK148"/>
  <c r="J139"/>
  <c r="BK136"/>
  <c r="J132"/>
  <c r="J444"/>
  <c r="J440"/>
  <c r="BK435"/>
  <c r="J428"/>
  <c r="J422"/>
  <c r="BK416"/>
  <c r="J410"/>
  <c r="BK404"/>
  <c r="BK397"/>
  <c r="J391"/>
  <c r="J387"/>
  <c r="BK382"/>
  <c r="J378"/>
  <c r="BK373"/>
  <c r="BK366"/>
  <c r="BK346"/>
  <c r="J341"/>
  <c r="BK333"/>
  <c r="J327"/>
  <c r="BK322"/>
  <c r="BK317"/>
  <c r="BK308"/>
  <c r="BK299"/>
  <c r="J291"/>
  <c r="BK289"/>
  <c r="BK271"/>
  <c r="J265"/>
  <c r="BK256"/>
  <c r="J249"/>
  <c r="BK244"/>
  <c r="J241"/>
  <c r="J236"/>
  <c r="BK230"/>
  <c r="J225"/>
  <c r="J223"/>
  <c r="J216"/>
  <c r="J211"/>
  <c r="BK207"/>
  <c r="J205"/>
  <c r="J193"/>
  <c r="J191"/>
  <c r="BK184"/>
  <c r="BK176"/>
  <c r="J173"/>
  <c r="J167"/>
  <c r="J161"/>
  <c r="J155"/>
  <c r="BK142"/>
  <c r="J136"/>
  <c r="BK132"/>
  <c i="23" r="J263"/>
  <c r="BK261"/>
  <c r="J257"/>
  <c r="BK252"/>
  <c r="J243"/>
  <c r="J235"/>
  <c r="BK229"/>
  <c r="J218"/>
  <c r="J213"/>
  <c r="J210"/>
  <c r="J203"/>
  <c r="J196"/>
  <c r="J186"/>
  <c r="BK181"/>
  <c r="J175"/>
  <c r="J169"/>
  <c r="BK167"/>
  <c r="J162"/>
  <c r="BK157"/>
  <c r="J153"/>
  <c r="J147"/>
  <c r="BK141"/>
  <c r="J135"/>
  <c r="J265"/>
  <c r="J261"/>
  <c r="BK257"/>
  <c r="J252"/>
  <c r="BK243"/>
  <c r="BK235"/>
  <c r="BK231"/>
  <c r="BK218"/>
  <c r="BK213"/>
  <c r="BK206"/>
  <c r="BK203"/>
  <c r="BK196"/>
  <c r="BK186"/>
  <c r="J183"/>
  <c r="BK175"/>
  <c r="J172"/>
  <c r="J167"/>
  <c r="BK162"/>
  <c r="BK155"/>
  <c r="BK153"/>
  <c r="BK147"/>
  <c r="J138"/>
  <c r="J132"/>
  <c i="24" r="BK178"/>
  <c r="J171"/>
  <c r="BK165"/>
  <c r="J160"/>
  <c r="BK154"/>
  <c r="J150"/>
  <c r="BK146"/>
  <c r="BK142"/>
  <c r="BK136"/>
  <c r="J131"/>
  <c r="J125"/>
  <c r="J178"/>
  <c r="BK171"/>
  <c r="J165"/>
  <c r="BK160"/>
  <c r="J154"/>
  <c r="BK150"/>
  <c r="J144"/>
  <c r="J139"/>
  <c r="J136"/>
  <c r="J128"/>
  <c i="25" r="J182"/>
  <c r="BK176"/>
  <c r="J170"/>
  <c r="J165"/>
  <c r="J158"/>
  <c r="BK153"/>
  <c r="BK149"/>
  <c r="BK143"/>
  <c r="J138"/>
  <c r="J134"/>
  <c r="J128"/>
  <c r="BK182"/>
  <c r="J180"/>
  <c r="J173"/>
  <c r="BK167"/>
  <c r="J161"/>
  <c r="J153"/>
  <c r="J149"/>
  <c r="J143"/>
  <c r="BK138"/>
  <c r="BK134"/>
  <c r="J131"/>
  <c i="26" r="BK161"/>
  <c r="J157"/>
  <c r="J153"/>
  <c r="J149"/>
  <c r="BK145"/>
  <c r="J141"/>
  <c r="BK136"/>
  <c r="BK132"/>
  <c r="BK128"/>
  <c r="BK124"/>
  <c r="BK159"/>
  <c r="BK155"/>
  <c r="J151"/>
  <c r="BK147"/>
  <c r="BK143"/>
  <c r="BK141"/>
  <c r="J136"/>
  <c r="BK130"/>
  <c r="BK126"/>
  <c i="2" r="BK145"/>
  <c r="J139"/>
  <c r="J135"/>
  <c r="BK131"/>
  <c r="BK127"/>
  <c r="J123"/>
  <c r="J145"/>
  <c r="J143"/>
  <c r="J141"/>
  <c r="BK139"/>
  <c r="J137"/>
  <c r="BK135"/>
  <c r="J133"/>
  <c r="J131"/>
  <c r="J129"/>
  <c r="J127"/>
  <c r="BK123"/>
  <c i="3" r="BK149"/>
  <c r="J145"/>
  <c r="BK142"/>
  <c r="BK137"/>
  <c r="J132"/>
  <c r="BK128"/>
  <c r="BK124"/>
  <c r="BK145"/>
  <c r="BK140"/>
  <c r="BK134"/>
  <c r="J130"/>
  <c r="J126"/>
  <c i="4" r="BK197"/>
  <c r="BK195"/>
  <c r="BK191"/>
  <c r="J187"/>
  <c r="J182"/>
  <c r="J175"/>
  <c r="J168"/>
  <c r="J162"/>
  <c r="J157"/>
  <c r="BK151"/>
  <c r="BK130"/>
  <c r="J197"/>
  <c r="J193"/>
  <c r="J189"/>
  <c r="BK187"/>
  <c r="BK182"/>
  <c r="BK175"/>
  <c r="BK168"/>
  <c r="BK165"/>
  <c r="BK162"/>
  <c r="J159"/>
  <c r="BK157"/>
  <c r="BK154"/>
  <c r="J151"/>
  <c r="J148"/>
  <c r="J145"/>
  <c r="BK143"/>
  <c r="J140"/>
  <c r="J137"/>
  <c r="BK135"/>
  <c r="BK133"/>
  <c r="J130"/>
  <c r="J127"/>
  <c i="5" r="BK195"/>
  <c r="J193"/>
  <c r="J187"/>
  <c r="J182"/>
  <c r="BK176"/>
  <c r="BK169"/>
  <c r="BK163"/>
  <c r="J158"/>
  <c r="BK152"/>
  <c r="J146"/>
  <c r="BK141"/>
  <c r="J136"/>
  <c r="J131"/>
  <c r="J195"/>
  <c r="BK191"/>
  <c r="BK187"/>
  <c r="BK182"/>
  <c r="J176"/>
  <c r="J169"/>
  <c r="J163"/>
  <c r="J155"/>
  <c r="J149"/>
  <c r="BK144"/>
  <c r="BK136"/>
  <c r="J134"/>
  <c r="BK128"/>
  <c i="6" r="J192"/>
  <c r="BK188"/>
  <c r="BK184"/>
  <c r="BK179"/>
  <c r="BK171"/>
  <c r="BK165"/>
  <c r="BK160"/>
  <c r="BK154"/>
  <c r="BK148"/>
  <c r="BK143"/>
  <c r="BK138"/>
  <c r="BK133"/>
  <c r="J127"/>
  <c r="BK190"/>
  <c r="J186"/>
  <c r="J184"/>
  <c r="J179"/>
  <c r="J171"/>
  <c r="J165"/>
  <c r="J157"/>
  <c r="BK151"/>
  <c r="J146"/>
  <c r="J140"/>
  <c r="J136"/>
  <c r="J130"/>
  <c i="7" r="BK244"/>
  <c r="BK240"/>
  <c r="J236"/>
  <c r="BK231"/>
  <c r="BK225"/>
  <c r="J218"/>
  <c r="J212"/>
  <c r="BK205"/>
  <c r="J196"/>
  <c r="BK190"/>
  <c r="BK184"/>
  <c r="J178"/>
  <c r="J172"/>
  <c r="BK166"/>
  <c r="BK160"/>
  <c r="J154"/>
  <c r="BK146"/>
  <c r="J140"/>
  <c r="J134"/>
  <c r="BK128"/>
  <c r="J244"/>
  <c r="BK238"/>
  <c r="J234"/>
  <c r="J229"/>
  <c r="BK222"/>
  <c r="J215"/>
  <c r="BK212"/>
  <c r="BK202"/>
  <c r="BK196"/>
  <c r="J190"/>
  <c r="J184"/>
  <c r="BK178"/>
  <c r="BK175"/>
  <c r="J169"/>
  <c r="J160"/>
  <c r="BK154"/>
  <c r="J146"/>
  <c r="BK143"/>
  <c r="J137"/>
  <c r="J131"/>
  <c i="8" r="J253"/>
  <c r="J249"/>
  <c r="BK245"/>
  <c r="J240"/>
  <c r="BK228"/>
  <c r="J215"/>
  <c r="BK209"/>
  <c r="J203"/>
  <c r="BK196"/>
  <c r="BK190"/>
  <c r="J185"/>
  <c r="BK179"/>
  <c r="J171"/>
  <c r="J166"/>
  <c r="BK160"/>
  <c r="BK154"/>
  <c r="J150"/>
  <c r="J142"/>
  <c r="J137"/>
  <c r="J131"/>
  <c r="BK251"/>
  <c r="J245"/>
  <c r="BK240"/>
  <c r="J236"/>
  <c r="BK218"/>
  <c r="J213"/>
  <c r="J206"/>
  <c r="J196"/>
  <c r="J190"/>
  <c r="BK185"/>
  <c r="J179"/>
  <c r="BK171"/>
  <c r="BK169"/>
  <c r="BK163"/>
  <c r="J154"/>
  <c r="BK150"/>
  <c r="BK145"/>
  <c r="J134"/>
  <c i="9" r="BK217"/>
  <c r="BK211"/>
  <c r="BK207"/>
  <c r="BK202"/>
  <c r="BK196"/>
  <c r="J187"/>
  <c r="BK178"/>
  <c r="J170"/>
  <c r="J164"/>
  <c r="J161"/>
  <c r="BK153"/>
  <c r="J148"/>
  <c r="J138"/>
  <c r="J130"/>
  <c r="J217"/>
  <c r="J213"/>
  <c r="J211"/>
  <c r="J207"/>
  <c r="J193"/>
  <c r="BK187"/>
  <c r="BK184"/>
  <c r="J181"/>
  <c r="J178"/>
  <c r="BK173"/>
  <c r="BK170"/>
  <c r="J159"/>
  <c r="J153"/>
  <c r="BK148"/>
  <c r="BK143"/>
  <c r="BK138"/>
  <c r="BK130"/>
  <c i="10" r="BK158"/>
  <c r="BK153"/>
  <c r="BK149"/>
  <c r="J144"/>
  <c r="J142"/>
  <c r="BK137"/>
  <c r="BK132"/>
  <c r="J165"/>
  <c r="J158"/>
  <c r="J153"/>
  <c r="J149"/>
  <c r="BK147"/>
  <c r="BK144"/>
  <c r="J137"/>
  <c r="BK127"/>
  <c i="11" r="J166"/>
  <c r="BK159"/>
  <c r="J157"/>
  <c r="J152"/>
  <c r="BK148"/>
  <c r="BK137"/>
  <c r="J132"/>
  <c r="J125"/>
  <c r="BK166"/>
  <c r="J159"/>
  <c r="BK154"/>
  <c r="BK150"/>
  <c r="J143"/>
  <c r="J137"/>
  <c r="J134"/>
  <c r="BK132"/>
  <c r="BK125"/>
  <c i="12" r="BK219"/>
  <c r="BK213"/>
  <c r="J204"/>
  <c r="J198"/>
  <c r="BK196"/>
  <c r="J193"/>
  <c r="J187"/>
  <c r="J182"/>
  <c r="BK172"/>
  <c r="J167"/>
  <c r="BK162"/>
  <c r="J156"/>
  <c r="BK154"/>
  <c r="J149"/>
  <c r="BK140"/>
  <c r="J129"/>
  <c r="BK221"/>
  <c r="J217"/>
  <c r="J213"/>
  <c r="J208"/>
  <c r="J201"/>
  <c r="BK193"/>
  <c r="BK187"/>
  <c r="J185"/>
  <c r="J179"/>
  <c r="J172"/>
  <c r="BK167"/>
  <c r="J162"/>
  <c r="J154"/>
  <c r="BK149"/>
  <c r="J146"/>
  <c r="J143"/>
  <c r="BK137"/>
  <c r="BK132"/>
  <c i="13" r="BK241"/>
  <c r="BK235"/>
  <c r="J231"/>
  <c r="J228"/>
  <c r="J220"/>
  <c r="J213"/>
  <c r="J207"/>
  <c r="BK198"/>
  <c r="BK190"/>
  <c r="BK181"/>
  <c r="BK179"/>
  <c r="J173"/>
  <c r="BK168"/>
  <c r="BK160"/>
  <c r="J152"/>
  <c r="BK148"/>
  <c r="J146"/>
  <c r="J136"/>
  <c r="J131"/>
  <c r="J241"/>
  <c r="J237"/>
  <c r="BK231"/>
  <c r="BK226"/>
  <c r="BK220"/>
  <c r="BK213"/>
  <c r="BK207"/>
  <c r="BK200"/>
  <c r="J190"/>
  <c r="J181"/>
  <c r="J179"/>
  <c r="BK173"/>
  <c r="J168"/>
  <c r="J160"/>
  <c r="BK154"/>
  <c r="BK146"/>
  <c r="BK143"/>
  <c r="BK136"/>
  <c r="BK131"/>
  <c i="14" r="BK149"/>
  <c r="BK147"/>
  <c r="BK140"/>
  <c r="BK137"/>
  <c r="J137"/>
  <c r="J135"/>
  <c r="J133"/>
  <c r="J130"/>
  <c r="BK130"/>
  <c i="15" r="J149"/>
  <c r="BK147"/>
  <c r="BK140"/>
  <c r="J137"/>
  <c r="J130"/>
  <c r="J125"/>
  <c r="J147"/>
  <c r="BK137"/>
  <c r="BK135"/>
  <c r="BK130"/>
  <c r="BK125"/>
  <c i="16" r="J174"/>
  <c r="BK172"/>
  <c r="BK168"/>
  <c r="BK166"/>
  <c r="BK163"/>
  <c r="BK161"/>
  <c r="J157"/>
  <c r="J154"/>
  <c r="J152"/>
  <c r="BK144"/>
  <c r="BK142"/>
  <c r="BK140"/>
  <c r="BK137"/>
  <c r="BK135"/>
  <c r="BK132"/>
  <c r="BK129"/>
  <c i="17" r="J207"/>
  <c r="J203"/>
  <c r="J199"/>
  <c r="J194"/>
  <c r="BK181"/>
  <c r="BK176"/>
  <c r="BK170"/>
  <c r="J164"/>
  <c r="J160"/>
  <c r="J154"/>
  <c r="J148"/>
  <c r="BK146"/>
  <c r="BK138"/>
  <c r="BK133"/>
  <c r="J209"/>
  <c r="BK205"/>
  <c r="BK201"/>
  <c r="J196"/>
  <c r="BK194"/>
  <c r="BK179"/>
  <c r="BK173"/>
  <c r="BK164"/>
  <c r="BK160"/>
  <c r="J157"/>
  <c r="BK154"/>
  <c r="J146"/>
  <c r="J141"/>
  <c r="J136"/>
  <c r="BK130"/>
  <c i="18" r="BK207"/>
  <c r="BK203"/>
  <c r="J201"/>
  <c r="BK194"/>
  <c r="J181"/>
  <c r="J176"/>
  <c r="BK170"/>
  <c r="J164"/>
  <c r="J160"/>
  <c r="BK157"/>
  <c r="J151"/>
  <c r="J146"/>
  <c r="BK141"/>
  <c r="BK136"/>
  <c r="BK130"/>
  <c r="J207"/>
  <c r="J203"/>
  <c r="BK199"/>
  <c r="J194"/>
  <c r="J179"/>
  <c r="BK173"/>
  <c r="BK167"/>
  <c r="BK164"/>
  <c r="J157"/>
  <c r="BK151"/>
  <c r="BK146"/>
  <c r="J141"/>
  <c r="J136"/>
  <c r="J133"/>
  <c i="19" r="J162"/>
  <c r="BK156"/>
  <c r="BK152"/>
  <c r="J147"/>
  <c r="J138"/>
  <c r="J133"/>
  <c r="BK131"/>
  <c r="J158"/>
  <c r="J154"/>
  <c r="BK149"/>
  <c r="BK141"/>
  <c r="BK138"/>
  <c i="20" r="J159"/>
  <c r="BK155"/>
  <c r="BK151"/>
  <c r="J149"/>
  <c r="J143"/>
  <c r="BK139"/>
  <c r="J139"/>
  <c r="J161"/>
  <c r="BK132"/>
  <c r="J130"/>
  <c r="J128"/>
  <c r="J126"/>
  <c r="BK124"/>
  <c r="J124"/>
  <c i="21" r="BK130"/>
  <c r="J126"/>
  <c i="22" r="J435"/>
  <c r="BK425"/>
  <c r="BK419"/>
  <c r="BK410"/>
  <c r="J404"/>
  <c r="J397"/>
  <c r="J394"/>
  <c r="J389"/>
  <c r="J384"/>
  <c r="J380"/>
  <c r="J375"/>
  <c r="J369"/>
  <c r="J356"/>
  <c r="BK344"/>
  <c r="J336"/>
  <c r="BK330"/>
  <c r="J322"/>
  <c r="J313"/>
  <c r="J308"/>
  <c r="J299"/>
  <c r="BK291"/>
  <c r="J278"/>
  <c r="BK265"/>
  <c r="J256"/>
  <c r="BK251"/>
  <c r="J247"/>
  <c r="BK241"/>
  <c r="BK236"/>
  <c r="J230"/>
  <c r="BK225"/>
  <c r="BK216"/>
  <c r="BK211"/>
  <c r="J207"/>
  <c r="J203"/>
  <c r="BK193"/>
  <c r="J189"/>
  <c r="J184"/>
  <c r="BK173"/>
  <c r="BK167"/>
  <c r="BK161"/>
  <c r="BK155"/>
  <c r="J142"/>
  <c r="J134"/>
  <c r="BK446"/>
  <c r="BK442"/>
  <c r="BK438"/>
  <c r="J431"/>
  <c r="J425"/>
  <c r="J419"/>
  <c r="J412"/>
  <c r="BK407"/>
  <c r="BK401"/>
  <c r="BK394"/>
  <c r="BK389"/>
  <c r="BK384"/>
  <c r="BK380"/>
  <c r="BK375"/>
  <c r="BK369"/>
  <c r="BK356"/>
  <c r="J344"/>
  <c r="BK336"/>
  <c r="J330"/>
  <c r="J325"/>
  <c r="BK313"/>
  <c r="BK310"/>
  <c r="J306"/>
  <c r="J296"/>
  <c r="BK278"/>
  <c r="BK268"/>
  <c r="J260"/>
  <c r="BK254"/>
  <c r="J251"/>
  <c r="BK247"/>
  <c r="BK238"/>
  <c r="J233"/>
  <c r="J228"/>
  <c r="BK223"/>
  <c r="J219"/>
  <c r="J214"/>
  <c r="J209"/>
  <c r="BK203"/>
  <c r="J201"/>
  <c r="BK189"/>
  <c r="BK187"/>
  <c r="BK179"/>
  <c r="J176"/>
  <c r="BK170"/>
  <c r="BK164"/>
  <c r="BK158"/>
  <c r="J148"/>
  <c r="BK139"/>
  <c r="BK134"/>
  <c i="23" r="BK265"/>
  <c r="BK259"/>
  <c r="BK255"/>
  <c r="J250"/>
  <c r="J246"/>
  <c r="BK239"/>
  <c r="J231"/>
  <c r="BK223"/>
  <c r="J215"/>
  <c r="J206"/>
  <c r="BK200"/>
  <c r="BK198"/>
  <c r="J191"/>
  <c r="BK183"/>
  <c r="J178"/>
  <c r="BK172"/>
  <c r="BK165"/>
  <c r="BK159"/>
  <c r="J155"/>
  <c r="J150"/>
  <c r="J144"/>
  <c r="BK138"/>
  <c r="BK132"/>
  <c r="BK263"/>
  <c r="J259"/>
  <c r="J255"/>
  <c r="BK250"/>
  <c r="BK246"/>
  <c r="J239"/>
  <c r="J229"/>
  <c r="J223"/>
  <c r="BK215"/>
  <c r="BK210"/>
  <c r="J200"/>
  <c r="J198"/>
  <c r="BK191"/>
  <c r="J181"/>
  <c r="BK178"/>
  <c r="BK169"/>
  <c r="J165"/>
  <c r="J159"/>
  <c r="J157"/>
  <c r="BK150"/>
  <c r="BK144"/>
  <c r="J141"/>
  <c r="BK135"/>
  <c i="24" r="BK180"/>
  <c r="BK174"/>
  <c r="BK168"/>
  <c r="J163"/>
  <c r="J157"/>
  <c r="BK152"/>
  <c r="J148"/>
  <c r="BK144"/>
  <c r="BK139"/>
  <c r="J134"/>
  <c r="BK128"/>
  <c r="J180"/>
  <c r="J174"/>
  <c r="J168"/>
  <c r="BK163"/>
  <c r="BK157"/>
  <c r="J152"/>
  <c r="BK148"/>
  <c r="J146"/>
  <c r="J142"/>
  <c r="BK134"/>
  <c r="BK131"/>
  <c r="BK125"/>
  <c i="25" r="BK180"/>
  <c r="BK173"/>
  <c r="J167"/>
  <c r="BK161"/>
  <c r="J155"/>
  <c r="BK151"/>
  <c r="J146"/>
  <c r="BK141"/>
  <c r="BK136"/>
  <c r="BK131"/>
  <c r="BK125"/>
  <c r="J176"/>
  <c r="BK170"/>
  <c r="BK165"/>
  <c r="BK158"/>
  <c r="BK155"/>
  <c r="J151"/>
  <c r="BK146"/>
  <c r="J141"/>
  <c r="J136"/>
  <c r="BK128"/>
  <c r="J125"/>
  <c i="26" r="J159"/>
  <c r="J155"/>
  <c r="BK151"/>
  <c r="J147"/>
  <c r="J143"/>
  <c r="J139"/>
  <c r="BK134"/>
  <c r="J130"/>
  <c r="J126"/>
  <c r="J161"/>
  <c r="BK157"/>
  <c r="BK153"/>
  <c r="BK149"/>
  <c r="J145"/>
  <c r="BK139"/>
  <c r="J134"/>
  <c r="J132"/>
  <c r="J128"/>
  <c r="J124"/>
  <c i="2" l="1" r="BK122"/>
  <c r="J122"/>
  <c r="J99"/>
  <c r="R122"/>
  <c r="R121"/>
  <c i="3" r="BK123"/>
  <c r="J123"/>
  <c r="J99"/>
  <c r="T123"/>
  <c r="T122"/>
  <c i="4" r="P126"/>
  <c r="R126"/>
  <c r="P161"/>
  <c r="T161"/>
  <c r="BK174"/>
  <c r="J174"/>
  <c r="J101"/>
  <c r="R174"/>
  <c r="BK181"/>
  <c r="J181"/>
  <c r="J102"/>
  <c r="R181"/>
  <c r="BK186"/>
  <c r="J186"/>
  <c r="J103"/>
  <c r="R186"/>
  <c i="5" r="P127"/>
  <c r="R127"/>
  <c r="BK162"/>
  <c r="J162"/>
  <c r="J100"/>
  <c r="R162"/>
  <c r="BK168"/>
  <c r="J168"/>
  <c r="J101"/>
  <c r="T168"/>
  <c r="BK179"/>
  <c r="J179"/>
  <c r="J103"/>
  <c r="T179"/>
  <c r="P184"/>
  <c r="R184"/>
  <c i="6" r="P126"/>
  <c r="R126"/>
  <c r="BK164"/>
  <c r="J164"/>
  <c r="J100"/>
  <c r="R164"/>
  <c r="P178"/>
  <c r="R178"/>
  <c r="BK183"/>
  <c r="J183"/>
  <c r="J103"/>
  <c r="R183"/>
  <c i="7" r="P127"/>
  <c r="R127"/>
  <c r="BK192"/>
  <c r="J192"/>
  <c r="J100"/>
  <c r="T192"/>
  <c r="P208"/>
  <c r="R208"/>
  <c r="BK221"/>
  <c r="J221"/>
  <c r="J102"/>
  <c r="R221"/>
  <c r="BK228"/>
  <c r="J228"/>
  <c r="J103"/>
  <c r="R228"/>
  <c r="BK233"/>
  <c r="J233"/>
  <c r="J104"/>
  <c r="R233"/>
  <c i="8" r="BK130"/>
  <c r="J130"/>
  <c r="J99"/>
  <c r="T130"/>
  <c r="P168"/>
  <c r="T168"/>
  <c r="BK178"/>
  <c r="J178"/>
  <c r="J101"/>
  <c r="T178"/>
  <c r="P199"/>
  <c r="R199"/>
  <c r="P212"/>
  <c r="T212"/>
  <c r="BK227"/>
  <c r="J227"/>
  <c r="J105"/>
  <c r="T227"/>
  <c r="BK239"/>
  <c r="J239"/>
  <c r="J106"/>
  <c r="R239"/>
  <c r="BK244"/>
  <c r="J244"/>
  <c r="J107"/>
  <c r="R244"/>
  <c i="9" r="BK129"/>
  <c r="J129"/>
  <c r="J99"/>
  <c r="R129"/>
  <c r="BK169"/>
  <c r="J169"/>
  <c r="J100"/>
  <c r="T169"/>
  <c r="P177"/>
  <c r="T177"/>
  <c r="P190"/>
  <c r="T190"/>
  <c r="P201"/>
  <c r="T201"/>
  <c r="P206"/>
  <c r="R206"/>
  <c i="10" r="BK124"/>
  <c r="J124"/>
  <c r="J99"/>
  <c r="T124"/>
  <c r="T123"/>
  <c i="11" r="P124"/>
  <c r="P123"/>
  <c i="1" r="AU105"/>
  <c i="11" r="R124"/>
  <c r="R123"/>
  <c i="12" r="P128"/>
  <c r="R128"/>
  <c r="BK175"/>
  <c r="J175"/>
  <c r="J100"/>
  <c r="R175"/>
  <c r="BK190"/>
  <c r="J190"/>
  <c r="J101"/>
  <c r="T190"/>
  <c r="P207"/>
  <c r="T207"/>
  <c r="P212"/>
  <c r="R212"/>
  <c i="13" r="BK127"/>
  <c r="J127"/>
  <c r="J99"/>
  <c r="T127"/>
  <c r="P183"/>
  <c r="R183"/>
  <c r="BK203"/>
  <c r="J203"/>
  <c r="J101"/>
  <c r="T203"/>
  <c r="P225"/>
  <c r="T225"/>
  <c r="P230"/>
  <c r="T230"/>
  <c i="14" r="P124"/>
  <c r="R124"/>
  <c r="BK139"/>
  <c r="J139"/>
  <c r="J100"/>
  <c r="R139"/>
  <c r="P146"/>
  <c r="T146"/>
  <c i="15" r="BK124"/>
  <c r="J124"/>
  <c r="J99"/>
  <c r="T124"/>
  <c r="P139"/>
  <c r="T139"/>
  <c r="P146"/>
  <c r="T146"/>
  <c i="16" r="P128"/>
  <c r="R128"/>
  <c r="BK139"/>
  <c r="J139"/>
  <c r="J100"/>
  <c r="T139"/>
  <c r="P151"/>
  <c r="R151"/>
  <c r="BK160"/>
  <c r="J160"/>
  <c r="J104"/>
  <c r="R160"/>
  <c r="BK165"/>
  <c r="J165"/>
  <c r="J105"/>
  <c r="R165"/>
  <c i="17" r="BK129"/>
  <c r="J129"/>
  <c r="J99"/>
  <c r="T129"/>
  <c r="P159"/>
  <c r="R159"/>
  <c r="BK169"/>
  <c r="J169"/>
  <c r="J102"/>
  <c r="T169"/>
  <c r="P178"/>
  <c r="T178"/>
  <c r="P193"/>
  <c r="R193"/>
  <c r="BK198"/>
  <c r="J198"/>
  <c r="J106"/>
  <c r="R198"/>
  <c i="18" r="BK129"/>
  <c r="J129"/>
  <c r="J99"/>
  <c r="R129"/>
  <c r="BK159"/>
  <c r="J159"/>
  <c r="J100"/>
  <c r="R159"/>
  <c r="BK169"/>
  <c r="J169"/>
  <c r="J102"/>
  <c r="R169"/>
  <c r="P178"/>
  <c r="T178"/>
  <c r="BK193"/>
  <c r="J193"/>
  <c r="J105"/>
  <c r="R193"/>
  <c r="BK198"/>
  <c r="J198"/>
  <c r="J106"/>
  <c r="T198"/>
  <c i="19" r="BK130"/>
  <c r="J130"/>
  <c r="J100"/>
  <c r="T130"/>
  <c r="T126"/>
  <c r="P135"/>
  <c r="R135"/>
  <c r="P146"/>
  <c r="T146"/>
  <c r="P151"/>
  <c r="R151"/>
  <c i="20" r="P123"/>
  <c r="T123"/>
  <c r="P138"/>
  <c r="R138"/>
  <c i="21" r="BK122"/>
  <c r="J122"/>
  <c r="J99"/>
  <c r="R122"/>
  <c r="R121"/>
  <c i="22" r="BK131"/>
  <c r="J131"/>
  <c r="J99"/>
  <c r="T131"/>
  <c r="P222"/>
  <c r="T222"/>
  <c r="P259"/>
  <c r="T259"/>
  <c r="P316"/>
  <c r="R316"/>
  <c r="BK372"/>
  <c r="J372"/>
  <c r="J103"/>
  <c r="R372"/>
  <c r="BK377"/>
  <c r="J377"/>
  <c r="J104"/>
  <c r="R377"/>
  <c r="BK400"/>
  <c r="J400"/>
  <c r="J105"/>
  <c r="R400"/>
  <c r="BK415"/>
  <c r="J415"/>
  <c r="J106"/>
  <c r="R415"/>
  <c r="P437"/>
  <c r="R437"/>
  <c i="23" r="P131"/>
  <c r="R131"/>
  <c r="BK171"/>
  <c r="J171"/>
  <c r="J100"/>
  <c r="T171"/>
  <c r="P180"/>
  <c r="R180"/>
  <c r="BK209"/>
  <c r="J209"/>
  <c r="J102"/>
  <c r="T209"/>
  <c r="P228"/>
  <c r="R228"/>
  <c r="BK242"/>
  <c r="J242"/>
  <c r="J106"/>
  <c r="R242"/>
  <c r="BK249"/>
  <c r="J249"/>
  <c r="J107"/>
  <c r="R249"/>
  <c r="BK254"/>
  <c r="J254"/>
  <c r="J108"/>
  <c r="T254"/>
  <c i="24" r="P124"/>
  <c r="T124"/>
  <c r="P162"/>
  <c r="T162"/>
  <c r="BK177"/>
  <c r="J177"/>
  <c r="J101"/>
  <c r="P177"/>
  <c r="T177"/>
  <c i="25" r="P124"/>
  <c r="R124"/>
  <c r="P164"/>
  <c r="T164"/>
  <c r="P179"/>
  <c r="R179"/>
  <c i="26" r="P123"/>
  <c r="T123"/>
  <c i="2" r="P122"/>
  <c r="P121"/>
  <c i="1" r="AU96"/>
  <c i="2" r="T122"/>
  <c r="T121"/>
  <c i="3" r="P123"/>
  <c r="P122"/>
  <c i="1" r="AU97"/>
  <c i="3" r="R123"/>
  <c r="R122"/>
  <c i="4" r="BK126"/>
  <c r="J126"/>
  <c r="J99"/>
  <c r="T126"/>
  <c r="BK161"/>
  <c r="J161"/>
  <c r="J100"/>
  <c r="R161"/>
  <c r="P174"/>
  <c r="T174"/>
  <c r="P181"/>
  <c r="T181"/>
  <c r="P186"/>
  <c r="T186"/>
  <c i="5" r="BK127"/>
  <c r="J127"/>
  <c r="J99"/>
  <c r="T127"/>
  <c r="P162"/>
  <c r="T162"/>
  <c r="P168"/>
  <c r="R168"/>
  <c r="P179"/>
  <c r="R179"/>
  <c r="BK184"/>
  <c r="J184"/>
  <c r="J104"/>
  <c r="T184"/>
  <c i="6" r="BK126"/>
  <c r="J126"/>
  <c r="J99"/>
  <c r="T126"/>
  <c r="P164"/>
  <c r="T164"/>
  <c r="BK178"/>
  <c r="J178"/>
  <c r="J102"/>
  <c r="T178"/>
  <c r="P183"/>
  <c r="T183"/>
  <c i="7" r="BK127"/>
  <c r="J127"/>
  <c r="J99"/>
  <c r="T127"/>
  <c r="P192"/>
  <c r="R192"/>
  <c r="BK208"/>
  <c r="J208"/>
  <c r="J101"/>
  <c r="T208"/>
  <c r="P221"/>
  <c r="T221"/>
  <c r="P228"/>
  <c r="T228"/>
  <c r="P233"/>
  <c r="T233"/>
  <c i="8" r="P130"/>
  <c r="R130"/>
  <c r="BK168"/>
  <c r="J168"/>
  <c r="J100"/>
  <c r="R168"/>
  <c r="P178"/>
  <c r="R178"/>
  <c r="BK199"/>
  <c r="J199"/>
  <c r="J102"/>
  <c r="T199"/>
  <c r="BK212"/>
  <c r="J212"/>
  <c r="J103"/>
  <c r="R212"/>
  <c r="P227"/>
  <c r="R227"/>
  <c r="P239"/>
  <c r="T239"/>
  <c r="P244"/>
  <c r="T244"/>
  <c i="9" r="P129"/>
  <c r="T129"/>
  <c r="P169"/>
  <c r="R169"/>
  <c r="BK177"/>
  <c r="J177"/>
  <c r="J101"/>
  <c r="R177"/>
  <c r="BK190"/>
  <c r="J190"/>
  <c r="J102"/>
  <c r="R190"/>
  <c r="BK201"/>
  <c r="J201"/>
  <c r="J105"/>
  <c r="R201"/>
  <c r="BK206"/>
  <c r="J206"/>
  <c r="J106"/>
  <c r="T206"/>
  <c i="10" r="P124"/>
  <c r="P123"/>
  <c i="1" r="AU104"/>
  <c i="10" r="R124"/>
  <c r="R123"/>
  <c i="11" r="BK124"/>
  <c r="J124"/>
  <c r="J99"/>
  <c r="T124"/>
  <c r="T123"/>
  <c i="12" r="BK128"/>
  <c r="J128"/>
  <c r="J99"/>
  <c r="T128"/>
  <c r="P175"/>
  <c r="T175"/>
  <c r="P190"/>
  <c r="R190"/>
  <c r="BK207"/>
  <c r="J207"/>
  <c r="J104"/>
  <c r="R207"/>
  <c r="BK212"/>
  <c r="J212"/>
  <c r="J105"/>
  <c r="T212"/>
  <c i="13" r="P127"/>
  <c r="R127"/>
  <c r="BK183"/>
  <c r="J183"/>
  <c r="J100"/>
  <c r="T183"/>
  <c r="P203"/>
  <c r="R203"/>
  <c r="BK225"/>
  <c r="J225"/>
  <c r="J103"/>
  <c r="R225"/>
  <c r="BK230"/>
  <c r="J230"/>
  <c r="J104"/>
  <c r="R230"/>
  <c i="14" r="BK124"/>
  <c r="J124"/>
  <c r="J99"/>
  <c r="T124"/>
  <c r="P139"/>
  <c r="T139"/>
  <c r="BK146"/>
  <c r="J146"/>
  <c r="J101"/>
  <c r="R146"/>
  <c i="15" r="P124"/>
  <c r="P123"/>
  <c i="1" r="AU109"/>
  <c i="15" r="R124"/>
  <c r="BK139"/>
  <c r="J139"/>
  <c r="J100"/>
  <c r="R139"/>
  <c r="BK146"/>
  <c r="J146"/>
  <c r="J101"/>
  <c r="R146"/>
  <c i="16" r="BK128"/>
  <c r="J128"/>
  <c r="J99"/>
  <c r="T128"/>
  <c r="P139"/>
  <c r="R139"/>
  <c r="BK151"/>
  <c r="J151"/>
  <c r="J102"/>
  <c r="T151"/>
  <c r="P160"/>
  <c r="T160"/>
  <c r="P165"/>
  <c r="T165"/>
  <c i="17" r="P129"/>
  <c r="R129"/>
  <c r="BK159"/>
  <c r="J159"/>
  <c r="J100"/>
  <c r="T159"/>
  <c r="P169"/>
  <c r="R169"/>
  <c r="BK178"/>
  <c r="J178"/>
  <c r="J103"/>
  <c r="R178"/>
  <c r="BK193"/>
  <c r="J193"/>
  <c r="J105"/>
  <c r="T193"/>
  <c r="P198"/>
  <c r="T198"/>
  <c i="18" r="P129"/>
  <c r="T129"/>
  <c r="P159"/>
  <c r="T159"/>
  <c r="P169"/>
  <c r="T169"/>
  <c r="BK178"/>
  <c r="J178"/>
  <c r="J103"/>
  <c r="R178"/>
  <c r="P193"/>
  <c r="T193"/>
  <c r="P198"/>
  <c r="R198"/>
  <c i="19" r="P130"/>
  <c r="P126"/>
  <c i="1" r="AU113"/>
  <c i="19" r="R130"/>
  <c r="R126"/>
  <c r="BK135"/>
  <c r="J135"/>
  <c r="J101"/>
  <c r="T135"/>
  <c r="BK146"/>
  <c r="J146"/>
  <c r="J103"/>
  <c r="R146"/>
  <c r="BK151"/>
  <c r="J151"/>
  <c r="J104"/>
  <c r="T151"/>
  <c i="20" r="BK123"/>
  <c r="J123"/>
  <c r="J99"/>
  <c r="R123"/>
  <c r="R122"/>
  <c r="BK138"/>
  <c r="J138"/>
  <c r="J100"/>
  <c r="T138"/>
  <c i="21" r="P122"/>
  <c r="P121"/>
  <c i="1" r="AU116"/>
  <c i="21" r="T122"/>
  <c r="T121"/>
  <c i="22" r="P131"/>
  <c r="R131"/>
  <c r="BK222"/>
  <c r="J222"/>
  <c r="J100"/>
  <c r="R222"/>
  <c r="BK259"/>
  <c r="J259"/>
  <c r="J101"/>
  <c r="R259"/>
  <c r="BK316"/>
  <c r="J316"/>
  <c r="J102"/>
  <c r="T316"/>
  <c r="P372"/>
  <c r="T372"/>
  <c r="P377"/>
  <c r="T377"/>
  <c r="P400"/>
  <c r="T400"/>
  <c r="P415"/>
  <c r="T415"/>
  <c r="BK437"/>
  <c r="J437"/>
  <c r="J108"/>
  <c r="T437"/>
  <c i="23" r="BK131"/>
  <c r="J131"/>
  <c r="J99"/>
  <c r="T131"/>
  <c r="P171"/>
  <c r="R171"/>
  <c r="BK180"/>
  <c r="J180"/>
  <c r="J101"/>
  <c r="T180"/>
  <c r="P209"/>
  <c r="R209"/>
  <c r="BK228"/>
  <c r="J228"/>
  <c r="J103"/>
  <c r="T228"/>
  <c r="P242"/>
  <c r="T242"/>
  <c r="P249"/>
  <c r="T249"/>
  <c r="P254"/>
  <c r="R254"/>
  <c i="24" r="BK124"/>
  <c r="J124"/>
  <c r="J99"/>
  <c r="R124"/>
  <c r="BK162"/>
  <c r="J162"/>
  <c r="J100"/>
  <c r="R162"/>
  <c r="R177"/>
  <c i="25" r="BK124"/>
  <c r="J124"/>
  <c r="J99"/>
  <c r="T124"/>
  <c r="BK164"/>
  <c r="J164"/>
  <c r="J100"/>
  <c r="R164"/>
  <c r="BK179"/>
  <c r="J179"/>
  <c r="J101"/>
  <c r="T179"/>
  <c i="26" r="BK123"/>
  <c r="J123"/>
  <c r="J99"/>
  <c r="R123"/>
  <c r="BK138"/>
  <c r="J138"/>
  <c r="J100"/>
  <c r="P138"/>
  <c r="R138"/>
  <c r="T138"/>
  <c i="6" r="BK174"/>
  <c r="J174"/>
  <c r="J101"/>
  <c i="9" r="BK195"/>
  <c r="J195"/>
  <c r="J103"/>
  <c r="BK198"/>
  <c r="J198"/>
  <c r="J104"/>
  <c i="11" r="BK162"/>
  <c r="J162"/>
  <c r="J100"/>
  <c r="BK165"/>
  <c r="J165"/>
  <c r="J101"/>
  <c i="16" r="BK156"/>
  <c r="J156"/>
  <c r="J103"/>
  <c i="17" r="BK166"/>
  <c r="J166"/>
  <c r="J101"/>
  <c i="18" r="BK166"/>
  <c r="J166"/>
  <c r="J101"/>
  <c r="BK183"/>
  <c r="J183"/>
  <c r="J104"/>
  <c i="19" r="BK127"/>
  <c r="J127"/>
  <c r="J99"/>
  <c i="22" r="BK434"/>
  <c r="J434"/>
  <c r="J107"/>
  <c i="23" r="BK234"/>
  <c r="J234"/>
  <c r="J104"/>
  <c r="BK238"/>
  <c r="J238"/>
  <c r="J105"/>
  <c i="3" r="BK148"/>
  <c r="J148"/>
  <c r="J100"/>
  <c i="5" r="BK175"/>
  <c r="J175"/>
  <c r="J102"/>
  <c i="8" r="BK217"/>
  <c r="J217"/>
  <c r="J104"/>
  <c i="10" r="BK161"/>
  <c r="J161"/>
  <c r="J100"/>
  <c r="BK164"/>
  <c r="J164"/>
  <c r="J101"/>
  <c i="12" r="BK200"/>
  <c r="J200"/>
  <c r="J102"/>
  <c r="BK203"/>
  <c r="J203"/>
  <c r="J103"/>
  <c i="13" r="BK219"/>
  <c r="J219"/>
  <c r="J102"/>
  <c i="16" r="BK147"/>
  <c r="J147"/>
  <c r="J101"/>
  <c i="17" r="BK183"/>
  <c r="J183"/>
  <c r="J104"/>
  <c i="19" r="BK140"/>
  <c r="J140"/>
  <c r="J102"/>
  <c i="26" r="J91"/>
  <c r="J93"/>
  <c r="F119"/>
  <c r="J119"/>
  <c r="BE128"/>
  <c r="BE130"/>
  <c r="BE139"/>
  <c r="BE141"/>
  <c r="BE149"/>
  <c r="BE153"/>
  <c r="BE157"/>
  <c r="BE161"/>
  <c r="E85"/>
  <c r="F93"/>
  <c r="BE124"/>
  <c r="BE126"/>
  <c r="BE132"/>
  <c r="BE134"/>
  <c r="BE136"/>
  <c r="BE143"/>
  <c r="BE145"/>
  <c r="BE147"/>
  <c r="BE151"/>
  <c r="BE155"/>
  <c r="BE159"/>
  <c i="25" r="E85"/>
  <c r="F93"/>
  <c r="F94"/>
  <c r="J117"/>
  <c r="J119"/>
  <c r="BE125"/>
  <c r="BE128"/>
  <c r="BE131"/>
  <c r="BE134"/>
  <c r="BE138"/>
  <c r="BE146"/>
  <c r="BE153"/>
  <c r="BE161"/>
  <c r="BE165"/>
  <c r="BE167"/>
  <c r="BE170"/>
  <c r="BE182"/>
  <c r="J94"/>
  <c r="BE136"/>
  <c r="BE141"/>
  <c r="BE143"/>
  <c r="BE149"/>
  <c r="BE151"/>
  <c r="BE155"/>
  <c r="BE158"/>
  <c r="BE173"/>
  <c r="BE176"/>
  <c r="BE180"/>
  <c i="24" r="E85"/>
  <c r="F93"/>
  <c r="F94"/>
  <c r="BE128"/>
  <c r="BE131"/>
  <c r="BE134"/>
  <c r="BE136"/>
  <c r="BE148"/>
  <c r="BE150"/>
  <c r="BE157"/>
  <c r="BE160"/>
  <c r="BE168"/>
  <c r="BE180"/>
  <c r="J91"/>
  <c r="J93"/>
  <c r="J94"/>
  <c r="BE125"/>
  <c r="BE139"/>
  <c r="BE142"/>
  <c r="BE144"/>
  <c r="BE146"/>
  <c r="BE152"/>
  <c r="BE154"/>
  <c r="BE163"/>
  <c r="BE165"/>
  <c r="BE171"/>
  <c r="BE174"/>
  <c r="BE178"/>
  <c i="23" r="J91"/>
  <c r="J93"/>
  <c r="J94"/>
  <c r="BE132"/>
  <c r="BE141"/>
  <c r="BE144"/>
  <c r="BE147"/>
  <c r="BE150"/>
  <c r="BE153"/>
  <c r="BE157"/>
  <c r="BE159"/>
  <c r="BE167"/>
  <c r="BE169"/>
  <c r="BE172"/>
  <c r="BE178"/>
  <c r="BE186"/>
  <c r="BE191"/>
  <c r="BE203"/>
  <c r="BE206"/>
  <c r="BE210"/>
  <c r="BE213"/>
  <c r="BE218"/>
  <c r="BE229"/>
  <c r="BE235"/>
  <c r="BE243"/>
  <c r="BE250"/>
  <c r="BE261"/>
  <c r="BE263"/>
  <c r="BE265"/>
  <c r="E85"/>
  <c r="F93"/>
  <c r="F94"/>
  <c r="BE135"/>
  <c r="BE138"/>
  <c r="BE155"/>
  <c r="BE162"/>
  <c r="BE165"/>
  <c r="BE175"/>
  <c r="BE181"/>
  <c r="BE183"/>
  <c r="BE196"/>
  <c r="BE198"/>
  <c r="BE200"/>
  <c r="BE215"/>
  <c r="BE223"/>
  <c r="BE231"/>
  <c r="BE239"/>
  <c r="BE246"/>
  <c r="BE252"/>
  <c r="BE255"/>
  <c r="BE257"/>
  <c r="BE259"/>
  <c i="22" r="E85"/>
  <c r="F93"/>
  <c r="F94"/>
  <c r="J124"/>
  <c r="J126"/>
  <c r="J127"/>
  <c r="BE132"/>
  <c r="BE139"/>
  <c r="BE158"/>
  <c r="BE161"/>
  <c r="BE170"/>
  <c r="BE176"/>
  <c r="BE179"/>
  <c r="BE184"/>
  <c r="BE189"/>
  <c r="BE191"/>
  <c r="BE201"/>
  <c r="BE205"/>
  <c r="BE216"/>
  <c r="BE219"/>
  <c r="BE223"/>
  <c r="BE225"/>
  <c r="BE228"/>
  <c r="BE230"/>
  <c r="BE233"/>
  <c r="BE236"/>
  <c r="BE241"/>
  <c r="BE244"/>
  <c r="BE249"/>
  <c r="BE256"/>
  <c r="BE268"/>
  <c r="BE271"/>
  <c r="BE278"/>
  <c r="BE299"/>
  <c r="BE306"/>
  <c r="BE313"/>
  <c r="BE317"/>
  <c r="BE327"/>
  <c r="BE341"/>
  <c r="BE356"/>
  <c r="BE366"/>
  <c r="BE373"/>
  <c r="BE375"/>
  <c r="BE378"/>
  <c r="BE382"/>
  <c r="BE389"/>
  <c r="BE394"/>
  <c r="BE401"/>
  <c r="BE404"/>
  <c r="BE431"/>
  <c r="BE440"/>
  <c r="BE134"/>
  <c r="BE136"/>
  <c r="BE142"/>
  <c r="BE148"/>
  <c r="BE155"/>
  <c r="BE164"/>
  <c r="BE167"/>
  <c r="BE173"/>
  <c r="BE187"/>
  <c r="BE193"/>
  <c r="BE203"/>
  <c r="BE207"/>
  <c r="BE209"/>
  <c r="BE211"/>
  <c r="BE214"/>
  <c r="BE238"/>
  <c r="BE247"/>
  <c r="BE251"/>
  <c r="BE254"/>
  <c r="BE260"/>
  <c r="BE265"/>
  <c r="BE289"/>
  <c r="BE291"/>
  <c r="BE296"/>
  <c r="BE308"/>
  <c r="BE310"/>
  <c r="BE322"/>
  <c r="BE325"/>
  <c r="BE330"/>
  <c r="BE333"/>
  <c r="BE336"/>
  <c r="BE344"/>
  <c r="BE346"/>
  <c r="BE369"/>
  <c r="BE380"/>
  <c r="BE384"/>
  <c r="BE387"/>
  <c r="BE391"/>
  <c r="BE397"/>
  <c r="BE407"/>
  <c r="BE410"/>
  <c r="BE412"/>
  <c r="BE416"/>
  <c r="BE419"/>
  <c r="BE422"/>
  <c r="BE425"/>
  <c r="BE428"/>
  <c r="BE435"/>
  <c r="BE438"/>
  <c r="BE442"/>
  <c r="BE444"/>
  <c r="BE446"/>
  <c r="BE448"/>
  <c i="21" r="E85"/>
  <c r="J91"/>
  <c r="F94"/>
  <c r="J117"/>
  <c r="BE123"/>
  <c r="BE126"/>
  <c r="BE128"/>
  <c r="BE130"/>
  <c r="F93"/>
  <c r="J94"/>
  <c i="20" r="E85"/>
  <c r="J91"/>
  <c r="F93"/>
  <c r="J93"/>
  <c r="F94"/>
  <c r="J94"/>
  <c r="BE124"/>
  <c r="BE126"/>
  <c r="BE128"/>
  <c r="BE130"/>
  <c r="BE132"/>
  <c r="BE134"/>
  <c r="BE136"/>
  <c r="BE139"/>
  <c r="BE143"/>
  <c r="BE145"/>
  <c r="BE155"/>
  <c r="BE157"/>
  <c r="BE141"/>
  <c r="BE147"/>
  <c r="BE149"/>
  <c r="BE151"/>
  <c r="BE153"/>
  <c r="BE159"/>
  <c r="BE161"/>
  <c i="19" r="E85"/>
  <c r="J91"/>
  <c r="J93"/>
  <c r="J94"/>
  <c r="BE128"/>
  <c r="BE133"/>
  <c r="BE136"/>
  <c r="BE141"/>
  <c r="BE152"/>
  <c r="BE154"/>
  <c r="F93"/>
  <c r="F94"/>
  <c r="BE131"/>
  <c r="BE138"/>
  <c r="BE147"/>
  <c r="BE149"/>
  <c r="BE156"/>
  <c r="BE158"/>
  <c r="BE160"/>
  <c r="BE162"/>
  <c i="18" r="J91"/>
  <c r="J93"/>
  <c r="J94"/>
  <c r="BE141"/>
  <c r="BE146"/>
  <c r="BE151"/>
  <c r="BE162"/>
  <c r="BE164"/>
  <c r="BE170"/>
  <c r="BE173"/>
  <c r="BE176"/>
  <c r="BE179"/>
  <c r="BE199"/>
  <c r="E85"/>
  <c r="F93"/>
  <c r="F94"/>
  <c r="BE130"/>
  <c r="BE133"/>
  <c r="BE136"/>
  <c r="BE138"/>
  <c r="BE144"/>
  <c r="BE148"/>
  <c r="BE154"/>
  <c r="BE157"/>
  <c r="BE160"/>
  <c r="BE167"/>
  <c r="BE181"/>
  <c r="BE184"/>
  <c r="BE194"/>
  <c r="BE196"/>
  <c r="BE201"/>
  <c r="BE203"/>
  <c r="BE205"/>
  <c r="BE207"/>
  <c r="BE209"/>
  <c i="17" r="J91"/>
  <c r="J93"/>
  <c r="J94"/>
  <c r="BE130"/>
  <c r="BE133"/>
  <c r="BE138"/>
  <c r="BE141"/>
  <c r="BE146"/>
  <c r="BE148"/>
  <c r="BE151"/>
  <c r="BE154"/>
  <c r="BE157"/>
  <c r="BE160"/>
  <c r="BE164"/>
  <c r="BE173"/>
  <c r="BE179"/>
  <c r="BE181"/>
  <c r="BE199"/>
  <c r="BE201"/>
  <c r="BE209"/>
  <c r="E85"/>
  <c r="F93"/>
  <c r="F94"/>
  <c r="BE136"/>
  <c r="BE144"/>
  <c r="BE162"/>
  <c r="BE167"/>
  <c r="BE170"/>
  <c r="BE176"/>
  <c r="BE184"/>
  <c r="BE194"/>
  <c r="BE196"/>
  <c r="BE203"/>
  <c r="BE205"/>
  <c r="BE207"/>
  <c i="16" r="E85"/>
  <c r="J91"/>
  <c r="F93"/>
  <c r="J93"/>
  <c r="F94"/>
  <c r="J94"/>
  <c r="BE129"/>
  <c r="BE132"/>
  <c r="BE135"/>
  <c r="BE137"/>
  <c r="BE140"/>
  <c r="BE142"/>
  <c r="BE144"/>
  <c r="BE148"/>
  <c r="BE152"/>
  <c r="BE154"/>
  <c r="BE157"/>
  <c r="BE161"/>
  <c r="BE163"/>
  <c r="BE166"/>
  <c r="BE168"/>
  <c r="BE170"/>
  <c r="BE172"/>
  <c r="BE174"/>
  <c i="15" r="J91"/>
  <c r="J93"/>
  <c r="J94"/>
  <c r="BE128"/>
  <c r="BE133"/>
  <c r="BE135"/>
  <c r="BE137"/>
  <c r="BE140"/>
  <c r="BE143"/>
  <c r="BE147"/>
  <c r="E85"/>
  <c r="F93"/>
  <c r="F94"/>
  <c r="BE125"/>
  <c r="BE130"/>
  <c r="BE149"/>
  <c i="14" r="E85"/>
  <c r="F93"/>
  <c r="J93"/>
  <c r="J94"/>
  <c r="J117"/>
  <c r="BE125"/>
  <c r="BE128"/>
  <c r="F94"/>
  <c r="BE130"/>
  <c r="BE133"/>
  <c r="BE135"/>
  <c r="BE137"/>
  <c r="BE140"/>
  <c r="BE143"/>
  <c r="BE147"/>
  <c r="BE149"/>
  <c i="13" r="E85"/>
  <c r="F93"/>
  <c r="J94"/>
  <c r="J120"/>
  <c r="J122"/>
  <c r="BE134"/>
  <c r="BE136"/>
  <c r="BE143"/>
  <c r="BE148"/>
  <c r="BE150"/>
  <c r="BE152"/>
  <c r="BE154"/>
  <c r="BE160"/>
  <c r="BE171"/>
  <c r="BE173"/>
  <c r="BE176"/>
  <c r="BE190"/>
  <c r="BE198"/>
  <c r="BE200"/>
  <c r="BE204"/>
  <c r="BE210"/>
  <c r="BE220"/>
  <c r="BE226"/>
  <c r="BE231"/>
  <c r="BE233"/>
  <c r="BE239"/>
  <c r="BE241"/>
  <c r="F94"/>
  <c r="BE128"/>
  <c r="BE131"/>
  <c r="BE146"/>
  <c r="BE157"/>
  <c r="BE165"/>
  <c r="BE168"/>
  <c r="BE179"/>
  <c r="BE181"/>
  <c r="BE184"/>
  <c r="BE193"/>
  <c r="BE207"/>
  <c r="BE213"/>
  <c r="BE216"/>
  <c r="BE228"/>
  <c r="BE235"/>
  <c r="BE237"/>
  <c i="12" r="F93"/>
  <c r="F94"/>
  <c r="BE129"/>
  <c r="BE135"/>
  <c r="BE146"/>
  <c r="BE159"/>
  <c r="BE162"/>
  <c r="BE165"/>
  <c r="BE167"/>
  <c r="BE170"/>
  <c r="BE172"/>
  <c r="BE176"/>
  <c r="BE185"/>
  <c r="BE198"/>
  <c r="BE201"/>
  <c r="BE204"/>
  <c r="BE208"/>
  <c r="BE210"/>
  <c r="BE213"/>
  <c r="BE221"/>
  <c r="E85"/>
  <c r="J91"/>
  <c r="J93"/>
  <c r="J94"/>
  <c r="BE132"/>
  <c r="BE137"/>
  <c r="BE140"/>
  <c r="BE143"/>
  <c r="BE149"/>
  <c r="BE151"/>
  <c r="BE154"/>
  <c r="BE156"/>
  <c r="BE179"/>
  <c r="BE182"/>
  <c r="BE187"/>
  <c r="BE191"/>
  <c r="BE193"/>
  <c r="BE196"/>
  <c r="BE215"/>
  <c r="BE217"/>
  <c r="BE219"/>
  <c i="11" r="J91"/>
  <c r="J93"/>
  <c r="F94"/>
  <c r="E111"/>
  <c r="F119"/>
  <c r="BE127"/>
  <c r="BE143"/>
  <c r="BE148"/>
  <c r="BE150"/>
  <c r="BE152"/>
  <c r="BE157"/>
  <c r="BE163"/>
  <c r="BE166"/>
  <c r="J94"/>
  <c r="BE125"/>
  <c r="BE132"/>
  <c r="BE134"/>
  <c r="BE137"/>
  <c r="BE140"/>
  <c r="BE145"/>
  <c r="BE154"/>
  <c r="BE159"/>
  <c i="10" r="E85"/>
  <c r="F93"/>
  <c r="F94"/>
  <c r="J117"/>
  <c r="J119"/>
  <c r="J120"/>
  <c r="BE125"/>
  <c r="BE132"/>
  <c r="BE134"/>
  <c r="BE137"/>
  <c r="BE140"/>
  <c r="BE142"/>
  <c r="BE149"/>
  <c r="BE151"/>
  <c r="BE162"/>
  <c r="BE165"/>
  <c r="BE127"/>
  <c r="BE144"/>
  <c r="BE147"/>
  <c r="BE153"/>
  <c r="BE156"/>
  <c r="BE158"/>
  <c i="9" r="E85"/>
  <c r="J91"/>
  <c r="J93"/>
  <c r="J94"/>
  <c r="F125"/>
  <c r="BE130"/>
  <c r="BE135"/>
  <c r="BE138"/>
  <c r="BE140"/>
  <c r="BE148"/>
  <c r="BE153"/>
  <c r="BE159"/>
  <c r="BE161"/>
  <c r="BE170"/>
  <c r="BE173"/>
  <c r="BE175"/>
  <c r="BE181"/>
  <c r="BE184"/>
  <c r="BE191"/>
  <c r="BE202"/>
  <c r="BE215"/>
  <c r="F93"/>
  <c r="BE143"/>
  <c r="BE151"/>
  <c r="BE156"/>
  <c r="BE164"/>
  <c r="BE167"/>
  <c r="BE178"/>
  <c r="BE187"/>
  <c r="BE193"/>
  <c r="BE196"/>
  <c r="BE199"/>
  <c r="BE204"/>
  <c r="BE207"/>
  <c r="BE209"/>
  <c r="BE211"/>
  <c r="BE213"/>
  <c r="BE217"/>
  <c i="8" r="F93"/>
  <c r="F94"/>
  <c r="E117"/>
  <c r="BE137"/>
  <c r="BE140"/>
  <c r="BE145"/>
  <c r="BE150"/>
  <c r="BE154"/>
  <c r="BE157"/>
  <c r="BE166"/>
  <c r="BE169"/>
  <c r="BE173"/>
  <c r="BE179"/>
  <c r="BE182"/>
  <c r="BE185"/>
  <c r="BE187"/>
  <c r="BE190"/>
  <c r="BE200"/>
  <c r="BE206"/>
  <c r="BE209"/>
  <c r="BE242"/>
  <c r="BE245"/>
  <c r="BE249"/>
  <c r="J91"/>
  <c r="J93"/>
  <c r="J94"/>
  <c r="BE131"/>
  <c r="BE134"/>
  <c r="BE142"/>
  <c r="BE152"/>
  <c r="BE160"/>
  <c r="BE163"/>
  <c r="BE171"/>
  <c r="BE193"/>
  <c r="BE196"/>
  <c r="BE203"/>
  <c r="BE213"/>
  <c r="BE215"/>
  <c r="BE218"/>
  <c r="BE228"/>
  <c r="BE236"/>
  <c r="BE240"/>
  <c r="BE247"/>
  <c r="BE251"/>
  <c r="BE253"/>
  <c i="7" r="E85"/>
  <c r="F93"/>
  <c r="F94"/>
  <c r="J120"/>
  <c r="J122"/>
  <c r="J123"/>
  <c r="BE131"/>
  <c r="BE134"/>
  <c r="BE137"/>
  <c r="BE143"/>
  <c r="BE157"/>
  <c r="BE169"/>
  <c r="BE175"/>
  <c r="BE178"/>
  <c r="BE184"/>
  <c r="BE187"/>
  <c r="BE193"/>
  <c r="BE196"/>
  <c r="BE199"/>
  <c r="BE205"/>
  <c r="BE212"/>
  <c r="BE218"/>
  <c r="BE222"/>
  <c r="BE234"/>
  <c r="BE240"/>
  <c r="BE242"/>
  <c r="BE244"/>
  <c r="BE128"/>
  <c r="BE140"/>
  <c r="BE146"/>
  <c r="BE151"/>
  <c r="BE154"/>
  <c r="BE160"/>
  <c r="BE163"/>
  <c r="BE166"/>
  <c r="BE172"/>
  <c r="BE181"/>
  <c r="BE190"/>
  <c r="BE202"/>
  <c r="BE209"/>
  <c r="BE215"/>
  <c r="BE225"/>
  <c r="BE229"/>
  <c r="BE231"/>
  <c r="BE236"/>
  <c r="BE238"/>
  <c i="6" r="E85"/>
  <c r="J93"/>
  <c r="J94"/>
  <c r="F121"/>
  <c r="F122"/>
  <c r="BE130"/>
  <c r="BE133"/>
  <c r="BE136"/>
  <c r="BE148"/>
  <c r="BE151"/>
  <c r="BE162"/>
  <c r="BE175"/>
  <c r="BE181"/>
  <c r="BE188"/>
  <c r="BE192"/>
  <c r="BE194"/>
  <c r="J91"/>
  <c r="BE127"/>
  <c r="BE138"/>
  <c r="BE140"/>
  <c r="BE143"/>
  <c r="BE146"/>
  <c r="BE154"/>
  <c r="BE157"/>
  <c r="BE160"/>
  <c r="BE165"/>
  <c r="BE168"/>
  <c r="BE171"/>
  <c r="BE179"/>
  <c r="BE184"/>
  <c r="BE186"/>
  <c r="BE190"/>
  <c i="5" r="E85"/>
  <c r="J91"/>
  <c r="F93"/>
  <c r="F94"/>
  <c r="BE131"/>
  <c r="BE134"/>
  <c r="BE138"/>
  <c r="BE146"/>
  <c r="BE155"/>
  <c r="BE158"/>
  <c r="BE165"/>
  <c r="BE169"/>
  <c r="BE172"/>
  <c r="BE180"/>
  <c r="BE195"/>
  <c r="J93"/>
  <c r="J94"/>
  <c r="BE128"/>
  <c r="BE136"/>
  <c r="BE141"/>
  <c r="BE144"/>
  <c r="BE149"/>
  <c r="BE152"/>
  <c r="BE160"/>
  <c r="BE163"/>
  <c r="BE176"/>
  <c r="BE182"/>
  <c r="BE185"/>
  <c r="BE187"/>
  <c r="BE189"/>
  <c r="BE191"/>
  <c r="BE193"/>
  <c i="4" r="E85"/>
  <c r="J91"/>
  <c r="J93"/>
  <c r="J94"/>
  <c r="BE133"/>
  <c r="BE135"/>
  <c r="BE140"/>
  <c r="BE143"/>
  <c r="BE148"/>
  <c r="BE151"/>
  <c r="BE157"/>
  <c r="BE159"/>
  <c r="BE162"/>
  <c r="BE165"/>
  <c r="BE168"/>
  <c r="BE171"/>
  <c r="BE182"/>
  <c r="BE184"/>
  <c r="F93"/>
  <c r="F94"/>
  <c r="BE127"/>
  <c r="BE130"/>
  <c r="BE137"/>
  <c r="BE145"/>
  <c r="BE154"/>
  <c r="BE175"/>
  <c r="BE178"/>
  <c r="BE187"/>
  <c r="BE189"/>
  <c r="BE191"/>
  <c r="BE193"/>
  <c r="BE195"/>
  <c r="BE197"/>
  <c i="3" r="E85"/>
  <c r="J91"/>
  <c r="J93"/>
  <c r="J94"/>
  <c r="F118"/>
  <c r="F119"/>
  <c r="BE124"/>
  <c r="BE130"/>
  <c r="BE132"/>
  <c r="BE137"/>
  <c r="BE145"/>
  <c r="BE149"/>
  <c r="BE126"/>
  <c r="BE128"/>
  <c r="BE134"/>
  <c r="BE140"/>
  <c r="BE142"/>
  <c i="2" r="E85"/>
  <c r="J93"/>
  <c r="J94"/>
  <c r="F117"/>
  <c r="F118"/>
  <c r="BE123"/>
  <c r="BE127"/>
  <c r="BE133"/>
  <c r="BE135"/>
  <c r="BE137"/>
  <c r="BE141"/>
  <c r="BE143"/>
  <c r="J91"/>
  <c r="BE125"/>
  <c r="BE129"/>
  <c r="BE131"/>
  <c r="BE139"/>
  <c r="BE145"/>
  <c r="F36"/>
  <c i="1" r="BA96"/>
  <c i="2" r="F39"/>
  <c i="1" r="BD96"/>
  <c i="2" r="F37"/>
  <c i="1" r="BB96"/>
  <c i="3" r="F37"/>
  <c i="1" r="BB97"/>
  <c i="3" r="J36"/>
  <c i="1" r="AW97"/>
  <c i="3" r="F39"/>
  <c i="1" r="BD97"/>
  <c i="4" r="J36"/>
  <c i="1" r="AW98"/>
  <c i="4" r="F38"/>
  <c i="1" r="BC98"/>
  <c i="4" r="F39"/>
  <c i="1" r="BD98"/>
  <c i="5" r="F38"/>
  <c i="1" r="BC99"/>
  <c i="5" r="F37"/>
  <c i="1" r="BB99"/>
  <c i="6" r="F36"/>
  <c i="1" r="BA100"/>
  <c i="6" r="F37"/>
  <c i="1" r="BB100"/>
  <c i="7" r="F36"/>
  <c i="1" r="BA101"/>
  <c i="7" r="J36"/>
  <c i="1" r="AW101"/>
  <c i="7" r="F39"/>
  <c i="1" r="BD101"/>
  <c i="8" r="J36"/>
  <c i="1" r="AW102"/>
  <c i="8" r="F39"/>
  <c i="1" r="BD102"/>
  <c i="9" r="F36"/>
  <c i="1" r="BA103"/>
  <c i="9" r="J36"/>
  <c i="1" r="AW103"/>
  <c i="9" r="F38"/>
  <c i="1" r="BC103"/>
  <c i="10" r="F36"/>
  <c i="1" r="BA104"/>
  <c i="10" r="F39"/>
  <c i="1" r="BD104"/>
  <c i="11" r="F37"/>
  <c i="1" r="BB105"/>
  <c i="11" r="F39"/>
  <c i="1" r="BD105"/>
  <c i="12" r="F36"/>
  <c i="1" r="BA106"/>
  <c i="12" r="J36"/>
  <c i="1" r="AW106"/>
  <c i="12" r="F38"/>
  <c i="1" r="BC106"/>
  <c i="13" r="F37"/>
  <c i="1" r="BB107"/>
  <c i="13" r="F36"/>
  <c i="1" r="BA107"/>
  <c i="13" r="F38"/>
  <c i="1" r="BC107"/>
  <c i="14" r="F37"/>
  <c i="1" r="BB108"/>
  <c i="14" r="F38"/>
  <c i="1" r="BC108"/>
  <c i="15" r="F36"/>
  <c i="1" r="BA109"/>
  <c i="15" r="F39"/>
  <c i="1" r="BD109"/>
  <c i="16" r="F36"/>
  <c i="1" r="BA110"/>
  <c i="16" r="J36"/>
  <c i="1" r="AW110"/>
  <c i="16" r="F38"/>
  <c i="1" r="BC110"/>
  <c i="17" r="J36"/>
  <c i="1" r="AW111"/>
  <c i="17" r="F38"/>
  <c i="1" r="BC111"/>
  <c i="18" r="F36"/>
  <c i="1" r="BA112"/>
  <c i="18" r="J36"/>
  <c i="1" r="AW112"/>
  <c i="18" r="F39"/>
  <c i="1" r="BD112"/>
  <c i="19" r="F39"/>
  <c i="1" r="BD113"/>
  <c i="19" r="J36"/>
  <c i="1" r="AW113"/>
  <c i="19" r="F38"/>
  <c i="1" r="BC113"/>
  <c i="20" r="J36"/>
  <c i="1" r="AW114"/>
  <c i="20" r="F36"/>
  <c i="1" r="BA114"/>
  <c i="20" r="F38"/>
  <c i="1" r="BC114"/>
  <c i="21" r="F39"/>
  <c i="1" r="BD116"/>
  <c i="21" r="J36"/>
  <c i="1" r="AW116"/>
  <c i="22" r="F36"/>
  <c i="1" r="BA117"/>
  <c i="22" r="F39"/>
  <c i="1" r="BD117"/>
  <c i="22" r="F38"/>
  <c i="1" r="BC117"/>
  <c i="23" r="F37"/>
  <c i="1" r="BB118"/>
  <c i="23" r="F39"/>
  <c i="1" r="BD118"/>
  <c i="24" r="F37"/>
  <c i="1" r="BB119"/>
  <c i="24" r="F38"/>
  <c i="1" r="BC119"/>
  <c i="25" r="F37"/>
  <c i="1" r="BB120"/>
  <c i="25" r="J36"/>
  <c i="1" r="AW120"/>
  <c i="25" r="F39"/>
  <c i="1" r="BD120"/>
  <c i="26" r="J36"/>
  <c i="1" r="AW121"/>
  <c i="26" r="F36"/>
  <c i="1" r="BA121"/>
  <c i="2" r="J36"/>
  <c i="1" r="AW96"/>
  <c i="2" r="F38"/>
  <c i="1" r="BC96"/>
  <c r="AS94"/>
  <c i="3" r="F36"/>
  <c i="1" r="BA97"/>
  <c i="3" r="F38"/>
  <c i="1" r="BC97"/>
  <c i="4" r="F36"/>
  <c i="1" r="BA98"/>
  <c i="4" r="F37"/>
  <c i="1" r="BB98"/>
  <c i="5" r="F36"/>
  <c i="1" r="BA99"/>
  <c i="5" r="J36"/>
  <c i="1" r="AW99"/>
  <c i="5" r="F39"/>
  <c i="1" r="BD99"/>
  <c i="6" r="F39"/>
  <c i="1" r="BD100"/>
  <c i="6" r="J36"/>
  <c i="1" r="AW100"/>
  <c i="6" r="F38"/>
  <c i="1" r="BC100"/>
  <c i="7" r="F37"/>
  <c i="1" r="BB101"/>
  <c i="7" r="F38"/>
  <c i="1" r="BC101"/>
  <c i="8" r="F36"/>
  <c i="1" r="BA102"/>
  <c i="8" r="F37"/>
  <c i="1" r="BB102"/>
  <c i="8" r="F38"/>
  <c i="1" r="BC102"/>
  <c i="9" r="F37"/>
  <c i="1" r="BB103"/>
  <c i="9" r="F39"/>
  <c i="1" r="BD103"/>
  <c i="10" r="F37"/>
  <c i="1" r="BB104"/>
  <c i="10" r="F38"/>
  <c i="1" r="BC104"/>
  <c i="10" r="J36"/>
  <c i="1" r="AW104"/>
  <c i="11" r="F36"/>
  <c i="1" r="BA105"/>
  <c i="11" r="F38"/>
  <c i="1" r="BC105"/>
  <c i="11" r="J36"/>
  <c i="1" r="AW105"/>
  <c i="12" r="F37"/>
  <c i="1" r="BB106"/>
  <c i="12" r="F39"/>
  <c i="1" r="BD106"/>
  <c i="13" r="J36"/>
  <c i="1" r="AW107"/>
  <c i="13" r="F39"/>
  <c i="1" r="BD107"/>
  <c i="14" r="F36"/>
  <c i="1" r="BA108"/>
  <c i="14" r="J36"/>
  <c i="1" r="AW108"/>
  <c i="14" r="F39"/>
  <c i="1" r="BD108"/>
  <c i="15" r="J36"/>
  <c i="1" r="AW109"/>
  <c i="15" r="F37"/>
  <c i="1" r="BB109"/>
  <c i="15" r="F38"/>
  <c i="1" r="BC109"/>
  <c i="16" r="F37"/>
  <c i="1" r="BB110"/>
  <c i="16" r="F39"/>
  <c i="1" r="BD110"/>
  <c i="17" r="F37"/>
  <c i="1" r="BB111"/>
  <c i="17" r="F36"/>
  <c i="1" r="BA111"/>
  <c i="17" r="F39"/>
  <c i="1" r="BD111"/>
  <c i="18" r="F38"/>
  <c i="1" r="BC112"/>
  <c i="18" r="F37"/>
  <c i="1" r="BB112"/>
  <c i="19" r="F36"/>
  <c i="1" r="BA113"/>
  <c i="19" r="F37"/>
  <c i="1" r="BB113"/>
  <c i="20" r="F37"/>
  <c i="1" r="BB114"/>
  <c i="20" r="F39"/>
  <c i="1" r="BD114"/>
  <c i="21" r="F37"/>
  <c i="1" r="BB116"/>
  <c i="21" r="F36"/>
  <c i="1" r="BA116"/>
  <c i="21" r="F38"/>
  <c i="1" r="BC116"/>
  <c i="22" r="J36"/>
  <c i="1" r="AW117"/>
  <c i="22" r="F37"/>
  <c i="1" r="BB117"/>
  <c i="23" r="J36"/>
  <c i="1" r="AW118"/>
  <c i="23" r="F38"/>
  <c i="1" r="BC118"/>
  <c i="23" r="F36"/>
  <c i="1" r="BA118"/>
  <c i="24" r="F36"/>
  <c i="1" r="BA119"/>
  <c i="24" r="F39"/>
  <c i="1" r="BD119"/>
  <c i="24" r="J36"/>
  <c i="1" r="AW119"/>
  <c i="25" r="F36"/>
  <c i="1" r="BA120"/>
  <c i="25" r="F38"/>
  <c i="1" r="BC120"/>
  <c i="26" r="F37"/>
  <c i="1" r="BB121"/>
  <c i="26" r="F39"/>
  <c i="1" r="BD121"/>
  <c i="26" r="F38"/>
  <c i="1" r="BC121"/>
  <c i="26" l="1" r="R122"/>
  <c i="24" r="R123"/>
  <c i="22" r="P130"/>
  <c i="1" r="AU117"/>
  <c i="18" r="T128"/>
  <c i="17" r="R128"/>
  <c i="16" r="T127"/>
  <c i="15" r="R123"/>
  <c i="13" r="R126"/>
  <c i="9" r="T128"/>
  <c i="8" r="R129"/>
  <c i="26" r="T122"/>
  <c i="25" r="R123"/>
  <c i="24" r="P123"/>
  <c i="1" r="AU119"/>
  <c i="23" r="P130"/>
  <c i="1" r="AU118"/>
  <c i="20" r="T122"/>
  <c i="18" r="R128"/>
  <c i="17" r="T128"/>
  <c i="16" r="R127"/>
  <c i="15" r="T123"/>
  <c i="14" r="P123"/>
  <c i="1" r="AU108"/>
  <c i="12" r="P127"/>
  <c i="1" r="AU106"/>
  <c i="9" r="R128"/>
  <c i="7" r="P126"/>
  <c i="1" r="AU101"/>
  <c i="6" r="P125"/>
  <c i="1" r="AU100"/>
  <c i="5" r="P126"/>
  <c i="1" r="AU99"/>
  <c i="4" r="P125"/>
  <c i="1" r="AU98"/>
  <c i="25" r="T123"/>
  <c i="23" r="T130"/>
  <c i="22" r="R130"/>
  <c i="18" r="P128"/>
  <c i="1" r="AU112"/>
  <c i="17" r="P128"/>
  <c i="1" r="AU111"/>
  <c i="14" r="T123"/>
  <c i="13" r="P126"/>
  <c i="1" r="AU107"/>
  <c i="12" r="T127"/>
  <c i="9" r="P128"/>
  <c i="1" r="AU103"/>
  <c i="8" r="P129"/>
  <c i="1" r="AU102"/>
  <c i="7" r="T126"/>
  <c i="6" r="T125"/>
  <c i="5" r="T126"/>
  <c i="4" r="T125"/>
  <c i="26" r="P122"/>
  <c i="1" r="AU121"/>
  <c i="25" r="P123"/>
  <c i="1" r="AU120"/>
  <c i="24" r="T123"/>
  <c i="23" r="R130"/>
  <c i="22" r="T130"/>
  <c i="20" r="P122"/>
  <c i="1" r="AU114"/>
  <c i="16" r="P127"/>
  <c i="1" r="AU110"/>
  <c i="14" r="R123"/>
  <c i="13" r="T126"/>
  <c i="12" r="R127"/>
  <c i="8" r="T129"/>
  <c i="7" r="R126"/>
  <c i="6" r="R125"/>
  <c i="5" r="R126"/>
  <c i="4" r="R125"/>
  <c i="2" r="BK121"/>
  <c r="J121"/>
  <c r="J98"/>
  <c i="3" r="BK122"/>
  <c r="J122"/>
  <c r="J98"/>
  <c i="4" r="BK125"/>
  <c r="J125"/>
  <c r="J98"/>
  <c i="5" r="BK126"/>
  <c r="J126"/>
  <c r="J98"/>
  <c i="6" r="BK125"/>
  <c r="J125"/>
  <c r="J98"/>
  <c i="7" r="BK126"/>
  <c r="J126"/>
  <c r="J98"/>
  <c i="12" r="BK127"/>
  <c r="J127"/>
  <c r="J98"/>
  <c i="13" r="BK126"/>
  <c r="J126"/>
  <c r="J98"/>
  <c i="15" r="BK123"/>
  <c r="J123"/>
  <c r="J98"/>
  <c i="16" r="BK127"/>
  <c r="J127"/>
  <c r="J98"/>
  <c i="19" r="BK126"/>
  <c r="J126"/>
  <c i="21" r="BK121"/>
  <c r="J121"/>
  <c r="J98"/>
  <c i="24" r="BK123"/>
  <c r="J123"/>
  <c i="26" r="BK122"/>
  <c r="J122"/>
  <c r="J98"/>
  <c i="8" r="BK129"/>
  <c r="J129"/>
  <c r="J98"/>
  <c i="9" r="BK128"/>
  <c r="J128"/>
  <c r="J98"/>
  <c i="10" r="BK123"/>
  <c r="J123"/>
  <c r="J98"/>
  <c i="11" r="BK123"/>
  <c r="J123"/>
  <c r="J98"/>
  <c i="14" r="BK123"/>
  <c r="J123"/>
  <c r="J98"/>
  <c i="17" r="BK128"/>
  <c r="J128"/>
  <c i="18" r="BK128"/>
  <c r="J128"/>
  <c i="20" r="BK122"/>
  <c r="J122"/>
  <c r="J98"/>
  <c i="22" r="BK130"/>
  <c r="J130"/>
  <c r="J98"/>
  <c i="23" r="BK130"/>
  <c r="J130"/>
  <c r="J98"/>
  <c i="25" r="BK123"/>
  <c r="J123"/>
  <c i="24" r="J32"/>
  <c i="1" r="AG119"/>
  <c i="17" r="J32"/>
  <c i="1" r="AG111"/>
  <c i="2" r="J35"/>
  <c i="1" r="AV96"/>
  <c r="AT96"/>
  <c i="3" r="J35"/>
  <c i="1" r="AV97"/>
  <c r="AT97"/>
  <c i="4" r="J35"/>
  <c i="1" r="AV98"/>
  <c r="AT98"/>
  <c i="5" r="F35"/>
  <c i="1" r="AZ99"/>
  <c i="6" r="F35"/>
  <c i="1" r="AZ100"/>
  <c i="7" r="F35"/>
  <c i="1" r="AZ101"/>
  <c i="8" r="F35"/>
  <c i="1" r="AZ102"/>
  <c i="9" r="F35"/>
  <c i="1" r="AZ103"/>
  <c i="10" r="J35"/>
  <c i="1" r="AV104"/>
  <c r="AT104"/>
  <c i="11" r="F35"/>
  <c i="1" r="AZ105"/>
  <c i="12" r="F35"/>
  <c i="1" r="AZ106"/>
  <c i="13" r="J35"/>
  <c i="1" r="AV107"/>
  <c r="AT107"/>
  <c i="14" r="J35"/>
  <c i="1" r="AV108"/>
  <c r="AT108"/>
  <c i="15" r="J35"/>
  <c i="1" r="AV109"/>
  <c r="AT109"/>
  <c i="16" r="J35"/>
  <c i="1" r="AV110"/>
  <c r="AT110"/>
  <c i="17" r="J35"/>
  <c i="1" r="AV111"/>
  <c r="AT111"/>
  <c r="AN111"/>
  <c i="18" r="J35"/>
  <c i="1" r="AV112"/>
  <c r="AT112"/>
  <c i="19" r="J35"/>
  <c i="1" r="AV113"/>
  <c r="AT113"/>
  <c r="BC95"/>
  <c r="BB95"/>
  <c r="AX95"/>
  <c r="BD95"/>
  <c i="21" r="F35"/>
  <c i="1" r="AZ116"/>
  <c i="22" r="F35"/>
  <c i="1" r="AZ117"/>
  <c i="23" r="J35"/>
  <c i="1" r="AV118"/>
  <c r="AT118"/>
  <c i="24" r="J35"/>
  <c i="1" r="AV119"/>
  <c r="AT119"/>
  <c r="AN119"/>
  <c i="25" r="J35"/>
  <c i="1" r="AV120"/>
  <c r="AT120"/>
  <c i="26" r="J35"/>
  <c i="1" r="AV121"/>
  <c r="AT121"/>
  <c r="BD115"/>
  <c i="19" r="J32"/>
  <c i="1" r="AG113"/>
  <c i="18" r="J32"/>
  <c i="1" r="AG112"/>
  <c i="25" r="J32"/>
  <c i="1" r="AG120"/>
  <c i="2" r="F35"/>
  <c i="1" r="AZ96"/>
  <c i="3" r="F35"/>
  <c i="1" r="AZ97"/>
  <c i="4" r="F35"/>
  <c i="1" r="AZ98"/>
  <c i="5" r="J35"/>
  <c i="1" r="AV99"/>
  <c r="AT99"/>
  <c i="6" r="J35"/>
  <c i="1" r="AV100"/>
  <c r="AT100"/>
  <c i="7" r="J35"/>
  <c i="1" r="AV101"/>
  <c r="AT101"/>
  <c i="8" r="J35"/>
  <c i="1" r="AV102"/>
  <c r="AT102"/>
  <c i="9" r="J35"/>
  <c i="1" r="AV103"/>
  <c r="AT103"/>
  <c i="10" r="F35"/>
  <c i="1" r="AZ104"/>
  <c i="11" r="J35"/>
  <c i="1" r="AV105"/>
  <c r="AT105"/>
  <c i="12" r="J35"/>
  <c i="1" r="AV106"/>
  <c r="AT106"/>
  <c i="13" r="F35"/>
  <c i="1" r="AZ107"/>
  <c i="14" r="F35"/>
  <c i="1" r="AZ108"/>
  <c i="15" r="F35"/>
  <c i="1" r="AZ109"/>
  <c i="16" r="F35"/>
  <c i="1" r="AZ110"/>
  <c i="17" r="F35"/>
  <c i="1" r="AZ111"/>
  <c i="18" r="F35"/>
  <c i="1" r="AZ112"/>
  <c i="19" r="F35"/>
  <c i="1" r="AZ113"/>
  <c i="20" r="F35"/>
  <c i="1" r="AZ114"/>
  <c i="20" r="J35"/>
  <c i="1" r="AV114"/>
  <c r="AT114"/>
  <c r="BA95"/>
  <c i="21" r="J35"/>
  <c i="1" r="AV116"/>
  <c r="AT116"/>
  <c i="22" r="J35"/>
  <c i="1" r="AV117"/>
  <c r="AT117"/>
  <c i="23" r="F35"/>
  <c i="1" r="AZ118"/>
  <c i="24" r="F35"/>
  <c i="1" r="AZ119"/>
  <c i="25" r="F35"/>
  <c i="1" r="AZ120"/>
  <c r="BB115"/>
  <c r="AX115"/>
  <c i="26" r="F35"/>
  <c i="1" r="AZ121"/>
  <c r="BC115"/>
  <c r="AY115"/>
  <c r="BA115"/>
  <c r="AW115"/>
  <c i="17" l="1" r="J98"/>
  <c i="19" r="J98"/>
  <c i="18" r="J98"/>
  <c i="24" r="J98"/>
  <c i="25" r="J98"/>
  <c r="J41"/>
  <c i="24" r="J41"/>
  <c i="19" r="J41"/>
  <c i="18" r="J41"/>
  <c i="17" r="J41"/>
  <c i="1" r="AN112"/>
  <c r="AN113"/>
  <c r="AN120"/>
  <c r="AU95"/>
  <c i="11" r="J32"/>
  <c i="1" r="AG105"/>
  <c i="21" r="J32"/>
  <c i="1" r="AG116"/>
  <c i="2" r="J32"/>
  <c i="1" r="AG96"/>
  <c i="9" r="J32"/>
  <c i="1" r="AG103"/>
  <c i="23" r="J32"/>
  <c i="1" r="AG118"/>
  <c i="7" r="J32"/>
  <c i="1" r="AG101"/>
  <c i="22" r="J32"/>
  <c i="1" r="AG117"/>
  <c i="13" r="J32"/>
  <c i="1" r="AG107"/>
  <c i="14" r="J32"/>
  <c i="1" r="AG108"/>
  <c r="AW95"/>
  <c r="AY95"/>
  <c r="BA94"/>
  <c r="AW94"/>
  <c r="AK30"/>
  <c r="BC94"/>
  <c r="W32"/>
  <c r="BB94"/>
  <c r="W31"/>
  <c r="BD94"/>
  <c r="W33"/>
  <c r="AZ115"/>
  <c r="AV115"/>
  <c r="AT115"/>
  <c r="AU115"/>
  <c i="26" r="J32"/>
  <c i="1" r="AG121"/>
  <c i="15" r="J32"/>
  <c i="1" r="AG109"/>
  <c i="16" r="J32"/>
  <c i="1" r="AG110"/>
  <c i="5" r="J32"/>
  <c i="1" r="AG99"/>
  <c i="3" r="J32"/>
  <c i="1" r="AG97"/>
  <c i="12" r="J32"/>
  <c i="1" r="AG106"/>
  <c i="8" r="J32"/>
  <c i="1" r="AG102"/>
  <c i="6" r="J32"/>
  <c i="1" r="AG100"/>
  <c i="4" r="J32"/>
  <c i="1" r="AG98"/>
  <c i="10" r="J32"/>
  <c i="1" r="AG104"/>
  <c i="20" r="J32"/>
  <c i="1" r="AG114"/>
  <c r="AZ95"/>
  <c r="AV95"/>
  <c i="8" l="1" r="J41"/>
  <c i="13" r="J41"/>
  <c i="4" r="J41"/>
  <c i="3" r="J41"/>
  <c i="5" r="J41"/>
  <c i="16" r="J41"/>
  <c i="2" r="J41"/>
  <c i="26" r="J41"/>
  <c i="9" r="J41"/>
  <c i="6" r="J41"/>
  <c i="10" r="J41"/>
  <c i="11" r="J41"/>
  <c i="20" r="J41"/>
  <c i="23" r="J41"/>
  <c i="15" r="J41"/>
  <c i="21" r="J41"/>
  <c i="12" r="J41"/>
  <c i="14" r="J41"/>
  <c i="7" r="J41"/>
  <c i="22" r="J41"/>
  <c i="1" r="AN96"/>
  <c r="AN97"/>
  <c r="AN98"/>
  <c r="AN104"/>
  <c r="AN107"/>
  <c r="AN108"/>
  <c r="AN109"/>
  <c r="AN110"/>
  <c r="AN118"/>
  <c r="AN121"/>
  <c r="AN99"/>
  <c r="AN100"/>
  <c r="AN101"/>
  <c r="AN102"/>
  <c r="AN103"/>
  <c r="AN105"/>
  <c r="AN106"/>
  <c r="AN114"/>
  <c r="AN116"/>
  <c r="AN117"/>
  <c r="AU94"/>
  <c r="AG115"/>
  <c r="AT95"/>
  <c r="W30"/>
  <c r="AY94"/>
  <c r="AZ94"/>
  <c r="W29"/>
  <c r="AG95"/>
  <c r="AG94"/>
  <c r="AK26"/>
  <c r="AX94"/>
  <c l="1" r="AN95"/>
  <c r="AN11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<sst xmlns="http://schemas.openxmlformats.org/spreadsheetml/2006/main">
  <si>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</si>
  <si>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</si>
  <si>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</si>
  <si>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</si>
  <si>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</si>
  <si>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{fe92bc2e-0eae-404a-8619-29367595c538}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</si>
  <si>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</si>
  <si>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</si>
  <si>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</si>
  <si>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</si>
  <si>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</si>
  <si>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</si>
  <si>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</si>
  <si>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</si>
  <si>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22013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</si>
  <si>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</si>
  <si>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</si>
  <si>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Březná, Bílá Voda, Štíty – dosypání hráze, oprava stupňů</t>
  </si>
  <si>
    <t>KSO:</t>
  </si>
  <si>
    <t>CC-CZ:</t>
  </si>
  <si>
    <t>Místo:</t>
  </si>
  <si>
    <t xml:space="preserve"> </t>
  </si>
  <si>
    <t>Datum:</t>
  </si>
  <si>
    <t>3. 2. 2025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</si>
  <si>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</si>
  <si>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</si>
  <si>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</si>
  <si>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</si>
  <si>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</si>
  <si>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</si>
  <si>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</si>
  <si>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</si>
  <si>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</si>
  <si>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</si>
  <si>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</si>
  <si>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</si>
  <si>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</si>
  <si>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</si>
  <si>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</si>
  <si>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</si>
  <si>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</si>
  <si>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</si>
  <si>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</si>
  <si>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</si>
  <si>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</si>
  <si>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</si>
  <si>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</si>
  <si>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</si>
  <si>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</si>
  <si>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</si>
  <si>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</si>
  <si>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</si>
  <si>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</si>
  <si>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</si>
  <si>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</si>
  <si>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</si>
  <si>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</si>
  <si>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</si>
  <si>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</si>
  <si>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</si>
  <si>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</si>
  <si>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</si>
  <si>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</si>
  <si>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</si>
  <si>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</si>
  <si>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</si>
  <si>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</si>
  <si>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</si>
  <si>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</si>
  <si>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</si>
  <si>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</si>
  <si>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</si>
  <si>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</si>
  <si>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</si>
  <si>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</si>
  <si>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</si>
  <si>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</si>
  <si>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SO01</t>
  </si>
  <si>
    <t>VVT Březná, Bílá Voda</t>
  </si>
  <si>
    <t>STA</t>
  </si>
  <si>
    <t>1</t>
  </si>
  <si>
    <t>{99d43604-e46c-48e4-a17a-e03f787eee42}</t>
  </si>
  <si>
    <t>2</t>
  </si>
  <si>
    <t>/</t>
  </si>
  <si>
    <t>001a</t>
  </si>
  <si>
    <t>Odstranění stromových porostů</t>
  </si>
  <si>
    <t>Soupis</t>
  </si>
  <si>
    <t>{69c41820-ac8b-4440-bd63-b3db1f5cfdba}</t>
  </si>
  <si>
    <t>001b</t>
  </si>
  <si>
    <t>Náhradní výsadba</t>
  </si>
  <si>
    <t>{8612879e-db54-4291-a1ee-6e2eb100506d}</t>
  </si>
  <si>
    <t>002a.1</t>
  </si>
  <si>
    <t>Oprava opevnění svahů stávajícího koryta v ř.km 21,550 - 21,925 - oprava opevnění svahu a patky</t>
  </si>
  <si>
    <t>{b092f412-3b14-46ed-8410-a5b483edc270}</t>
  </si>
  <si>
    <t>002a.2</t>
  </si>
  <si>
    <t>Opevnění svahů stávajícího koryta v ř.km 21,550 - 21,925 - oprava opevnění svahu</t>
  </si>
  <si>
    <t>{bb94e14b-4c78-477f-8786-5106b0266be9}</t>
  </si>
  <si>
    <t>002b</t>
  </si>
  <si>
    <t>Oprava opevnění svahů stávajícího koryta (ř. km 22,040 - 22,291 )</t>
  </si>
  <si>
    <t>{40ea4b71-8fd4-48f0-9991-b23fb9b4bba1}</t>
  </si>
  <si>
    <t>003</t>
  </si>
  <si>
    <t>Oprava stávajících stabilizačních prahů 1-7</t>
  </si>
  <si>
    <t>{692fcf74-9780-4f2b-90de-2e54f6c8649b}</t>
  </si>
  <si>
    <t>004</t>
  </si>
  <si>
    <t>Oprava spádového stupně v ř.km 21,9252</t>
  </si>
  <si>
    <t>{7513c815-e0e7-4e49-a18e-339475b534e3}</t>
  </si>
  <si>
    <t>005</t>
  </si>
  <si>
    <t>Odtěžení nánosů ze dna koryta toku</t>
  </si>
  <si>
    <t>{1a6d1c27-2c44-42c9-a79d-1ec97deb5bfc}</t>
  </si>
  <si>
    <t>006a</t>
  </si>
  <si>
    <t>Dosypání LB hráze</t>
  </si>
  <si>
    <t>{ab086f9c-07e5-4691-9589-d12e1b52679a}</t>
  </si>
  <si>
    <t>006b</t>
  </si>
  <si>
    <t>Dosypání PB hráze</t>
  </si>
  <si>
    <t>{13928942-514f-45b6-a994-bedb732a997d}</t>
  </si>
  <si>
    <t>007</t>
  </si>
  <si>
    <t>Oprava stabilizačního prahu v ř.km 22,0400</t>
  </si>
  <si>
    <t>{8171dd0f-0316-4e79-9964-bfac0d7bbca3}</t>
  </si>
  <si>
    <t>008</t>
  </si>
  <si>
    <t>Oprava kaverny ve dně toku v ř.km 22,1740</t>
  </si>
  <si>
    <t>{70e6a2ed-aaf6-4ede-b1f1-a29b54bcc401}</t>
  </si>
  <si>
    <t>009</t>
  </si>
  <si>
    <t>Oprava dna vtoku do odlehčovacího koryta</t>
  </si>
  <si>
    <t>{56ecb7de-af42-4aed-acf9-7efcf38239ee}</t>
  </si>
  <si>
    <t>010</t>
  </si>
  <si>
    <t>Oprava dna výtoku z odlehčovacího koryta</t>
  </si>
  <si>
    <t>{3fa18261-f8d5-4df1-85f2-5adb3fba7e9b}</t>
  </si>
  <si>
    <t>011</t>
  </si>
  <si>
    <t>Oprava prahu v ř.km 21,5796</t>
  </si>
  <si>
    <t>{6d960124-cb1c-4c7e-a64b-4a519ddcc3af}</t>
  </si>
  <si>
    <t>012</t>
  </si>
  <si>
    <t>Oprava spádového stupně v ř.km 21,6440</t>
  </si>
  <si>
    <t>{eb7f0ae3-7015-4b71-b46a-1d7fa343d434}</t>
  </si>
  <si>
    <t>013</t>
  </si>
  <si>
    <t>Oprava spádového stupně v ř.km 22,2482</t>
  </si>
  <si>
    <t>{835d43ba-f1f8-46fc-b569-2d949089fdad}</t>
  </si>
  <si>
    <t>014</t>
  </si>
  <si>
    <t>Oprava LB a PB opěrné stěny v km 22,2786-22,291</t>
  </si>
  <si>
    <t>{4445ce78-ed31-45c9-8a02-a4eba5d77f01}</t>
  </si>
  <si>
    <t>000</t>
  </si>
  <si>
    <t>Ostatní a vedlejší náklady</t>
  </si>
  <si>
    <t>{d82cb8fc-bdac-45b8-8dc0-838b9f63b430}</t>
  </si>
  <si>
    <t>SO02</t>
  </si>
  <si>
    <t>VVT Březná, Štíty</t>
  </si>
  <si>
    <t>{3ce4d1cc-3144-4320-83dc-aa20b57ff5bd}</t>
  </si>
  <si>
    <t>001</t>
  </si>
  <si>
    <t>{638881ef-14d5-4fc4-9330-ef11b56b54c9}</t>
  </si>
  <si>
    <t>002</t>
  </si>
  <si>
    <t>Oprava stupně Štíty v ř. km 12,825</t>
  </si>
  <si>
    <t>{ae20c944-1746-46ba-be76-c37b179ad762}</t>
  </si>
  <si>
    <t>Oprava koryta v ř. km 13,070 - 13,200</t>
  </si>
  <si>
    <t>{83e18eb3-3a74-4e82-80da-b0d014ffe6d5}</t>
  </si>
  <si>
    <t>004.1</t>
  </si>
  <si>
    <t>Oprava koryta v ř. km 13,564 - 13,650 - ÚSEK I.</t>
  </si>
  <si>
    <t>{fec7c1ce-2143-4dd9-9af0-f5afcd270121}</t>
  </si>
  <si>
    <t>004.2</t>
  </si>
  <si>
    <t>Oprava koryta v ř.km 13,564 - 13,650 - ÚSEK II.</t>
  </si>
  <si>
    <t>{6f9f4b3f-6b3d-4c67-8639-8a883dd0ad98}</t>
  </si>
  <si>
    <t>Ostatní a vedlější náklady</t>
  </si>
  <si>
    <t>{9c0232da-206d-4b03-a6f8-3efe2bf550cf}</t>
  </si>
  <si>
    <t>KRYCÍ LIST SOUPISU PRACÍ</t>
  </si>
  <si>
    <t>Objekt:</t>
  </si>
  <si>
    <t>SO01 - VVT Březná, Bílá Voda</t>
  </si>
  <si>
    <t>Soupis:</t>
  </si>
  <si>
    <t>001a - Odstranění stromových porostů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</si>
  <si>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</si>
  <si>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</si>
  <si>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</si>
  <si>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</si>
  <si>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</si>
  <si>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</si>
  <si>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</si>
  <si>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</si>
  <si>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</si>
  <si>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</si>
  <si>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</si>
  <si>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</si>
  <si>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</si>
  <si>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</si>
  <si>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</si>
  <si>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</si>
  <si>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</si>
  <si>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</si>
  <si>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</si>
  <si>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</si>
  <si>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4</t>
  </si>
  <si>
    <t>ROZPOCET</t>
  </si>
  <si>
    <t>K</t>
  </si>
  <si>
    <t>111201102R00</t>
  </si>
  <si>
    <t>Odstranění křovin i s kořeny na ploše do 10000 m2</t>
  </si>
  <si>
    <t>m2</t>
  </si>
  <si>
    <t>1257536285</t>
  </si>
  <si>
    <t>PP</t>
  </si>
  <si>
    <t>111202113R00</t>
  </si>
  <si>
    <t>Odfrézování pařezu, dřevina měkká, hl.20, D 30 cm</t>
  </si>
  <si>
    <t>kus</t>
  </si>
  <si>
    <t>-14858041</t>
  </si>
  <si>
    <t>- včetně nátěru řezné plochy arboricidem
- včetně likvidace dřevní odfrézované hmoty na skládce</t>
  </si>
  <si>
    <t>3</t>
  </si>
  <si>
    <t>111202115R00</t>
  </si>
  <si>
    <t>Odfrézování pařezu, dřevina měkká, hl.20, D 50 cm</t>
  </si>
  <si>
    <t>1577110481</t>
  </si>
  <si>
    <t>111202117R00</t>
  </si>
  <si>
    <t>Odfrézování pařezu, dřevina měkká, hl.20, D 70 cm</t>
  </si>
  <si>
    <t>1288534242</t>
  </si>
  <si>
    <t>5</t>
  </si>
  <si>
    <t>111202119R00</t>
  </si>
  <si>
    <t>Odfrézování pařezu, dřevina měkká, hl.20, D 90 cm</t>
  </si>
  <si>
    <t>-782939718</t>
  </si>
  <si>
    <t>6</t>
  </si>
  <si>
    <t>112101101R00</t>
  </si>
  <si>
    <t>Kácení stromů listnatých o průměru kmene 10-30 cm</t>
  </si>
  <si>
    <t>1325181360</t>
  </si>
  <si>
    <t>7</t>
  </si>
  <si>
    <t>112101102R00</t>
  </si>
  <si>
    <t>Kácení stromů listnatých o průměru kmene 30-50 cm</t>
  </si>
  <si>
    <t>1831146698</t>
  </si>
  <si>
    <t>8</t>
  </si>
  <si>
    <t>112101103R00</t>
  </si>
  <si>
    <t>Kácení stromů listnatých o průměru kmene 50-70 cm</t>
  </si>
  <si>
    <t>-1955388949</t>
  </si>
  <si>
    <t>9</t>
  </si>
  <si>
    <t>112101104R00</t>
  </si>
  <si>
    <t>Kácení stromů listnatých o průměru kmene 70-90 cm</t>
  </si>
  <si>
    <t>361110141</t>
  </si>
  <si>
    <t>10</t>
  </si>
  <si>
    <t>111202121RR1</t>
  </si>
  <si>
    <t>Odfrézování pařezu, dřevina měkká, hl.20, D 120 cm</t>
  </si>
  <si>
    <t>1791172678</t>
  </si>
  <si>
    <t>11</t>
  </si>
  <si>
    <t>111-R-1</t>
  </si>
  <si>
    <t>Drcení větví</t>
  </si>
  <si>
    <t>soubor</t>
  </si>
  <si>
    <t>2045813077</t>
  </si>
  <si>
    <t>Položka obsahuje:
- dopravu štěpkovacího zařízení na místo a z místa stavby
- drcení keřových porostů 
- drcení větví stromových porostů
- očištění pařezů od zeminy před drcením všetně poštípání
- drcení pařezů
- odvoz štěpky na místo likvidace</t>
  </si>
  <si>
    <t>12</t>
  </si>
  <si>
    <t>112101119RR1</t>
  </si>
  <si>
    <t>Kácení stromů listnatých průměru 90-120 cm</t>
  </si>
  <si>
    <t>186592760</t>
  </si>
  <si>
    <t>001b - Náhradní výsadba</t>
  </si>
  <si>
    <t>18 - Povrchové úpravy terénu</t>
  </si>
  <si>
    <t>99 - Staveništní přesun hmot</t>
  </si>
  <si>
    <t>18</t>
  </si>
  <si>
    <t>Povrchové úpravy terénu</t>
  </si>
  <si>
    <t>183101114R00</t>
  </si>
  <si>
    <t>Hloub. jamek bez výměny půdy do 0,125 m3, sv.1:5</t>
  </si>
  <si>
    <t>-1339104031</t>
  </si>
  <si>
    <t>184201111R00</t>
  </si>
  <si>
    <t>Výsadba stromu při výšce kmene do 1,8 m, v rovině včetně zapravení 5 dkg min. hnojiva</t>
  </si>
  <si>
    <t>-1520045389</t>
  </si>
  <si>
    <t>184202111R00</t>
  </si>
  <si>
    <t>Ukotvení dřeviny kůly D do 10 cm, dl. do 2 m</t>
  </si>
  <si>
    <t>-1270903711</t>
  </si>
  <si>
    <t>184804112R00</t>
  </si>
  <si>
    <t>Ochrana dřevin před okusem z drát.pletiva v rovině</t>
  </si>
  <si>
    <t>1629845353</t>
  </si>
  <si>
    <t>184808211R00</t>
  </si>
  <si>
    <t>Ochrana sazenic proti zvěři, nátěr nebo postřik</t>
  </si>
  <si>
    <t>526342507</t>
  </si>
  <si>
    <t>184901112R00</t>
  </si>
  <si>
    <t>Osazení kůlů k dřevině s uvázáním, dl. kůlů do 3 m</t>
  </si>
  <si>
    <t>-1360142253</t>
  </si>
  <si>
    <t>VV</t>
  </si>
  <si>
    <t>30*3</t>
  </si>
  <si>
    <t>185804311R00</t>
  </si>
  <si>
    <t>Zalití rostlin vodou plochy do 20 m2</t>
  </si>
  <si>
    <t>m3</t>
  </si>
  <si>
    <t>1388907747</t>
  </si>
  <si>
    <t>"stromy:" 30*10*4/1000</t>
  </si>
  <si>
    <t>M</t>
  </si>
  <si>
    <t>026503225R</t>
  </si>
  <si>
    <t>Olše lepkavá - Alnus glutinosa 121+ cm, prostok., podřez.</t>
  </si>
  <si>
    <t>-623947724</t>
  </si>
  <si>
    <t>Obvod kmene vysazovaných dřevin bude min 8-10 cm v 1 m nad zemí</t>
  </si>
  <si>
    <t>60531112R</t>
  </si>
  <si>
    <t>Deska přířezová SM 1 18-22x60-160</t>
  </si>
  <si>
    <t>526983330</t>
  </si>
  <si>
    <t>"příčky k úvazkům:" 0,025*0,06*0,8*3*30</t>
  </si>
  <si>
    <t>60850016R</t>
  </si>
  <si>
    <t>Kůl vyvazovací impregnovaný 250 x 8 cm</t>
  </si>
  <si>
    <t>-1941457913</t>
  </si>
  <si>
    <t>99</t>
  </si>
  <si>
    <t>Staveništní přesun hmot</t>
  </si>
  <si>
    <t>998231311R00</t>
  </si>
  <si>
    <t>Přesun hmot pro sadovnické a krajin. úpravy do 5km</t>
  </si>
  <si>
    <t>t</t>
  </si>
  <si>
    <t>-1041567389</t>
  </si>
  <si>
    <t>002a.1 - Oprava opevnění svahů stávajícího koryta v ř.km 21,550 - 21,925 - oprava opevnění svahu a patky</t>
  </si>
  <si>
    <t>4 - Vodorovné konstrukce</t>
  </si>
  <si>
    <t>96 - Bourání konstrukcí</t>
  </si>
  <si>
    <t>D96 - Přesuny suti a vybouraných hmot</t>
  </si>
  <si>
    <t>113106121R00</t>
  </si>
  <si>
    <t>Rozebrání dlažeb z betonových dlaždic na sucho</t>
  </si>
  <si>
    <t>-316092817</t>
  </si>
  <si>
    <t>1,13*310,8*2*0,2</t>
  </si>
  <si>
    <t>131301110R00</t>
  </si>
  <si>
    <t>Hloubení nezapaž. jam hor.4 do 50 m3, STROJNĚ</t>
  </si>
  <si>
    <t>-373377847</t>
  </si>
  <si>
    <t>- včetně nutného podílu ručních prací</t>
  </si>
  <si>
    <t>1*310,80*2*0,2</t>
  </si>
  <si>
    <t>161101101R00</t>
  </si>
  <si>
    <t>Svislé přemístění výkopku z hor.1-4 do 2,5 m</t>
  </si>
  <si>
    <t>-1995906948</t>
  </si>
  <si>
    <t>162301101R00</t>
  </si>
  <si>
    <t>Vodorovné přemístění výkopku z hor.1-4 do 500 m</t>
  </si>
  <si>
    <t>-1080373777</t>
  </si>
  <si>
    <t>- přemístění na meziskládku
- včetně přemístění v rámci koryta toku</t>
  </si>
  <si>
    <t>162701105R00</t>
  </si>
  <si>
    <t>Vodorovné přemístění výkopku z hor.1-4 do 10000 m</t>
  </si>
  <si>
    <t>-1326781632</t>
  </si>
  <si>
    <t>124,32-31,08</t>
  </si>
  <si>
    <t>162701109R00</t>
  </si>
  <si>
    <t>Příplatek k vod. přemístění hor.1-4 za další 1 km</t>
  </si>
  <si>
    <t>-900829387</t>
  </si>
  <si>
    <t>93,24*17</t>
  </si>
  <si>
    <t>167101101R00</t>
  </si>
  <si>
    <t>Nakládání výkopku z hor. 1 ÷ 4 v množství do 100 m3</t>
  </si>
  <si>
    <t>-651092272</t>
  </si>
  <si>
    <t>174101101R00</t>
  </si>
  <si>
    <t>Zásyp jam, rýh, šachet se zhutněním</t>
  </si>
  <si>
    <t>-1599818628</t>
  </si>
  <si>
    <t>včetně strojního přemístění materiálu pro zásyp ze vzdálenosti do 10 m od okraje zásypu</t>
  </si>
  <si>
    <t>0,25*310,8*2*0,2</t>
  </si>
  <si>
    <t>181201101R00</t>
  </si>
  <si>
    <t>Úprava pláně v násypech v hor. 1-4, bez zhutnění</t>
  </si>
  <si>
    <t>1358607465</t>
  </si>
  <si>
    <t>1*375*2*0,2</t>
  </si>
  <si>
    <t>182101101R00</t>
  </si>
  <si>
    <t>Svahování v zářezech v hor. 1 - 4</t>
  </si>
  <si>
    <t>-2129277910</t>
  </si>
  <si>
    <t>199000005R00</t>
  </si>
  <si>
    <t>Poplatek za skládku zeminy 1- 4</t>
  </si>
  <si>
    <t>1017562795</t>
  </si>
  <si>
    <t>Skládka s oprávněním převzetí (dle výběru zhotovitele)</t>
  </si>
  <si>
    <t>93,24*1,85</t>
  </si>
  <si>
    <t>13</t>
  </si>
  <si>
    <t>166101101RR1</t>
  </si>
  <si>
    <t>Přehození výkopku z hor.1-4</t>
  </si>
  <si>
    <t>863938973</t>
  </si>
  <si>
    <t>- přehození výkopku v rámci koryta a staveniště z místa těžení k místu naložení (mezideponie) včetně naložení na dopravní prostředek</t>
  </si>
  <si>
    <t>14</t>
  </si>
  <si>
    <t>17-R-1</t>
  </si>
  <si>
    <t>Převedení vody v linii opravované konstrukce</t>
  </si>
  <si>
    <t>661242674</t>
  </si>
  <si>
    <t>- převedení vody v korytě v linii opravované konstrukce opevnění dle zvyklostí dodavatele
- čerpání vody</t>
  </si>
  <si>
    <t>Vodorovné konstrukce</t>
  </si>
  <si>
    <t>462512370R00</t>
  </si>
  <si>
    <t>Zához z kamene s proštěrk. z terénu do 500 kg</t>
  </si>
  <si>
    <t>-1583297490</t>
  </si>
  <si>
    <t>Včetně úpravy jednotlivých velkých kamenů hmotnosti přes 500 kg dodatečným rozpojením na místě uložení.</t>
  </si>
  <si>
    <t>1,0*(310,8*2*0,2)*1,1</t>
  </si>
  <si>
    <t>16</t>
  </si>
  <si>
    <t>462519003R00</t>
  </si>
  <si>
    <t>Příplatek-urovnání ploch záhozu, kameny do 500 kg</t>
  </si>
  <si>
    <t>-2097925277</t>
  </si>
  <si>
    <t>1,55*(310,80*2*0,2)</t>
  </si>
  <si>
    <t>17</t>
  </si>
  <si>
    <t>462512370RR1</t>
  </si>
  <si>
    <t>Zához z kamene s proštěrk. z terénu do 500-1000kg</t>
  </si>
  <si>
    <t>-291367007</t>
  </si>
  <si>
    <t>"patka:" 1,0*0,8*(310,80*2*0,2)*1,1*0,5</t>
  </si>
  <si>
    <t>462519003RR1</t>
  </si>
  <si>
    <t>Příplatek-urovnání ploch záhozu, kameny 500-1000 kg</t>
  </si>
  <si>
    <t>1537605008</t>
  </si>
  <si>
    <t>1,0*(375*2*0,2)*0,5</t>
  </si>
  <si>
    <t>96</t>
  </si>
  <si>
    <t>Bourání konstrukcí</t>
  </si>
  <si>
    <t>19</t>
  </si>
  <si>
    <t>960211251R00</t>
  </si>
  <si>
    <t>Bourání konstrukcí zděných z kamene nebo cihel</t>
  </si>
  <si>
    <t>740558476</t>
  </si>
  <si>
    <t>Včetně bourání geotextilií, výplně otvorů tvárnic, drenáží, trubek a dilatačních prvků apod. zabudovaných v bouraných konstrukcích.</t>
  </si>
  <si>
    <t>"odstranění betonové patky:" 0,5*0,7*(310,8*2*0,2)</t>
  </si>
  <si>
    <t>20</t>
  </si>
  <si>
    <t>979054441R00</t>
  </si>
  <si>
    <t>Očištění vybour. dlaždic s výplní kamen. těženým</t>
  </si>
  <si>
    <t>-1659786399</t>
  </si>
  <si>
    <t>"očištění nepoškozených dlaždic určených k opětovnému použití:" 140,4816</t>
  </si>
  <si>
    <t>998332011R00</t>
  </si>
  <si>
    <t>Přesun hmot, úpravy toků a kanálů, hráze ostatní</t>
  </si>
  <si>
    <t>1293131716</t>
  </si>
  <si>
    <t>22</t>
  </si>
  <si>
    <t>998332091R00</t>
  </si>
  <si>
    <t>Přesun hmot, úpravy toků, hráze, příplatek do 1 km</t>
  </si>
  <si>
    <t>631728424</t>
  </si>
  <si>
    <t>D96</t>
  </si>
  <si>
    <t>Přesuny suti a vybouraných hmot</t>
  </si>
  <si>
    <t>23</t>
  </si>
  <si>
    <t>979012212R00</t>
  </si>
  <si>
    <t>Svislá doprava suti a vybour. hmot na H do 4 m</t>
  </si>
  <si>
    <t>-829554216</t>
  </si>
  <si>
    <t>24</t>
  </si>
  <si>
    <t>979082312R00</t>
  </si>
  <si>
    <t>Vodorovná doprava suti a hmot po suchu do 500 m</t>
  </si>
  <si>
    <t>-1538273994</t>
  </si>
  <si>
    <t>Včetně:
- manipulace se sutí v rámci koryta včetně naložení na dopravní prostředek a odvoz na meziskládku</t>
  </si>
  <si>
    <t>25</t>
  </si>
  <si>
    <t>979082318R00</t>
  </si>
  <si>
    <t>Vodorovná doprava suti a hmot po suchu do 6000 m</t>
  </si>
  <si>
    <t>154600459</t>
  </si>
  <si>
    <t>Včetně:
- při vodorovné dopravě po suchu : přepravy za ztížených provozních podmínek,
- při vodorovné dopravě po vodě : vyložení na hromady na suchu nebo na přeložení na dopravní prostředek na suchu do 15 m vodorovně a současně do 4 m svisle,
- při nakládání nebo překládání : dopravy do 15 m vodorovně a současně do 4 m svisle.</t>
  </si>
  <si>
    <t>26</t>
  </si>
  <si>
    <t>979082319R00</t>
  </si>
  <si>
    <t>Příplatek k vodor.dopravě po suchu, dalších 1000 m</t>
  </si>
  <si>
    <t>-191954059</t>
  </si>
  <si>
    <t>27</t>
  </si>
  <si>
    <t>979086213R00</t>
  </si>
  <si>
    <t>Nakládání vybouraných hmot na dopravní prostředek</t>
  </si>
  <si>
    <t>1541857337</t>
  </si>
  <si>
    <t>28</t>
  </si>
  <si>
    <t>979990108R00</t>
  </si>
  <si>
    <t>Poplatek za uložení suti - železobeton, skupina odpadu 170101</t>
  </si>
  <si>
    <t>1419704105</t>
  </si>
  <si>
    <t>002a.2 - Opevnění svahů stávajícího koryta v ř.km 21,550 - 21,925 - oprava opevnění svahu</t>
  </si>
  <si>
    <t>5 - Komunikace</t>
  </si>
  <si>
    <t>-600580585</t>
  </si>
  <si>
    <t>1,5*310,80*2*0,1</t>
  </si>
  <si>
    <t>640809060</t>
  </si>
  <si>
    <t>0,34*310,8*2*0,1</t>
  </si>
  <si>
    <t>23400042</t>
  </si>
  <si>
    <t>835057450</t>
  </si>
  <si>
    <t>1812959628</t>
  </si>
  <si>
    <t>21,1344-3,7296</t>
  </si>
  <si>
    <t>-345713490</t>
  </si>
  <si>
    <t>17,4048*17</t>
  </si>
  <si>
    <t>444931778</t>
  </si>
  <si>
    <t>1732585178</t>
  </si>
  <si>
    <t>- včetně strojního přemístění materiálu pro zásyp ze vzdálenosti do 10 m od okraje zásypu</t>
  </si>
  <si>
    <t>0,06*310,8*2*0,1</t>
  </si>
  <si>
    <t>1495728461</t>
  </si>
  <si>
    <t>1*310,80*2*0,1</t>
  </si>
  <si>
    <t>-713152536</t>
  </si>
  <si>
    <t>1*310,8*2*0,1</t>
  </si>
  <si>
    <t>1169544746</t>
  </si>
  <si>
    <t>21,1344*1,85</t>
  </si>
  <si>
    <t>-1321661512</t>
  </si>
  <si>
    <t>-1243568212</t>
  </si>
  <si>
    <t>451571223R00</t>
  </si>
  <si>
    <t>Podklad pod dlažbu ze štěrkopísku tl. do 20 cm</t>
  </si>
  <si>
    <t>-444970176</t>
  </si>
  <si>
    <t>465921111R00</t>
  </si>
  <si>
    <t>Oprava dlažby z bet. desek do 20 m2, 90 kg, 10 cm</t>
  </si>
  <si>
    <t>-1972882446</t>
  </si>
  <si>
    <t>- včetně manipulace s dlaždicemi z místa mezideponie na místo uložení</t>
  </si>
  <si>
    <t>1,5*310,8*2*0,1</t>
  </si>
  <si>
    <t>Komunikace</t>
  </si>
  <si>
    <t>596921191R00</t>
  </si>
  <si>
    <t>Příplatek za výpl.spár veg.bet.dlaždic,bez dodávky</t>
  </si>
  <si>
    <t>-404426641</t>
  </si>
  <si>
    <t>93,24*0,1*0,333</t>
  </si>
  <si>
    <t>583426832R</t>
  </si>
  <si>
    <t>Kamenivo drcené 16/32 Z Bělkovice, OLK</t>
  </si>
  <si>
    <t>93477227</t>
  </si>
  <si>
    <t>3,104892*2,65</t>
  </si>
  <si>
    <t>-1451407452</t>
  </si>
  <si>
    <t>"očištění nepoškozených dlaždic určených k opětovnému použití:" 93,24</t>
  </si>
  <si>
    <t>80712783</t>
  </si>
  <si>
    <t>-1438044779</t>
  </si>
  <si>
    <t>-1935873826</t>
  </si>
  <si>
    <t>-725761984</t>
  </si>
  <si>
    <t>- manipulace se sutí v rámci koryta včetně naložení na dopravní prostředek a odvoz na meziskládku</t>
  </si>
  <si>
    <t>-1538713247</t>
  </si>
  <si>
    <t>936834285</t>
  </si>
  <si>
    <t>-216768947</t>
  </si>
  <si>
    <t>1009529374</t>
  </si>
  <si>
    <t>002b - Oprava opevnění svahů stávajícího koryta (ř. km 22,040 - 22,291 )</t>
  </si>
  <si>
    <t>114203103R00</t>
  </si>
  <si>
    <t>Rozebrání dlažeb z lom.kamene do MC, spáry MC</t>
  </si>
  <si>
    <t>-1633006899</t>
  </si>
  <si>
    <t>2*(251*2*0,2)*0,4</t>
  </si>
  <si>
    <t>114203202R00</t>
  </si>
  <si>
    <t>Očištění lomového kamene od malty</t>
  </si>
  <si>
    <t>1923383047</t>
  </si>
  <si>
    <t>2*(251*2*0,2)*0,3</t>
  </si>
  <si>
    <t>-826415267</t>
  </si>
  <si>
    <t>2*0,2*(251*2*0,2)</t>
  </si>
  <si>
    <t>-80625348</t>
  </si>
  <si>
    <t>-1042625691</t>
  </si>
  <si>
    <t>-1062952129</t>
  </si>
  <si>
    <t>40,16-7,50</t>
  </si>
  <si>
    <t>1120489315</t>
  </si>
  <si>
    <t>32,66*17</t>
  </si>
  <si>
    <t>-1579603171</t>
  </si>
  <si>
    <t>1330635071</t>
  </si>
  <si>
    <t>0,05*375*2*0,2</t>
  </si>
  <si>
    <t>1935074930</t>
  </si>
  <si>
    <t>2050904270</t>
  </si>
  <si>
    <t>1725247458</t>
  </si>
  <si>
    <t>32,66*1,85</t>
  </si>
  <si>
    <t>-1719116143</t>
  </si>
  <si>
    <t>-104111512</t>
  </si>
  <si>
    <t>451311831R00</t>
  </si>
  <si>
    <t>Podklad pod dlažbu z betonu C 25/30 XA1,do 20 cm</t>
  </si>
  <si>
    <t>504357466</t>
  </si>
  <si>
    <t>2*(251*2*0,2)*1,1</t>
  </si>
  <si>
    <t>465512327R00</t>
  </si>
  <si>
    <t>Dlažba z kamene na sucho, zalití spár MC, tl.30 cm</t>
  </si>
  <si>
    <t>108937570</t>
  </si>
  <si>
    <t>pouze pokládka a spárování</t>
  </si>
  <si>
    <t>2*(251*2*0,2)*0,7</t>
  </si>
  <si>
    <t>465512327RR1</t>
  </si>
  <si>
    <t>Dlažba z kamene na sucho, zalití spár MC, tl.30 cm - očištěný lomový kámen</t>
  </si>
  <si>
    <t>-675005049</t>
  </si>
  <si>
    <t>1765607926</t>
  </si>
  <si>
    <t>"odstranění podkladního betonu:" 2*(251*2*0,2)*0,1</t>
  </si>
  <si>
    <t>-1027151418</t>
  </si>
  <si>
    <t>197671123</t>
  </si>
  <si>
    <t>-434162022</t>
  </si>
  <si>
    <t>319452631</t>
  </si>
  <si>
    <t>35694751</t>
  </si>
  <si>
    <t>559915931</t>
  </si>
  <si>
    <t>1375168300</t>
  </si>
  <si>
    <t>-1039347607</t>
  </si>
  <si>
    <t>003 - Oprava stávajících stabilizačních prahů 1-7</t>
  </si>
  <si>
    <t>3 - Svislé a kompletní konstrukce</t>
  </si>
  <si>
    <t>1286140273</t>
  </si>
  <si>
    <t>1,145*6,5*2*7</t>
  </si>
  <si>
    <t>114203104R00</t>
  </si>
  <si>
    <t>Rozebrání záhozů a rovnanin na sucho</t>
  </si>
  <si>
    <t>-82542510</t>
  </si>
  <si>
    <t>3,1*5,3*1,2*0,25*7</t>
  </si>
  <si>
    <t>115001105R00</t>
  </si>
  <si>
    <t>Převedení vody potrubím o průměru do DN 600 mm</t>
  </si>
  <si>
    <t>m</t>
  </si>
  <si>
    <t>-1009497321</t>
  </si>
  <si>
    <t>Položka obsahuje:
- dopravu na místo určení 
- osazení
- demnotáž
- odvoz</t>
  </si>
  <si>
    <t>2*20*7</t>
  </si>
  <si>
    <t>115101201R00</t>
  </si>
  <si>
    <t>Čerpání vody na výšku do 10 m, přítok do 500 l/min</t>
  </si>
  <si>
    <t>h</t>
  </si>
  <si>
    <t>1209698534</t>
  </si>
  <si>
    <t>10*20*7</t>
  </si>
  <si>
    <t>115101301R00</t>
  </si>
  <si>
    <t>Pohotovost čerp.soupravy, výška 10 m, přítok 500 l</t>
  </si>
  <si>
    <t>den</t>
  </si>
  <si>
    <t>-576991148</t>
  </si>
  <si>
    <t>20*7</t>
  </si>
  <si>
    <t>1115108427</t>
  </si>
  <si>
    <t>(1,75-0,35)*6,5*2*7</t>
  </si>
  <si>
    <t>132601201R00</t>
  </si>
  <si>
    <t>Hloubení rýh šířky do 200 cm v hor.7</t>
  </si>
  <si>
    <t>1226039227</t>
  </si>
  <si>
    <t>"výkop základových pasů:" 0,4*0,8*6,5*2*7</t>
  </si>
  <si>
    <t>"výkop stabilizačního prahu:" 0,32*5,3*2*7</t>
  </si>
  <si>
    <t>Součet</t>
  </si>
  <si>
    <t>1172290641</t>
  </si>
  <si>
    <t>18,2*7</t>
  </si>
  <si>
    <t>161101151R00</t>
  </si>
  <si>
    <t>Svislé přemístění výkopku z hor.5-7 do 2,5 m</t>
  </si>
  <si>
    <t>-1818794026</t>
  </si>
  <si>
    <t>7,552*7</t>
  </si>
  <si>
    <t>684227409</t>
  </si>
  <si>
    <t>16,25*7</t>
  </si>
  <si>
    <t>162701155R00</t>
  </si>
  <si>
    <t>Vodorovné přemístění výkopku z hor.5-7 do 10000 m</t>
  </si>
  <si>
    <t>39784838</t>
  </si>
  <si>
    <t>323068734</t>
  </si>
  <si>
    <t>16,25*17*7</t>
  </si>
  <si>
    <t>162701159R00</t>
  </si>
  <si>
    <t>Příplatek k vod. přemístění hor.5-7 za další 1 km</t>
  </si>
  <si>
    <t>-1835993846</t>
  </si>
  <si>
    <t>7,552*17*7</t>
  </si>
  <si>
    <t>166101101R00</t>
  </si>
  <si>
    <t>-1964215872</t>
  </si>
  <si>
    <t>(18,2-1,95)*7</t>
  </si>
  <si>
    <t>166101151R00</t>
  </si>
  <si>
    <t>Přehození výkopku z hor.5-7</t>
  </si>
  <si>
    <t>1223435024</t>
  </si>
  <si>
    <t>- přehození výkopku v rámci koryta a staveniště k místu naložení (mezideponie) včetně naložení na dopravní prostředek</t>
  </si>
  <si>
    <t>-197545383</t>
  </si>
  <si>
    <t>0,15*6,5*2*7</t>
  </si>
  <si>
    <t>181101101R00</t>
  </si>
  <si>
    <t>Úprava pláně v zářezech v hor. 1-4, bez zhutnění</t>
  </si>
  <si>
    <t>-1600310381</t>
  </si>
  <si>
    <t>8,5*1*2*7</t>
  </si>
  <si>
    <t>-61060997</t>
  </si>
  <si>
    <t>199000003R00</t>
  </si>
  <si>
    <t>Poplatek za skládku horniny 5 - 7, č. dle katal. odpadů 17 05 04</t>
  </si>
  <si>
    <t>-2086443505</t>
  </si>
  <si>
    <t>2041642976</t>
  </si>
  <si>
    <t>16,25*1,85*7</t>
  </si>
  <si>
    <t>1-R-1</t>
  </si>
  <si>
    <t>Zřízení zemních házek</t>
  </si>
  <si>
    <t>857940036</t>
  </si>
  <si>
    <t>- zřízení hrázky (zemina ze dna toku a dovoz v rámci vnitrostaveništního přesunu)
- odstranění hrázky (rozprostření zeminy zpět do místa výkopu a urovnání pláně včetně odvozu přebytečné zeminy - zeminy získané do konstrukce v rámci vnitrostaveništního přesunu - na skládku)</t>
  </si>
  <si>
    <t>Svislé a kompletní konstrukce</t>
  </si>
  <si>
    <t>329311114R00</t>
  </si>
  <si>
    <t>Konstrukce ostatní z bet. prostého C 25/30 XF3 XC4</t>
  </si>
  <si>
    <t>2123451307</t>
  </si>
  <si>
    <t>základový pas - betonáž přímo do výkopu</t>
  </si>
  <si>
    <t>0,8*0,4*6,5*2*1,2*7</t>
  </si>
  <si>
    <t>329321114R00</t>
  </si>
  <si>
    <t>Konstrukce ostatní z bet.železového C25/30 XF3 XC4</t>
  </si>
  <si>
    <t>-1787066180</t>
  </si>
  <si>
    <t>0,33*6,5*2*7</t>
  </si>
  <si>
    <t>329351010R00</t>
  </si>
  <si>
    <t>Obednění konstrukcí ostatních ploch rovinných</t>
  </si>
  <si>
    <t>-1379654070</t>
  </si>
  <si>
    <t>(0,7*6,5+0,8*6,5+0,33*2)*2*7</t>
  </si>
  <si>
    <t>329352010R00</t>
  </si>
  <si>
    <t>Odbednění konstrukcí ostatních ploch rovinných</t>
  </si>
  <si>
    <t>-2025519167</t>
  </si>
  <si>
    <t>20,82*7</t>
  </si>
  <si>
    <t>329366111R00</t>
  </si>
  <si>
    <t>Výztuž ost. ŽB konstr. ocel B500B (10 505), D do 12 mm</t>
  </si>
  <si>
    <t>-1001183011</t>
  </si>
  <si>
    <t>(230,46/1000)*7</t>
  </si>
  <si>
    <t>81017638</t>
  </si>
  <si>
    <t>1,75*6,5*2*7</t>
  </si>
  <si>
    <t>29</t>
  </si>
  <si>
    <t>-1644367773</t>
  </si>
  <si>
    <t>1,45*6,5*2*7</t>
  </si>
  <si>
    <t>30</t>
  </si>
  <si>
    <t>467510111R00</t>
  </si>
  <si>
    <t>Balvanitý skluz z lom.kamene, tl. vrstvy 70-120 cm</t>
  </si>
  <si>
    <t>-15337135</t>
  </si>
  <si>
    <t>- včetně práce pod hladinou vody přes 10 do 30 cm. 
- včetně urovnání přelivné plochy do požadovaného tvaru</t>
  </si>
  <si>
    <t>3,1*5,3*1,2*0,75*7</t>
  </si>
  <si>
    <t>31</t>
  </si>
  <si>
    <t>467510111RR1</t>
  </si>
  <si>
    <t>Balvanitý skluz z lom.kamene, tl. vrstvy 70-120 cm - pouze zřízení</t>
  </si>
  <si>
    <t>-1193246387</t>
  </si>
  <si>
    <t>32</t>
  </si>
  <si>
    <t>-857940035</t>
  </si>
  <si>
    <t>"odstranění stávající poškozené patky:" 0,33*6,5*2*7</t>
  </si>
  <si>
    <t>33</t>
  </si>
  <si>
    <t>-1666185521</t>
  </si>
  <si>
    <t>"očištění nepoškozených dlaždic určených k opětovnému použit:" 104,195</t>
  </si>
  <si>
    <t>34</t>
  </si>
  <si>
    <t>998323011R00</t>
  </si>
  <si>
    <t>Přesun hmot pro jezy a stupně</t>
  </si>
  <si>
    <t>1876499556</t>
  </si>
  <si>
    <t>35</t>
  </si>
  <si>
    <t>998323091R00</t>
  </si>
  <si>
    <t>Přesun hmot pro jezy a stupně, příplatek do 1 km</t>
  </si>
  <si>
    <t>-827554915</t>
  </si>
  <si>
    <t>36</t>
  </si>
  <si>
    <t>-1760236572</t>
  </si>
  <si>
    <t>37</t>
  </si>
  <si>
    <t>-1532632893</t>
  </si>
  <si>
    <t>38</t>
  </si>
  <si>
    <t>-108091953</t>
  </si>
  <si>
    <t>39</t>
  </si>
  <si>
    <t>-746890368</t>
  </si>
  <si>
    <t>40</t>
  </si>
  <si>
    <t>1038257641</t>
  </si>
  <si>
    <t>41</t>
  </si>
  <si>
    <t>-852385531</t>
  </si>
  <si>
    <t>004 - Oprava spádového stupně v ř.km 21,9252</t>
  </si>
  <si>
    <t>2 - Základy a zvláštní zakládání</t>
  </si>
  <si>
    <t>62 - Úpravy povrchů vnější</t>
  </si>
  <si>
    <t>93 - Dokončovací práce inženýrských staveb</t>
  </si>
  <si>
    <t>2045000193</t>
  </si>
  <si>
    <t>0,49725+20,2*0,3*0,3+61*0,4*0,3</t>
  </si>
  <si>
    <t>379679437</t>
  </si>
  <si>
    <t>2*20</t>
  </si>
  <si>
    <t>-2117903804</t>
  </si>
  <si>
    <t>9*20</t>
  </si>
  <si>
    <t>-1013707945</t>
  </si>
  <si>
    <t>125703312R00</t>
  </si>
  <si>
    <t>Čištění kanálů s dnem z lom.kam., tl. vrstvy 50 cm</t>
  </si>
  <si>
    <t>-409883848</t>
  </si>
  <si>
    <t>"čištění vývařiště:" 61*0,5</t>
  </si>
  <si>
    <t>139601103R00</t>
  </si>
  <si>
    <t>Ruční výkop jam, rýh a šachet v hornině tř. 4</t>
  </si>
  <si>
    <t>570396364</t>
  </si>
  <si>
    <t>vyčištění kaverny od nánosu</t>
  </si>
  <si>
    <t>"vyčištění kaverny LB nátrže svahu:" 0,25*3,9</t>
  </si>
  <si>
    <t>"vývařiště - odstranění zeminy z kaveren:" 61*0,4*0,3</t>
  </si>
  <si>
    <t>161101102R00</t>
  </si>
  <si>
    <t>Svislé přemístění výkopku z hor.1-4 do 4,0 m</t>
  </si>
  <si>
    <t>-307866018</t>
  </si>
  <si>
    <t>161101501R00</t>
  </si>
  <si>
    <t>Svislé přemístění výkopku z hor. 1-4 ruční</t>
  </si>
  <si>
    <t>-299020885</t>
  </si>
  <si>
    <t>1986467419</t>
  </si>
  <si>
    <t>30,50+8,295</t>
  </si>
  <si>
    <t>-1782548505</t>
  </si>
  <si>
    <t>38,795*17</t>
  </si>
  <si>
    <t>-818194190</t>
  </si>
  <si>
    <t>-199723918</t>
  </si>
  <si>
    <t>38,795*1,85</t>
  </si>
  <si>
    <t>Zřízení a odstranění hrázky</t>
  </si>
  <si>
    <t>-310122875</t>
  </si>
  <si>
    <t>Položka obsahuje
- zřízení hrázky (zemina ze dna toku a dovoz v rámci vnitrostaveništního přesunu)
- odstranění hrázky (rozprostření zeminy zpět do místa výkopu a urovnání pláně včetně odvozu přebytečné zeminy - zeminy získané do konstrukce v rámci vnitrostaveništního přesunu - na skládku)</t>
  </si>
  <si>
    <t>Základy a zvláštní zakládání</t>
  </si>
  <si>
    <t>216904112R00</t>
  </si>
  <si>
    <t>Očištění tlakovou vodou zdiva stěn a rubu kleneb</t>
  </si>
  <si>
    <t>1526034487</t>
  </si>
  <si>
    <t>- vysokotlaké čištění po vysekání spár
- po očištění musí být plochy prosté zbytků betonu, prachu a vegetace</t>
  </si>
  <si>
    <t>216904212R00</t>
  </si>
  <si>
    <t>Očištění stlačeným vzduchem zdiva a rubu kleneb</t>
  </si>
  <si>
    <t>1733973967</t>
  </si>
  <si>
    <t>- včetně ručního vytrhání zbytků vegetace (mech, traviny, dřeviny)
- po očištění musí být plochy prosté zbytků zeminy, prachu a vegetace</t>
  </si>
  <si>
    <t>21-R-1</t>
  </si>
  <si>
    <t>Tryskání betonového povrchu vysokotlakým rotačním vodním paprskem o minimálním tlaku 180MPa</t>
  </si>
  <si>
    <t>-1984163415</t>
  </si>
  <si>
    <t>- technologický postup a druh materiálu dle. technické zprávy, v položce je započtena spotřeba pitné vody potřebná pro očištění</t>
  </si>
  <si>
    <t>"vývařiště - dno:" 61*0,4</t>
  </si>
  <si>
    <t>"vývařiště stěny:" 20,2*0,3</t>
  </si>
  <si>
    <t>322321114R00</t>
  </si>
  <si>
    <t>Konstrukce jezů z betonu železového C25/30 XF3 XC4</t>
  </si>
  <si>
    <t>1698957336</t>
  </si>
  <si>
    <t>0,263*3,9</t>
  </si>
  <si>
    <t>322351010R00</t>
  </si>
  <si>
    <t>Obednění konstrukcí jezů ploch rovinných</t>
  </si>
  <si>
    <t>-1338401712</t>
  </si>
  <si>
    <t>(0,45+0,24)*3,9</t>
  </si>
  <si>
    <t>322352010R00</t>
  </si>
  <si>
    <t>Odbednění konstrukcí jezů ploch rovinných</t>
  </si>
  <si>
    <t>647427905</t>
  </si>
  <si>
    <t>322366111R00</t>
  </si>
  <si>
    <t>Výztuž ŽB konst.jezů a komor ocelí B500B (10 505), D 12 mm</t>
  </si>
  <si>
    <t>537525561</t>
  </si>
  <si>
    <t>43,51/1000</t>
  </si>
  <si>
    <t>327212345R00</t>
  </si>
  <si>
    <t>Oprava nadz.zdiva z lom.kam. zdí, do 3 m3 obkladní</t>
  </si>
  <si>
    <t>492493822</t>
  </si>
  <si>
    <t>6,06*0,3*0,4</t>
  </si>
  <si>
    <t>377381114R00</t>
  </si>
  <si>
    <t>Výplň za rubem obezdívky z betonu C 25/30</t>
  </si>
  <si>
    <t>-1719190432</t>
  </si>
  <si>
    <t>0,16*3,9*1,2</t>
  </si>
  <si>
    <t>311716751R</t>
  </si>
  <si>
    <t>Malta chem.2slož.ResiFix 3EC, kartuše 410 ml</t>
  </si>
  <si>
    <t>-845197231</t>
  </si>
  <si>
    <t>15*32/410</t>
  </si>
  <si>
    <t>1046113620</t>
  </si>
  <si>
    <t>61*0,4</t>
  </si>
  <si>
    <t>457311118R00</t>
  </si>
  <si>
    <t>Vyrovnávací beton výplňový nebo spádový C 25/30</t>
  </si>
  <si>
    <t>1569112158</t>
  </si>
  <si>
    <t>"výplň kaverny pod konstrukcí dlažby vývařiště:" 61*0,4*0,2</t>
  </si>
  <si>
    <t>465512317R00</t>
  </si>
  <si>
    <t>Oprava kam.dlažby do 20 m2,suchá tl.30 cm se zalit</t>
  </si>
  <si>
    <t>-642731018</t>
  </si>
  <si>
    <t>Včetně opravy dlažby v úzkém pruhu.</t>
  </si>
  <si>
    <t>61*0,4*0,7</t>
  </si>
  <si>
    <t>465512317RR1</t>
  </si>
  <si>
    <t>Oprava kam.dlažby do 20 m2,suchá tl.30 cm se zalit - pouze montáž</t>
  </si>
  <si>
    <t>-1062870787</t>
  </si>
  <si>
    <t>Včetně opravy dlažby v úzkém pruhu.
- stávající očištěný lomový kámen</t>
  </si>
  <si>
    <t>61*0,4*0,3</t>
  </si>
  <si>
    <t>62</t>
  </si>
  <si>
    <t>Úpravy povrchů vnější</t>
  </si>
  <si>
    <t>622901110R00</t>
  </si>
  <si>
    <t>Očištění po opravách,spárovaných ploch</t>
  </si>
  <si>
    <t>2130972951</t>
  </si>
  <si>
    <t>- po očišění musí být plochy prosté zbytků spárovací hmoty a prachu.</t>
  </si>
  <si>
    <t>627451112R00</t>
  </si>
  <si>
    <t>Vyplnění spár 70 mm stáv.dlažby z kam., MC s vysp.</t>
  </si>
  <si>
    <t>-1969406152</t>
  </si>
  <si>
    <t>- povrch spár bude zahlazen ocelovým hladítkem</t>
  </si>
  <si>
    <t>93</t>
  </si>
  <si>
    <t>Dokončovací práce inženýrských staveb</t>
  </si>
  <si>
    <t>938903113R00</t>
  </si>
  <si>
    <t>Vysekání spár hl.70 mm ve zdivu z kamene, řádkovém</t>
  </si>
  <si>
    <t>1280482713</t>
  </si>
  <si>
    <t>"vývařiště - dno:" 61*0,6</t>
  </si>
  <si>
    <t>"vývařiště stěny:" 20,2*0,7</t>
  </si>
  <si>
    <t>"koruna prahu a stěn vývařiště:" 20,90</t>
  </si>
  <si>
    <t>"svahy nad vývařištěm:" 20,4*1,2*2+6,6+8,9</t>
  </si>
  <si>
    <t>"koruna přelivné hrany:" 6,5+3,15*2+1,85*1,2*2</t>
  </si>
  <si>
    <t>"vzdušná stěna přelivné hrany:" 20,35</t>
  </si>
  <si>
    <t>-933844862</t>
  </si>
  <si>
    <t>"odstranění uvolněné dlažby:" 0,425*3,9*0,3</t>
  </si>
  <si>
    <t>"odstranění podkladního betonu:" 0,425*3,9*0,1</t>
  </si>
  <si>
    <t>"odstranění části patky:" 0,7*0,1*3,9</t>
  </si>
  <si>
    <t>"odstranění uvolněných kamenů ve stěně vývařiště:" 6,06*0,3*0,4</t>
  </si>
  <si>
    <t>"odstranění uvgolněných kamenů ze dna vývařiště:" 24,40*0,4</t>
  </si>
  <si>
    <t>970041018R00</t>
  </si>
  <si>
    <t>Vrtání jádrové do prostého betonu d 14 - 18 mm</t>
  </si>
  <si>
    <t>1631762692</t>
  </si>
  <si>
    <t>"zavazovací kotva:" 0,3*15</t>
  </si>
  <si>
    <t>-1163415168</t>
  </si>
  <si>
    <t>-1252795884</t>
  </si>
  <si>
    <t>872177117</t>
  </si>
  <si>
    <t>-563798897</t>
  </si>
  <si>
    <t>-712935820</t>
  </si>
  <si>
    <t>425929339</t>
  </si>
  <si>
    <t>1437056852</t>
  </si>
  <si>
    <t>005 - Odtěžení nánosů ze dna koryta toku</t>
  </si>
  <si>
    <t>111101101R00</t>
  </si>
  <si>
    <t>Odstranění travin, rákosu na ploše do 0,1 ha</t>
  </si>
  <si>
    <t>ha</t>
  </si>
  <si>
    <t>755900051</t>
  </si>
  <si>
    <t>- včetně manipulace v rámci koryta, naložení, odvozu a likvidace na skládce</t>
  </si>
  <si>
    <t>"odstranění travin s hlavního koryta:" 560/10000</t>
  </si>
  <si>
    <t>"odstranění travin s odlehčovacího koryta:" (100+170)/10000</t>
  </si>
  <si>
    <t>-390106832</t>
  </si>
  <si>
    <t>"očištění uvolněné dlažby:" 270*0,2*0,2</t>
  </si>
  <si>
    <t>115001103R00</t>
  </si>
  <si>
    <t>Převedení vody potrubím o průměru do DN 200 mm</t>
  </si>
  <si>
    <t>997765056</t>
  </si>
  <si>
    <t>- včetně demontáže a odvozu potrubí</t>
  </si>
  <si>
    <t>127701101R00</t>
  </si>
  <si>
    <t>Výkop pod vodou v hor.4 do 1000 m3,vrstva do 0,5 m</t>
  </si>
  <si>
    <t>1978758882</t>
  </si>
  <si>
    <t>"výkop od spádového stupně po profil PP20:" 122,46</t>
  </si>
  <si>
    <t>129203201R00</t>
  </si>
  <si>
    <t>Čištění vodotečí, hl. do 5,0 m, š.nad 5 m, v hor.3</t>
  </si>
  <si>
    <t>-235576698</t>
  </si>
  <si>
    <t>"úsek od profilu PP20 po silniční most:" 250,87-122,46</t>
  </si>
  <si>
    <t>"odlehčovací koryto:" (101+170)*0,4</t>
  </si>
  <si>
    <t>-528003190</t>
  </si>
  <si>
    <t>"očištěníí uvolněné dlažby:" 270*0,2*0,2</t>
  </si>
  <si>
    <t>73719095</t>
  </si>
  <si>
    <t>2061145547</t>
  </si>
  <si>
    <t>122,46+236,81+10,8</t>
  </si>
  <si>
    <t>-21408304</t>
  </si>
  <si>
    <t>370,07*17</t>
  </si>
  <si>
    <t>167101102R00</t>
  </si>
  <si>
    <t>Nakládání výkopku z hor. 1 ÷ 4 v množství nad 100 m3</t>
  </si>
  <si>
    <t>707148982</t>
  </si>
  <si>
    <t>1932951843</t>
  </si>
  <si>
    <t>370,07*1,85</t>
  </si>
  <si>
    <t>-728602919</t>
  </si>
  <si>
    <t>2024641042</t>
  </si>
  <si>
    <t>1990556070</t>
  </si>
  <si>
    <t>- vysokotlaké čištění
- po očištění musí být plochy prosté zbytků betonu, prachu a vegetace</t>
  </si>
  <si>
    <t>76,10*0,4</t>
  </si>
  <si>
    <t>-1007955638</t>
  </si>
  <si>
    <t>-197006356</t>
  </si>
  <si>
    <t>- technologický postup dle. technické zprávy, v položce je započtena spotřeba pitné vody potřebná pro očištění</t>
  </si>
  <si>
    <t>1703724703</t>
  </si>
  <si>
    <t>54*1,1</t>
  </si>
  <si>
    <t>-2134192799</t>
  </si>
  <si>
    <t>465512117R00</t>
  </si>
  <si>
    <t>Oprava kam.dlažby do 20 m2,suchá tl.20 cm se zalit</t>
  </si>
  <si>
    <t>1213692091</t>
  </si>
  <si>
    <t>270*0,2*0,7</t>
  </si>
  <si>
    <t>465512117RR1</t>
  </si>
  <si>
    <t>Oprava kam.dlažby do 20 m2,suchá tl.20 cm se zalit - pouze montáž</t>
  </si>
  <si>
    <t>-1039944035</t>
  </si>
  <si>
    <t>270*0,2*0,3</t>
  </si>
  <si>
    <t>562970690</t>
  </si>
  <si>
    <t>-2119379686</t>
  </si>
  <si>
    <t>1283973500</t>
  </si>
  <si>
    <t>-1973230232</t>
  </si>
  <si>
    <t>711451378</t>
  </si>
  <si>
    <t>50473096</t>
  </si>
  <si>
    <t>1947654332</t>
  </si>
  <si>
    <t>780154005</t>
  </si>
  <si>
    <t>Včetně:
- při vodorovné dopravě po suchu : přepravy za ztížených provozních podmínek,
- při nakládání nebo překládání : dopravy do 15 m vodorovně a současně do 4 m svisle.
- doprava suti v rámci koryta a staveniště z místa bourání k místu naložení, včetně naložení na dopravní prostředek</t>
  </si>
  <si>
    <t>-714081864</t>
  </si>
  <si>
    <t>2058017125</t>
  </si>
  <si>
    <t>1997847336</t>
  </si>
  <si>
    <t>704057655</t>
  </si>
  <si>
    <t>006a - Dosypání LB hráze</t>
  </si>
  <si>
    <t>VN - Vedlejší náklady</t>
  </si>
  <si>
    <t>111301111R00</t>
  </si>
  <si>
    <t>Sejmutí drnu tl. do 10 cm, s přemístěním do 50 m</t>
  </si>
  <si>
    <t>400650004</t>
  </si>
  <si>
    <t>122201402R00</t>
  </si>
  <si>
    <t>Vykopávky v zemníku v hor. 3 do 1000 m3</t>
  </si>
  <si>
    <t>-2051906545</t>
  </si>
  <si>
    <t>- parametry zeminy musí odpovídat zeminám vhodných do konstrukce homogenních hrází
- včetně ceny za nákup zeminy</t>
  </si>
  <si>
    <t>"zemina do konstrukce hráze:" 90,70</t>
  </si>
  <si>
    <t>"zúrodnění schopná zemina:" (281+121,25)*0,05</t>
  </si>
  <si>
    <t>162702111R00</t>
  </si>
  <si>
    <t>Vodorovné přemístění drnu do 6000 m</t>
  </si>
  <si>
    <t>-839168130</t>
  </si>
  <si>
    <t>162702119R00</t>
  </si>
  <si>
    <t>Příplatek k přemístění drnu, za dalších 1000 m</t>
  </si>
  <si>
    <t>-1447801738</t>
  </si>
  <si>
    <t>418,89*21</t>
  </si>
  <si>
    <t>162702199R00</t>
  </si>
  <si>
    <t>Poplatek za skládku drnu</t>
  </si>
  <si>
    <t>2007820307</t>
  </si>
  <si>
    <t>418,89*0,10</t>
  </si>
  <si>
    <t>171103201R00</t>
  </si>
  <si>
    <t>Ulož. sypaniny do hrází,100%PS, objem jílu do 20%</t>
  </si>
  <si>
    <t>335909806</t>
  </si>
  <si>
    <t>180401211R00</t>
  </si>
  <si>
    <t>Založení trávníku lučního výsevem v rovině</t>
  </si>
  <si>
    <t>-1093659352</t>
  </si>
  <si>
    <t>180401213R00</t>
  </si>
  <si>
    <t>Založení trávníku lučního výsevem ve svahu do 1:1</t>
  </si>
  <si>
    <t>1485760132</t>
  </si>
  <si>
    <t>(11+86)*1,25</t>
  </si>
  <si>
    <t>181006111R00</t>
  </si>
  <si>
    <t>Rozprostření zemin v rov./sklonu 1:5, tl. do 10 cm</t>
  </si>
  <si>
    <t>-1259289663</t>
  </si>
  <si>
    <t>- včetně nutného podílu ručních prací (hrabání, rozbití hrud)</t>
  </si>
  <si>
    <t>181006121R00</t>
  </si>
  <si>
    <t>Rozprostření zemin ve sklonu nad 1:5, tl. do 10 cm</t>
  </si>
  <si>
    <t>-1990413115</t>
  </si>
  <si>
    <t>181201102R00</t>
  </si>
  <si>
    <t>Úprava pláně v násypech v hor. 1-4, se zhutněním</t>
  </si>
  <si>
    <t>1026413813</t>
  </si>
  <si>
    <t>182201101R00</t>
  </si>
  <si>
    <t>Svahování násypů</t>
  </si>
  <si>
    <t>1293136724</t>
  </si>
  <si>
    <t>162701105RR1</t>
  </si>
  <si>
    <t>Vodorovné přemístění výkopku</t>
  </si>
  <si>
    <t>1250404129</t>
  </si>
  <si>
    <t>- dovozí zeminy ze zemníku na stavbu</t>
  </si>
  <si>
    <t>00572460R</t>
  </si>
  <si>
    <t>Směs travní technická PROFI, á 25 kg</t>
  </si>
  <si>
    <t>kg</t>
  </si>
  <si>
    <t>1172557388</t>
  </si>
  <si>
    <t>(281+121,25)*0,03</t>
  </si>
  <si>
    <t>197504789</t>
  </si>
  <si>
    <t>VN</t>
  </si>
  <si>
    <t>Vedlejší náklady</t>
  </si>
  <si>
    <t xml:space="preserve">00523  R</t>
  </si>
  <si>
    <t>Zkoušky a revize</t>
  </si>
  <si>
    <t>Soubor</t>
  </si>
  <si>
    <t>-1916506494</t>
  </si>
  <si>
    <t>Náklady zhotovitele, související s prováděním zkoušek a revizí předepsaných technickými normami nebo objednatelem a které jsou pro provedení díla nezbytné.
- provedení dvou hutnících zkoušek v koruně hráze
- závěrečná zpráva geotechnika</t>
  </si>
  <si>
    <t>006b - Dosypání PB hráze</t>
  </si>
  <si>
    <t>1125962773</t>
  </si>
  <si>
    <t>1989534648</t>
  </si>
  <si>
    <t>"zemina do konstrukce hráze:" 168,22+9,47</t>
  </si>
  <si>
    <t>"zúrodnění schopná zemina:" (310+276)*0,05</t>
  </si>
  <si>
    <t>-1321188494</t>
  </si>
  <si>
    <t>1488393930</t>
  </si>
  <si>
    <t>396,37*21</t>
  </si>
  <si>
    <t>166619752</t>
  </si>
  <si>
    <t>396,37*0,10</t>
  </si>
  <si>
    <t>1586579751</t>
  </si>
  <si>
    <t>77,51+9,47</t>
  </si>
  <si>
    <t>-170935830</t>
  </si>
  <si>
    <t>-1851931388</t>
  </si>
  <si>
    <t>248*1,25</t>
  </si>
  <si>
    <t>156635184</t>
  </si>
  <si>
    <t>1246046930</t>
  </si>
  <si>
    <t>-645981472</t>
  </si>
  <si>
    <t>-1926311270</t>
  </si>
  <si>
    <t>1523057757</t>
  </si>
  <si>
    <t>-496387816</t>
  </si>
  <si>
    <t>(310+276)*0,03</t>
  </si>
  <si>
    <t>485083311</t>
  </si>
  <si>
    <t>-867064477</t>
  </si>
  <si>
    <t>Náklady zhotovitele, související s prováděním zkoušek a revizí předepsaných technickými normami nebo objednatelem a které jsou pro provedení díla nezbytné.
- provedení dvou hutnících zkoušek v koruně hráze pro každou hráz zvlášť
- závěrečná zpráva geotechnika</t>
  </si>
  <si>
    <t>007 - Oprava stabilizačního prahu v ř.km 22,0400</t>
  </si>
  <si>
    <t>-553914334</t>
  </si>
  <si>
    <t>2*40</t>
  </si>
  <si>
    <t>707121364</t>
  </si>
  <si>
    <t>9*5*4</t>
  </si>
  <si>
    <t>-1871585656</t>
  </si>
  <si>
    <t>131301111R00</t>
  </si>
  <si>
    <t>Hloubení nezapaž. jam hor.4 do 100 m3, STROJNĚ</t>
  </si>
  <si>
    <t>1485364062</t>
  </si>
  <si>
    <t>"výkop lože rovnaniny:" 30*0,4</t>
  </si>
  <si>
    <t>138601201R00</t>
  </si>
  <si>
    <t>Dolamovaní rýh ve vrstvě do 0,5 m v hor.7</t>
  </si>
  <si>
    <t>-265753346</t>
  </si>
  <si>
    <t>"rýhy základového pasu:" 0,4*9</t>
  </si>
  <si>
    <t>1415498101</t>
  </si>
  <si>
    <t>1,03*9-0,4*9</t>
  </si>
  <si>
    <t>-1390158618</t>
  </si>
  <si>
    <t>5,67+12</t>
  </si>
  <si>
    <t>161101551R00</t>
  </si>
  <si>
    <t>Svislé přemístění výkopku z hor. 5-7 ruční</t>
  </si>
  <si>
    <t>560568687</t>
  </si>
  <si>
    <t>-565847886</t>
  </si>
  <si>
    <t>12+5,67-5,85</t>
  </si>
  <si>
    <t>36897138</t>
  </si>
  <si>
    <t>-1171335282</t>
  </si>
  <si>
    <t>11,82*17</t>
  </si>
  <si>
    <t>-272094079</t>
  </si>
  <si>
    <t>3,60*17</t>
  </si>
  <si>
    <t>-2140172024</t>
  </si>
  <si>
    <t>0,65*9</t>
  </si>
  <si>
    <t>-632255838</t>
  </si>
  <si>
    <t>905767221</t>
  </si>
  <si>
    <t>11,82*1,85</t>
  </si>
  <si>
    <t>-205348592</t>
  </si>
  <si>
    <t>583323601R</t>
  </si>
  <si>
    <t>Kamenivo těžené 0/63 Z Tasovice, JHM</t>
  </si>
  <si>
    <t>-1493240825</t>
  </si>
  <si>
    <t>5,85*1,85</t>
  </si>
  <si>
    <t>-1549673976</t>
  </si>
  <si>
    <t>1*0,4*9*1,2</t>
  </si>
  <si>
    <t>2040267470</t>
  </si>
  <si>
    <t>0,6*0,6*9</t>
  </si>
  <si>
    <t>-1497933889</t>
  </si>
  <si>
    <t>0,6*9*2</t>
  </si>
  <si>
    <t>367194098</t>
  </si>
  <si>
    <t>1893417272</t>
  </si>
  <si>
    <t>156,49/1000</t>
  </si>
  <si>
    <t>-2047736801</t>
  </si>
  <si>
    <t>463212111R00</t>
  </si>
  <si>
    <t>Rovnanina z lom.kamene s vyklínováním spár úlomky</t>
  </si>
  <si>
    <t>-1936937</t>
  </si>
  <si>
    <t>- včetně proštěrkování po vyklínování - štěrkopísek fr. 0-63mm</t>
  </si>
  <si>
    <t>30*0,4</t>
  </si>
  <si>
    <t>463212191R00</t>
  </si>
  <si>
    <t>Příplatek za vypracování líce rovnaniny z lom.kam.</t>
  </si>
  <si>
    <t>1466505123</t>
  </si>
  <si>
    <t>465513117R00</t>
  </si>
  <si>
    <t>Oprava kam.dlažby do 20 m2 na MC,tl.20 cm s vyspár</t>
  </si>
  <si>
    <t>4335089</t>
  </si>
  <si>
    <t>564251111R00</t>
  </si>
  <si>
    <t>Podklad ze štěrkopísku po zhutnění tloušťky 15 cm</t>
  </si>
  <si>
    <t>991337887</t>
  </si>
  <si>
    <t>-1132607025</t>
  </si>
  <si>
    <t>5*2*0,3</t>
  </si>
  <si>
    <t>-1669974732</t>
  </si>
  <si>
    <t>2041011525</t>
  </si>
  <si>
    <t>-720718547</t>
  </si>
  <si>
    <t>1708245754</t>
  </si>
  <si>
    <t>-1916089914</t>
  </si>
  <si>
    <t>1685905423</t>
  </si>
  <si>
    <t>1739333794</t>
  </si>
  <si>
    <t>008 - Oprava kaverny ve dně toku v ř.km 22,1740</t>
  </si>
  <si>
    <t>846460777</t>
  </si>
  <si>
    <t>2*30</t>
  </si>
  <si>
    <t>1163496949</t>
  </si>
  <si>
    <t>10*20</t>
  </si>
  <si>
    <t>1001484277</t>
  </si>
  <si>
    <t>647064485</t>
  </si>
  <si>
    <t>"stavební jáma - svahy:" (2,45*2,5*2)*2</t>
  </si>
  <si>
    <t>"stavební jáma - závěrečný práh (úroveň 2 stupeň):" 1,1*9,75*2</t>
  </si>
  <si>
    <t>"lože rovnaniny:" (1,05+0,57)*5,40</t>
  </si>
  <si>
    <t>"lože skluzu:" 3,40*5,40</t>
  </si>
  <si>
    <t>1415301602</t>
  </si>
  <si>
    <t>"výkop základových pasů (1 stupeň):" 0,4*1,0*8,4*2</t>
  </si>
  <si>
    <t>-1829733306</t>
  </si>
  <si>
    <t>-1981016574</t>
  </si>
  <si>
    <t>-1995487666</t>
  </si>
  <si>
    <t>-2028489316</t>
  </si>
  <si>
    <t>-472024787</t>
  </si>
  <si>
    <t>47,262*17</t>
  </si>
  <si>
    <t>1129311723</t>
  </si>
  <si>
    <t>6,72*17</t>
  </si>
  <si>
    <t>2098128010</t>
  </si>
  <si>
    <t>"stavební jáma - závěrečný práh (úroveň 2 stupeň):" 0,12*5,4*2</t>
  </si>
  <si>
    <t>-1773764853</t>
  </si>
  <si>
    <t>(3,6*2,2*2)*2</t>
  </si>
  <si>
    <t>-598461062</t>
  </si>
  <si>
    <t>(1*3,6*2)*2</t>
  </si>
  <si>
    <t>-1072683958</t>
  </si>
  <si>
    <t>-520336634</t>
  </si>
  <si>
    <t>47,262*1,85</t>
  </si>
  <si>
    <t>-867388472</t>
  </si>
  <si>
    <t>- přehození výkopku v rámci koryta a staveniště od místa těžení k místu naložení včetně naložení na dopravní prostředek</t>
  </si>
  <si>
    <t>73,058-25,796</t>
  </si>
  <si>
    <t>166101151RR1</t>
  </si>
  <si>
    <t>484628657</t>
  </si>
  <si>
    <t>333453604</t>
  </si>
  <si>
    <t>-1329019641</t>
  </si>
  <si>
    <t>základový pas závěrečného prahu a patky - betonáž přímo do výkopu, včetně pomocného bednění po obvodu rýhy</t>
  </si>
  <si>
    <t>"základový pas závěrečného prahu:" (0,4*1,0*8,4)*2*1,2</t>
  </si>
  <si>
    <t>"základový pas patky:" (0,4*0,8*0,8*4)*2*1,2</t>
  </si>
  <si>
    <t>"patka:" (0,33*0,8*4)*2</t>
  </si>
  <si>
    <t>-2046364659</t>
  </si>
  <si>
    <t>(0,6*0,6*8)*2</t>
  </si>
  <si>
    <t>-525977116</t>
  </si>
  <si>
    <t>"patka:" (0,7+0,8)*0,8*4*2</t>
  </si>
  <si>
    <t>"práh:" (17,2*0,6)*2</t>
  </si>
  <si>
    <t>-2127224686</t>
  </si>
  <si>
    <t>1540080012</t>
  </si>
  <si>
    <t>296,45/1000</t>
  </si>
  <si>
    <t>-1375039284</t>
  </si>
  <si>
    <t>(1,15*3,6*2)*2</t>
  </si>
  <si>
    <t>458131129</t>
  </si>
  <si>
    <t>(3+1,5)*5,4*0,4</t>
  </si>
  <si>
    <t>-597833854</t>
  </si>
  <si>
    <t>(3+1,5)*5,4</t>
  </si>
  <si>
    <t>465511413R00</t>
  </si>
  <si>
    <t>Dlažba z lom.kam. suchá do 20 m2 vysp.MCs, 30 cm</t>
  </si>
  <si>
    <t>1666946801</t>
  </si>
  <si>
    <t>(0,85*3,6*2)*2</t>
  </si>
  <si>
    <t>-1600358186</t>
  </si>
  <si>
    <t>Včetně práce pod hladinou vody přes 10 do 30 cm.</t>
  </si>
  <si>
    <t>15*5,4</t>
  </si>
  <si>
    <t>1690929902</t>
  </si>
  <si>
    <t>"odstranění opevnění svahu v místě zavázání prahu:" ((0,3+0,2)*0,9*3,6*2)*2</t>
  </si>
  <si>
    <t>"odstranění ptaky opevnění v místě zavázání prahu:" (0,33*2,2*2)*2</t>
  </si>
  <si>
    <t>-679503061</t>
  </si>
  <si>
    <t>-427377770</t>
  </si>
  <si>
    <t>1126288741</t>
  </si>
  <si>
    <t>-1677856889</t>
  </si>
  <si>
    <t>Včetně:
- manipulace se sutí v rámci koryta vřetně naložení na dopravní prostředek a odvoz na meziskládku</t>
  </si>
  <si>
    <t>104078835</t>
  </si>
  <si>
    <t>177197992</t>
  </si>
  <si>
    <t>569028859</t>
  </si>
  <si>
    <t>401229412</t>
  </si>
  <si>
    <t>009 - Oprava dna vtoku do odlehčovacího koryta</t>
  </si>
  <si>
    <t>131601101R00</t>
  </si>
  <si>
    <t>Hloubení nezapažených jam v hor.7 do 100 m3</t>
  </si>
  <si>
    <t>1559459102</t>
  </si>
  <si>
    <t>1,16*40</t>
  </si>
  <si>
    <t>2097953675</t>
  </si>
  <si>
    <t>-2078810142</t>
  </si>
  <si>
    <t>46,40*17</t>
  </si>
  <si>
    <t>486204066</t>
  </si>
  <si>
    <t>877649381</t>
  </si>
  <si>
    <t>290505931</t>
  </si>
  <si>
    <t>-1220935710</t>
  </si>
  <si>
    <t>1,76*40</t>
  </si>
  <si>
    <t>1932638670</t>
  </si>
  <si>
    <t>2,75*40</t>
  </si>
  <si>
    <t>1624208459</t>
  </si>
  <si>
    <t>903008270</t>
  </si>
  <si>
    <t>010 - Oprava dna výtoku z odlehčovacího koryta</t>
  </si>
  <si>
    <t>1970342895</t>
  </si>
  <si>
    <t>1,16*8,5</t>
  </si>
  <si>
    <t>1049579888</t>
  </si>
  <si>
    <t>-1670664682</t>
  </si>
  <si>
    <t>9,86*17</t>
  </si>
  <si>
    <t>-1078387954</t>
  </si>
  <si>
    <t>-686169839</t>
  </si>
  <si>
    <t>841030075</t>
  </si>
  <si>
    <t>-250228232</t>
  </si>
  <si>
    <t>1,76*8,5</t>
  </si>
  <si>
    <t>-245661645</t>
  </si>
  <si>
    <t>2,76*8,5</t>
  </si>
  <si>
    <t>-1467246037</t>
  </si>
  <si>
    <t>1074586139</t>
  </si>
  <si>
    <t>011 - Oprava prahu v ř.km 21,5796</t>
  </si>
  <si>
    <t>706882580</t>
  </si>
  <si>
    <t>2*10</t>
  </si>
  <si>
    <t>677122457</t>
  </si>
  <si>
    <t>2,5*10*2</t>
  </si>
  <si>
    <t>2068583077</t>
  </si>
  <si>
    <t>-1874536816</t>
  </si>
  <si>
    <t>-255230676</t>
  </si>
  <si>
    <t>1160833507</t>
  </si>
  <si>
    <t>02 - Tryskání betonového povrchu vysokotlakým rotačním vodním paprskem o minimálním tlaku 180MPa</t>
  </si>
  <si>
    <t>660516189</t>
  </si>
  <si>
    <t>0,4*2</t>
  </si>
  <si>
    <t>757364846</t>
  </si>
  <si>
    <t>- včetně úpravy a zarovnání pracovní spáry vybouráním zbytků betonu a vyčištěním od nánosů</t>
  </si>
  <si>
    <t>0,4*0,3*2</t>
  </si>
  <si>
    <t>-2074513765</t>
  </si>
  <si>
    <t>1470037596</t>
  </si>
  <si>
    <t>1453046691</t>
  </si>
  <si>
    <t>6,25*0,6+0,7*0,6*1,41*2</t>
  </si>
  <si>
    <t>866393609</t>
  </si>
  <si>
    <t>-871879271</t>
  </si>
  <si>
    <t>487755289</t>
  </si>
  <si>
    <t>-1546229020</t>
  </si>
  <si>
    <t>-1272813312</t>
  </si>
  <si>
    <t>1035999639</t>
  </si>
  <si>
    <t>-1700866503</t>
  </si>
  <si>
    <t>012 - Oprava spádového stupně v ř.km 21,6440</t>
  </si>
  <si>
    <t>978197122</t>
  </si>
  <si>
    <t>224261421</t>
  </si>
  <si>
    <t>9*10</t>
  </si>
  <si>
    <t>798664918</t>
  </si>
  <si>
    <t>829972100</t>
  </si>
  <si>
    <t>"vývařiště - dno:" 27*0,2</t>
  </si>
  <si>
    <t>-245042191</t>
  </si>
  <si>
    <t>"vývařiště - odstranění zeminy z kaveren:" 27*0,4*0,3</t>
  </si>
  <si>
    <t>-1728231245</t>
  </si>
  <si>
    <t>-161335079</t>
  </si>
  <si>
    <t>710003153</t>
  </si>
  <si>
    <t>5,4+3,24</t>
  </si>
  <si>
    <t>-1508557204</t>
  </si>
  <si>
    <t>8,64*17</t>
  </si>
  <si>
    <t>2035161544</t>
  </si>
  <si>
    <t>8,64*1,85</t>
  </si>
  <si>
    <t>-1490166044</t>
  </si>
  <si>
    <t>-1160500620</t>
  </si>
  <si>
    <t>-1464376868</t>
  </si>
  <si>
    <t>-597145584</t>
  </si>
  <si>
    <t>1182214507</t>
  </si>
  <si>
    <t>-1131763675</t>
  </si>
  <si>
    <t>"oprava kaverny ve dně vývařiště:" 27*0,4</t>
  </si>
  <si>
    <t>798706630</t>
  </si>
  <si>
    <t>"výplň kaverny pod konstrukcí dlažby vývařiště:" 27*0,4*0,1</t>
  </si>
  <si>
    <t>1130457461</t>
  </si>
  <si>
    <t>1983776812</t>
  </si>
  <si>
    <t>720863303</t>
  </si>
  <si>
    <t>-125734201</t>
  </si>
  <si>
    <t>"vývařiště - dno:" 27*0,6</t>
  </si>
  <si>
    <t>"vývařiště stěny:" 15*0,3</t>
  </si>
  <si>
    <t>"koruna prahu:" 5,30</t>
  </si>
  <si>
    <t>"svahy nad vývařištěm:" 4,38*1,3*2</t>
  </si>
  <si>
    <t>"koruna přelivné hrany:" 2,6*2+11+1,55*1,4*2</t>
  </si>
  <si>
    <t>"vzdušná stěna přelivné hrany:" 6,4*0,9+0,8*2,4</t>
  </si>
  <si>
    <t>-398379197</t>
  </si>
  <si>
    <t>-1803996002</t>
  </si>
  <si>
    <t>262540523</t>
  </si>
  <si>
    <t>-124088467</t>
  </si>
  <si>
    <t>-1538658121</t>
  </si>
  <si>
    <t>40045091</t>
  </si>
  <si>
    <t>1957560220</t>
  </si>
  <si>
    <t>-412188654</t>
  </si>
  <si>
    <t>013 - Oprava spádového stupně v ř.km 22,2482</t>
  </si>
  <si>
    <t>694158703</t>
  </si>
  <si>
    <t>1435165331</t>
  </si>
  <si>
    <t>180689191</t>
  </si>
  <si>
    <t>795195932</t>
  </si>
  <si>
    <t>"vývařiště - dno:" 30*0,2</t>
  </si>
  <si>
    <t>-1022491487</t>
  </si>
  <si>
    <t>"vývařiště - odstranění zeminy z kaveren:" 30*0,4*0,3</t>
  </si>
  <si>
    <t>-1813672859</t>
  </si>
  <si>
    <t>882412460</t>
  </si>
  <si>
    <t>1618578056</t>
  </si>
  <si>
    <t>6+3,6</t>
  </si>
  <si>
    <t>-341976571</t>
  </si>
  <si>
    <t>9,60*17</t>
  </si>
  <si>
    <t>-1194570369</t>
  </si>
  <si>
    <t>9,6*1,85</t>
  </si>
  <si>
    <t>-1699550906</t>
  </si>
  <si>
    <t>-737457922</t>
  </si>
  <si>
    <t>-922289156</t>
  </si>
  <si>
    <t>-392726993</t>
  </si>
  <si>
    <t>-1033043853</t>
  </si>
  <si>
    <t>782144842</t>
  </si>
  <si>
    <t>"oprava kaverny ve dně vývařiště:" 30*0,4</t>
  </si>
  <si>
    <t>-981872850</t>
  </si>
  <si>
    <t>"výplň kaverny pod konstrukcí dlažby vývařiště:" 30*0,4*0,1</t>
  </si>
  <si>
    <t>585633081</t>
  </si>
  <si>
    <t>-508874957</t>
  </si>
  <si>
    <t>-153574321</t>
  </si>
  <si>
    <t>-448426725</t>
  </si>
  <si>
    <t>"vývařiště - dno:" 30*0,6</t>
  </si>
  <si>
    <t>"vývařiště stěny:" 15,5*0,5</t>
  </si>
  <si>
    <t>"koruna prahu a stěn vývařiště:" 5,5</t>
  </si>
  <si>
    <t>"svahy nad vývařištěm:" (6,3+5,3)*1,55</t>
  </si>
  <si>
    <t>"koruna přelivné hrany:" 5,4+0,85*2+1,65*1,25*2</t>
  </si>
  <si>
    <t>"vzdušná stěna přelivné hrany:" 6,4*0,9+1,3*2,75</t>
  </si>
  <si>
    <t>-1835913494</t>
  </si>
  <si>
    <t>1302554576</t>
  </si>
  <si>
    <t>708873778</t>
  </si>
  <si>
    <t>116443482</t>
  </si>
  <si>
    <t>V- manipulace se sutí v rámci koryta včetně naložení na dopravní prostředek a odvoz na meziskládku</t>
  </si>
  <si>
    <t>1827441148</t>
  </si>
  <si>
    <t>1098735046</t>
  </si>
  <si>
    <t>-844692142</t>
  </si>
  <si>
    <t>313363916</t>
  </si>
  <si>
    <t>014 - Oprava LB a PB opěrné stěny v km 22,2786-22,291</t>
  </si>
  <si>
    <t>-109308522</t>
  </si>
  <si>
    <t>-1235146558</t>
  </si>
  <si>
    <t>-410897734</t>
  </si>
  <si>
    <t>717802910</t>
  </si>
  <si>
    <t>-1444652192</t>
  </si>
  <si>
    <t>565953763</t>
  </si>
  <si>
    <t>"pravá stěna:" 1,6*1,4*0,5+(12,6+1)*1,4 + 15,5*0,5</t>
  </si>
  <si>
    <t>"levá stěna:" (8,7+7,7)*1,4+1,6*1,4*0,5</t>
  </si>
  <si>
    <t>-1283037820</t>
  </si>
  <si>
    <t>-1246816352</t>
  </si>
  <si>
    <t>-1104267117</t>
  </si>
  <si>
    <t>2096590346</t>
  </si>
  <si>
    <t>-439186557</t>
  </si>
  <si>
    <t>-852971234</t>
  </si>
  <si>
    <t>-1858328932</t>
  </si>
  <si>
    <t>-970462666</t>
  </si>
  <si>
    <t>000 - Ostatní a vedlejší náklady</t>
  </si>
  <si>
    <t>ON - Ostatní náklady</t>
  </si>
  <si>
    <t>ON</t>
  </si>
  <si>
    <t>Ostatní náklady</t>
  </si>
  <si>
    <t>005211020R</t>
  </si>
  <si>
    <t>Ochrana stávaj. inženýrských sítí na staveništi</t>
  </si>
  <si>
    <t>-1414768822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</si>
  <si>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</si>
  <si>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</si>
  <si>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>Dočasná dopravní opatření</t>
  </si>
  <si>
    <t>1248305054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</si>
  <si>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</si>
  <si>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</si>
  <si>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</si>
  <si>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-291757858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</si>
  <si>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</si>
  <si>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</si>
  <si>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>Bezpečnostní a hygienická opatření na staveništi</t>
  </si>
  <si>
    <t>-1232791800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</si>
  <si>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</si>
  <si>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</si>
  <si>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</si>
  <si>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156294854</t>
  </si>
  <si>
    <t>Náklady na vyhotovení dokumentace skutečného provedení stavby a její předání objednateli v požadované formě a požadovaném počtu.</t>
  </si>
  <si>
    <t>005241020R</t>
  </si>
  <si>
    <t>Geodetické zaměření skutečného provedení</t>
  </si>
  <si>
    <t>878255657</t>
  </si>
  <si>
    <t>Náklady na provedení skutečného zaměření stavby v rozsahu nezbytném pro zápis změny do katastru nemovitostí, vyhotovení geometrického plánu</t>
  </si>
  <si>
    <t>VN8</t>
  </si>
  <si>
    <t>Čištění komunikací</t>
  </si>
  <si>
    <t>-2120811131</t>
  </si>
  <si>
    <t>Položka obsahuje:
- Odstranění prachu a zeminy (kartáči, vodou) z povrchu komunikací způsobený technikou odavatele stavby</t>
  </si>
  <si>
    <t>005111020R</t>
  </si>
  <si>
    <t>Vytyčení stavby</t>
  </si>
  <si>
    <t>-988638644</t>
  </si>
  <si>
    <t>Geodetické zaměření rohů stavby, stabilizace bodů a sestavení laviček. 
Vyhotovení protokolu o vytyčení stavby se seznamem souřadnic vytyčených bodů a jejich polohopisnými (S-JTSK) a výškopisnými (Bpv) hodnotami.</t>
  </si>
  <si>
    <t>005111021R</t>
  </si>
  <si>
    <t>Vytyčení inženýrských sítí</t>
  </si>
  <si>
    <t>1652900384</t>
  </si>
  <si>
    <t>Zaměření a vytýčení stávajících inženýrských sítí v místě stavby z hlediska jejich ochrany při provádění stavby.</t>
  </si>
  <si>
    <t>005121 R</t>
  </si>
  <si>
    <t>Zařízení staveniště</t>
  </si>
  <si>
    <t>98926622</t>
  </si>
  <si>
    <t>Veškeré náklady spojené s vybudováním, provozem a odstraněním zařízení staveniště.</t>
  </si>
  <si>
    <t>005123010R</t>
  </si>
  <si>
    <t>Extrémní místo provádění</t>
  </si>
  <si>
    <t>-23895236</t>
  </si>
  <si>
    <t>- náklady na ztížené provádění stavebních prací v neobvyklém a práci ztěžujícím prostředí
- náklady spojené s prováděním stavby v intravilánu města (zamezení prašnosti, odstranění zeminy při nakládání z komunikací a pod.)
- náklady spojené s manipulací se stavebním materiálem v korytě z místa složení k místu uložení a montáže</t>
  </si>
  <si>
    <t>00512302RT</t>
  </si>
  <si>
    <t>Kontrolní odlov ryb</t>
  </si>
  <si>
    <t>430155548</t>
  </si>
  <si>
    <t>VN1</t>
  </si>
  <si>
    <t>Zřízení a odstranění potřebného počtu sjízdných ramp</t>
  </si>
  <si>
    <t>-1284953962</t>
  </si>
  <si>
    <t>Počet sjízdných ramp je věcí dodavatele stavby</t>
  </si>
  <si>
    <t>VN2</t>
  </si>
  <si>
    <t>Zpracování povodňového a havarijního plánu</t>
  </si>
  <si>
    <t>36759689</t>
  </si>
  <si>
    <t>VN3</t>
  </si>
  <si>
    <t>Zajištění plnění povinností dle zákona č. 309_2006 Sb.</t>
  </si>
  <si>
    <t>sobor</t>
  </si>
  <si>
    <t>-437393309</t>
  </si>
  <si>
    <t>VN4</t>
  </si>
  <si>
    <t xml:space="preserve">Uvedení stavbou dotčených pozemků  a komunikací  do původního stavu a jejich protokolární předání , zpět vlastníkům</t>
  </si>
  <si>
    <t>-1697907005</t>
  </si>
  <si>
    <t>VN5</t>
  </si>
  <si>
    <t>Protokolární předání dřevní hmoty</t>
  </si>
  <si>
    <t>1822937091</t>
  </si>
  <si>
    <t>VN6</t>
  </si>
  <si>
    <t>Činnost biodozoru</t>
  </si>
  <si>
    <t>663331944</t>
  </si>
  <si>
    <t>VN7</t>
  </si>
  <si>
    <t>Pasport dotčených komunikací</t>
  </si>
  <si>
    <t>-1546076820</t>
  </si>
  <si>
    <t>SO02 - VVT Březná, Štíty</t>
  </si>
  <si>
    <t>001 - Odstranění stromových porostů</t>
  </si>
  <si>
    <t>111201101R00</t>
  </si>
  <si>
    <t>Odstranění křovin i s kořeny na ploše do 1000 m2</t>
  </si>
  <si>
    <t>-2106800686</t>
  </si>
  <si>
    <t>458</t>
  </si>
  <si>
    <t>1051770305</t>
  </si>
  <si>
    <t>1280819282</t>
  </si>
  <si>
    <t>-334348911</t>
  </si>
  <si>
    <t>002 - Oprava stupně Štíty v ř. km 12,825</t>
  </si>
  <si>
    <t>8 - Trubní vedení</t>
  </si>
  <si>
    <t>112201104RR1</t>
  </si>
  <si>
    <t>Odstranění pařezů pod úrovní, o průměru 100-150 cm</t>
  </si>
  <si>
    <t>885370555</t>
  </si>
  <si>
    <t>Položka obshuje
- vytrhání pařezů včetně kořenů
- přemístění v rámci koryta k místu naložení
- odvoz k likvidace
- náklady spojené s likvidací</t>
  </si>
  <si>
    <t>115001105RR1</t>
  </si>
  <si>
    <t>-1116725098</t>
  </si>
  <si>
    <t>Položka obsahuje
- výkop pažené rýhy pro osazení potrubí včetně pažení
- montáž + demontáž ocelového potrubí DN 600mm
- zřízení a odstranění 6 ks betonových stabilizačních bloků o objemu 2,5m3 betonu C25/30 jednotlivě (zajištění potrubí), včetně likvidace betonu na skládce
- zásyp rýhy s potrubím
- výkop pažené rýhy pro odstranění potrubí včetně pažení
- zásyp rýhy po odstranění potrubí</t>
  </si>
  <si>
    <t>1446028533</t>
  </si>
  <si>
    <t>10*21*3*2</t>
  </si>
  <si>
    <t>-1563401320</t>
  </si>
  <si>
    <t>21*3*2</t>
  </si>
  <si>
    <t>120901121RT3</t>
  </si>
  <si>
    <t>Bourání konstrukcí z prostého betonu v odkopávkách, bagrem s kladivem</t>
  </si>
  <si>
    <t>1893309603</t>
  </si>
  <si>
    <t>"přelivná hrana:" 4,7*20</t>
  </si>
  <si>
    <t>"opevnění svahů:" 30*1,2*0,4*2</t>
  </si>
  <si>
    <t>"dno vývařiště:" 10*10*0,4</t>
  </si>
  <si>
    <t>131301112R00</t>
  </si>
  <si>
    <t>Hloubení nezapaž. jam hor.4 do 1000 m3, STROJNĚ</t>
  </si>
  <si>
    <t>1113056697</t>
  </si>
  <si>
    <t>"stavební jámy:" (302,09+28,9+134,4-122,80)*0,5</t>
  </si>
  <si>
    <t>"výkop za rubem PB stěny (injektáž):" 6,9*14,5-17,40</t>
  </si>
  <si>
    <t>"výkop lože opevnění LB:" 6,1*5+3*12,5</t>
  </si>
  <si>
    <t>"výkop lože opevnění PB:" 0,9*26,5</t>
  </si>
  <si>
    <t>131601102R00</t>
  </si>
  <si>
    <t>Hloubení nezapažených jam v hor.7 do 1000 m3</t>
  </si>
  <si>
    <t>2040168918</t>
  </si>
  <si>
    <t>(302,09+28,9+134,4-122,80)*0,5</t>
  </si>
  <si>
    <t>132601101R00</t>
  </si>
  <si>
    <t>Hloubení rýh šířky do 60 cm v hor.7</t>
  </si>
  <si>
    <t>534839529</t>
  </si>
  <si>
    <t>"pracovní drenáž:" 0,3*0,3*62</t>
  </si>
  <si>
    <t>-1403675846</t>
  </si>
  <si>
    <t>"výkop při rubu PB stěny:" 1,2*14,5</t>
  </si>
  <si>
    <t>1670401491</t>
  </si>
  <si>
    <t>345,795+17,4</t>
  </si>
  <si>
    <t>161101152R00</t>
  </si>
  <si>
    <t>Svislé přemístění výkopku z hor.5-7 do 4,0 m</t>
  </si>
  <si>
    <t>1265782029</t>
  </si>
  <si>
    <t>162,8+171,295+5,58</t>
  </si>
  <si>
    <t>162201102R00</t>
  </si>
  <si>
    <t>Vodorovné přemístění výkopku z hor.1-4 do 50 m</t>
  </si>
  <si>
    <t>2019730840</t>
  </si>
  <si>
    <t>281,8925*2</t>
  </si>
  <si>
    <t>-1532352494</t>
  </si>
  <si>
    <t>345,795-281,8925</t>
  </si>
  <si>
    <t>-353193144</t>
  </si>
  <si>
    <t>63,9025*13</t>
  </si>
  <si>
    <t>2016221544</t>
  </si>
  <si>
    <t>"odvoz vybouraných hmot a suti:" 162,80</t>
  </si>
  <si>
    <t>"odvoz horniny tř.7:" 171,295+5,58</t>
  </si>
  <si>
    <t>1232665522</t>
  </si>
  <si>
    <t>339,675*13</t>
  </si>
  <si>
    <t>1939275661</t>
  </si>
  <si>
    <t>- přehození výkopku v rámci koryta a staveniště z místa těžení k místu naložení včetně naložení na dopravní prostředek</t>
  </si>
  <si>
    <t>1670996620</t>
  </si>
  <si>
    <t>-549244051</t>
  </si>
  <si>
    <t>-1638353675</t>
  </si>
  <si>
    <t>"těleso jezu - dle kubaturových listů:" 89,56</t>
  </si>
  <si>
    <t>"těleso jezu - dopočet:" 0,85*16,7+2,5*20</t>
  </si>
  <si>
    <t>"zásyp za rubem PB stěny (injektáž):" 6,3*14,5</t>
  </si>
  <si>
    <t>"zásyp - opevnění LB:" 1,2*5+0,555*12,5</t>
  </si>
  <si>
    <t>"zásyp - opevnění PB:" 0,9*26,5</t>
  </si>
  <si>
    <t>593529444</t>
  </si>
  <si>
    <t>-1066080838</t>
  </si>
  <si>
    <t>-1440017062</t>
  </si>
  <si>
    <t>381401569</t>
  </si>
  <si>
    <t>-183492037</t>
  </si>
  <si>
    <t>809328096</t>
  </si>
  <si>
    <t>63,9025*1,85</t>
  </si>
  <si>
    <t>-760927454</t>
  </si>
  <si>
    <t>Položka obsahuje
- zřízení hrázky (zemina ze dna toku a dovoz v rámci vnitrostaveništního přesunu)
- opevnění návodního svahu a vtoku do potrubí záhozem z LK (LK bude po odstranění hrázky použit do konstrukce opevnění)
- odstranění hrázky (rozprostření zeminy zpět do místa výkopu a urovnání pláně včetně odvozu přebytečné zeminy - zeminy získané do konstrukce v rámci vnitrostaveništního přesunu - na skládku)</t>
  </si>
  <si>
    <t>00572465R</t>
  </si>
  <si>
    <t>Směs travní standard PROFI, á 25 kg</t>
  </si>
  <si>
    <t>614178480</t>
  </si>
  <si>
    <t>(100+350)*0,03</t>
  </si>
  <si>
    <t>979990107R00</t>
  </si>
  <si>
    <t>Poplatek za uložení suti - směs betonu, cihel, dřeva, skupina odpadu 170904</t>
  </si>
  <si>
    <t>1259116660</t>
  </si>
  <si>
    <t>122,8*2,65</t>
  </si>
  <si>
    <t>214500111R00</t>
  </si>
  <si>
    <t>Zřízení výplně rýhy, potr. DN 200, štěrk do 30 cm</t>
  </si>
  <si>
    <t>1051343311</t>
  </si>
  <si>
    <t>1045429806</t>
  </si>
  <si>
    <t>"stávající stěna - oprava spár:" 2*(38,3+10)+2+1,6+(38,3+10)*0,6</t>
  </si>
  <si>
    <t>242111113R00</t>
  </si>
  <si>
    <t>Osazení pláště studny z bet. skruží celých DN 1000</t>
  </si>
  <si>
    <t>967077200</t>
  </si>
  <si>
    <t>243531111R00</t>
  </si>
  <si>
    <t>Výplň dna studny z kam.hr.drceného 32-63, hl. 10 m</t>
  </si>
  <si>
    <t>-347193112</t>
  </si>
  <si>
    <t>0,5*0,5*3,14*0,2*2</t>
  </si>
  <si>
    <t>272311711R00</t>
  </si>
  <si>
    <t>Beton základových kleneb prokládaný kamenem C 20/25</t>
  </si>
  <si>
    <t>-1822263127</t>
  </si>
  <si>
    <t>Včetně dodávky kamene.</t>
  </si>
  <si>
    <t>"výplň kaveren:" 62,45</t>
  </si>
  <si>
    <t>289971231R00</t>
  </si>
  <si>
    <t>Zřízení vrstvy z geotext. sklon do 1:1 š.do 3 m</t>
  </si>
  <si>
    <t>1773836946</t>
  </si>
  <si>
    <t>2-R-1</t>
  </si>
  <si>
    <t xml:space="preserve">Pažené vrty průměru  139 mm</t>
  </si>
  <si>
    <t>923810613</t>
  </si>
  <si>
    <t>2,20*(2,3+11+5+6)</t>
  </si>
  <si>
    <t>2-R-2</t>
  </si>
  <si>
    <t>Injektážní ocelové trubky - D+M</t>
  </si>
  <si>
    <t>730472231</t>
  </si>
  <si>
    <t>Položka obsahuje:
Dodávku + osazení injektážních ocelových trubek celkové délky 100 m, profilu 60/3,5 mm s perforací 4 ks prům. 5 mm a´ 250 mm, zavíčkované dno</t>
  </si>
  <si>
    <t>2,7*(23+11+6)+3,4*5</t>
  </si>
  <si>
    <t>2-R-3</t>
  </si>
  <si>
    <t>Injektáž cementovou směsí</t>
  </si>
  <si>
    <t>914159114</t>
  </si>
  <si>
    <t>(4,12*7+5,15*6,15+6*4,85)*0,3</t>
  </si>
  <si>
    <t>2-R-4</t>
  </si>
  <si>
    <t>Zařízení staveniště s transportem injektážní (vrtné) techniky</t>
  </si>
  <si>
    <t>740706510</t>
  </si>
  <si>
    <t>Položka obsahuje
- transport injektážní + vrtné techniky
- úpravy terénu pro přístup injektážní (vrtné) techniky
- zařízení staveniště</t>
  </si>
  <si>
    <t>242-R-1</t>
  </si>
  <si>
    <t>Odstranění drenážní studny</t>
  </si>
  <si>
    <t>-1355602785</t>
  </si>
  <si>
    <t>Polžka obsahuje
- odstranění skruže včetně vnitrostavenišního přesunu
- zásyp šachty
- odvoz na skládku
- likvidaci na skládce</t>
  </si>
  <si>
    <t>42</t>
  </si>
  <si>
    <t>58341005.AR</t>
  </si>
  <si>
    <t xml:space="preserve">Drť hraněná Z  fr.4 - 8 tř.B kamenolom Želešice</t>
  </si>
  <si>
    <t>-171492920</t>
  </si>
  <si>
    <t>62*0,3*0,3*1,05</t>
  </si>
  <si>
    <t>43</t>
  </si>
  <si>
    <t>59225102R</t>
  </si>
  <si>
    <t xml:space="preserve">Dílec pro studny SR - F 1000x1000  PS 100x100x9 cm, skruž</t>
  </si>
  <si>
    <t>2081925376</t>
  </si>
  <si>
    <t>44</t>
  </si>
  <si>
    <t>69366058R</t>
  </si>
  <si>
    <t>GEOFILTEX 63 100% PP 63/50 500 g/m2 šíře do 8,8 m</t>
  </si>
  <si>
    <t>-1014997713</t>
  </si>
  <si>
    <t>262,46*1,1</t>
  </si>
  <si>
    <t>45</t>
  </si>
  <si>
    <t>329222111R00</t>
  </si>
  <si>
    <t>Zdění obkl. zdiva ostatního řádkového tl. do 45 cm</t>
  </si>
  <si>
    <t>1945983828</t>
  </si>
  <si>
    <t>"přelivná hrana:" 47*0,45</t>
  </si>
  <si>
    <t>19,72*0,75*0,45</t>
  </si>
  <si>
    <t>46</t>
  </si>
  <si>
    <t>598478189</t>
  </si>
  <si>
    <t>"výplňový beton - práh vývařiště:" 0,67*13,82</t>
  </si>
  <si>
    <t>53</t>
  </si>
  <si>
    <t>329311115RR1</t>
  </si>
  <si>
    <t>Konstrukce ostatní z bet.prostého C 35/45 XM2</t>
  </si>
  <si>
    <t>-31099597</t>
  </si>
  <si>
    <t>"betonová deska odolná obrusu:" 110*0,1</t>
  </si>
  <si>
    <t>47</t>
  </si>
  <si>
    <t>-2005663746</t>
  </si>
  <si>
    <t>"základová deska:" 191*0,4</t>
  </si>
  <si>
    <t>"jádro:" 1,9*14,82+2,5*1,35+2,95*3+3,3*1,6</t>
  </si>
  <si>
    <t>"boční stěny vývařiště:" 0,495*(8,85+9,75)</t>
  </si>
  <si>
    <t>"těsnící stěna za rubem PB stěny:" 1,71*0,5*15,95</t>
  </si>
  <si>
    <t>48</t>
  </si>
  <si>
    <t>1236941599</t>
  </si>
  <si>
    <t>"základová deska:" (61,4-3,8)*0,4</t>
  </si>
  <si>
    <t>"jádro:" 37,7*2+1,9+2,95+1,9*0,76</t>
  </si>
  <si>
    <t>"změna tloušťka desky:" 15,33*0,1</t>
  </si>
  <si>
    <t>"bednění rubu prahu vývařiště:" 14,55*0,8</t>
  </si>
  <si>
    <t>"bednění rubu přelivné hrany:" 3,55*0,75</t>
  </si>
  <si>
    <t>"bednění bočních stěn vývařiště:" 2*(8,85+9,75)+0,495*2</t>
  </si>
  <si>
    <t>"bednění dilatačních celků:" (16,1+11,71)*0,4+1,9+0,495*2+1,1</t>
  </si>
  <si>
    <t>"pomocné bednění:" 17,5</t>
  </si>
  <si>
    <t>49</t>
  </si>
  <si>
    <t>1412017845</t>
  </si>
  <si>
    <t>50</t>
  </si>
  <si>
    <t>1635710715</t>
  </si>
  <si>
    <t>(929,75-264,25-65,73)*1,1/1000</t>
  </si>
  <si>
    <t>70,34*1,1/1000</t>
  </si>
  <si>
    <t>51</t>
  </si>
  <si>
    <t>329366112R00</t>
  </si>
  <si>
    <t>Výztuž ost. ŽB konstr. ocel B500B (10 505), D do 32 mm</t>
  </si>
  <si>
    <t>-1230451481</t>
  </si>
  <si>
    <t>(265,25+53,07)*1,1/1000</t>
  </si>
  <si>
    <t>52</t>
  </si>
  <si>
    <t>329368211R00</t>
  </si>
  <si>
    <t>Výztuž ostatních ŽB konstrukcí svařovanou sítí</t>
  </si>
  <si>
    <t>81442632</t>
  </si>
  <si>
    <t>"K1:" (481,50+107,5+34,4)*5,37*1,2/1000</t>
  </si>
  <si>
    <t>"K2:" 70*3,04*1,2/1000</t>
  </si>
  <si>
    <t>"těsnící stěna 150/6*150/6:" 12,8*1,55*3,04*1,2*2/1000</t>
  </si>
  <si>
    <t>"K3:" 48,72*3,04*1,2/1000</t>
  </si>
  <si>
    <t>54</t>
  </si>
  <si>
    <t>32-R-1</t>
  </si>
  <si>
    <t>Příplatek za konečnou úpravu povrchu bet. desky tl. 10 cm</t>
  </si>
  <si>
    <t>1027037902</t>
  </si>
  <si>
    <t xml:space="preserve">Položka obsahuje
- zahlazení povrchu desky dřevěným hladítkem  s poprášením cementem pro konečnou úpravu povrchu desky</t>
  </si>
  <si>
    <t>55</t>
  </si>
  <si>
    <t>32-R-2</t>
  </si>
  <si>
    <t>Dodávka + montáž smykového trnu 25/360</t>
  </si>
  <si>
    <t>980944781</t>
  </si>
  <si>
    <t>56</t>
  </si>
  <si>
    <t>-892332008</t>
  </si>
  <si>
    <t>172*32/410</t>
  </si>
  <si>
    <t>57</t>
  </si>
  <si>
    <t>58381076R</t>
  </si>
  <si>
    <t>Haklík lámaný neupravený</t>
  </si>
  <si>
    <t>775926013</t>
  </si>
  <si>
    <t>27,8055*2,85</t>
  </si>
  <si>
    <t>58</t>
  </si>
  <si>
    <t>451311821R00</t>
  </si>
  <si>
    <t>Podklad pod dlažbu z betonu C 25/30 XA1,do 15 cm</t>
  </si>
  <si>
    <t>-1303977201</t>
  </si>
  <si>
    <t>"podkladní beton pro injetáž - rubový líc:" 24,5*2</t>
  </si>
  <si>
    <t>"podkladní beton pro injetáž - návodní líc:" 9,5*2</t>
  </si>
  <si>
    <t>59</t>
  </si>
  <si>
    <t>1186403391</t>
  </si>
  <si>
    <t>"práh vývařiště:" 13,82*(0,6+1,79)</t>
  </si>
  <si>
    <t>60</t>
  </si>
  <si>
    <t>452111111R00</t>
  </si>
  <si>
    <t>Osazení betonových pražců plochy do 250 cm2</t>
  </si>
  <si>
    <t>-653005406</t>
  </si>
  <si>
    <t>61</t>
  </si>
  <si>
    <t>452311161R00</t>
  </si>
  <si>
    <t>Desky podkladní pod potrubí z betonu C 25/30</t>
  </si>
  <si>
    <t>-1210898826</t>
  </si>
  <si>
    <t>10*1,2*0,1</t>
  </si>
  <si>
    <t>457311116R00</t>
  </si>
  <si>
    <t>Vyrovnávací beton výplňový nebo spádový C 16/20</t>
  </si>
  <si>
    <t>-1787611262</t>
  </si>
  <si>
    <t>"výplň kaveren:" 59,70</t>
  </si>
  <si>
    <t>67</t>
  </si>
  <si>
    <t>462511370RR1</t>
  </si>
  <si>
    <t>Zához z kamene bez proštěrk. z terénu do 1000 kg</t>
  </si>
  <si>
    <t>-1020797122</t>
  </si>
  <si>
    <t>"stabilizace stávající paty opěrné stěny:" 1,75*27</t>
  </si>
  <si>
    <t>68</t>
  </si>
  <si>
    <t>Zához z kamene s proštěrk. z terénu do 1000 kg</t>
  </si>
  <si>
    <t>684559727</t>
  </si>
  <si>
    <t>"patka - opevnění LB:" 1,28*15,5</t>
  </si>
  <si>
    <t>"PB - navázání stěna - terén - patka:" 1,28*5</t>
  </si>
  <si>
    <t>69</t>
  </si>
  <si>
    <t>Příplatek-urovnání ploch záhozu, kameny do 1000 kg</t>
  </si>
  <si>
    <t>-250509552</t>
  </si>
  <si>
    <t>2,7*27+2,5*15,5</t>
  </si>
  <si>
    <t>70</t>
  </si>
  <si>
    <t>59217410R</t>
  </si>
  <si>
    <t>Obrubník chodníkový GRANITOID ABO 100/10/25 II nat</t>
  </si>
  <si>
    <t>-333811325</t>
  </si>
  <si>
    <t>63</t>
  </si>
  <si>
    <t>-774554635</t>
  </si>
  <si>
    <t>"rovnanina nad přelivnou hranou:" 3,55*11,75</t>
  </si>
  <si>
    <t>"rovnanina pod prahem vývařiště - dno:" 63*0,5</t>
  </si>
  <si>
    <t>"rovnanina pod prahem vývařiště - svahy:" (17+8)*1,2*0,5</t>
  </si>
  <si>
    <t>"rovnanina PB nad vývařištěm:" 35*1,1*0,5</t>
  </si>
  <si>
    <t>"rovnanina LB nad vývařištěm:" 29,2*1,2*0,5</t>
  </si>
  <si>
    <t>"LB nad přelivem:" (29*1,2+10,75)*0,5+0,5*5</t>
  </si>
  <si>
    <t>"PB - navázání stěna - terén:" 5*2,52*1,2*0,5</t>
  </si>
  <si>
    <t>64</t>
  </si>
  <si>
    <t>1850006072</t>
  </si>
  <si>
    <t>"rovnanina nad přelivnou hranou:" 3*11,75</t>
  </si>
  <si>
    <t>"rovnanina pod prahem vývařiště - dno:" 63</t>
  </si>
  <si>
    <t>"rovnanina pod prahem vývařiště - svahy:" (17+8)*1,2</t>
  </si>
  <si>
    <t>"rovnanina PB nad vývařištěm:" 35*1,1</t>
  </si>
  <si>
    <t>"rovnanina LB nad vývařištěm:" 29,2*1,2</t>
  </si>
  <si>
    <t>"LB nad přelivem:" 29*1,2+10,75</t>
  </si>
  <si>
    <t>"PB - navázání stěna - terén:" 5*2,52*1,2</t>
  </si>
  <si>
    <t>65</t>
  </si>
  <si>
    <t>464451114R00</t>
  </si>
  <si>
    <t>Prolití vrstvy z lomového kamene cem. maltou MC 25</t>
  </si>
  <si>
    <t>1911399430</t>
  </si>
  <si>
    <t>47,25*0,15</t>
  </si>
  <si>
    <t>66</t>
  </si>
  <si>
    <t>465511421R00</t>
  </si>
  <si>
    <t>Dlažba z lom.kam. suchá nad 20 m2 vysp.MCS, 20 cm</t>
  </si>
  <si>
    <t>2031396847</t>
  </si>
  <si>
    <t>71</t>
  </si>
  <si>
    <t>1232502834</t>
  </si>
  <si>
    <t>72</t>
  </si>
  <si>
    <t>-1694690314</t>
  </si>
  <si>
    <t>Trubní vedení</t>
  </si>
  <si>
    <t>73</t>
  </si>
  <si>
    <t>822442111R00</t>
  </si>
  <si>
    <t>Montáž trub ŽB těs. pryžovými kroužky DN 600</t>
  </si>
  <si>
    <t>1178661449</t>
  </si>
  <si>
    <t>- včetně zakrácení potrubí na požadovanou délku</t>
  </si>
  <si>
    <t>78</t>
  </si>
  <si>
    <t>831320017RA0</t>
  </si>
  <si>
    <t>Kanalizace z trub železobetonových DN 600</t>
  </si>
  <si>
    <t>-988013671</t>
  </si>
  <si>
    <t>Oprava stávající dešťové kanalizace</t>
  </si>
  <si>
    <t>79</t>
  </si>
  <si>
    <t>28611158.AR</t>
  </si>
  <si>
    <t>Trubka kanalizační KGEM SN 4 PVC 200x4,9x3000 mm</t>
  </si>
  <si>
    <t>-1114443147</t>
  </si>
  <si>
    <t>80</t>
  </si>
  <si>
    <t>28611223.AR</t>
  </si>
  <si>
    <t>Trubka PVC drenážní flexibilní d 100 mm</t>
  </si>
  <si>
    <t>317848424</t>
  </si>
  <si>
    <t>62*1,01</t>
  </si>
  <si>
    <t>81</t>
  </si>
  <si>
    <t>59222536R</t>
  </si>
  <si>
    <t>Trouba železobetonová hrdlová TZH-Q 60/250</t>
  </si>
  <si>
    <t>826114948</t>
  </si>
  <si>
    <t>74</t>
  </si>
  <si>
    <t>871318111R00</t>
  </si>
  <si>
    <t>Kladení drenážního potrubí z plastických hmot</t>
  </si>
  <si>
    <t>-939980444</t>
  </si>
  <si>
    <t>75</t>
  </si>
  <si>
    <t>899623161R00</t>
  </si>
  <si>
    <t>Obetonování potrubí nebo zdiva stok betonem C20/25</t>
  </si>
  <si>
    <t>-1796710249</t>
  </si>
  <si>
    <t>0,5*10</t>
  </si>
  <si>
    <t>76</t>
  </si>
  <si>
    <t>899643111R00</t>
  </si>
  <si>
    <t>Bednění pro obetonování potrubí v otevřeném výkopu</t>
  </si>
  <si>
    <t>-1073972283</t>
  </si>
  <si>
    <t>1,2*10*2</t>
  </si>
  <si>
    <t>77</t>
  </si>
  <si>
    <t>8-R-1</t>
  </si>
  <si>
    <t>Osazení chráničky PVC DN 200mm dl. 300mm do betonu</t>
  </si>
  <si>
    <t>-1484933696</t>
  </si>
  <si>
    <t>Polžka obsahuje:
- zakrácení trouby na délku 300mm
- osazení chráničky do betonové desky před betonáží + zajištění proti pohybu při betonáži</t>
  </si>
  <si>
    <t>23+11+6</t>
  </si>
  <si>
    <t>82</t>
  </si>
  <si>
    <t>931981011R00</t>
  </si>
  <si>
    <t>Těsnění prac.spár bentonit.páskou 20x25 mm,mřížka</t>
  </si>
  <si>
    <t>248951056</t>
  </si>
  <si>
    <t>"těsnění prostupu:" (3,5*2+1,27)*1,05</t>
  </si>
  <si>
    <t>83</t>
  </si>
  <si>
    <t>931991111R00</t>
  </si>
  <si>
    <t>Těsnění dilatační spáry gumovým pásem, ve dně</t>
  </si>
  <si>
    <t>-731853794</t>
  </si>
  <si>
    <t>(10,6+15,2)*1,1</t>
  </si>
  <si>
    <t>84</t>
  </si>
  <si>
    <t>931991112R00</t>
  </si>
  <si>
    <t>Těsnění dilatační spáry gumovým pásem, ve stěně</t>
  </si>
  <si>
    <t>1765066012</t>
  </si>
  <si>
    <t>Včetně pomocného pracovního lešení o výšce podlahy do 1900 mm a pro zatížení do 1,5 kPa.</t>
  </si>
  <si>
    <t>(1,85+0,6+0,9*2)*1,1</t>
  </si>
  <si>
    <t>85</t>
  </si>
  <si>
    <t>-494260358</t>
  </si>
  <si>
    <t>86</t>
  </si>
  <si>
    <t>28314093R</t>
  </si>
  <si>
    <t>Pás těsnicí PVC-P do pracovních spár A 24 š.240 mm</t>
  </si>
  <si>
    <t>-1608566925</t>
  </si>
  <si>
    <t>(28,38+4,675)*1,05</t>
  </si>
  <si>
    <t>87</t>
  </si>
  <si>
    <t>-1695892841</t>
  </si>
  <si>
    <t>"vybourání prostupu - zavázání stabilizační a těsnící stěny:" 4,35*0,5*1,25</t>
  </si>
  <si>
    <t>88</t>
  </si>
  <si>
    <t>965048515R00</t>
  </si>
  <si>
    <t>Broušení betonových povrchů do tl. 5 mm</t>
  </si>
  <si>
    <t>1054543554</t>
  </si>
  <si>
    <t>8,6835*0,08</t>
  </si>
  <si>
    <t>89</t>
  </si>
  <si>
    <t>965048541R00</t>
  </si>
  <si>
    <t>Frézování betonových povrchů do tl. 30 mm</t>
  </si>
  <si>
    <t>-156752891</t>
  </si>
  <si>
    <t>92</t>
  </si>
  <si>
    <t>96-R-1</t>
  </si>
  <si>
    <t>Betonová výplň mezikruží</t>
  </si>
  <si>
    <t>-1616880690</t>
  </si>
  <si>
    <t>0,3*(23+11+6)+1*5</t>
  </si>
  <si>
    <t>90</t>
  </si>
  <si>
    <t>-543379562</t>
  </si>
  <si>
    <t>"římsa:" 0,3*172</t>
  </si>
  <si>
    <t>91</t>
  </si>
  <si>
    <t>970041200R00</t>
  </si>
  <si>
    <t>Vrtání jádrové do prostého betonu do D 200 mm</t>
  </si>
  <si>
    <t>1308308738</t>
  </si>
  <si>
    <t>1*5</t>
  </si>
  <si>
    <t>802028438</t>
  </si>
  <si>
    <t>94</t>
  </si>
  <si>
    <t>1391927862</t>
  </si>
  <si>
    <t>97</t>
  </si>
  <si>
    <t>979082212R00</t>
  </si>
  <si>
    <t>Vodorovná doprava suti po suchu do 50 m</t>
  </si>
  <si>
    <t>-765036619</t>
  </si>
  <si>
    <t>95</t>
  </si>
  <si>
    <t>996394146</t>
  </si>
  <si>
    <t>-253006235</t>
  </si>
  <si>
    <t>98</t>
  </si>
  <si>
    <t>-1065545179</t>
  </si>
  <si>
    <t>1492692467</t>
  </si>
  <si>
    <t>003 - Oprava koryta v ř. km 13,070 - 13,200</t>
  </si>
  <si>
    <t>94 - Lešení a stavební výtahy</t>
  </si>
  <si>
    <t>1035132126</t>
  </si>
  <si>
    <t>odstranění stávajícího opevnění svahu včetěně dočasného uložení za břehovou čárou</t>
  </si>
  <si>
    <t>"rozebrání stávajícího provizorního opevnění:" 42,63</t>
  </si>
  <si>
    <t>129303201R00</t>
  </si>
  <si>
    <t>Čištění vodotečí, hl. do 5,0 m, š.nad 5 m, v hor.4</t>
  </si>
  <si>
    <t>2107684549</t>
  </si>
  <si>
    <t>"dle kubaturových listů:" 18,59</t>
  </si>
  <si>
    <t>1413433954</t>
  </si>
  <si>
    <t>"dle kubaturových listů:" 253,92</t>
  </si>
  <si>
    <t>131301191R00</t>
  </si>
  <si>
    <t>Příplatek za hloubení jam v tekoucí vodě v hor.4</t>
  </si>
  <si>
    <t>945709839</t>
  </si>
  <si>
    <t>253,92*0,66</t>
  </si>
  <si>
    <t>1609280895</t>
  </si>
  <si>
    <t>18,59+253,92</t>
  </si>
  <si>
    <t>1671144961</t>
  </si>
  <si>
    <t>157113631</t>
  </si>
  <si>
    <t>272,51*13</t>
  </si>
  <si>
    <t>-596681732</t>
  </si>
  <si>
    <t>- přehození výkopku v rámci koryta a staveniště z místa těžení k místu naložení (odvodnění) včetně naložení na dopravní prostředek</t>
  </si>
  <si>
    <t>-1373235035</t>
  </si>
  <si>
    <t>- naložení odvodněného výkopku z mezideponie</t>
  </si>
  <si>
    <t>1299090584</t>
  </si>
  <si>
    <t>869323964</t>
  </si>
  <si>
    <t>"dle kubaturových listů:" 153,25</t>
  </si>
  <si>
    <t>1191439665</t>
  </si>
  <si>
    <t>272,51*1,85</t>
  </si>
  <si>
    <t>-148813539</t>
  </si>
  <si>
    <t>-416802947</t>
  </si>
  <si>
    <t>135712593</t>
  </si>
  <si>
    <t>-709160770</t>
  </si>
  <si>
    <t>(100,5+33,4)*1,95+2,4+1,95*1,2</t>
  </si>
  <si>
    <t>-645508052</t>
  </si>
  <si>
    <t>- po očištění musí být plochy prosté zbytků betonu, prachu a vegetace</t>
  </si>
  <si>
    <t>"očištění plochy koruny stěny po odstranění římsy:" (100,5+33,4)*0,5</t>
  </si>
  <si>
    <t>1284693894</t>
  </si>
  <si>
    <t>-881385887</t>
  </si>
  <si>
    <t>327321114RT5</t>
  </si>
  <si>
    <t>Opěrné zdi z bet. železového vodostaveb. C 25/30, XF3 XC4</t>
  </si>
  <si>
    <t>-1434309679</t>
  </si>
  <si>
    <t>Viditelné rohy budou zešikmeny, šířka hrany bude 20mm.</t>
  </si>
  <si>
    <t>"římsa:" 0,11*(100,5+33,40)</t>
  </si>
  <si>
    <t>327351010R00</t>
  </si>
  <si>
    <t>Obednění opěrných zdí ploch rovinných</t>
  </si>
  <si>
    <t>-22318841</t>
  </si>
  <si>
    <t>"boky:" (38+65)*0,2</t>
  </si>
  <si>
    <t>"okapnička:" (17,7+30,8)*0,1</t>
  </si>
  <si>
    <t>327351030R00</t>
  </si>
  <si>
    <t>Obednění opěrných zdí ploch jinak zakřivených</t>
  </si>
  <si>
    <t>-1160933007</t>
  </si>
  <si>
    <t>"boky:" (199,1-38)*0,2</t>
  </si>
  <si>
    <t>"okapnička:" 98,3*0,1</t>
  </si>
  <si>
    <t>327352010R00</t>
  </si>
  <si>
    <t>Odbednění opěrných zdí ploch rovinných</t>
  </si>
  <si>
    <t>2025456143</t>
  </si>
  <si>
    <t>327352030R00</t>
  </si>
  <si>
    <t>Odbednění opěrných zdí ploch jinak zakřivených</t>
  </si>
  <si>
    <t>-1490900081</t>
  </si>
  <si>
    <t>327366111R00</t>
  </si>
  <si>
    <t>Výztuž opěrných zdí, ocel B500B (10 505), D do 12 mm</t>
  </si>
  <si>
    <t>-1959410419</t>
  </si>
  <si>
    <t>167,85/1000</t>
  </si>
  <si>
    <t>327368211R00</t>
  </si>
  <si>
    <t>Výztuž opěrných zdí svařovanou sítí z ocel. drátů</t>
  </si>
  <si>
    <t>-1686060444</t>
  </si>
  <si>
    <t>953,2/1000</t>
  </si>
  <si>
    <t>538670244</t>
  </si>
  <si>
    <t>544*32/410</t>
  </si>
  <si>
    <t>462511370R00</t>
  </si>
  <si>
    <t>Zához z kamene bez proštěrk. z terénu do 500 kg</t>
  </si>
  <si>
    <t>-265761266</t>
  </si>
  <si>
    <t>0,8*2*74*1,2</t>
  </si>
  <si>
    <t>Zához z kamene bez proštěrk. z terénu do 500 kg - pouze zřízení</t>
  </si>
  <si>
    <t>1006446924</t>
  </si>
  <si>
    <t>- navázání opravy na stávající terén
- zásyp kaveren ve dně</t>
  </si>
  <si>
    <t>-1849777270</t>
  </si>
  <si>
    <t>2*74</t>
  </si>
  <si>
    <t>106113023</t>
  </si>
  <si>
    <t>"PB břeh:" 1,65*74*1,1</t>
  </si>
  <si>
    <t>"ř. km 13,070:" 8,25</t>
  </si>
  <si>
    <t>1236718039</t>
  </si>
  <si>
    <t>"PB břeh:" 2,9*74</t>
  </si>
  <si>
    <t>"ř.km 13,070:" 16,2*1,2</t>
  </si>
  <si>
    <t>-155824989</t>
  </si>
  <si>
    <t>1486145189</t>
  </si>
  <si>
    <t>-1894284679</t>
  </si>
  <si>
    <t>Lešení a stavební výtahy</t>
  </si>
  <si>
    <t>941955002R00</t>
  </si>
  <si>
    <t>Lešení lehké pomocné, výška podlahy do 1,9 m</t>
  </si>
  <si>
    <t>-703233750</t>
  </si>
  <si>
    <t>(105+33,40)*1</t>
  </si>
  <si>
    <t>960321271R00</t>
  </si>
  <si>
    <t>Bourání konstrukcí ze železobetonu</t>
  </si>
  <si>
    <t>-668406771</t>
  </si>
  <si>
    <t>- Včetně bourání geotextilií, výplně otvorů tvárnic, drenáží, trubek a dilatačních prvků apod. zabudovaných v bouraných konstrukcích.
 - Včetně zřízení pomocné podpěrné konstrukce</t>
  </si>
  <si>
    <t>133044625</t>
  </si>
  <si>
    <t>"římsa:" 0,3*544</t>
  </si>
  <si>
    <t>544120243</t>
  </si>
  <si>
    <t>1339783002</t>
  </si>
  <si>
    <t>-2034360213</t>
  </si>
  <si>
    <t>-1397067177</t>
  </si>
  <si>
    <t>-358324250</t>
  </si>
  <si>
    <t>-4605774</t>
  </si>
  <si>
    <t>92297205</t>
  </si>
  <si>
    <t>1761649559</t>
  </si>
  <si>
    <t>004.1 - Oprava koryta v ř. km 13,564 - 13,650 - ÚSEK I.</t>
  </si>
  <si>
    <t>-715598301</t>
  </si>
  <si>
    <t>"rozebrání stávajícího provizorního opevnění:" 42,56</t>
  </si>
  <si>
    <t>-1459350171</t>
  </si>
  <si>
    <t>- včetně odtěžení zybtků opevnění</t>
  </si>
  <si>
    <t>"dle kubaturových listů:" 167,88</t>
  </si>
  <si>
    <t>2015528370</t>
  </si>
  <si>
    <t>167,88*0,4</t>
  </si>
  <si>
    <t>-1284362660</t>
  </si>
  <si>
    <t>1935227026</t>
  </si>
  <si>
    <t>167,88-6,75</t>
  </si>
  <si>
    <t>1140724256</t>
  </si>
  <si>
    <t>161,13*13</t>
  </si>
  <si>
    <t>887952017</t>
  </si>
  <si>
    <t>913006214</t>
  </si>
  <si>
    <t>2096159889</t>
  </si>
  <si>
    <t>-463089111</t>
  </si>
  <si>
    <t>180401212R00</t>
  </si>
  <si>
    <t>Založení trávníku lučního výsevem ve svahu do 1:2</t>
  </si>
  <si>
    <t>-612733940</t>
  </si>
  <si>
    <t>-1664484627</t>
  </si>
  <si>
    <t>-1122644649</t>
  </si>
  <si>
    <t>"dle kubaturových listů:" 43,71</t>
  </si>
  <si>
    <t>-585885091</t>
  </si>
  <si>
    <t>161,13*1,85</t>
  </si>
  <si>
    <t>-2107652585</t>
  </si>
  <si>
    <t>-1357459037</t>
  </si>
  <si>
    <t>-44525843</t>
  </si>
  <si>
    <t>"svah:" 1,6*64,4*1,1</t>
  </si>
  <si>
    <t>2110875386</t>
  </si>
  <si>
    <t>"patka:" 1*0,8*64,4*1,2</t>
  </si>
  <si>
    <t>-105367145</t>
  </si>
  <si>
    <t>"svah:" 2,7*64,4</t>
  </si>
  <si>
    <t>-1916765296</t>
  </si>
  <si>
    <t>"patka:" 1*64,4</t>
  </si>
  <si>
    <t>-1920748731</t>
  </si>
  <si>
    <t>-1855547378</t>
  </si>
  <si>
    <t>004.2 - Oprava koryta v ř.km 13,564 - 13,650 - ÚSEK II.</t>
  </si>
  <si>
    <t>-317199805</t>
  </si>
  <si>
    <t>"rozebrání stávajícího provizorního opevnění:" 27,644</t>
  </si>
  <si>
    <t>316401534</t>
  </si>
  <si>
    <t>"dle kubaturových listů:" 63,18</t>
  </si>
  <si>
    <t>-1971297952</t>
  </si>
  <si>
    <t>63,18*0,66</t>
  </si>
  <si>
    <t>-2750457</t>
  </si>
  <si>
    <t>559220383</t>
  </si>
  <si>
    <t>-1562595901</t>
  </si>
  <si>
    <t>58,33*13</t>
  </si>
  <si>
    <t>-1946029002</t>
  </si>
  <si>
    <t>1227946813</t>
  </si>
  <si>
    <t>63,18-4,85</t>
  </si>
  <si>
    <t>1719665703</t>
  </si>
  <si>
    <t>"dle kubaturových listů:" 4,85</t>
  </si>
  <si>
    <t>1102285432</t>
  </si>
  <si>
    <t>702033320</t>
  </si>
  <si>
    <t>-357087954</t>
  </si>
  <si>
    <t>2118038142</t>
  </si>
  <si>
    <t>"dle kubaturových listů:" 31,66</t>
  </si>
  <si>
    <t>-631475340</t>
  </si>
  <si>
    <t>58,33*1,85</t>
  </si>
  <si>
    <t>207944437</t>
  </si>
  <si>
    <t>(7,07+31,66)*0,03</t>
  </si>
  <si>
    <t>2103968794</t>
  </si>
  <si>
    <t>Zához z kamene s proštěrk. z terénu 500-1000 kg</t>
  </si>
  <si>
    <t>520631236</t>
  </si>
  <si>
    <t>"dle kubaturových listů - pata:" 83,77*0,4*1,1</t>
  </si>
  <si>
    <t>462512370R00.1</t>
  </si>
  <si>
    <t>-230121077</t>
  </si>
  <si>
    <t>"svah:" 83,77*0,6*1,1</t>
  </si>
  <si>
    <t>Příplatek-urovnání ploch záhozu, kameny do 500-1000 kg</t>
  </si>
  <si>
    <t>-798760565</t>
  </si>
  <si>
    <t>1*28,6</t>
  </si>
  <si>
    <t>462519003R00.1</t>
  </si>
  <si>
    <t>-346368648</t>
  </si>
  <si>
    <t>"svah:" 2,7*28,6</t>
  </si>
  <si>
    <t>-1840886235</t>
  </si>
  <si>
    <t>796557295</t>
  </si>
  <si>
    <t>000 - Ostatní a vedlější náklady</t>
  </si>
  <si>
    <t>992417970</t>
  </si>
  <si>
    <t>1765346438</t>
  </si>
  <si>
    <t>-1936385638</t>
  </si>
  <si>
    <t>1197291547</t>
  </si>
  <si>
    <t>553537021</t>
  </si>
  <si>
    <t>-1818947281</t>
  </si>
  <si>
    <t>-277939785</t>
  </si>
  <si>
    <t>86097480</t>
  </si>
  <si>
    <t>-369143990</t>
  </si>
  <si>
    <t>-209763241</t>
  </si>
  <si>
    <t>1852795200</t>
  </si>
  <si>
    <t>- náklady na ztížené provádění stavebních prací v neobvyklém a práci ztěžujícím prostředí
- náklady spojené s prováděním stavby v intravilánu města (zamezení prašnosti, odstranění zeminy při nakládání z komunikací a pod.)
- náklady spojené s manipulací se zeminou a stavebním materiálem v korytě z místa složení k místu uložení a montáže</t>
  </si>
  <si>
    <t>-504058048</t>
  </si>
  <si>
    <t>1976158053</t>
  </si>
  <si>
    <t>695837732</t>
  </si>
  <si>
    <t>-391258089</t>
  </si>
  <si>
    <t>1661707417</t>
  </si>
  <si>
    <t>-670671813</t>
  </si>
  <si>
    <t>1100530248</t>
  </si>
  <si>
    <t>-335033707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</si>
</sst>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6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6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6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6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styles" Target="styles.xml" /><Relationship Id="rId28" Type="http://schemas.openxmlformats.org/officeDocument/2006/relationships/theme" Target="theme/theme1.xml" /><Relationship Id="rId29" Type="http://schemas.openxmlformats.org/officeDocument/2006/relationships/calcChain" Target="calcChain.xml" /><Relationship Id="rId3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22013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Březná, Bílá Voda, Štíty – dosypání hráze, oprava stupňů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3. 2. 2025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ROUND(AG95+AG115,2)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ROUND(AS95+AS115,2)</f>
        <v>0</v>
      </c>
      <c r="AT94" s="112">
        <f>ROUND(SUM(AV94:AW94),2)</f>
        <v>0</v>
      </c>
      <c r="AU94" s="113">
        <f>ROUND(AU95+AU115,5)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ROUND(AZ95+AZ115,2)</f>
        <v>0</v>
      </c>
      <c r="BA94" s="112">
        <f>ROUND(BA95+BA115,2)</f>
        <v>0</v>
      </c>
      <c r="BB94" s="112">
        <f>ROUND(BB95+BB115,2)</f>
        <v>0</v>
      </c>
      <c r="BC94" s="112">
        <f>ROUND(BC95+BC115,2)</f>
        <v>0</v>
      </c>
      <c r="BD94" s="114">
        <f>ROUND(BD95+BD115,2)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7"/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ROUND(SUM(AG96:AG114),2)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79</v>
      </c>
      <c r="AR95" s="124"/>
      <c r="AS95" s="125">
        <f>ROUND(SUM(AS96:AS114),2)</f>
        <v>0</v>
      </c>
      <c r="AT95" s="126">
        <f>ROUND(SUM(AV95:AW95),2)</f>
        <v>0</v>
      </c>
      <c r="AU95" s="127">
        <f>ROUND(SUM(AU96:AU114),5)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ROUND(SUM(AZ96:AZ114),2)</f>
        <v>0</v>
      </c>
      <c r="BA95" s="126">
        <f>ROUND(SUM(BA96:BA114),2)</f>
        <v>0</v>
      </c>
      <c r="BB95" s="126">
        <f>ROUND(SUM(BB96:BB114),2)</f>
        <v>0</v>
      </c>
      <c r="BC95" s="126">
        <f>ROUND(SUM(BC96:BC114),2)</f>
        <v>0</v>
      </c>
      <c r="BD95" s="128">
        <f>ROUND(SUM(BD96:BD114),2)</f>
        <v>0</v>
      </c>
      <c r="BE95" s="7"/>
      <c r="BS95" s="129" t="s">
        <v>72</v>
      </c>
      <c r="BT95" s="129" t="s">
        <v>80</v>
      </c>
      <c r="BU95" s="129" t="s">
        <v>74</v>
      </c>
      <c r="BV95" s="129" t="s">
        <v>75</v>
      </c>
      <c r="BW95" s="129" t="s">
        <v>81</v>
      </c>
      <c r="BX95" s="129" t="s">
        <v>5</v>
      </c>
      <c r="CL95" s="129" t="s">
        <v>1</v>
      </c>
      <c r="CM95" s="129" t="s">
        <v>82</v>
      </c>
    </row>
    <row r="96" s="4" customFormat="1" ht="16.5" customHeight="1">
      <c r="A96" s="130" t="s">
        <v>83</v>
      </c>
      <c r="B96" s="68"/>
      <c r="C96" s="131"/>
      <c r="D96" s="131"/>
      <c r="E96" s="132" t="s">
        <v>84</v>
      </c>
      <c r="F96" s="132"/>
      <c r="G96" s="132"/>
      <c r="H96" s="132"/>
      <c r="I96" s="132"/>
      <c r="J96" s="131"/>
      <c r="K96" s="132" t="s">
        <v>85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'001a - Odstranění stromov...'!J32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86</v>
      </c>
      <c r="AR96" s="70"/>
      <c r="AS96" s="135">
        <v>0</v>
      </c>
      <c r="AT96" s="136">
        <f>ROUND(SUM(AV96:AW96),2)</f>
        <v>0</v>
      </c>
      <c r="AU96" s="137">
        <f>'001a - Odstranění stromov...'!P121</f>
        <v>0</v>
      </c>
      <c r="AV96" s="136">
        <f>'001a - Odstranění stromov...'!J35</f>
        <v>0</v>
      </c>
      <c r="AW96" s="136">
        <f>'001a - Odstranění stromov...'!J36</f>
        <v>0</v>
      </c>
      <c r="AX96" s="136">
        <f>'001a - Odstranění stromov...'!J37</f>
        <v>0</v>
      </c>
      <c r="AY96" s="136">
        <f>'001a - Odstranění stromov...'!J38</f>
        <v>0</v>
      </c>
      <c r="AZ96" s="136">
        <f>'001a - Odstranění stromov...'!F35</f>
        <v>0</v>
      </c>
      <c r="BA96" s="136">
        <f>'001a - Odstranění stromov...'!F36</f>
        <v>0</v>
      </c>
      <c r="BB96" s="136">
        <f>'001a - Odstranění stromov...'!F37</f>
        <v>0</v>
      </c>
      <c r="BC96" s="136">
        <f>'001a - Odstranění stromov...'!F38</f>
        <v>0</v>
      </c>
      <c r="BD96" s="138">
        <f>'001a - Odstranění stromov...'!F39</f>
        <v>0</v>
      </c>
      <c r="BE96" s="4"/>
      <c r="BT96" s="139" t="s">
        <v>82</v>
      </c>
      <c r="BV96" s="139" t="s">
        <v>75</v>
      </c>
      <c r="BW96" s="139" t="s">
        <v>87</v>
      </c>
      <c r="BX96" s="139" t="s">
        <v>81</v>
      </c>
      <c r="CL96" s="139" t="s">
        <v>1</v>
      </c>
    </row>
    <row r="97" s="4" customFormat="1" ht="16.5" customHeight="1">
      <c r="A97" s="130" t="s">
        <v>83</v>
      </c>
      <c r="B97" s="68"/>
      <c r="C97" s="131"/>
      <c r="D97" s="131"/>
      <c r="E97" s="132" t="s">
        <v>88</v>
      </c>
      <c r="F97" s="132"/>
      <c r="G97" s="132"/>
      <c r="H97" s="132"/>
      <c r="I97" s="132"/>
      <c r="J97" s="131"/>
      <c r="K97" s="132" t="s">
        <v>89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'001b - Náhradní výsadba'!J32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86</v>
      </c>
      <c r="AR97" s="70"/>
      <c r="AS97" s="135">
        <v>0</v>
      </c>
      <c r="AT97" s="136">
        <f>ROUND(SUM(AV97:AW97),2)</f>
        <v>0</v>
      </c>
      <c r="AU97" s="137">
        <f>'001b - Náhradní výsadba'!P122</f>
        <v>0</v>
      </c>
      <c r="AV97" s="136">
        <f>'001b - Náhradní výsadba'!J35</f>
        <v>0</v>
      </c>
      <c r="AW97" s="136">
        <f>'001b - Náhradní výsadba'!J36</f>
        <v>0</v>
      </c>
      <c r="AX97" s="136">
        <f>'001b - Náhradní výsadba'!J37</f>
        <v>0</v>
      </c>
      <c r="AY97" s="136">
        <f>'001b - Náhradní výsadba'!J38</f>
        <v>0</v>
      </c>
      <c r="AZ97" s="136">
        <f>'001b - Náhradní výsadba'!F35</f>
        <v>0</v>
      </c>
      <c r="BA97" s="136">
        <f>'001b - Náhradní výsadba'!F36</f>
        <v>0</v>
      </c>
      <c r="BB97" s="136">
        <f>'001b - Náhradní výsadba'!F37</f>
        <v>0</v>
      </c>
      <c r="BC97" s="136">
        <f>'001b - Náhradní výsadba'!F38</f>
        <v>0</v>
      </c>
      <c r="BD97" s="138">
        <f>'001b - Náhradní výsadba'!F39</f>
        <v>0</v>
      </c>
      <c r="BE97" s="4"/>
      <c r="BT97" s="139" t="s">
        <v>82</v>
      </c>
      <c r="BV97" s="139" t="s">
        <v>75</v>
      </c>
      <c r="BW97" s="139" t="s">
        <v>90</v>
      </c>
      <c r="BX97" s="139" t="s">
        <v>81</v>
      </c>
      <c r="CL97" s="139" t="s">
        <v>1</v>
      </c>
    </row>
    <row r="98" s="4" customFormat="1" ht="35.25" customHeight="1">
      <c r="A98" s="130" t="s">
        <v>83</v>
      </c>
      <c r="B98" s="68"/>
      <c r="C98" s="131"/>
      <c r="D98" s="131"/>
      <c r="E98" s="132" t="s">
        <v>91</v>
      </c>
      <c r="F98" s="132"/>
      <c r="G98" s="132"/>
      <c r="H98" s="132"/>
      <c r="I98" s="132"/>
      <c r="J98" s="131"/>
      <c r="K98" s="132" t="s">
        <v>92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'002a.1 - Oprava opevnění 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86</v>
      </c>
      <c r="AR98" s="70"/>
      <c r="AS98" s="135">
        <v>0</v>
      </c>
      <c r="AT98" s="136">
        <f>ROUND(SUM(AV98:AW98),2)</f>
        <v>0</v>
      </c>
      <c r="AU98" s="137">
        <f>'002a.1 - Oprava opevnění ...'!P125</f>
        <v>0</v>
      </c>
      <c r="AV98" s="136">
        <f>'002a.1 - Oprava opevnění ...'!J35</f>
        <v>0</v>
      </c>
      <c r="AW98" s="136">
        <f>'002a.1 - Oprava opevnění ...'!J36</f>
        <v>0</v>
      </c>
      <c r="AX98" s="136">
        <f>'002a.1 - Oprava opevnění ...'!J37</f>
        <v>0</v>
      </c>
      <c r="AY98" s="136">
        <f>'002a.1 - Oprava opevnění ...'!J38</f>
        <v>0</v>
      </c>
      <c r="AZ98" s="136">
        <f>'002a.1 - Oprava opevnění ...'!F35</f>
        <v>0</v>
      </c>
      <c r="BA98" s="136">
        <f>'002a.1 - Oprava opevnění ...'!F36</f>
        <v>0</v>
      </c>
      <c r="BB98" s="136">
        <f>'002a.1 - Oprava opevnění ...'!F37</f>
        <v>0</v>
      </c>
      <c r="BC98" s="136">
        <f>'002a.1 - Oprava opevnění ...'!F38</f>
        <v>0</v>
      </c>
      <c r="BD98" s="138">
        <f>'002a.1 - Oprava opevnění ...'!F39</f>
        <v>0</v>
      </c>
      <c r="BE98" s="4"/>
      <c r="BT98" s="139" t="s">
        <v>82</v>
      </c>
      <c r="BV98" s="139" t="s">
        <v>75</v>
      </c>
      <c r="BW98" s="139" t="s">
        <v>93</v>
      </c>
      <c r="BX98" s="139" t="s">
        <v>81</v>
      </c>
      <c r="CL98" s="139" t="s">
        <v>1</v>
      </c>
    </row>
    <row r="99" s="4" customFormat="1" ht="23.25" customHeight="1">
      <c r="A99" s="130" t="s">
        <v>83</v>
      </c>
      <c r="B99" s="68"/>
      <c r="C99" s="131"/>
      <c r="D99" s="131"/>
      <c r="E99" s="132" t="s">
        <v>94</v>
      </c>
      <c r="F99" s="132"/>
      <c r="G99" s="132"/>
      <c r="H99" s="132"/>
      <c r="I99" s="132"/>
      <c r="J99" s="131"/>
      <c r="K99" s="132" t="s">
        <v>95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'002a.2 - Opevnění svahů s...'!J32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86</v>
      </c>
      <c r="AR99" s="70"/>
      <c r="AS99" s="135">
        <v>0</v>
      </c>
      <c r="AT99" s="136">
        <f>ROUND(SUM(AV99:AW99),2)</f>
        <v>0</v>
      </c>
      <c r="AU99" s="137">
        <f>'002a.2 - Opevnění svahů s...'!P126</f>
        <v>0</v>
      </c>
      <c r="AV99" s="136">
        <f>'002a.2 - Opevnění svahů s...'!J35</f>
        <v>0</v>
      </c>
      <c r="AW99" s="136">
        <f>'002a.2 - Opevnění svahů s...'!J36</f>
        <v>0</v>
      </c>
      <c r="AX99" s="136">
        <f>'002a.2 - Opevnění svahů s...'!J37</f>
        <v>0</v>
      </c>
      <c r="AY99" s="136">
        <f>'002a.2 - Opevnění svahů s...'!J38</f>
        <v>0</v>
      </c>
      <c r="AZ99" s="136">
        <f>'002a.2 - Opevnění svahů s...'!F35</f>
        <v>0</v>
      </c>
      <c r="BA99" s="136">
        <f>'002a.2 - Opevnění svahů s...'!F36</f>
        <v>0</v>
      </c>
      <c r="BB99" s="136">
        <f>'002a.2 - Opevnění svahů s...'!F37</f>
        <v>0</v>
      </c>
      <c r="BC99" s="136">
        <f>'002a.2 - Opevnění svahů s...'!F38</f>
        <v>0</v>
      </c>
      <c r="BD99" s="138">
        <f>'002a.2 - Opevnění svahů s...'!F39</f>
        <v>0</v>
      </c>
      <c r="BE99" s="4"/>
      <c r="BT99" s="139" t="s">
        <v>82</v>
      </c>
      <c r="BV99" s="139" t="s">
        <v>75</v>
      </c>
      <c r="BW99" s="139" t="s">
        <v>96</v>
      </c>
      <c r="BX99" s="139" t="s">
        <v>81</v>
      </c>
      <c r="CL99" s="139" t="s">
        <v>1</v>
      </c>
    </row>
    <row r="100" s="4" customFormat="1" ht="23.25" customHeight="1">
      <c r="A100" s="130" t="s">
        <v>83</v>
      </c>
      <c r="B100" s="68"/>
      <c r="C100" s="131"/>
      <c r="D100" s="131"/>
      <c r="E100" s="132" t="s">
        <v>97</v>
      </c>
      <c r="F100" s="132"/>
      <c r="G100" s="132"/>
      <c r="H100" s="132"/>
      <c r="I100" s="132"/>
      <c r="J100" s="131"/>
      <c r="K100" s="132" t="s">
        <v>98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'002b - Oprava opevnění sv...'!J32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86</v>
      </c>
      <c r="AR100" s="70"/>
      <c r="AS100" s="135">
        <v>0</v>
      </c>
      <c r="AT100" s="136">
        <f>ROUND(SUM(AV100:AW100),2)</f>
        <v>0</v>
      </c>
      <c r="AU100" s="137">
        <f>'002b - Oprava opevnění sv...'!P125</f>
        <v>0</v>
      </c>
      <c r="AV100" s="136">
        <f>'002b - Oprava opevnění sv...'!J35</f>
        <v>0</v>
      </c>
      <c r="AW100" s="136">
        <f>'002b - Oprava opevnění sv...'!J36</f>
        <v>0</v>
      </c>
      <c r="AX100" s="136">
        <f>'002b - Oprava opevnění sv...'!J37</f>
        <v>0</v>
      </c>
      <c r="AY100" s="136">
        <f>'002b - Oprava opevnění sv...'!J38</f>
        <v>0</v>
      </c>
      <c r="AZ100" s="136">
        <f>'002b - Oprava opevnění sv...'!F35</f>
        <v>0</v>
      </c>
      <c r="BA100" s="136">
        <f>'002b - Oprava opevnění sv...'!F36</f>
        <v>0</v>
      </c>
      <c r="BB100" s="136">
        <f>'002b - Oprava opevnění sv...'!F37</f>
        <v>0</v>
      </c>
      <c r="BC100" s="136">
        <f>'002b - Oprava opevnění sv...'!F38</f>
        <v>0</v>
      </c>
      <c r="BD100" s="138">
        <f>'002b - Oprava opevnění sv...'!F39</f>
        <v>0</v>
      </c>
      <c r="BE100" s="4"/>
      <c r="BT100" s="139" t="s">
        <v>82</v>
      </c>
      <c r="BV100" s="139" t="s">
        <v>75</v>
      </c>
      <c r="BW100" s="139" t="s">
        <v>99</v>
      </c>
      <c r="BX100" s="139" t="s">
        <v>81</v>
      </c>
      <c r="CL100" s="139" t="s">
        <v>1</v>
      </c>
    </row>
    <row r="101" s="4" customFormat="1" ht="16.5" customHeight="1">
      <c r="A101" s="130" t="s">
        <v>83</v>
      </c>
      <c r="B101" s="68"/>
      <c r="C101" s="131"/>
      <c r="D101" s="131"/>
      <c r="E101" s="132" t="s">
        <v>100</v>
      </c>
      <c r="F101" s="132"/>
      <c r="G101" s="132"/>
      <c r="H101" s="132"/>
      <c r="I101" s="132"/>
      <c r="J101" s="131"/>
      <c r="K101" s="132" t="s">
        <v>101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'003 - Oprava stávajících ...'!J32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86</v>
      </c>
      <c r="AR101" s="70"/>
      <c r="AS101" s="135">
        <v>0</v>
      </c>
      <c r="AT101" s="136">
        <f>ROUND(SUM(AV101:AW101),2)</f>
        <v>0</v>
      </c>
      <c r="AU101" s="137">
        <f>'003 - Oprava stávajících ...'!P126</f>
        <v>0</v>
      </c>
      <c r="AV101" s="136">
        <f>'003 - Oprava stávajících ...'!J35</f>
        <v>0</v>
      </c>
      <c r="AW101" s="136">
        <f>'003 - Oprava stávajících ...'!J36</f>
        <v>0</v>
      </c>
      <c r="AX101" s="136">
        <f>'003 - Oprava stávajících ...'!J37</f>
        <v>0</v>
      </c>
      <c r="AY101" s="136">
        <f>'003 - Oprava stávajících ...'!J38</f>
        <v>0</v>
      </c>
      <c r="AZ101" s="136">
        <f>'003 - Oprava stávajících ...'!F35</f>
        <v>0</v>
      </c>
      <c r="BA101" s="136">
        <f>'003 - Oprava stávajících ...'!F36</f>
        <v>0</v>
      </c>
      <c r="BB101" s="136">
        <f>'003 - Oprava stávajících ...'!F37</f>
        <v>0</v>
      </c>
      <c r="BC101" s="136">
        <f>'003 - Oprava stávajících ...'!F38</f>
        <v>0</v>
      </c>
      <c r="BD101" s="138">
        <f>'003 - Oprava stávajících ...'!F39</f>
        <v>0</v>
      </c>
      <c r="BE101" s="4"/>
      <c r="BT101" s="139" t="s">
        <v>82</v>
      </c>
      <c r="BV101" s="139" t="s">
        <v>75</v>
      </c>
      <c r="BW101" s="139" t="s">
        <v>102</v>
      </c>
      <c r="BX101" s="139" t="s">
        <v>81</v>
      </c>
      <c r="CL101" s="139" t="s">
        <v>1</v>
      </c>
    </row>
    <row r="102" s="4" customFormat="1" ht="16.5" customHeight="1">
      <c r="A102" s="130" t="s">
        <v>83</v>
      </c>
      <c r="B102" s="68"/>
      <c r="C102" s="131"/>
      <c r="D102" s="131"/>
      <c r="E102" s="132" t="s">
        <v>103</v>
      </c>
      <c r="F102" s="132"/>
      <c r="G102" s="132"/>
      <c r="H102" s="132"/>
      <c r="I102" s="132"/>
      <c r="J102" s="131"/>
      <c r="K102" s="132" t="s">
        <v>104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'004 - Oprava spádového st...'!J32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86</v>
      </c>
      <c r="AR102" s="70"/>
      <c r="AS102" s="135">
        <v>0</v>
      </c>
      <c r="AT102" s="136">
        <f>ROUND(SUM(AV102:AW102),2)</f>
        <v>0</v>
      </c>
      <c r="AU102" s="137">
        <f>'004 - Oprava spádového st...'!P129</f>
        <v>0</v>
      </c>
      <c r="AV102" s="136">
        <f>'004 - Oprava spádového st...'!J35</f>
        <v>0</v>
      </c>
      <c r="AW102" s="136">
        <f>'004 - Oprava spádového st...'!J36</f>
        <v>0</v>
      </c>
      <c r="AX102" s="136">
        <f>'004 - Oprava spádového st...'!J37</f>
        <v>0</v>
      </c>
      <c r="AY102" s="136">
        <f>'004 - Oprava spádového st...'!J38</f>
        <v>0</v>
      </c>
      <c r="AZ102" s="136">
        <f>'004 - Oprava spádového st...'!F35</f>
        <v>0</v>
      </c>
      <c r="BA102" s="136">
        <f>'004 - Oprava spádového st...'!F36</f>
        <v>0</v>
      </c>
      <c r="BB102" s="136">
        <f>'004 - Oprava spádového st...'!F37</f>
        <v>0</v>
      </c>
      <c r="BC102" s="136">
        <f>'004 - Oprava spádového st...'!F38</f>
        <v>0</v>
      </c>
      <c r="BD102" s="138">
        <f>'004 - Oprava spádového st...'!F39</f>
        <v>0</v>
      </c>
      <c r="BE102" s="4"/>
      <c r="BT102" s="139" t="s">
        <v>82</v>
      </c>
      <c r="BV102" s="139" t="s">
        <v>75</v>
      </c>
      <c r="BW102" s="139" t="s">
        <v>105</v>
      </c>
      <c r="BX102" s="139" t="s">
        <v>81</v>
      </c>
      <c r="CL102" s="139" t="s">
        <v>1</v>
      </c>
    </row>
    <row r="103" s="4" customFormat="1" ht="16.5" customHeight="1">
      <c r="A103" s="130" t="s">
        <v>83</v>
      </c>
      <c r="B103" s="68"/>
      <c r="C103" s="131"/>
      <c r="D103" s="131"/>
      <c r="E103" s="132" t="s">
        <v>106</v>
      </c>
      <c r="F103" s="132"/>
      <c r="G103" s="132"/>
      <c r="H103" s="132"/>
      <c r="I103" s="132"/>
      <c r="J103" s="131"/>
      <c r="K103" s="132" t="s">
        <v>107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'005 - Odtěžení nánosů ze ...'!J32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86</v>
      </c>
      <c r="AR103" s="70"/>
      <c r="AS103" s="135">
        <v>0</v>
      </c>
      <c r="AT103" s="136">
        <f>ROUND(SUM(AV103:AW103),2)</f>
        <v>0</v>
      </c>
      <c r="AU103" s="137">
        <f>'005 - Odtěžení nánosů ze ...'!P128</f>
        <v>0</v>
      </c>
      <c r="AV103" s="136">
        <f>'005 - Odtěžení nánosů ze ...'!J35</f>
        <v>0</v>
      </c>
      <c r="AW103" s="136">
        <f>'005 - Odtěžení nánosů ze ...'!J36</f>
        <v>0</v>
      </c>
      <c r="AX103" s="136">
        <f>'005 - Odtěžení nánosů ze ...'!J37</f>
        <v>0</v>
      </c>
      <c r="AY103" s="136">
        <f>'005 - Odtěžení nánosů ze ...'!J38</f>
        <v>0</v>
      </c>
      <c r="AZ103" s="136">
        <f>'005 - Odtěžení nánosů ze ...'!F35</f>
        <v>0</v>
      </c>
      <c r="BA103" s="136">
        <f>'005 - Odtěžení nánosů ze ...'!F36</f>
        <v>0</v>
      </c>
      <c r="BB103" s="136">
        <f>'005 - Odtěžení nánosů ze ...'!F37</f>
        <v>0</v>
      </c>
      <c r="BC103" s="136">
        <f>'005 - Odtěžení nánosů ze ...'!F38</f>
        <v>0</v>
      </c>
      <c r="BD103" s="138">
        <f>'005 - Odtěžení nánosů ze ...'!F39</f>
        <v>0</v>
      </c>
      <c r="BE103" s="4"/>
      <c r="BT103" s="139" t="s">
        <v>82</v>
      </c>
      <c r="BV103" s="139" t="s">
        <v>75</v>
      </c>
      <c r="BW103" s="139" t="s">
        <v>108</v>
      </c>
      <c r="BX103" s="139" t="s">
        <v>81</v>
      </c>
      <c r="CL103" s="139" t="s">
        <v>1</v>
      </c>
    </row>
    <row r="104" s="4" customFormat="1" ht="16.5" customHeight="1">
      <c r="A104" s="130" t="s">
        <v>83</v>
      </c>
      <c r="B104" s="68"/>
      <c r="C104" s="131"/>
      <c r="D104" s="131"/>
      <c r="E104" s="132" t="s">
        <v>109</v>
      </c>
      <c r="F104" s="132"/>
      <c r="G104" s="132"/>
      <c r="H104" s="132"/>
      <c r="I104" s="132"/>
      <c r="J104" s="131"/>
      <c r="K104" s="132" t="s">
        <v>110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'006a - Dosypání LB hráze'!J32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86</v>
      </c>
      <c r="AR104" s="70"/>
      <c r="AS104" s="135">
        <v>0</v>
      </c>
      <c r="AT104" s="136">
        <f>ROUND(SUM(AV104:AW104),2)</f>
        <v>0</v>
      </c>
      <c r="AU104" s="137">
        <f>'006a - Dosypání LB hráze'!P123</f>
        <v>0</v>
      </c>
      <c r="AV104" s="136">
        <f>'006a - Dosypání LB hráze'!J35</f>
        <v>0</v>
      </c>
      <c r="AW104" s="136">
        <f>'006a - Dosypání LB hráze'!J36</f>
        <v>0</v>
      </c>
      <c r="AX104" s="136">
        <f>'006a - Dosypání LB hráze'!J37</f>
        <v>0</v>
      </c>
      <c r="AY104" s="136">
        <f>'006a - Dosypání LB hráze'!J38</f>
        <v>0</v>
      </c>
      <c r="AZ104" s="136">
        <f>'006a - Dosypání LB hráze'!F35</f>
        <v>0</v>
      </c>
      <c r="BA104" s="136">
        <f>'006a - Dosypání LB hráze'!F36</f>
        <v>0</v>
      </c>
      <c r="BB104" s="136">
        <f>'006a - Dosypání LB hráze'!F37</f>
        <v>0</v>
      </c>
      <c r="BC104" s="136">
        <f>'006a - Dosypání LB hráze'!F38</f>
        <v>0</v>
      </c>
      <c r="BD104" s="138">
        <f>'006a - Dosypání LB hráze'!F39</f>
        <v>0</v>
      </c>
      <c r="BE104" s="4"/>
      <c r="BT104" s="139" t="s">
        <v>82</v>
      </c>
      <c r="BV104" s="139" t="s">
        <v>75</v>
      </c>
      <c r="BW104" s="139" t="s">
        <v>111</v>
      </c>
      <c r="BX104" s="139" t="s">
        <v>81</v>
      </c>
      <c r="CL104" s="139" t="s">
        <v>1</v>
      </c>
    </row>
    <row r="105" s="4" customFormat="1" ht="16.5" customHeight="1">
      <c r="A105" s="130" t="s">
        <v>83</v>
      </c>
      <c r="B105" s="68"/>
      <c r="C105" s="131"/>
      <c r="D105" s="131"/>
      <c r="E105" s="132" t="s">
        <v>112</v>
      </c>
      <c r="F105" s="132"/>
      <c r="G105" s="132"/>
      <c r="H105" s="132"/>
      <c r="I105" s="132"/>
      <c r="J105" s="131"/>
      <c r="K105" s="132" t="s">
        <v>113</v>
      </c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3">
        <f>'006b - Dosypání PB hráze'!J32</f>
        <v>0</v>
      </c>
      <c r="AH105" s="131"/>
      <c r="AI105" s="131"/>
      <c r="AJ105" s="131"/>
      <c r="AK105" s="131"/>
      <c r="AL105" s="131"/>
      <c r="AM105" s="131"/>
      <c r="AN105" s="133">
        <f>SUM(AG105,AT105)</f>
        <v>0</v>
      </c>
      <c r="AO105" s="131"/>
      <c r="AP105" s="131"/>
      <c r="AQ105" s="134" t="s">
        <v>86</v>
      </c>
      <c r="AR105" s="70"/>
      <c r="AS105" s="135">
        <v>0</v>
      </c>
      <c r="AT105" s="136">
        <f>ROUND(SUM(AV105:AW105),2)</f>
        <v>0</v>
      </c>
      <c r="AU105" s="137">
        <f>'006b - Dosypání PB hráze'!P123</f>
        <v>0</v>
      </c>
      <c r="AV105" s="136">
        <f>'006b - Dosypání PB hráze'!J35</f>
        <v>0</v>
      </c>
      <c r="AW105" s="136">
        <f>'006b - Dosypání PB hráze'!J36</f>
        <v>0</v>
      </c>
      <c r="AX105" s="136">
        <f>'006b - Dosypání PB hráze'!J37</f>
        <v>0</v>
      </c>
      <c r="AY105" s="136">
        <f>'006b - Dosypání PB hráze'!J38</f>
        <v>0</v>
      </c>
      <c r="AZ105" s="136">
        <f>'006b - Dosypání PB hráze'!F35</f>
        <v>0</v>
      </c>
      <c r="BA105" s="136">
        <f>'006b - Dosypání PB hráze'!F36</f>
        <v>0</v>
      </c>
      <c r="BB105" s="136">
        <f>'006b - Dosypání PB hráze'!F37</f>
        <v>0</v>
      </c>
      <c r="BC105" s="136">
        <f>'006b - Dosypání PB hráze'!F38</f>
        <v>0</v>
      </c>
      <c r="BD105" s="138">
        <f>'006b - Dosypání PB hráze'!F39</f>
        <v>0</v>
      </c>
      <c r="BE105" s="4"/>
      <c r="BT105" s="139" t="s">
        <v>82</v>
      </c>
      <c r="BV105" s="139" t="s">
        <v>75</v>
      </c>
      <c r="BW105" s="139" t="s">
        <v>114</v>
      </c>
      <c r="BX105" s="139" t="s">
        <v>81</v>
      </c>
      <c r="CL105" s="139" t="s">
        <v>1</v>
      </c>
    </row>
    <row r="106" s="4" customFormat="1" ht="23.25" customHeight="1">
      <c r="A106" s="130" t="s">
        <v>83</v>
      </c>
      <c r="B106" s="68"/>
      <c r="C106" s="131"/>
      <c r="D106" s="131"/>
      <c r="E106" s="132" t="s">
        <v>115</v>
      </c>
      <c r="F106" s="132"/>
      <c r="G106" s="132"/>
      <c r="H106" s="132"/>
      <c r="I106" s="132"/>
      <c r="J106" s="131"/>
      <c r="K106" s="132" t="s">
        <v>116</v>
      </c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3">
        <f>'007 - Oprava stabilizační...'!J32</f>
        <v>0</v>
      </c>
      <c r="AH106" s="131"/>
      <c r="AI106" s="131"/>
      <c r="AJ106" s="131"/>
      <c r="AK106" s="131"/>
      <c r="AL106" s="131"/>
      <c r="AM106" s="131"/>
      <c r="AN106" s="133">
        <f>SUM(AG106,AT106)</f>
        <v>0</v>
      </c>
      <c r="AO106" s="131"/>
      <c r="AP106" s="131"/>
      <c r="AQ106" s="134" t="s">
        <v>86</v>
      </c>
      <c r="AR106" s="70"/>
      <c r="AS106" s="135">
        <v>0</v>
      </c>
      <c r="AT106" s="136">
        <f>ROUND(SUM(AV106:AW106),2)</f>
        <v>0</v>
      </c>
      <c r="AU106" s="137">
        <f>'007 - Oprava stabilizační...'!P127</f>
        <v>0</v>
      </c>
      <c r="AV106" s="136">
        <f>'007 - Oprava stabilizační...'!J35</f>
        <v>0</v>
      </c>
      <c r="AW106" s="136">
        <f>'007 - Oprava stabilizační...'!J36</f>
        <v>0</v>
      </c>
      <c r="AX106" s="136">
        <f>'007 - Oprava stabilizační...'!J37</f>
        <v>0</v>
      </c>
      <c r="AY106" s="136">
        <f>'007 - Oprava stabilizační...'!J38</f>
        <v>0</v>
      </c>
      <c r="AZ106" s="136">
        <f>'007 - Oprava stabilizační...'!F35</f>
        <v>0</v>
      </c>
      <c r="BA106" s="136">
        <f>'007 - Oprava stabilizační...'!F36</f>
        <v>0</v>
      </c>
      <c r="BB106" s="136">
        <f>'007 - Oprava stabilizační...'!F37</f>
        <v>0</v>
      </c>
      <c r="BC106" s="136">
        <f>'007 - Oprava stabilizační...'!F38</f>
        <v>0</v>
      </c>
      <c r="BD106" s="138">
        <f>'007 - Oprava stabilizační...'!F39</f>
        <v>0</v>
      </c>
      <c r="BE106" s="4"/>
      <c r="BT106" s="139" t="s">
        <v>82</v>
      </c>
      <c r="BV106" s="139" t="s">
        <v>75</v>
      </c>
      <c r="BW106" s="139" t="s">
        <v>117</v>
      </c>
      <c r="BX106" s="139" t="s">
        <v>81</v>
      </c>
      <c r="CL106" s="139" t="s">
        <v>1</v>
      </c>
    </row>
    <row r="107" s="4" customFormat="1" ht="23.25" customHeight="1">
      <c r="A107" s="130" t="s">
        <v>83</v>
      </c>
      <c r="B107" s="68"/>
      <c r="C107" s="131"/>
      <c r="D107" s="131"/>
      <c r="E107" s="132" t="s">
        <v>118</v>
      </c>
      <c r="F107" s="132"/>
      <c r="G107" s="132"/>
      <c r="H107" s="132"/>
      <c r="I107" s="132"/>
      <c r="J107" s="131"/>
      <c r="K107" s="132" t="s">
        <v>119</v>
      </c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3">
        <f>'008 - Oprava kaverny ve d...'!J32</f>
        <v>0</v>
      </c>
      <c r="AH107" s="131"/>
      <c r="AI107" s="131"/>
      <c r="AJ107" s="131"/>
      <c r="AK107" s="131"/>
      <c r="AL107" s="131"/>
      <c r="AM107" s="131"/>
      <c r="AN107" s="133">
        <f>SUM(AG107,AT107)</f>
        <v>0</v>
      </c>
      <c r="AO107" s="131"/>
      <c r="AP107" s="131"/>
      <c r="AQ107" s="134" t="s">
        <v>86</v>
      </c>
      <c r="AR107" s="70"/>
      <c r="AS107" s="135">
        <v>0</v>
      </c>
      <c r="AT107" s="136">
        <f>ROUND(SUM(AV107:AW107),2)</f>
        <v>0</v>
      </c>
      <c r="AU107" s="137">
        <f>'008 - Oprava kaverny ve d...'!P126</f>
        <v>0</v>
      </c>
      <c r="AV107" s="136">
        <f>'008 - Oprava kaverny ve d...'!J35</f>
        <v>0</v>
      </c>
      <c r="AW107" s="136">
        <f>'008 - Oprava kaverny ve d...'!J36</f>
        <v>0</v>
      </c>
      <c r="AX107" s="136">
        <f>'008 - Oprava kaverny ve d...'!J37</f>
        <v>0</v>
      </c>
      <c r="AY107" s="136">
        <f>'008 - Oprava kaverny ve d...'!J38</f>
        <v>0</v>
      </c>
      <c r="AZ107" s="136">
        <f>'008 - Oprava kaverny ve d...'!F35</f>
        <v>0</v>
      </c>
      <c r="BA107" s="136">
        <f>'008 - Oprava kaverny ve d...'!F36</f>
        <v>0</v>
      </c>
      <c r="BB107" s="136">
        <f>'008 - Oprava kaverny ve d...'!F37</f>
        <v>0</v>
      </c>
      <c r="BC107" s="136">
        <f>'008 - Oprava kaverny ve d...'!F38</f>
        <v>0</v>
      </c>
      <c r="BD107" s="138">
        <f>'008 - Oprava kaverny ve d...'!F39</f>
        <v>0</v>
      </c>
      <c r="BE107" s="4"/>
      <c r="BT107" s="139" t="s">
        <v>82</v>
      </c>
      <c r="BV107" s="139" t="s">
        <v>75</v>
      </c>
      <c r="BW107" s="139" t="s">
        <v>120</v>
      </c>
      <c r="BX107" s="139" t="s">
        <v>81</v>
      </c>
      <c r="CL107" s="139" t="s">
        <v>1</v>
      </c>
    </row>
    <row r="108" s="4" customFormat="1" ht="16.5" customHeight="1">
      <c r="A108" s="130" t="s">
        <v>83</v>
      </c>
      <c r="B108" s="68"/>
      <c r="C108" s="131"/>
      <c r="D108" s="131"/>
      <c r="E108" s="132" t="s">
        <v>121</v>
      </c>
      <c r="F108" s="132"/>
      <c r="G108" s="132"/>
      <c r="H108" s="132"/>
      <c r="I108" s="132"/>
      <c r="J108" s="131"/>
      <c r="K108" s="132" t="s">
        <v>122</v>
      </c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3">
        <f>'009 - Oprava dna vtoku do...'!J32</f>
        <v>0</v>
      </c>
      <c r="AH108" s="131"/>
      <c r="AI108" s="131"/>
      <c r="AJ108" s="131"/>
      <c r="AK108" s="131"/>
      <c r="AL108" s="131"/>
      <c r="AM108" s="131"/>
      <c r="AN108" s="133">
        <f>SUM(AG108,AT108)</f>
        <v>0</v>
      </c>
      <c r="AO108" s="131"/>
      <c r="AP108" s="131"/>
      <c r="AQ108" s="134" t="s">
        <v>86</v>
      </c>
      <c r="AR108" s="70"/>
      <c r="AS108" s="135">
        <v>0</v>
      </c>
      <c r="AT108" s="136">
        <f>ROUND(SUM(AV108:AW108),2)</f>
        <v>0</v>
      </c>
      <c r="AU108" s="137">
        <f>'009 - Oprava dna vtoku do...'!P123</f>
        <v>0</v>
      </c>
      <c r="AV108" s="136">
        <f>'009 - Oprava dna vtoku do...'!J35</f>
        <v>0</v>
      </c>
      <c r="AW108" s="136">
        <f>'009 - Oprava dna vtoku do...'!J36</f>
        <v>0</v>
      </c>
      <c r="AX108" s="136">
        <f>'009 - Oprava dna vtoku do...'!J37</f>
        <v>0</v>
      </c>
      <c r="AY108" s="136">
        <f>'009 - Oprava dna vtoku do...'!J38</f>
        <v>0</v>
      </c>
      <c r="AZ108" s="136">
        <f>'009 - Oprava dna vtoku do...'!F35</f>
        <v>0</v>
      </c>
      <c r="BA108" s="136">
        <f>'009 - Oprava dna vtoku do...'!F36</f>
        <v>0</v>
      </c>
      <c r="BB108" s="136">
        <f>'009 - Oprava dna vtoku do...'!F37</f>
        <v>0</v>
      </c>
      <c r="BC108" s="136">
        <f>'009 - Oprava dna vtoku do...'!F38</f>
        <v>0</v>
      </c>
      <c r="BD108" s="138">
        <f>'009 - Oprava dna vtoku do...'!F39</f>
        <v>0</v>
      </c>
      <c r="BE108" s="4"/>
      <c r="BT108" s="139" t="s">
        <v>82</v>
      </c>
      <c r="BV108" s="139" t="s">
        <v>75</v>
      </c>
      <c r="BW108" s="139" t="s">
        <v>123</v>
      </c>
      <c r="BX108" s="139" t="s">
        <v>81</v>
      </c>
      <c r="CL108" s="139" t="s">
        <v>1</v>
      </c>
    </row>
    <row r="109" s="4" customFormat="1" ht="16.5" customHeight="1">
      <c r="A109" s="130" t="s">
        <v>83</v>
      </c>
      <c r="B109" s="68"/>
      <c r="C109" s="131"/>
      <c r="D109" s="131"/>
      <c r="E109" s="132" t="s">
        <v>124</v>
      </c>
      <c r="F109" s="132"/>
      <c r="G109" s="132"/>
      <c r="H109" s="132"/>
      <c r="I109" s="132"/>
      <c r="J109" s="131"/>
      <c r="K109" s="132" t="s">
        <v>125</v>
      </c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3">
        <f>'010 - Oprava dna výtoku z...'!J32</f>
        <v>0</v>
      </c>
      <c r="AH109" s="131"/>
      <c r="AI109" s="131"/>
      <c r="AJ109" s="131"/>
      <c r="AK109" s="131"/>
      <c r="AL109" s="131"/>
      <c r="AM109" s="131"/>
      <c r="AN109" s="133">
        <f>SUM(AG109,AT109)</f>
        <v>0</v>
      </c>
      <c r="AO109" s="131"/>
      <c r="AP109" s="131"/>
      <c r="AQ109" s="134" t="s">
        <v>86</v>
      </c>
      <c r="AR109" s="70"/>
      <c r="AS109" s="135">
        <v>0</v>
      </c>
      <c r="AT109" s="136">
        <f>ROUND(SUM(AV109:AW109),2)</f>
        <v>0</v>
      </c>
      <c r="AU109" s="137">
        <f>'010 - Oprava dna výtoku z...'!P123</f>
        <v>0</v>
      </c>
      <c r="AV109" s="136">
        <f>'010 - Oprava dna výtoku z...'!J35</f>
        <v>0</v>
      </c>
      <c r="AW109" s="136">
        <f>'010 - Oprava dna výtoku z...'!J36</f>
        <v>0</v>
      </c>
      <c r="AX109" s="136">
        <f>'010 - Oprava dna výtoku z...'!J37</f>
        <v>0</v>
      </c>
      <c r="AY109" s="136">
        <f>'010 - Oprava dna výtoku z...'!J38</f>
        <v>0</v>
      </c>
      <c r="AZ109" s="136">
        <f>'010 - Oprava dna výtoku z...'!F35</f>
        <v>0</v>
      </c>
      <c r="BA109" s="136">
        <f>'010 - Oprava dna výtoku z...'!F36</f>
        <v>0</v>
      </c>
      <c r="BB109" s="136">
        <f>'010 - Oprava dna výtoku z...'!F37</f>
        <v>0</v>
      </c>
      <c r="BC109" s="136">
        <f>'010 - Oprava dna výtoku z...'!F38</f>
        <v>0</v>
      </c>
      <c r="BD109" s="138">
        <f>'010 - Oprava dna výtoku z...'!F39</f>
        <v>0</v>
      </c>
      <c r="BE109" s="4"/>
      <c r="BT109" s="139" t="s">
        <v>82</v>
      </c>
      <c r="BV109" s="139" t="s">
        <v>75</v>
      </c>
      <c r="BW109" s="139" t="s">
        <v>126</v>
      </c>
      <c r="BX109" s="139" t="s">
        <v>81</v>
      </c>
      <c r="CL109" s="139" t="s">
        <v>1</v>
      </c>
    </row>
    <row r="110" s="4" customFormat="1" ht="16.5" customHeight="1">
      <c r="A110" s="130" t="s">
        <v>83</v>
      </c>
      <c r="B110" s="68"/>
      <c r="C110" s="131"/>
      <c r="D110" s="131"/>
      <c r="E110" s="132" t="s">
        <v>127</v>
      </c>
      <c r="F110" s="132"/>
      <c r="G110" s="132"/>
      <c r="H110" s="132"/>
      <c r="I110" s="132"/>
      <c r="J110" s="131"/>
      <c r="K110" s="132" t="s">
        <v>128</v>
      </c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3">
        <f>'011 - Oprava prahu v ř.km...'!J32</f>
        <v>0</v>
      </c>
      <c r="AH110" s="131"/>
      <c r="AI110" s="131"/>
      <c r="AJ110" s="131"/>
      <c r="AK110" s="131"/>
      <c r="AL110" s="131"/>
      <c r="AM110" s="131"/>
      <c r="AN110" s="133">
        <f>SUM(AG110,AT110)</f>
        <v>0</v>
      </c>
      <c r="AO110" s="131"/>
      <c r="AP110" s="131"/>
      <c r="AQ110" s="134" t="s">
        <v>86</v>
      </c>
      <c r="AR110" s="70"/>
      <c r="AS110" s="135">
        <v>0</v>
      </c>
      <c r="AT110" s="136">
        <f>ROUND(SUM(AV110:AW110),2)</f>
        <v>0</v>
      </c>
      <c r="AU110" s="137">
        <f>'011 - Oprava prahu v ř.km...'!P127</f>
        <v>0</v>
      </c>
      <c r="AV110" s="136">
        <f>'011 - Oprava prahu v ř.km...'!J35</f>
        <v>0</v>
      </c>
      <c r="AW110" s="136">
        <f>'011 - Oprava prahu v ř.km...'!J36</f>
        <v>0</v>
      </c>
      <c r="AX110" s="136">
        <f>'011 - Oprava prahu v ř.km...'!J37</f>
        <v>0</v>
      </c>
      <c r="AY110" s="136">
        <f>'011 - Oprava prahu v ř.km...'!J38</f>
        <v>0</v>
      </c>
      <c r="AZ110" s="136">
        <f>'011 - Oprava prahu v ř.km...'!F35</f>
        <v>0</v>
      </c>
      <c r="BA110" s="136">
        <f>'011 - Oprava prahu v ř.km...'!F36</f>
        <v>0</v>
      </c>
      <c r="BB110" s="136">
        <f>'011 - Oprava prahu v ř.km...'!F37</f>
        <v>0</v>
      </c>
      <c r="BC110" s="136">
        <f>'011 - Oprava prahu v ř.km...'!F38</f>
        <v>0</v>
      </c>
      <c r="BD110" s="138">
        <f>'011 - Oprava prahu v ř.km...'!F39</f>
        <v>0</v>
      </c>
      <c r="BE110" s="4"/>
      <c r="BT110" s="139" t="s">
        <v>82</v>
      </c>
      <c r="BV110" s="139" t="s">
        <v>75</v>
      </c>
      <c r="BW110" s="139" t="s">
        <v>129</v>
      </c>
      <c r="BX110" s="139" t="s">
        <v>81</v>
      </c>
      <c r="CL110" s="139" t="s">
        <v>1</v>
      </c>
    </row>
    <row r="111" s="4" customFormat="1" ht="16.5" customHeight="1">
      <c r="A111" s="130" t="s">
        <v>83</v>
      </c>
      <c r="B111" s="68"/>
      <c r="C111" s="131"/>
      <c r="D111" s="131"/>
      <c r="E111" s="132" t="s">
        <v>130</v>
      </c>
      <c r="F111" s="132"/>
      <c r="G111" s="132"/>
      <c r="H111" s="132"/>
      <c r="I111" s="132"/>
      <c r="J111" s="131"/>
      <c r="K111" s="132" t="s">
        <v>131</v>
      </c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3">
        <f>'012 - Oprava spádového st...'!J32</f>
        <v>0</v>
      </c>
      <c r="AH111" s="131"/>
      <c r="AI111" s="131"/>
      <c r="AJ111" s="131"/>
      <c r="AK111" s="131"/>
      <c r="AL111" s="131"/>
      <c r="AM111" s="131"/>
      <c r="AN111" s="133">
        <f>SUM(AG111,AT111)</f>
        <v>0</v>
      </c>
      <c r="AO111" s="131"/>
      <c r="AP111" s="131"/>
      <c r="AQ111" s="134" t="s">
        <v>86</v>
      </c>
      <c r="AR111" s="70"/>
      <c r="AS111" s="135">
        <v>0</v>
      </c>
      <c r="AT111" s="136">
        <f>ROUND(SUM(AV111:AW111),2)</f>
        <v>0</v>
      </c>
      <c r="AU111" s="137">
        <f>'012 - Oprava spádového st...'!P128</f>
        <v>0</v>
      </c>
      <c r="AV111" s="136">
        <f>'012 - Oprava spádového st...'!J35</f>
        <v>0</v>
      </c>
      <c r="AW111" s="136">
        <f>'012 - Oprava spádového st...'!J36</f>
        <v>0</v>
      </c>
      <c r="AX111" s="136">
        <f>'012 - Oprava spádového st...'!J37</f>
        <v>0</v>
      </c>
      <c r="AY111" s="136">
        <f>'012 - Oprava spádového st...'!J38</f>
        <v>0</v>
      </c>
      <c r="AZ111" s="136">
        <f>'012 - Oprava spádového st...'!F35</f>
        <v>0</v>
      </c>
      <c r="BA111" s="136">
        <f>'012 - Oprava spádového st...'!F36</f>
        <v>0</v>
      </c>
      <c r="BB111" s="136">
        <f>'012 - Oprava spádového st...'!F37</f>
        <v>0</v>
      </c>
      <c r="BC111" s="136">
        <f>'012 - Oprava spádového st...'!F38</f>
        <v>0</v>
      </c>
      <c r="BD111" s="138">
        <f>'012 - Oprava spádového st...'!F39</f>
        <v>0</v>
      </c>
      <c r="BE111" s="4"/>
      <c r="BT111" s="139" t="s">
        <v>82</v>
      </c>
      <c r="BV111" s="139" t="s">
        <v>75</v>
      </c>
      <c r="BW111" s="139" t="s">
        <v>132</v>
      </c>
      <c r="BX111" s="139" t="s">
        <v>81</v>
      </c>
      <c r="CL111" s="139" t="s">
        <v>1</v>
      </c>
    </row>
    <row r="112" s="4" customFormat="1" ht="16.5" customHeight="1">
      <c r="A112" s="130" t="s">
        <v>83</v>
      </c>
      <c r="B112" s="68"/>
      <c r="C112" s="131"/>
      <c r="D112" s="131"/>
      <c r="E112" s="132" t="s">
        <v>133</v>
      </c>
      <c r="F112" s="132"/>
      <c r="G112" s="132"/>
      <c r="H112" s="132"/>
      <c r="I112" s="132"/>
      <c r="J112" s="131"/>
      <c r="K112" s="132" t="s">
        <v>134</v>
      </c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3">
        <f>'013 - Oprava spádového st...'!J32</f>
        <v>0</v>
      </c>
      <c r="AH112" s="131"/>
      <c r="AI112" s="131"/>
      <c r="AJ112" s="131"/>
      <c r="AK112" s="131"/>
      <c r="AL112" s="131"/>
      <c r="AM112" s="131"/>
      <c r="AN112" s="133">
        <f>SUM(AG112,AT112)</f>
        <v>0</v>
      </c>
      <c r="AO112" s="131"/>
      <c r="AP112" s="131"/>
      <c r="AQ112" s="134" t="s">
        <v>86</v>
      </c>
      <c r="AR112" s="70"/>
      <c r="AS112" s="135">
        <v>0</v>
      </c>
      <c r="AT112" s="136">
        <f>ROUND(SUM(AV112:AW112),2)</f>
        <v>0</v>
      </c>
      <c r="AU112" s="137">
        <f>'013 - Oprava spádového st...'!P128</f>
        <v>0</v>
      </c>
      <c r="AV112" s="136">
        <f>'013 - Oprava spádového st...'!J35</f>
        <v>0</v>
      </c>
      <c r="AW112" s="136">
        <f>'013 - Oprava spádového st...'!J36</f>
        <v>0</v>
      </c>
      <c r="AX112" s="136">
        <f>'013 - Oprava spádového st...'!J37</f>
        <v>0</v>
      </c>
      <c r="AY112" s="136">
        <f>'013 - Oprava spádového st...'!J38</f>
        <v>0</v>
      </c>
      <c r="AZ112" s="136">
        <f>'013 - Oprava spádového st...'!F35</f>
        <v>0</v>
      </c>
      <c r="BA112" s="136">
        <f>'013 - Oprava spádového st...'!F36</f>
        <v>0</v>
      </c>
      <c r="BB112" s="136">
        <f>'013 - Oprava spádového st...'!F37</f>
        <v>0</v>
      </c>
      <c r="BC112" s="136">
        <f>'013 - Oprava spádového st...'!F38</f>
        <v>0</v>
      </c>
      <c r="BD112" s="138">
        <f>'013 - Oprava spádového st...'!F39</f>
        <v>0</v>
      </c>
      <c r="BE112" s="4"/>
      <c r="BT112" s="139" t="s">
        <v>82</v>
      </c>
      <c r="BV112" s="139" t="s">
        <v>75</v>
      </c>
      <c r="BW112" s="139" t="s">
        <v>135</v>
      </c>
      <c r="BX112" s="139" t="s">
        <v>81</v>
      </c>
      <c r="CL112" s="139" t="s">
        <v>1</v>
      </c>
    </row>
    <row r="113" s="4" customFormat="1" ht="23.25" customHeight="1">
      <c r="A113" s="130" t="s">
        <v>83</v>
      </c>
      <c r="B113" s="68"/>
      <c r="C113" s="131"/>
      <c r="D113" s="131"/>
      <c r="E113" s="132" t="s">
        <v>136</v>
      </c>
      <c r="F113" s="132"/>
      <c r="G113" s="132"/>
      <c r="H113" s="132"/>
      <c r="I113" s="132"/>
      <c r="J113" s="131"/>
      <c r="K113" s="132" t="s">
        <v>137</v>
      </c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3">
        <f>'014 - Oprava LB a PB opěr...'!J32</f>
        <v>0</v>
      </c>
      <c r="AH113" s="131"/>
      <c r="AI113" s="131"/>
      <c r="AJ113" s="131"/>
      <c r="AK113" s="131"/>
      <c r="AL113" s="131"/>
      <c r="AM113" s="131"/>
      <c r="AN113" s="133">
        <f>SUM(AG113,AT113)</f>
        <v>0</v>
      </c>
      <c r="AO113" s="131"/>
      <c r="AP113" s="131"/>
      <c r="AQ113" s="134" t="s">
        <v>86</v>
      </c>
      <c r="AR113" s="70"/>
      <c r="AS113" s="135">
        <v>0</v>
      </c>
      <c r="AT113" s="136">
        <f>ROUND(SUM(AV113:AW113),2)</f>
        <v>0</v>
      </c>
      <c r="AU113" s="137">
        <f>'014 - Oprava LB a PB opěr...'!P126</f>
        <v>0</v>
      </c>
      <c r="AV113" s="136">
        <f>'014 - Oprava LB a PB opěr...'!J35</f>
        <v>0</v>
      </c>
      <c r="AW113" s="136">
        <f>'014 - Oprava LB a PB opěr...'!J36</f>
        <v>0</v>
      </c>
      <c r="AX113" s="136">
        <f>'014 - Oprava LB a PB opěr...'!J37</f>
        <v>0</v>
      </c>
      <c r="AY113" s="136">
        <f>'014 - Oprava LB a PB opěr...'!J38</f>
        <v>0</v>
      </c>
      <c r="AZ113" s="136">
        <f>'014 - Oprava LB a PB opěr...'!F35</f>
        <v>0</v>
      </c>
      <c r="BA113" s="136">
        <f>'014 - Oprava LB a PB opěr...'!F36</f>
        <v>0</v>
      </c>
      <c r="BB113" s="136">
        <f>'014 - Oprava LB a PB opěr...'!F37</f>
        <v>0</v>
      </c>
      <c r="BC113" s="136">
        <f>'014 - Oprava LB a PB opěr...'!F38</f>
        <v>0</v>
      </c>
      <c r="BD113" s="138">
        <f>'014 - Oprava LB a PB opěr...'!F39</f>
        <v>0</v>
      </c>
      <c r="BE113" s="4"/>
      <c r="BT113" s="139" t="s">
        <v>82</v>
      </c>
      <c r="BV113" s="139" t="s">
        <v>75</v>
      </c>
      <c r="BW113" s="139" t="s">
        <v>138</v>
      </c>
      <c r="BX113" s="139" t="s">
        <v>81</v>
      </c>
      <c r="CL113" s="139" t="s">
        <v>1</v>
      </c>
    </row>
    <row r="114" s="4" customFormat="1" ht="16.5" customHeight="1">
      <c r="A114" s="130" t="s">
        <v>83</v>
      </c>
      <c r="B114" s="68"/>
      <c r="C114" s="131"/>
      <c r="D114" s="131"/>
      <c r="E114" s="132" t="s">
        <v>139</v>
      </c>
      <c r="F114" s="132"/>
      <c r="G114" s="132"/>
      <c r="H114" s="132"/>
      <c r="I114" s="132"/>
      <c r="J114" s="131"/>
      <c r="K114" s="132" t="s">
        <v>140</v>
      </c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3">
        <f>'000 - Ostatní a vedlejší ...'!J32</f>
        <v>0</v>
      </c>
      <c r="AH114" s="131"/>
      <c r="AI114" s="131"/>
      <c r="AJ114" s="131"/>
      <c r="AK114" s="131"/>
      <c r="AL114" s="131"/>
      <c r="AM114" s="131"/>
      <c r="AN114" s="133">
        <f>SUM(AG114,AT114)</f>
        <v>0</v>
      </c>
      <c r="AO114" s="131"/>
      <c r="AP114" s="131"/>
      <c r="AQ114" s="134" t="s">
        <v>86</v>
      </c>
      <c r="AR114" s="70"/>
      <c r="AS114" s="135">
        <v>0</v>
      </c>
      <c r="AT114" s="136">
        <f>ROUND(SUM(AV114:AW114),2)</f>
        <v>0</v>
      </c>
      <c r="AU114" s="137">
        <f>'000 - Ostatní a vedlejší ...'!P122</f>
        <v>0</v>
      </c>
      <c r="AV114" s="136">
        <f>'000 - Ostatní a vedlejší ...'!J35</f>
        <v>0</v>
      </c>
      <c r="AW114" s="136">
        <f>'000 - Ostatní a vedlejší ...'!J36</f>
        <v>0</v>
      </c>
      <c r="AX114" s="136">
        <f>'000 - Ostatní a vedlejší ...'!J37</f>
        <v>0</v>
      </c>
      <c r="AY114" s="136">
        <f>'000 - Ostatní a vedlejší ...'!J38</f>
        <v>0</v>
      </c>
      <c r="AZ114" s="136">
        <f>'000 - Ostatní a vedlejší ...'!F35</f>
        <v>0</v>
      </c>
      <c r="BA114" s="136">
        <f>'000 - Ostatní a vedlejší ...'!F36</f>
        <v>0</v>
      </c>
      <c r="BB114" s="136">
        <f>'000 - Ostatní a vedlejší ...'!F37</f>
        <v>0</v>
      </c>
      <c r="BC114" s="136">
        <f>'000 - Ostatní a vedlejší ...'!F38</f>
        <v>0</v>
      </c>
      <c r="BD114" s="138">
        <f>'000 - Ostatní a vedlejší ...'!F39</f>
        <v>0</v>
      </c>
      <c r="BE114" s="4"/>
      <c r="BT114" s="139" t="s">
        <v>82</v>
      </c>
      <c r="BV114" s="139" t="s">
        <v>75</v>
      </c>
      <c r="BW114" s="139" t="s">
        <v>141</v>
      </c>
      <c r="BX114" s="139" t="s">
        <v>81</v>
      </c>
      <c r="CL114" s="139" t="s">
        <v>1</v>
      </c>
    </row>
    <row r="115" s="7" customFormat="1" ht="16.5" customHeight="1">
      <c r="A115" s="7"/>
      <c r="B115" s="117"/>
      <c r="C115" s="118"/>
      <c r="D115" s="119" t="s">
        <v>142</v>
      </c>
      <c r="E115" s="119"/>
      <c r="F115" s="119"/>
      <c r="G115" s="119"/>
      <c r="H115" s="119"/>
      <c r="I115" s="120"/>
      <c r="J115" s="119" t="s">
        <v>143</v>
      </c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21">
        <f>ROUND(SUM(AG116:AG121),2)</f>
        <v>0</v>
      </c>
      <c r="AH115" s="120"/>
      <c r="AI115" s="120"/>
      <c r="AJ115" s="120"/>
      <c r="AK115" s="120"/>
      <c r="AL115" s="120"/>
      <c r="AM115" s="120"/>
      <c r="AN115" s="122">
        <f>SUM(AG115,AT115)</f>
        <v>0</v>
      </c>
      <c r="AO115" s="120"/>
      <c r="AP115" s="120"/>
      <c r="AQ115" s="123" t="s">
        <v>79</v>
      </c>
      <c r="AR115" s="124"/>
      <c r="AS115" s="125">
        <f>ROUND(SUM(AS116:AS121),2)</f>
        <v>0</v>
      </c>
      <c r="AT115" s="126">
        <f>ROUND(SUM(AV115:AW115),2)</f>
        <v>0</v>
      </c>
      <c r="AU115" s="127">
        <f>ROUND(SUM(AU116:AU121),5)</f>
        <v>0</v>
      </c>
      <c r="AV115" s="126">
        <f>ROUND(AZ115*L29,2)</f>
        <v>0</v>
      </c>
      <c r="AW115" s="126">
        <f>ROUND(BA115*L30,2)</f>
        <v>0</v>
      </c>
      <c r="AX115" s="126">
        <f>ROUND(BB115*L29,2)</f>
        <v>0</v>
      </c>
      <c r="AY115" s="126">
        <f>ROUND(BC115*L30,2)</f>
        <v>0</v>
      </c>
      <c r="AZ115" s="126">
        <f>ROUND(SUM(AZ116:AZ121),2)</f>
        <v>0</v>
      </c>
      <c r="BA115" s="126">
        <f>ROUND(SUM(BA116:BA121),2)</f>
        <v>0</v>
      </c>
      <c r="BB115" s="126">
        <f>ROUND(SUM(BB116:BB121),2)</f>
        <v>0</v>
      </c>
      <c r="BC115" s="126">
        <f>ROUND(SUM(BC116:BC121),2)</f>
        <v>0</v>
      </c>
      <c r="BD115" s="128">
        <f>ROUND(SUM(BD116:BD121),2)</f>
        <v>0</v>
      </c>
      <c r="BE115" s="7"/>
      <c r="BS115" s="129" t="s">
        <v>72</v>
      </c>
      <c r="BT115" s="129" t="s">
        <v>80</v>
      </c>
      <c r="BU115" s="129" t="s">
        <v>74</v>
      </c>
      <c r="BV115" s="129" t="s">
        <v>75</v>
      </c>
      <c r="BW115" s="129" t="s">
        <v>144</v>
      </c>
      <c r="BX115" s="129" t="s">
        <v>5</v>
      </c>
      <c r="CL115" s="129" t="s">
        <v>1</v>
      </c>
      <c r="CM115" s="129" t="s">
        <v>73</v>
      </c>
    </row>
    <row r="116" s="4" customFormat="1" ht="16.5" customHeight="1">
      <c r="A116" s="130" t="s">
        <v>83</v>
      </c>
      <c r="B116" s="68"/>
      <c r="C116" s="131"/>
      <c r="D116" s="131"/>
      <c r="E116" s="132" t="s">
        <v>145</v>
      </c>
      <c r="F116" s="132"/>
      <c r="G116" s="132"/>
      <c r="H116" s="132"/>
      <c r="I116" s="132"/>
      <c r="J116" s="131"/>
      <c r="K116" s="132" t="s">
        <v>85</v>
      </c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3">
        <f>'001 - Odstranění stromový...'!J32</f>
        <v>0</v>
      </c>
      <c r="AH116" s="131"/>
      <c r="AI116" s="131"/>
      <c r="AJ116" s="131"/>
      <c r="AK116" s="131"/>
      <c r="AL116" s="131"/>
      <c r="AM116" s="131"/>
      <c r="AN116" s="133">
        <f>SUM(AG116,AT116)</f>
        <v>0</v>
      </c>
      <c r="AO116" s="131"/>
      <c r="AP116" s="131"/>
      <c r="AQ116" s="134" t="s">
        <v>86</v>
      </c>
      <c r="AR116" s="70"/>
      <c r="AS116" s="135">
        <v>0</v>
      </c>
      <c r="AT116" s="136">
        <f>ROUND(SUM(AV116:AW116),2)</f>
        <v>0</v>
      </c>
      <c r="AU116" s="137">
        <f>'001 - Odstranění stromový...'!P121</f>
        <v>0</v>
      </c>
      <c r="AV116" s="136">
        <f>'001 - Odstranění stromový...'!J35</f>
        <v>0</v>
      </c>
      <c r="AW116" s="136">
        <f>'001 - Odstranění stromový...'!J36</f>
        <v>0</v>
      </c>
      <c r="AX116" s="136">
        <f>'001 - Odstranění stromový...'!J37</f>
        <v>0</v>
      </c>
      <c r="AY116" s="136">
        <f>'001 - Odstranění stromový...'!J38</f>
        <v>0</v>
      </c>
      <c r="AZ116" s="136">
        <f>'001 - Odstranění stromový...'!F35</f>
        <v>0</v>
      </c>
      <c r="BA116" s="136">
        <f>'001 - Odstranění stromový...'!F36</f>
        <v>0</v>
      </c>
      <c r="BB116" s="136">
        <f>'001 - Odstranění stromový...'!F37</f>
        <v>0</v>
      </c>
      <c r="BC116" s="136">
        <f>'001 - Odstranění stromový...'!F38</f>
        <v>0</v>
      </c>
      <c r="BD116" s="138">
        <f>'001 - Odstranění stromový...'!F39</f>
        <v>0</v>
      </c>
      <c r="BE116" s="4"/>
      <c r="BT116" s="139" t="s">
        <v>82</v>
      </c>
      <c r="BV116" s="139" t="s">
        <v>75</v>
      </c>
      <c r="BW116" s="139" t="s">
        <v>146</v>
      </c>
      <c r="BX116" s="139" t="s">
        <v>144</v>
      </c>
      <c r="CL116" s="139" t="s">
        <v>1</v>
      </c>
    </row>
    <row r="117" s="4" customFormat="1" ht="16.5" customHeight="1">
      <c r="A117" s="130" t="s">
        <v>83</v>
      </c>
      <c r="B117" s="68"/>
      <c r="C117" s="131"/>
      <c r="D117" s="131"/>
      <c r="E117" s="132" t="s">
        <v>147</v>
      </c>
      <c r="F117" s="132"/>
      <c r="G117" s="132"/>
      <c r="H117" s="132"/>
      <c r="I117" s="132"/>
      <c r="J117" s="131"/>
      <c r="K117" s="132" t="s">
        <v>148</v>
      </c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3">
        <f>'002 - Oprava stupně Štíty...'!J32</f>
        <v>0</v>
      </c>
      <c r="AH117" s="131"/>
      <c r="AI117" s="131"/>
      <c r="AJ117" s="131"/>
      <c r="AK117" s="131"/>
      <c r="AL117" s="131"/>
      <c r="AM117" s="131"/>
      <c r="AN117" s="133">
        <f>SUM(AG117,AT117)</f>
        <v>0</v>
      </c>
      <c r="AO117" s="131"/>
      <c r="AP117" s="131"/>
      <c r="AQ117" s="134" t="s">
        <v>86</v>
      </c>
      <c r="AR117" s="70"/>
      <c r="AS117" s="135">
        <v>0</v>
      </c>
      <c r="AT117" s="136">
        <f>ROUND(SUM(AV117:AW117),2)</f>
        <v>0</v>
      </c>
      <c r="AU117" s="137">
        <f>'002 - Oprava stupně Štíty...'!P130</f>
        <v>0</v>
      </c>
      <c r="AV117" s="136">
        <f>'002 - Oprava stupně Štíty...'!J35</f>
        <v>0</v>
      </c>
      <c r="AW117" s="136">
        <f>'002 - Oprava stupně Štíty...'!J36</f>
        <v>0</v>
      </c>
      <c r="AX117" s="136">
        <f>'002 - Oprava stupně Štíty...'!J37</f>
        <v>0</v>
      </c>
      <c r="AY117" s="136">
        <f>'002 - Oprava stupně Štíty...'!J38</f>
        <v>0</v>
      </c>
      <c r="AZ117" s="136">
        <f>'002 - Oprava stupně Štíty...'!F35</f>
        <v>0</v>
      </c>
      <c r="BA117" s="136">
        <f>'002 - Oprava stupně Štíty...'!F36</f>
        <v>0</v>
      </c>
      <c r="BB117" s="136">
        <f>'002 - Oprava stupně Štíty...'!F37</f>
        <v>0</v>
      </c>
      <c r="BC117" s="136">
        <f>'002 - Oprava stupně Štíty...'!F38</f>
        <v>0</v>
      </c>
      <c r="BD117" s="138">
        <f>'002 - Oprava stupně Štíty...'!F39</f>
        <v>0</v>
      </c>
      <c r="BE117" s="4"/>
      <c r="BT117" s="139" t="s">
        <v>82</v>
      </c>
      <c r="BV117" s="139" t="s">
        <v>75</v>
      </c>
      <c r="BW117" s="139" t="s">
        <v>149</v>
      </c>
      <c r="BX117" s="139" t="s">
        <v>144</v>
      </c>
      <c r="CL117" s="139" t="s">
        <v>1</v>
      </c>
    </row>
    <row r="118" s="4" customFormat="1" ht="16.5" customHeight="1">
      <c r="A118" s="130" t="s">
        <v>83</v>
      </c>
      <c r="B118" s="68"/>
      <c r="C118" s="131"/>
      <c r="D118" s="131"/>
      <c r="E118" s="132" t="s">
        <v>100</v>
      </c>
      <c r="F118" s="132"/>
      <c r="G118" s="132"/>
      <c r="H118" s="132"/>
      <c r="I118" s="132"/>
      <c r="J118" s="131"/>
      <c r="K118" s="132" t="s">
        <v>150</v>
      </c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3">
        <f>'003 - Oprava koryta v ř. ...'!J32</f>
        <v>0</v>
      </c>
      <c r="AH118" s="131"/>
      <c r="AI118" s="131"/>
      <c r="AJ118" s="131"/>
      <c r="AK118" s="131"/>
      <c r="AL118" s="131"/>
      <c r="AM118" s="131"/>
      <c r="AN118" s="133">
        <f>SUM(AG118,AT118)</f>
        <v>0</v>
      </c>
      <c r="AO118" s="131"/>
      <c r="AP118" s="131"/>
      <c r="AQ118" s="134" t="s">
        <v>86</v>
      </c>
      <c r="AR118" s="70"/>
      <c r="AS118" s="135">
        <v>0</v>
      </c>
      <c r="AT118" s="136">
        <f>ROUND(SUM(AV118:AW118),2)</f>
        <v>0</v>
      </c>
      <c r="AU118" s="137">
        <f>'003 - Oprava koryta v ř. ...'!P130</f>
        <v>0</v>
      </c>
      <c r="AV118" s="136">
        <f>'003 - Oprava koryta v ř. ...'!J35</f>
        <v>0</v>
      </c>
      <c r="AW118" s="136">
        <f>'003 - Oprava koryta v ř. ...'!J36</f>
        <v>0</v>
      </c>
      <c r="AX118" s="136">
        <f>'003 - Oprava koryta v ř. ...'!J37</f>
        <v>0</v>
      </c>
      <c r="AY118" s="136">
        <f>'003 - Oprava koryta v ř. ...'!J38</f>
        <v>0</v>
      </c>
      <c r="AZ118" s="136">
        <f>'003 - Oprava koryta v ř. ...'!F35</f>
        <v>0</v>
      </c>
      <c r="BA118" s="136">
        <f>'003 - Oprava koryta v ř. ...'!F36</f>
        <v>0</v>
      </c>
      <c r="BB118" s="136">
        <f>'003 - Oprava koryta v ř. ...'!F37</f>
        <v>0</v>
      </c>
      <c r="BC118" s="136">
        <f>'003 - Oprava koryta v ř. ...'!F38</f>
        <v>0</v>
      </c>
      <c r="BD118" s="138">
        <f>'003 - Oprava koryta v ř. ...'!F39</f>
        <v>0</v>
      </c>
      <c r="BE118" s="4"/>
      <c r="BT118" s="139" t="s">
        <v>82</v>
      </c>
      <c r="BV118" s="139" t="s">
        <v>75</v>
      </c>
      <c r="BW118" s="139" t="s">
        <v>151</v>
      </c>
      <c r="BX118" s="139" t="s">
        <v>144</v>
      </c>
      <c r="CL118" s="139" t="s">
        <v>1</v>
      </c>
    </row>
    <row r="119" s="4" customFormat="1" ht="23.25" customHeight="1">
      <c r="A119" s="130" t="s">
        <v>83</v>
      </c>
      <c r="B119" s="68"/>
      <c r="C119" s="131"/>
      <c r="D119" s="131"/>
      <c r="E119" s="132" t="s">
        <v>152</v>
      </c>
      <c r="F119" s="132"/>
      <c r="G119" s="132"/>
      <c r="H119" s="132"/>
      <c r="I119" s="132"/>
      <c r="J119" s="131"/>
      <c r="K119" s="132" t="s">
        <v>153</v>
      </c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3">
        <f>'004.1 - Oprava koryta v ř...'!J32</f>
        <v>0</v>
      </c>
      <c r="AH119" s="131"/>
      <c r="AI119" s="131"/>
      <c r="AJ119" s="131"/>
      <c r="AK119" s="131"/>
      <c r="AL119" s="131"/>
      <c r="AM119" s="131"/>
      <c r="AN119" s="133">
        <f>SUM(AG119,AT119)</f>
        <v>0</v>
      </c>
      <c r="AO119" s="131"/>
      <c r="AP119" s="131"/>
      <c r="AQ119" s="134" t="s">
        <v>86</v>
      </c>
      <c r="AR119" s="70"/>
      <c r="AS119" s="135">
        <v>0</v>
      </c>
      <c r="AT119" s="136">
        <f>ROUND(SUM(AV119:AW119),2)</f>
        <v>0</v>
      </c>
      <c r="AU119" s="137">
        <f>'004.1 - Oprava koryta v ř...'!P123</f>
        <v>0</v>
      </c>
      <c r="AV119" s="136">
        <f>'004.1 - Oprava koryta v ř...'!J35</f>
        <v>0</v>
      </c>
      <c r="AW119" s="136">
        <f>'004.1 - Oprava koryta v ř...'!J36</f>
        <v>0</v>
      </c>
      <c r="AX119" s="136">
        <f>'004.1 - Oprava koryta v ř...'!J37</f>
        <v>0</v>
      </c>
      <c r="AY119" s="136">
        <f>'004.1 - Oprava koryta v ř...'!J38</f>
        <v>0</v>
      </c>
      <c r="AZ119" s="136">
        <f>'004.1 - Oprava koryta v ř...'!F35</f>
        <v>0</v>
      </c>
      <c r="BA119" s="136">
        <f>'004.1 - Oprava koryta v ř...'!F36</f>
        <v>0</v>
      </c>
      <c r="BB119" s="136">
        <f>'004.1 - Oprava koryta v ř...'!F37</f>
        <v>0</v>
      </c>
      <c r="BC119" s="136">
        <f>'004.1 - Oprava koryta v ř...'!F38</f>
        <v>0</v>
      </c>
      <c r="BD119" s="138">
        <f>'004.1 - Oprava koryta v ř...'!F39</f>
        <v>0</v>
      </c>
      <c r="BE119" s="4"/>
      <c r="BT119" s="139" t="s">
        <v>82</v>
      </c>
      <c r="BV119" s="139" t="s">
        <v>75</v>
      </c>
      <c r="BW119" s="139" t="s">
        <v>154</v>
      </c>
      <c r="BX119" s="139" t="s">
        <v>144</v>
      </c>
      <c r="CL119" s="139" t="s">
        <v>1</v>
      </c>
    </row>
    <row r="120" s="4" customFormat="1" ht="23.25" customHeight="1">
      <c r="A120" s="130" t="s">
        <v>83</v>
      </c>
      <c r="B120" s="68"/>
      <c r="C120" s="131"/>
      <c r="D120" s="131"/>
      <c r="E120" s="132" t="s">
        <v>155</v>
      </c>
      <c r="F120" s="132"/>
      <c r="G120" s="132"/>
      <c r="H120" s="132"/>
      <c r="I120" s="132"/>
      <c r="J120" s="131"/>
      <c r="K120" s="132" t="s">
        <v>156</v>
      </c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3">
        <f>'004.2 - Oprava koryta v ř...'!J32</f>
        <v>0</v>
      </c>
      <c r="AH120" s="131"/>
      <c r="AI120" s="131"/>
      <c r="AJ120" s="131"/>
      <c r="AK120" s="131"/>
      <c r="AL120" s="131"/>
      <c r="AM120" s="131"/>
      <c r="AN120" s="133">
        <f>SUM(AG120,AT120)</f>
        <v>0</v>
      </c>
      <c r="AO120" s="131"/>
      <c r="AP120" s="131"/>
      <c r="AQ120" s="134" t="s">
        <v>86</v>
      </c>
      <c r="AR120" s="70"/>
      <c r="AS120" s="135">
        <v>0</v>
      </c>
      <c r="AT120" s="136">
        <f>ROUND(SUM(AV120:AW120),2)</f>
        <v>0</v>
      </c>
      <c r="AU120" s="137">
        <f>'004.2 - Oprava koryta v ř...'!P123</f>
        <v>0</v>
      </c>
      <c r="AV120" s="136">
        <f>'004.2 - Oprava koryta v ř...'!J35</f>
        <v>0</v>
      </c>
      <c r="AW120" s="136">
        <f>'004.2 - Oprava koryta v ř...'!J36</f>
        <v>0</v>
      </c>
      <c r="AX120" s="136">
        <f>'004.2 - Oprava koryta v ř...'!J37</f>
        <v>0</v>
      </c>
      <c r="AY120" s="136">
        <f>'004.2 - Oprava koryta v ř...'!J38</f>
        <v>0</v>
      </c>
      <c r="AZ120" s="136">
        <f>'004.2 - Oprava koryta v ř...'!F35</f>
        <v>0</v>
      </c>
      <c r="BA120" s="136">
        <f>'004.2 - Oprava koryta v ř...'!F36</f>
        <v>0</v>
      </c>
      <c r="BB120" s="136">
        <f>'004.2 - Oprava koryta v ř...'!F37</f>
        <v>0</v>
      </c>
      <c r="BC120" s="136">
        <f>'004.2 - Oprava koryta v ř...'!F38</f>
        <v>0</v>
      </c>
      <c r="BD120" s="138">
        <f>'004.2 - Oprava koryta v ř...'!F39</f>
        <v>0</v>
      </c>
      <c r="BE120" s="4"/>
      <c r="BT120" s="139" t="s">
        <v>82</v>
      </c>
      <c r="BV120" s="139" t="s">
        <v>75</v>
      </c>
      <c r="BW120" s="139" t="s">
        <v>157</v>
      </c>
      <c r="BX120" s="139" t="s">
        <v>144</v>
      </c>
      <c r="CL120" s="139" t="s">
        <v>1</v>
      </c>
    </row>
    <row r="121" s="4" customFormat="1" ht="16.5" customHeight="1">
      <c r="A121" s="130" t="s">
        <v>83</v>
      </c>
      <c r="B121" s="68"/>
      <c r="C121" s="131"/>
      <c r="D121" s="131"/>
      <c r="E121" s="132" t="s">
        <v>139</v>
      </c>
      <c r="F121" s="132"/>
      <c r="G121" s="132"/>
      <c r="H121" s="132"/>
      <c r="I121" s="132"/>
      <c r="J121" s="131"/>
      <c r="K121" s="132" t="s">
        <v>158</v>
      </c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3">
        <f>'000 - Ostatní a vedlější ...'!J32</f>
        <v>0</v>
      </c>
      <c r="AH121" s="131"/>
      <c r="AI121" s="131"/>
      <c r="AJ121" s="131"/>
      <c r="AK121" s="131"/>
      <c r="AL121" s="131"/>
      <c r="AM121" s="131"/>
      <c r="AN121" s="133">
        <f>SUM(AG121,AT121)</f>
        <v>0</v>
      </c>
      <c r="AO121" s="131"/>
      <c r="AP121" s="131"/>
      <c r="AQ121" s="134" t="s">
        <v>86</v>
      </c>
      <c r="AR121" s="70"/>
      <c r="AS121" s="140">
        <v>0</v>
      </c>
      <c r="AT121" s="141">
        <f>ROUND(SUM(AV121:AW121),2)</f>
        <v>0</v>
      </c>
      <c r="AU121" s="142">
        <f>'000 - Ostatní a vedlější ...'!P122</f>
        <v>0</v>
      </c>
      <c r="AV121" s="141">
        <f>'000 - Ostatní a vedlější ...'!J35</f>
        <v>0</v>
      </c>
      <c r="AW121" s="141">
        <f>'000 - Ostatní a vedlější ...'!J36</f>
        <v>0</v>
      </c>
      <c r="AX121" s="141">
        <f>'000 - Ostatní a vedlější ...'!J37</f>
        <v>0</v>
      </c>
      <c r="AY121" s="141">
        <f>'000 - Ostatní a vedlější ...'!J38</f>
        <v>0</v>
      </c>
      <c r="AZ121" s="141">
        <f>'000 - Ostatní a vedlější ...'!F35</f>
        <v>0</v>
      </c>
      <c r="BA121" s="141">
        <f>'000 - Ostatní a vedlější ...'!F36</f>
        <v>0</v>
      </c>
      <c r="BB121" s="141">
        <f>'000 - Ostatní a vedlější ...'!F37</f>
        <v>0</v>
      </c>
      <c r="BC121" s="141">
        <f>'000 - Ostatní a vedlější ...'!F38</f>
        <v>0</v>
      </c>
      <c r="BD121" s="143">
        <f>'000 - Ostatní a vedlější ...'!F39</f>
        <v>0</v>
      </c>
      <c r="BE121" s="4"/>
      <c r="BT121" s="139" t="s">
        <v>82</v>
      </c>
      <c r="BV121" s="139" t="s">
        <v>75</v>
      </c>
      <c r="BW121" s="139" t="s">
        <v>159</v>
      </c>
      <c r="BX121" s="139" t="s">
        <v>144</v>
      </c>
      <c r="CL121" s="139" t="s">
        <v>1</v>
      </c>
    </row>
    <row r="122" s="2" customFormat="1" ht="30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42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42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</row>
  </sheetData>
  <sheetProtection sheet="1" formatColumns="0" formatRows="0" objects="1" scenarios="1" spinCount="100000" saltValue="P7dxPm+2E6HgsG3VvYtTG4F/3UFKlJ7/EwY8aZKCYa4suezRWO388Q9un+syDqTYAeRpO928WPsFGlpdXWR7kg==" hashValue="4cHuEb68oUCPvlnYbSIoc2g9ddFk9M+Jcq/UZVkLXQs1QQMgQZdr2C7tijF7fFN53A3QETTP7hRrj2RxVwsGyQ==" algorithmName="SHA-512" password="CC35"/>
  <mergeCells count="146">
    <mergeCell ref="E104:I104"/>
    <mergeCell ref="K104:AF104"/>
    <mergeCell ref="K105:AF105"/>
    <mergeCell ref="E105:I105"/>
    <mergeCell ref="K106:AF106"/>
    <mergeCell ref="E106:I106"/>
    <mergeCell ref="E107:I107"/>
    <mergeCell ref="K107:AF107"/>
    <mergeCell ref="E108:I108"/>
    <mergeCell ref="K108:AF108"/>
    <mergeCell ref="E109:I109"/>
    <mergeCell ref="K109:AF109"/>
    <mergeCell ref="K110:AF110"/>
    <mergeCell ref="E110:I110"/>
    <mergeCell ref="K111:AF111"/>
    <mergeCell ref="E111:I111"/>
    <mergeCell ref="K112:AF112"/>
    <mergeCell ref="E112:I112"/>
    <mergeCell ref="K113:AF113"/>
    <mergeCell ref="E113:I113"/>
    <mergeCell ref="K114:AF114"/>
    <mergeCell ref="E114:I114"/>
    <mergeCell ref="J115:AF115"/>
    <mergeCell ref="D115:H115"/>
    <mergeCell ref="K116:AF116"/>
    <mergeCell ref="E116:I116"/>
    <mergeCell ref="E117:I117"/>
    <mergeCell ref="K117:AF117"/>
    <mergeCell ref="K118:AF118"/>
    <mergeCell ref="E118:I118"/>
    <mergeCell ref="E119:I119"/>
    <mergeCell ref="K119:AF119"/>
    <mergeCell ref="E120:I120"/>
    <mergeCell ref="K120:AF120"/>
    <mergeCell ref="E121:I121"/>
    <mergeCell ref="K121:AF121"/>
    <mergeCell ref="AG101:AM101"/>
    <mergeCell ref="AN101:AP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L85:AJ85"/>
    <mergeCell ref="I92:AF92"/>
    <mergeCell ref="C92:G92"/>
    <mergeCell ref="D95:H95"/>
    <mergeCell ref="J95:AF95"/>
    <mergeCell ref="K96:AF96"/>
    <mergeCell ref="E96:I96"/>
    <mergeCell ref="E97:I97"/>
    <mergeCell ref="K97:AF97"/>
    <mergeCell ref="K98:AF98"/>
    <mergeCell ref="E98:I98"/>
    <mergeCell ref="K99:AF99"/>
    <mergeCell ref="E99:I99"/>
    <mergeCell ref="K100:AF100"/>
    <mergeCell ref="E100:I100"/>
    <mergeCell ref="E101:I101"/>
    <mergeCell ref="K101:AF101"/>
    <mergeCell ref="K102:AF102"/>
    <mergeCell ref="E102:I102"/>
    <mergeCell ref="K103:AF103"/>
    <mergeCell ref="E103:I103"/>
    <mergeCell ref="AM87:AN87"/>
    <mergeCell ref="AM89:AP89"/>
    <mergeCell ref="AS89:AT91"/>
    <mergeCell ref="AM90:AP90"/>
    <mergeCell ref="AG92:AM92"/>
    <mergeCell ref="AN92:AP92"/>
    <mergeCell ref="AN95:AP95"/>
    <mergeCell ref="AG95:AM95"/>
    <mergeCell ref="AN96:AP96"/>
    <mergeCell ref="AG96:AM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a - Odstranění stromov...'!C2" display="/"/>
    <hyperlink ref="A97" location="'001b - Náhradní výsadba'!C2" display="/"/>
    <hyperlink ref="A98" location="'002a.1 - Oprava opevnění ...'!C2" display="/"/>
    <hyperlink ref="A99" location="'002a.2 - Opevnění svahů s...'!C2" display="/"/>
    <hyperlink ref="A100" location="'002b - Oprava opevnění sv...'!C2" display="/"/>
    <hyperlink ref="A101" location="'003 - Oprava stávajících ...'!C2" display="/"/>
    <hyperlink ref="A102" location="'004 - Oprava spádového st...'!C2" display="/"/>
    <hyperlink ref="A103" location="'005 - Odtěžení nánosů ze ...'!C2" display="/"/>
    <hyperlink ref="A104" location="'006a - Dosypání LB hráze'!C2" display="/"/>
    <hyperlink ref="A105" location="'006b - Dosypání PB hráze'!C2" display="/"/>
    <hyperlink ref="A106" location="'007 - Oprava stabilizační...'!C2" display="/"/>
    <hyperlink ref="A107" location="'008 - Oprava kaverny ve d...'!C2" display="/"/>
    <hyperlink ref="A108" location="'009 - Oprava dna vtoku do...'!C2" display="/"/>
    <hyperlink ref="A109" location="'010 - Oprava dna výtoku z...'!C2" display="/"/>
    <hyperlink ref="A110" location="'011 - Oprava prahu v ř.km...'!C2" display="/"/>
    <hyperlink ref="A111" location="'012 - Oprava spádového st...'!C2" display="/"/>
    <hyperlink ref="A112" location="'013 - Oprava spádového st...'!C2" display="/"/>
    <hyperlink ref="A113" location="'014 - Oprava LB a PB opěr...'!C2" display="/"/>
    <hyperlink ref="A114" location="'000 - Ostatní a vedlejší ...'!C2" display="/"/>
    <hyperlink ref="A116" location="'001 - Odstranění stromový...'!C2" display="/"/>
    <hyperlink ref="A117" location="'002 - Oprava stupně Štíty...'!C2" display="/"/>
    <hyperlink ref="A118" location="'003 - Oprava koryta v ř. ...'!C2" display="/"/>
    <hyperlink ref="A119" location="'004.1 - Oprava koryta v ř...'!C2" display="/"/>
    <hyperlink ref="A120" location="'004.2 - Oprava koryta v ř...'!C2" display="/"/>
    <hyperlink ref="A121" location="'000 - Ostatní a vedlě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848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ROUND((SUM(BE123:BE166)),  2)</f>
        <v>0</v>
      </c>
      <c r="G35" s="36"/>
      <c r="H35" s="36"/>
      <c r="I35" s="162">
        <v>0.20999999999999999</v>
      </c>
      <c r="J35" s="161">
        <f>ROUND(((SUM(BE123:BE166))*I35),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ROUND((SUM(BF123:BF166)),  2)</f>
        <v>0</v>
      </c>
      <c r="G36" s="36"/>
      <c r="H36" s="36"/>
      <c r="I36" s="162">
        <v>0.14999999999999999</v>
      </c>
      <c r="J36" s="161">
        <f>ROUND(((SUM(BF123:BF166))*I36),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ROUND((SUM(BG123:BG166)),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ROUND((SUM(BH123:BH166)),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ROUND((SUM(BI123:BI166)),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006a - Dosypání LB hráze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241</v>
      </c>
      <c r="E100" s="189"/>
      <c r="F100" s="189"/>
      <c r="G100" s="189"/>
      <c r="H100" s="189"/>
      <c r="I100" s="189"/>
      <c r="J100" s="190">
        <f>J161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849</v>
      </c>
      <c r="E101" s="189"/>
      <c r="F101" s="189"/>
      <c r="G101" s="189"/>
      <c r="H101" s="189"/>
      <c r="I101" s="189"/>
      <c r="J101" s="190">
        <f>J164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171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Březná, Bílá Voda, Štíty – dosypání hráze, oprava stupňů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161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162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006a - Dosypání LB hráze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3. 2. 2025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172</v>
      </c>
      <c r="D122" s="195" t="s">
        <v>58</v>
      </c>
      <c r="E122" s="195" t="s">
        <v>54</v>
      </c>
      <c r="F122" s="195" t="s">
        <v>55</v>
      </c>
      <c r="G122" s="195" t="s">
        <v>173</v>
      </c>
      <c r="H122" s="195" t="s">
        <v>174</v>
      </c>
      <c r="I122" s="195" t="s">
        <v>175</v>
      </c>
      <c r="J122" s="196" t="s">
        <v>167</v>
      </c>
      <c r="K122" s="197" t="s">
        <v>176</v>
      </c>
      <c r="L122" s="198"/>
      <c r="M122" s="98" t="s">
        <v>1</v>
      </c>
      <c r="N122" s="99" t="s">
        <v>37</v>
      </c>
      <c r="O122" s="99" t="s">
        <v>177</v>
      </c>
      <c r="P122" s="99" t="s">
        <v>178</v>
      </c>
      <c r="Q122" s="99" t="s">
        <v>179</v>
      </c>
      <c r="R122" s="99" t="s">
        <v>180</v>
      </c>
      <c r="S122" s="99" t="s">
        <v>181</v>
      </c>
      <c r="T122" s="100" t="s">
        <v>182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183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P124+P161+P164</f>
        <v>0</v>
      </c>
      <c r="Q123" s="102"/>
      <c r="R123" s="201">
        <f>R124+R161+R164</f>
        <v>0.012067500000000002</v>
      </c>
      <c r="S123" s="102"/>
      <c r="T123" s="202">
        <f>T124+T161+T164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169</v>
      </c>
      <c r="BK123" s="203">
        <f>BK124+BK161+BK164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184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SUM(P125:P160)</f>
        <v>0</v>
      </c>
      <c r="Q124" s="212"/>
      <c r="R124" s="213">
        <f>SUM(R125:R160)</f>
        <v>0.012067500000000002</v>
      </c>
      <c r="S124" s="212"/>
      <c r="T124" s="214">
        <f>SUM(T125:T160)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185</v>
      </c>
      <c r="AT124" s="216" t="s">
        <v>72</v>
      </c>
      <c r="AU124" s="216" t="s">
        <v>73</v>
      </c>
      <c r="AY124" s="215" t="s">
        <v>186</v>
      </c>
      <c r="BK124" s="217">
        <f>SUM(BK125:BK160)</f>
        <v>0</v>
      </c>
    </row>
    <row r="125" s="2" customFormat="1" ht="16.5" customHeight="1">
      <c r="A125" s="36"/>
      <c r="B125" s="37"/>
      <c r="C125" s="218" t="s">
        <v>80</v>
      </c>
      <c r="D125" s="218" t="s">
        <v>187</v>
      </c>
      <c r="E125" s="219" t="s">
        <v>850</v>
      </c>
      <c r="F125" s="220" t="s">
        <v>851</v>
      </c>
      <c r="G125" s="221" t="s">
        <v>190</v>
      </c>
      <c r="H125" s="222">
        <v>418.88999999999999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852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298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2" customFormat="1" ht="16.5" customHeight="1">
      <c r="A127" s="36"/>
      <c r="B127" s="37"/>
      <c r="C127" s="218" t="s">
        <v>82</v>
      </c>
      <c r="D127" s="218" t="s">
        <v>187</v>
      </c>
      <c r="E127" s="219" t="s">
        <v>853</v>
      </c>
      <c r="F127" s="220" t="s">
        <v>854</v>
      </c>
      <c r="G127" s="221" t="s">
        <v>266</v>
      </c>
      <c r="H127" s="222">
        <v>110.8125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185</v>
      </c>
      <c r="AT127" s="230" t="s">
        <v>187</v>
      </c>
      <c r="AU127" s="230" t="s">
        <v>80</v>
      </c>
      <c r="AY127" s="15" t="s">
        <v>186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185</v>
      </c>
      <c r="BM127" s="230" t="s">
        <v>855</v>
      </c>
    </row>
    <row r="128" s="2" customFormat="1">
      <c r="A128" s="36"/>
      <c r="B128" s="37"/>
      <c r="C128" s="38"/>
      <c r="D128" s="232" t="s">
        <v>192</v>
      </c>
      <c r="E128" s="38"/>
      <c r="F128" s="233" t="s">
        <v>856</v>
      </c>
      <c r="G128" s="38"/>
      <c r="H128" s="38"/>
      <c r="I128" s="234"/>
      <c r="J128" s="38"/>
      <c r="K128" s="38"/>
      <c r="L128" s="42"/>
      <c r="M128" s="235"/>
      <c r="N128" s="23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192</v>
      </c>
      <c r="AU128" s="15" t="s">
        <v>80</v>
      </c>
    </row>
    <row r="129" s="12" customFormat="1">
      <c r="A129" s="12"/>
      <c r="B129" s="241"/>
      <c r="C129" s="242"/>
      <c r="D129" s="232" t="s">
        <v>262</v>
      </c>
      <c r="E129" s="243" t="s">
        <v>1</v>
      </c>
      <c r="F129" s="244" t="s">
        <v>857</v>
      </c>
      <c r="G129" s="242"/>
      <c r="H129" s="245">
        <v>90.700000000000003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262</v>
      </c>
      <c r="AU129" s="251" t="s">
        <v>80</v>
      </c>
      <c r="AV129" s="12" t="s">
        <v>82</v>
      </c>
      <c r="AW129" s="12" t="s">
        <v>30</v>
      </c>
      <c r="AX129" s="12" t="s">
        <v>73</v>
      </c>
      <c r="AY129" s="251" t="s">
        <v>186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858</v>
      </c>
      <c r="G130" s="242"/>
      <c r="H130" s="245">
        <v>20.112500000000001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73</v>
      </c>
      <c r="AY130" s="251" t="s">
        <v>186</v>
      </c>
    </row>
    <row r="131" s="13" customFormat="1">
      <c r="A131" s="13"/>
      <c r="B131" s="263"/>
      <c r="C131" s="264"/>
      <c r="D131" s="232" t="s">
        <v>262</v>
      </c>
      <c r="E131" s="265" t="s">
        <v>1</v>
      </c>
      <c r="F131" s="266" t="s">
        <v>544</v>
      </c>
      <c r="G131" s="264"/>
      <c r="H131" s="267">
        <v>110.8125</v>
      </c>
      <c r="I131" s="268"/>
      <c r="J131" s="264"/>
      <c r="K131" s="264"/>
      <c r="L131" s="269"/>
      <c r="M131" s="270"/>
      <c r="N131" s="271"/>
      <c r="O131" s="271"/>
      <c r="P131" s="271"/>
      <c r="Q131" s="271"/>
      <c r="R131" s="271"/>
      <c r="S131" s="271"/>
      <c r="T131" s="27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3" t="s">
        <v>262</v>
      </c>
      <c r="AU131" s="273" t="s">
        <v>80</v>
      </c>
      <c r="AV131" s="13" t="s">
        <v>185</v>
      </c>
      <c r="AW131" s="13" t="s">
        <v>30</v>
      </c>
      <c r="AX131" s="13" t="s">
        <v>80</v>
      </c>
      <c r="AY131" s="273" t="s">
        <v>186</v>
      </c>
    </row>
    <row r="132" s="2" customFormat="1" ht="16.5" customHeight="1">
      <c r="A132" s="36"/>
      <c r="B132" s="37"/>
      <c r="C132" s="218" t="s">
        <v>185</v>
      </c>
      <c r="D132" s="218" t="s">
        <v>187</v>
      </c>
      <c r="E132" s="219" t="s">
        <v>859</v>
      </c>
      <c r="F132" s="220" t="s">
        <v>860</v>
      </c>
      <c r="G132" s="221" t="s">
        <v>190</v>
      </c>
      <c r="H132" s="222">
        <v>418.88999999999999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861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860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2" customFormat="1" ht="16.5" customHeight="1">
      <c r="A134" s="36"/>
      <c r="B134" s="37"/>
      <c r="C134" s="218" t="s">
        <v>205</v>
      </c>
      <c r="D134" s="218" t="s">
        <v>187</v>
      </c>
      <c r="E134" s="219" t="s">
        <v>862</v>
      </c>
      <c r="F134" s="220" t="s">
        <v>863</v>
      </c>
      <c r="G134" s="221" t="s">
        <v>190</v>
      </c>
      <c r="H134" s="222">
        <v>8796.6900000000005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864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863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12" customFormat="1">
      <c r="A136" s="12"/>
      <c r="B136" s="241"/>
      <c r="C136" s="242"/>
      <c r="D136" s="232" t="s">
        <v>262</v>
      </c>
      <c r="E136" s="243" t="s">
        <v>1</v>
      </c>
      <c r="F136" s="244" t="s">
        <v>865</v>
      </c>
      <c r="G136" s="242"/>
      <c r="H136" s="245">
        <v>8796.6900000000005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262</v>
      </c>
      <c r="AU136" s="251" t="s">
        <v>80</v>
      </c>
      <c r="AV136" s="12" t="s">
        <v>82</v>
      </c>
      <c r="AW136" s="12" t="s">
        <v>30</v>
      </c>
      <c r="AX136" s="12" t="s">
        <v>80</v>
      </c>
      <c r="AY136" s="251" t="s">
        <v>186</v>
      </c>
    </row>
    <row r="137" s="2" customFormat="1" ht="16.5" customHeight="1">
      <c r="A137" s="36"/>
      <c r="B137" s="37"/>
      <c r="C137" s="218" t="s">
        <v>209</v>
      </c>
      <c r="D137" s="218" t="s">
        <v>187</v>
      </c>
      <c r="E137" s="219" t="s">
        <v>866</v>
      </c>
      <c r="F137" s="220" t="s">
        <v>867</v>
      </c>
      <c r="G137" s="221" t="s">
        <v>266</v>
      </c>
      <c r="H137" s="222">
        <v>41.889000000000003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868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867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869</v>
      </c>
      <c r="G139" s="242"/>
      <c r="H139" s="245">
        <v>41.889000000000003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18" t="s">
        <v>213</v>
      </c>
      <c r="D140" s="218" t="s">
        <v>187</v>
      </c>
      <c r="E140" s="219" t="s">
        <v>870</v>
      </c>
      <c r="F140" s="220" t="s">
        <v>871</v>
      </c>
      <c r="G140" s="221" t="s">
        <v>266</v>
      </c>
      <c r="H140" s="222">
        <v>110.8125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872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871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2" customFormat="1" ht="16.5" customHeight="1">
      <c r="A142" s="36"/>
      <c r="B142" s="37"/>
      <c r="C142" s="218" t="s">
        <v>217</v>
      </c>
      <c r="D142" s="218" t="s">
        <v>187</v>
      </c>
      <c r="E142" s="219" t="s">
        <v>873</v>
      </c>
      <c r="F142" s="220" t="s">
        <v>874</v>
      </c>
      <c r="G142" s="221" t="s">
        <v>190</v>
      </c>
      <c r="H142" s="222">
        <v>281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185</v>
      </c>
      <c r="AT142" s="230" t="s">
        <v>187</v>
      </c>
      <c r="AU142" s="230" t="s">
        <v>80</v>
      </c>
      <c r="AY142" s="15" t="s">
        <v>186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185</v>
      </c>
      <c r="BM142" s="230" t="s">
        <v>875</v>
      </c>
    </row>
    <row r="143" s="2" customFormat="1">
      <c r="A143" s="36"/>
      <c r="B143" s="37"/>
      <c r="C143" s="38"/>
      <c r="D143" s="232" t="s">
        <v>192</v>
      </c>
      <c r="E143" s="38"/>
      <c r="F143" s="233" t="s">
        <v>874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192</v>
      </c>
      <c r="AU143" s="15" t="s">
        <v>80</v>
      </c>
    </row>
    <row r="144" s="2" customFormat="1" ht="16.5" customHeight="1">
      <c r="A144" s="36"/>
      <c r="B144" s="37"/>
      <c r="C144" s="218" t="s">
        <v>221</v>
      </c>
      <c r="D144" s="218" t="s">
        <v>187</v>
      </c>
      <c r="E144" s="219" t="s">
        <v>876</v>
      </c>
      <c r="F144" s="220" t="s">
        <v>877</v>
      </c>
      <c r="G144" s="221" t="s">
        <v>190</v>
      </c>
      <c r="H144" s="222">
        <v>121.25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878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877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12" customFormat="1">
      <c r="A146" s="12"/>
      <c r="B146" s="241"/>
      <c r="C146" s="242"/>
      <c r="D146" s="232" t="s">
        <v>262</v>
      </c>
      <c r="E146" s="243" t="s">
        <v>1</v>
      </c>
      <c r="F146" s="244" t="s">
        <v>879</v>
      </c>
      <c r="G146" s="242"/>
      <c r="H146" s="245">
        <v>121.25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262</v>
      </c>
      <c r="AU146" s="251" t="s">
        <v>80</v>
      </c>
      <c r="AV146" s="12" t="s">
        <v>82</v>
      </c>
      <c r="AW146" s="12" t="s">
        <v>30</v>
      </c>
      <c r="AX146" s="12" t="s">
        <v>80</v>
      </c>
      <c r="AY146" s="251" t="s">
        <v>186</v>
      </c>
    </row>
    <row r="147" s="2" customFormat="1" ht="16.5" customHeight="1">
      <c r="A147" s="36"/>
      <c r="B147" s="37"/>
      <c r="C147" s="218" t="s">
        <v>225</v>
      </c>
      <c r="D147" s="218" t="s">
        <v>187</v>
      </c>
      <c r="E147" s="219" t="s">
        <v>880</v>
      </c>
      <c r="F147" s="220" t="s">
        <v>881</v>
      </c>
      <c r="G147" s="221" t="s">
        <v>190</v>
      </c>
      <c r="H147" s="222">
        <v>281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882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883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2" customFormat="1" ht="16.5" customHeight="1">
      <c r="A149" s="36"/>
      <c r="B149" s="37"/>
      <c r="C149" s="218" t="s">
        <v>229</v>
      </c>
      <c r="D149" s="218" t="s">
        <v>187</v>
      </c>
      <c r="E149" s="219" t="s">
        <v>884</v>
      </c>
      <c r="F149" s="220" t="s">
        <v>885</v>
      </c>
      <c r="G149" s="221" t="s">
        <v>190</v>
      </c>
      <c r="H149" s="222">
        <v>121.25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886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883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16.5" customHeight="1">
      <c r="A151" s="36"/>
      <c r="B151" s="37"/>
      <c r="C151" s="218" t="s">
        <v>235</v>
      </c>
      <c r="D151" s="218" t="s">
        <v>187</v>
      </c>
      <c r="E151" s="219" t="s">
        <v>887</v>
      </c>
      <c r="F151" s="220" t="s">
        <v>888</v>
      </c>
      <c r="G151" s="221" t="s">
        <v>190</v>
      </c>
      <c r="H151" s="222">
        <v>281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889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888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2" customFormat="1" ht="16.5" customHeight="1">
      <c r="A153" s="36"/>
      <c r="B153" s="37"/>
      <c r="C153" s="218" t="s">
        <v>335</v>
      </c>
      <c r="D153" s="218" t="s">
        <v>187</v>
      </c>
      <c r="E153" s="219" t="s">
        <v>890</v>
      </c>
      <c r="F153" s="220" t="s">
        <v>891</v>
      </c>
      <c r="G153" s="221" t="s">
        <v>190</v>
      </c>
      <c r="H153" s="222">
        <v>121.25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185</v>
      </c>
      <c r="AT153" s="230" t="s">
        <v>187</v>
      </c>
      <c r="AU153" s="230" t="s">
        <v>80</v>
      </c>
      <c r="AY153" s="15" t="s">
        <v>186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185</v>
      </c>
      <c r="BM153" s="230" t="s">
        <v>892</v>
      </c>
    </row>
    <row r="154" s="2" customFormat="1">
      <c r="A154" s="36"/>
      <c r="B154" s="37"/>
      <c r="C154" s="38"/>
      <c r="D154" s="232" t="s">
        <v>192</v>
      </c>
      <c r="E154" s="38"/>
      <c r="F154" s="233" t="s">
        <v>891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192</v>
      </c>
      <c r="AU154" s="15" t="s">
        <v>80</v>
      </c>
    </row>
    <row r="155" s="12" customFormat="1">
      <c r="A155" s="12"/>
      <c r="B155" s="241"/>
      <c r="C155" s="242"/>
      <c r="D155" s="232" t="s">
        <v>262</v>
      </c>
      <c r="E155" s="243" t="s">
        <v>1</v>
      </c>
      <c r="F155" s="244" t="s">
        <v>879</v>
      </c>
      <c r="G155" s="242"/>
      <c r="H155" s="245">
        <v>121.25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262</v>
      </c>
      <c r="AU155" s="251" t="s">
        <v>80</v>
      </c>
      <c r="AV155" s="12" t="s">
        <v>82</v>
      </c>
      <c r="AW155" s="12" t="s">
        <v>30</v>
      </c>
      <c r="AX155" s="12" t="s">
        <v>80</v>
      </c>
      <c r="AY155" s="251" t="s">
        <v>186</v>
      </c>
    </row>
    <row r="156" s="2" customFormat="1" ht="16.5" customHeight="1">
      <c r="A156" s="36"/>
      <c r="B156" s="37"/>
      <c r="C156" s="218" t="s">
        <v>340</v>
      </c>
      <c r="D156" s="218" t="s">
        <v>187</v>
      </c>
      <c r="E156" s="219" t="s">
        <v>893</v>
      </c>
      <c r="F156" s="220" t="s">
        <v>894</v>
      </c>
      <c r="G156" s="221" t="s">
        <v>266</v>
      </c>
      <c r="H156" s="222">
        <v>110.8125</v>
      </c>
      <c r="I156" s="223"/>
      <c r="J156" s="224">
        <f>ROUND(I156*H156,2)</f>
        <v>0</v>
      </c>
      <c r="K156" s="225"/>
      <c r="L156" s="42"/>
      <c r="M156" s="226" t="s">
        <v>1</v>
      </c>
      <c r="N156" s="227" t="s">
        <v>38</v>
      </c>
      <c r="O156" s="89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185</v>
      </c>
      <c r="AT156" s="230" t="s">
        <v>187</v>
      </c>
      <c r="AU156" s="230" t="s">
        <v>80</v>
      </c>
      <c r="AY156" s="15" t="s">
        <v>186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80</v>
      </c>
      <c r="BK156" s="231">
        <f>ROUND(I156*H156,2)</f>
        <v>0</v>
      </c>
      <c r="BL156" s="15" t="s">
        <v>185</v>
      </c>
      <c r="BM156" s="230" t="s">
        <v>895</v>
      </c>
    </row>
    <row r="157" s="2" customFormat="1">
      <c r="A157" s="36"/>
      <c r="B157" s="37"/>
      <c r="C157" s="38"/>
      <c r="D157" s="232" t="s">
        <v>192</v>
      </c>
      <c r="E157" s="38"/>
      <c r="F157" s="233" t="s">
        <v>896</v>
      </c>
      <c r="G157" s="38"/>
      <c r="H157" s="38"/>
      <c r="I157" s="234"/>
      <c r="J157" s="38"/>
      <c r="K157" s="38"/>
      <c r="L157" s="42"/>
      <c r="M157" s="235"/>
      <c r="N157" s="23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192</v>
      </c>
      <c r="AU157" s="15" t="s">
        <v>80</v>
      </c>
    </row>
    <row r="158" s="2" customFormat="1" ht="16.5" customHeight="1">
      <c r="A158" s="36"/>
      <c r="B158" s="37"/>
      <c r="C158" s="252" t="s">
        <v>8</v>
      </c>
      <c r="D158" s="252" t="s">
        <v>269</v>
      </c>
      <c r="E158" s="253" t="s">
        <v>897</v>
      </c>
      <c r="F158" s="254" t="s">
        <v>898</v>
      </c>
      <c r="G158" s="255" t="s">
        <v>899</v>
      </c>
      <c r="H158" s="256">
        <v>12.067500000000001</v>
      </c>
      <c r="I158" s="257"/>
      <c r="J158" s="258">
        <f>ROUND(I158*H158,2)</f>
        <v>0</v>
      </c>
      <c r="K158" s="259"/>
      <c r="L158" s="260"/>
      <c r="M158" s="261" t="s">
        <v>1</v>
      </c>
      <c r="N158" s="262" t="s">
        <v>38</v>
      </c>
      <c r="O158" s="89"/>
      <c r="P158" s="228">
        <f>O158*H158</f>
        <v>0</v>
      </c>
      <c r="Q158" s="228">
        <v>0.001</v>
      </c>
      <c r="R158" s="228">
        <f>Q158*H158</f>
        <v>0.012067500000000002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217</v>
      </c>
      <c r="AT158" s="230" t="s">
        <v>269</v>
      </c>
      <c r="AU158" s="230" t="s">
        <v>80</v>
      </c>
      <c r="AY158" s="15" t="s">
        <v>186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185</v>
      </c>
      <c r="BM158" s="230" t="s">
        <v>900</v>
      </c>
    </row>
    <row r="159" s="2" customFormat="1">
      <c r="A159" s="36"/>
      <c r="B159" s="37"/>
      <c r="C159" s="38"/>
      <c r="D159" s="232" t="s">
        <v>192</v>
      </c>
      <c r="E159" s="38"/>
      <c r="F159" s="233" t="s">
        <v>898</v>
      </c>
      <c r="G159" s="38"/>
      <c r="H159" s="38"/>
      <c r="I159" s="234"/>
      <c r="J159" s="38"/>
      <c r="K159" s="38"/>
      <c r="L159" s="42"/>
      <c r="M159" s="235"/>
      <c r="N159" s="23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192</v>
      </c>
      <c r="AU159" s="15" t="s">
        <v>80</v>
      </c>
    </row>
    <row r="160" s="12" customFormat="1">
      <c r="A160" s="12"/>
      <c r="B160" s="241"/>
      <c r="C160" s="242"/>
      <c r="D160" s="232" t="s">
        <v>262</v>
      </c>
      <c r="E160" s="243" t="s">
        <v>1</v>
      </c>
      <c r="F160" s="244" t="s">
        <v>901</v>
      </c>
      <c r="G160" s="242"/>
      <c r="H160" s="245">
        <v>12.067500000000001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51" t="s">
        <v>262</v>
      </c>
      <c r="AU160" s="251" t="s">
        <v>80</v>
      </c>
      <c r="AV160" s="12" t="s">
        <v>82</v>
      </c>
      <c r="AW160" s="12" t="s">
        <v>30</v>
      </c>
      <c r="AX160" s="12" t="s">
        <v>80</v>
      </c>
      <c r="AY160" s="251" t="s">
        <v>186</v>
      </c>
    </row>
    <row r="161" s="11" customFormat="1" ht="25.92" customHeight="1">
      <c r="A161" s="11"/>
      <c r="B161" s="204"/>
      <c r="C161" s="205"/>
      <c r="D161" s="206" t="s">
        <v>72</v>
      </c>
      <c r="E161" s="207" t="s">
        <v>281</v>
      </c>
      <c r="F161" s="207" t="s">
        <v>282</v>
      </c>
      <c r="G161" s="205"/>
      <c r="H161" s="205"/>
      <c r="I161" s="208"/>
      <c r="J161" s="209">
        <f>BK161</f>
        <v>0</v>
      </c>
      <c r="K161" s="205"/>
      <c r="L161" s="210"/>
      <c r="M161" s="211"/>
      <c r="N161" s="212"/>
      <c r="O161" s="212"/>
      <c r="P161" s="213">
        <f>SUM(P162:P163)</f>
        <v>0</v>
      </c>
      <c r="Q161" s="212"/>
      <c r="R161" s="213">
        <f>SUM(R162:R163)</f>
        <v>0</v>
      </c>
      <c r="S161" s="212"/>
      <c r="T161" s="214">
        <f>SUM(T162:T163)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5" t="s">
        <v>185</v>
      </c>
      <c r="AT161" s="216" t="s">
        <v>72</v>
      </c>
      <c r="AU161" s="216" t="s">
        <v>73</v>
      </c>
      <c r="AY161" s="215" t="s">
        <v>186</v>
      </c>
      <c r="BK161" s="217">
        <f>SUM(BK162:BK163)</f>
        <v>0</v>
      </c>
    </row>
    <row r="162" s="2" customFormat="1" ht="16.5" customHeight="1">
      <c r="A162" s="36"/>
      <c r="B162" s="37"/>
      <c r="C162" s="218" t="s">
        <v>351</v>
      </c>
      <c r="D162" s="218" t="s">
        <v>187</v>
      </c>
      <c r="E162" s="219" t="s">
        <v>378</v>
      </c>
      <c r="F162" s="220" t="s">
        <v>379</v>
      </c>
      <c r="G162" s="221" t="s">
        <v>285</v>
      </c>
      <c r="H162" s="222">
        <v>0.012070000000000001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902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379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11" customFormat="1" ht="25.92" customHeight="1">
      <c r="A164" s="11"/>
      <c r="B164" s="204"/>
      <c r="C164" s="205"/>
      <c r="D164" s="206" t="s">
        <v>72</v>
      </c>
      <c r="E164" s="207" t="s">
        <v>903</v>
      </c>
      <c r="F164" s="207" t="s">
        <v>904</v>
      </c>
      <c r="G164" s="205"/>
      <c r="H164" s="205"/>
      <c r="I164" s="208"/>
      <c r="J164" s="209">
        <f>BK164</f>
        <v>0</v>
      </c>
      <c r="K164" s="205"/>
      <c r="L164" s="210"/>
      <c r="M164" s="211"/>
      <c r="N164" s="212"/>
      <c r="O164" s="212"/>
      <c r="P164" s="213">
        <f>SUM(P165:P166)</f>
        <v>0</v>
      </c>
      <c r="Q164" s="212"/>
      <c r="R164" s="213">
        <f>SUM(R165:R166)</f>
        <v>0</v>
      </c>
      <c r="S164" s="212"/>
      <c r="T164" s="214">
        <f>SUM(T165:T166)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5" t="s">
        <v>185</v>
      </c>
      <c r="AT164" s="216" t="s">
        <v>72</v>
      </c>
      <c r="AU164" s="216" t="s">
        <v>73</v>
      </c>
      <c r="AY164" s="215" t="s">
        <v>186</v>
      </c>
      <c r="BK164" s="217">
        <f>SUM(BK165:BK166)</f>
        <v>0</v>
      </c>
    </row>
    <row r="165" s="2" customFormat="1" ht="16.5" customHeight="1">
      <c r="A165" s="36"/>
      <c r="B165" s="37"/>
      <c r="C165" s="218" t="s">
        <v>356</v>
      </c>
      <c r="D165" s="218" t="s">
        <v>187</v>
      </c>
      <c r="E165" s="219" t="s">
        <v>905</v>
      </c>
      <c r="F165" s="220" t="s">
        <v>906</v>
      </c>
      <c r="G165" s="221" t="s">
        <v>907</v>
      </c>
      <c r="H165" s="222">
        <v>1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908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909</v>
      </c>
      <c r="G166" s="38"/>
      <c r="H166" s="38"/>
      <c r="I166" s="234"/>
      <c r="J166" s="38"/>
      <c r="K166" s="38"/>
      <c r="L166" s="42"/>
      <c r="M166" s="237"/>
      <c r="N166" s="238"/>
      <c r="O166" s="239"/>
      <c r="P166" s="239"/>
      <c r="Q166" s="239"/>
      <c r="R166" s="239"/>
      <c r="S166" s="239"/>
      <c r="T166" s="24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2" customFormat="1" ht="6.96" customHeight="1">
      <c r="A167" s="36"/>
      <c r="B167" s="64"/>
      <c r="C167" s="65"/>
      <c r="D167" s="65"/>
      <c r="E167" s="65"/>
      <c r="F167" s="65"/>
      <c r="G167" s="65"/>
      <c r="H167" s="65"/>
      <c r="I167" s="65"/>
      <c r="J167" s="65"/>
      <c r="K167" s="65"/>
      <c r="L167" s="42"/>
      <c r="M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</row>
  </sheetData>
  <sheetProtection sheet="1" autoFilter="0" formatColumns="0" formatRows="0" objects="1" scenarios="1" spinCount="100000" saltValue="0wKUL7a/hgvmwk3Cmss2gFCI/3vKfVhJLrDHQ/+rDaS8gPcjx1KAOPsDfTtYmMXOGUyUJ1NVMeDSlaX+g15tQg==" hashValue="/BVz13w9EVefeaRz8Nn9ySM2kAx++PIb4ujvRncHgHeW+O76OH2SAvCTxtidkvTeHwrw6FU/XBfvWEQdJHPhQQ==" algorithmName="SHA-512" password="CC35"/>
  <autoFilter ref="C122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910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ROUND((SUM(BE123:BE167)),  2)</f>
        <v>0</v>
      </c>
      <c r="G35" s="36"/>
      <c r="H35" s="36"/>
      <c r="I35" s="162">
        <v>0.20999999999999999</v>
      </c>
      <c r="J35" s="161">
        <f>ROUND(((SUM(BE123:BE167))*I35),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ROUND((SUM(BF123:BF167)),  2)</f>
        <v>0</v>
      </c>
      <c r="G36" s="36"/>
      <c r="H36" s="36"/>
      <c r="I36" s="162">
        <v>0.14999999999999999</v>
      </c>
      <c r="J36" s="161">
        <f>ROUND(((SUM(BF123:BF167))*I36),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ROUND((SUM(BG123:BG167)),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ROUND((SUM(BH123:BH167)),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ROUND((SUM(BI123:BI167)),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006b - Dosypání PB hráze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241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849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171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Březná, Bílá Voda, Štíty – dosypání hráze, oprava stupňů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161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162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006b - Dosypání PB hráze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3. 2. 2025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172</v>
      </c>
      <c r="D122" s="195" t="s">
        <v>58</v>
      </c>
      <c r="E122" s="195" t="s">
        <v>54</v>
      </c>
      <c r="F122" s="195" t="s">
        <v>55</v>
      </c>
      <c r="G122" s="195" t="s">
        <v>173</v>
      </c>
      <c r="H122" s="195" t="s">
        <v>174</v>
      </c>
      <c r="I122" s="195" t="s">
        <v>175</v>
      </c>
      <c r="J122" s="196" t="s">
        <v>167</v>
      </c>
      <c r="K122" s="197" t="s">
        <v>176</v>
      </c>
      <c r="L122" s="198"/>
      <c r="M122" s="98" t="s">
        <v>1</v>
      </c>
      <c r="N122" s="99" t="s">
        <v>37</v>
      </c>
      <c r="O122" s="99" t="s">
        <v>177</v>
      </c>
      <c r="P122" s="99" t="s">
        <v>178</v>
      </c>
      <c r="Q122" s="99" t="s">
        <v>179</v>
      </c>
      <c r="R122" s="99" t="s">
        <v>180</v>
      </c>
      <c r="S122" s="99" t="s">
        <v>181</v>
      </c>
      <c r="T122" s="100" t="s">
        <v>182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183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P124+P162+P165</f>
        <v>0</v>
      </c>
      <c r="Q123" s="102"/>
      <c r="R123" s="201">
        <f>R124+R162+R165</f>
        <v>0.017579999999999998</v>
      </c>
      <c r="S123" s="102"/>
      <c r="T123" s="202">
        <f>T124+T162+T165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169</v>
      </c>
      <c r="BK123" s="203">
        <f>BK124+BK162+BK165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184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SUM(P125:P161)</f>
        <v>0</v>
      </c>
      <c r="Q124" s="212"/>
      <c r="R124" s="213">
        <f>SUM(R125:R161)</f>
        <v>0.017579999999999998</v>
      </c>
      <c r="S124" s="212"/>
      <c r="T124" s="214">
        <f>SUM(T125:T161)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185</v>
      </c>
      <c r="AT124" s="216" t="s">
        <v>72</v>
      </c>
      <c r="AU124" s="216" t="s">
        <v>73</v>
      </c>
      <c r="AY124" s="215" t="s">
        <v>186</v>
      </c>
      <c r="BK124" s="217">
        <f>SUM(BK125:BK161)</f>
        <v>0</v>
      </c>
    </row>
    <row r="125" s="2" customFormat="1" ht="16.5" customHeight="1">
      <c r="A125" s="36"/>
      <c r="B125" s="37"/>
      <c r="C125" s="218" t="s">
        <v>80</v>
      </c>
      <c r="D125" s="218" t="s">
        <v>187</v>
      </c>
      <c r="E125" s="219" t="s">
        <v>850</v>
      </c>
      <c r="F125" s="220" t="s">
        <v>851</v>
      </c>
      <c r="G125" s="221" t="s">
        <v>190</v>
      </c>
      <c r="H125" s="222">
        <v>396.37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911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298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2" customFormat="1" ht="16.5" customHeight="1">
      <c r="A127" s="36"/>
      <c r="B127" s="37"/>
      <c r="C127" s="218" t="s">
        <v>82</v>
      </c>
      <c r="D127" s="218" t="s">
        <v>187</v>
      </c>
      <c r="E127" s="219" t="s">
        <v>853</v>
      </c>
      <c r="F127" s="220" t="s">
        <v>854</v>
      </c>
      <c r="G127" s="221" t="s">
        <v>266</v>
      </c>
      <c r="H127" s="222">
        <v>206.99000000000001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185</v>
      </c>
      <c r="AT127" s="230" t="s">
        <v>187</v>
      </c>
      <c r="AU127" s="230" t="s">
        <v>80</v>
      </c>
      <c r="AY127" s="15" t="s">
        <v>186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185</v>
      </c>
      <c r="BM127" s="230" t="s">
        <v>912</v>
      </c>
    </row>
    <row r="128" s="2" customFormat="1">
      <c r="A128" s="36"/>
      <c r="B128" s="37"/>
      <c r="C128" s="38"/>
      <c r="D128" s="232" t="s">
        <v>192</v>
      </c>
      <c r="E128" s="38"/>
      <c r="F128" s="233" t="s">
        <v>856</v>
      </c>
      <c r="G128" s="38"/>
      <c r="H128" s="38"/>
      <c r="I128" s="234"/>
      <c r="J128" s="38"/>
      <c r="K128" s="38"/>
      <c r="L128" s="42"/>
      <c r="M128" s="235"/>
      <c r="N128" s="23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192</v>
      </c>
      <c r="AU128" s="15" t="s">
        <v>80</v>
      </c>
    </row>
    <row r="129" s="12" customFormat="1">
      <c r="A129" s="12"/>
      <c r="B129" s="241"/>
      <c r="C129" s="242"/>
      <c r="D129" s="232" t="s">
        <v>262</v>
      </c>
      <c r="E129" s="243" t="s">
        <v>1</v>
      </c>
      <c r="F129" s="244" t="s">
        <v>913</v>
      </c>
      <c r="G129" s="242"/>
      <c r="H129" s="245">
        <v>177.69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262</v>
      </c>
      <c r="AU129" s="251" t="s">
        <v>80</v>
      </c>
      <c r="AV129" s="12" t="s">
        <v>82</v>
      </c>
      <c r="AW129" s="12" t="s">
        <v>30</v>
      </c>
      <c r="AX129" s="12" t="s">
        <v>73</v>
      </c>
      <c r="AY129" s="251" t="s">
        <v>186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914</v>
      </c>
      <c r="G130" s="242"/>
      <c r="H130" s="245">
        <v>29.300000000000001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73</v>
      </c>
      <c r="AY130" s="251" t="s">
        <v>186</v>
      </c>
    </row>
    <row r="131" s="13" customFormat="1">
      <c r="A131" s="13"/>
      <c r="B131" s="263"/>
      <c r="C131" s="264"/>
      <c r="D131" s="232" t="s">
        <v>262</v>
      </c>
      <c r="E131" s="265" t="s">
        <v>1</v>
      </c>
      <c r="F131" s="266" t="s">
        <v>544</v>
      </c>
      <c r="G131" s="264"/>
      <c r="H131" s="267">
        <v>206.99000000000001</v>
      </c>
      <c r="I131" s="268"/>
      <c r="J131" s="264"/>
      <c r="K131" s="264"/>
      <c r="L131" s="269"/>
      <c r="M131" s="270"/>
      <c r="N131" s="271"/>
      <c r="O131" s="271"/>
      <c r="P131" s="271"/>
      <c r="Q131" s="271"/>
      <c r="R131" s="271"/>
      <c r="S131" s="271"/>
      <c r="T131" s="27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3" t="s">
        <v>262</v>
      </c>
      <c r="AU131" s="273" t="s">
        <v>80</v>
      </c>
      <c r="AV131" s="13" t="s">
        <v>185</v>
      </c>
      <c r="AW131" s="13" t="s">
        <v>30</v>
      </c>
      <c r="AX131" s="13" t="s">
        <v>80</v>
      </c>
      <c r="AY131" s="273" t="s">
        <v>186</v>
      </c>
    </row>
    <row r="132" s="2" customFormat="1" ht="16.5" customHeight="1">
      <c r="A132" s="36"/>
      <c r="B132" s="37"/>
      <c r="C132" s="218" t="s">
        <v>185</v>
      </c>
      <c r="D132" s="218" t="s">
        <v>187</v>
      </c>
      <c r="E132" s="219" t="s">
        <v>859</v>
      </c>
      <c r="F132" s="220" t="s">
        <v>860</v>
      </c>
      <c r="G132" s="221" t="s">
        <v>190</v>
      </c>
      <c r="H132" s="222">
        <v>396.37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915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860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2" customFormat="1" ht="16.5" customHeight="1">
      <c r="A134" s="36"/>
      <c r="B134" s="37"/>
      <c r="C134" s="218" t="s">
        <v>205</v>
      </c>
      <c r="D134" s="218" t="s">
        <v>187</v>
      </c>
      <c r="E134" s="219" t="s">
        <v>862</v>
      </c>
      <c r="F134" s="220" t="s">
        <v>863</v>
      </c>
      <c r="G134" s="221" t="s">
        <v>190</v>
      </c>
      <c r="H134" s="222">
        <v>8323.7700000000004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916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863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12" customFormat="1">
      <c r="A136" s="12"/>
      <c r="B136" s="241"/>
      <c r="C136" s="242"/>
      <c r="D136" s="232" t="s">
        <v>262</v>
      </c>
      <c r="E136" s="243" t="s">
        <v>1</v>
      </c>
      <c r="F136" s="244" t="s">
        <v>917</v>
      </c>
      <c r="G136" s="242"/>
      <c r="H136" s="245">
        <v>8323.7700000000004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262</v>
      </c>
      <c r="AU136" s="251" t="s">
        <v>80</v>
      </c>
      <c r="AV136" s="12" t="s">
        <v>82</v>
      </c>
      <c r="AW136" s="12" t="s">
        <v>30</v>
      </c>
      <c r="AX136" s="12" t="s">
        <v>80</v>
      </c>
      <c r="AY136" s="251" t="s">
        <v>186</v>
      </c>
    </row>
    <row r="137" s="2" customFormat="1" ht="16.5" customHeight="1">
      <c r="A137" s="36"/>
      <c r="B137" s="37"/>
      <c r="C137" s="218" t="s">
        <v>209</v>
      </c>
      <c r="D137" s="218" t="s">
        <v>187</v>
      </c>
      <c r="E137" s="219" t="s">
        <v>866</v>
      </c>
      <c r="F137" s="220" t="s">
        <v>867</v>
      </c>
      <c r="G137" s="221" t="s">
        <v>266</v>
      </c>
      <c r="H137" s="222">
        <v>39.637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918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867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919</v>
      </c>
      <c r="G139" s="242"/>
      <c r="H139" s="245">
        <v>39.637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18" t="s">
        <v>213</v>
      </c>
      <c r="D140" s="218" t="s">
        <v>187</v>
      </c>
      <c r="E140" s="219" t="s">
        <v>870</v>
      </c>
      <c r="F140" s="220" t="s">
        <v>871</v>
      </c>
      <c r="G140" s="221" t="s">
        <v>266</v>
      </c>
      <c r="H140" s="222">
        <v>86.980000000000004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920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871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921</v>
      </c>
      <c r="G142" s="242"/>
      <c r="H142" s="245">
        <v>86.980000000000004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217</v>
      </c>
      <c r="D143" s="218" t="s">
        <v>187</v>
      </c>
      <c r="E143" s="219" t="s">
        <v>873</v>
      </c>
      <c r="F143" s="220" t="s">
        <v>874</v>
      </c>
      <c r="G143" s="221" t="s">
        <v>190</v>
      </c>
      <c r="H143" s="222">
        <v>276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922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874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2" customFormat="1" ht="16.5" customHeight="1">
      <c r="A145" s="36"/>
      <c r="B145" s="37"/>
      <c r="C145" s="218" t="s">
        <v>221</v>
      </c>
      <c r="D145" s="218" t="s">
        <v>187</v>
      </c>
      <c r="E145" s="219" t="s">
        <v>876</v>
      </c>
      <c r="F145" s="220" t="s">
        <v>877</v>
      </c>
      <c r="G145" s="221" t="s">
        <v>190</v>
      </c>
      <c r="H145" s="222">
        <v>310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185</v>
      </c>
      <c r="AT145" s="230" t="s">
        <v>187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923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877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12" customFormat="1">
      <c r="A147" s="12"/>
      <c r="B147" s="241"/>
      <c r="C147" s="242"/>
      <c r="D147" s="232" t="s">
        <v>262</v>
      </c>
      <c r="E147" s="243" t="s">
        <v>1</v>
      </c>
      <c r="F147" s="244" t="s">
        <v>924</v>
      </c>
      <c r="G147" s="242"/>
      <c r="H147" s="245">
        <v>310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262</v>
      </c>
      <c r="AU147" s="251" t="s">
        <v>80</v>
      </c>
      <c r="AV147" s="12" t="s">
        <v>82</v>
      </c>
      <c r="AW147" s="12" t="s">
        <v>30</v>
      </c>
      <c r="AX147" s="12" t="s">
        <v>80</v>
      </c>
      <c r="AY147" s="251" t="s">
        <v>186</v>
      </c>
    </row>
    <row r="148" s="2" customFormat="1" ht="16.5" customHeight="1">
      <c r="A148" s="36"/>
      <c r="B148" s="37"/>
      <c r="C148" s="218" t="s">
        <v>225</v>
      </c>
      <c r="D148" s="218" t="s">
        <v>187</v>
      </c>
      <c r="E148" s="219" t="s">
        <v>880</v>
      </c>
      <c r="F148" s="220" t="s">
        <v>881</v>
      </c>
      <c r="G148" s="221" t="s">
        <v>190</v>
      </c>
      <c r="H148" s="222">
        <v>276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925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883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2" customFormat="1" ht="16.5" customHeight="1">
      <c r="A150" s="36"/>
      <c r="B150" s="37"/>
      <c r="C150" s="218" t="s">
        <v>229</v>
      </c>
      <c r="D150" s="218" t="s">
        <v>187</v>
      </c>
      <c r="E150" s="219" t="s">
        <v>884</v>
      </c>
      <c r="F150" s="220" t="s">
        <v>885</v>
      </c>
      <c r="G150" s="221" t="s">
        <v>190</v>
      </c>
      <c r="H150" s="222">
        <v>310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185</v>
      </c>
      <c r="AT150" s="230" t="s">
        <v>187</v>
      </c>
      <c r="AU150" s="230" t="s">
        <v>80</v>
      </c>
      <c r="AY150" s="15" t="s">
        <v>186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185</v>
      </c>
      <c r="BM150" s="230" t="s">
        <v>926</v>
      </c>
    </row>
    <row r="151" s="2" customFormat="1">
      <c r="A151" s="36"/>
      <c r="B151" s="37"/>
      <c r="C151" s="38"/>
      <c r="D151" s="232" t="s">
        <v>192</v>
      </c>
      <c r="E151" s="38"/>
      <c r="F151" s="233" t="s">
        <v>883</v>
      </c>
      <c r="G151" s="38"/>
      <c r="H151" s="38"/>
      <c r="I151" s="234"/>
      <c r="J151" s="38"/>
      <c r="K151" s="38"/>
      <c r="L151" s="42"/>
      <c r="M151" s="235"/>
      <c r="N151" s="236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192</v>
      </c>
      <c r="AU151" s="15" t="s">
        <v>80</v>
      </c>
    </row>
    <row r="152" s="2" customFormat="1" ht="16.5" customHeight="1">
      <c r="A152" s="36"/>
      <c r="B152" s="37"/>
      <c r="C152" s="218" t="s">
        <v>235</v>
      </c>
      <c r="D152" s="218" t="s">
        <v>187</v>
      </c>
      <c r="E152" s="219" t="s">
        <v>887</v>
      </c>
      <c r="F152" s="220" t="s">
        <v>888</v>
      </c>
      <c r="G152" s="221" t="s">
        <v>190</v>
      </c>
      <c r="H152" s="222">
        <v>276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927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888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2" customFormat="1" ht="16.5" customHeight="1">
      <c r="A154" s="36"/>
      <c r="B154" s="37"/>
      <c r="C154" s="218" t="s">
        <v>335</v>
      </c>
      <c r="D154" s="218" t="s">
        <v>187</v>
      </c>
      <c r="E154" s="219" t="s">
        <v>890</v>
      </c>
      <c r="F154" s="220" t="s">
        <v>891</v>
      </c>
      <c r="G154" s="221" t="s">
        <v>190</v>
      </c>
      <c r="H154" s="222">
        <v>310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928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891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924</v>
      </c>
      <c r="G156" s="242"/>
      <c r="H156" s="245">
        <v>310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340</v>
      </c>
      <c r="D157" s="218" t="s">
        <v>187</v>
      </c>
      <c r="E157" s="219" t="s">
        <v>893</v>
      </c>
      <c r="F157" s="220" t="s">
        <v>894</v>
      </c>
      <c r="G157" s="221" t="s">
        <v>266</v>
      </c>
      <c r="H157" s="222">
        <v>206.99000000000001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929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896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2" customFormat="1" ht="16.5" customHeight="1">
      <c r="A159" s="36"/>
      <c r="B159" s="37"/>
      <c r="C159" s="252" t="s">
        <v>8</v>
      </c>
      <c r="D159" s="252" t="s">
        <v>269</v>
      </c>
      <c r="E159" s="253" t="s">
        <v>897</v>
      </c>
      <c r="F159" s="254" t="s">
        <v>898</v>
      </c>
      <c r="G159" s="255" t="s">
        <v>899</v>
      </c>
      <c r="H159" s="256">
        <v>17.579999999999998</v>
      </c>
      <c r="I159" s="257"/>
      <c r="J159" s="258">
        <f>ROUND(I159*H159,2)</f>
        <v>0</v>
      </c>
      <c r="K159" s="259"/>
      <c r="L159" s="260"/>
      <c r="M159" s="261" t="s">
        <v>1</v>
      </c>
      <c r="N159" s="262" t="s">
        <v>38</v>
      </c>
      <c r="O159" s="89"/>
      <c r="P159" s="228">
        <f>O159*H159</f>
        <v>0</v>
      </c>
      <c r="Q159" s="228">
        <v>0.001</v>
      </c>
      <c r="R159" s="228">
        <f>Q159*H159</f>
        <v>0.017579999999999998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217</v>
      </c>
      <c r="AT159" s="230" t="s">
        <v>269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930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898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12" customFormat="1">
      <c r="A161" s="12"/>
      <c r="B161" s="241"/>
      <c r="C161" s="242"/>
      <c r="D161" s="232" t="s">
        <v>262</v>
      </c>
      <c r="E161" s="243" t="s">
        <v>1</v>
      </c>
      <c r="F161" s="244" t="s">
        <v>931</v>
      </c>
      <c r="G161" s="242"/>
      <c r="H161" s="245">
        <v>17.579999999999998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262</v>
      </c>
      <c r="AU161" s="251" t="s">
        <v>80</v>
      </c>
      <c r="AV161" s="12" t="s">
        <v>82</v>
      </c>
      <c r="AW161" s="12" t="s">
        <v>30</v>
      </c>
      <c r="AX161" s="12" t="s">
        <v>80</v>
      </c>
      <c r="AY161" s="251" t="s">
        <v>186</v>
      </c>
    </row>
    <row r="162" s="11" customFormat="1" ht="25.92" customHeight="1">
      <c r="A162" s="11"/>
      <c r="B162" s="204"/>
      <c r="C162" s="205"/>
      <c r="D162" s="206" t="s">
        <v>72</v>
      </c>
      <c r="E162" s="207" t="s">
        <v>281</v>
      </c>
      <c r="F162" s="207" t="s">
        <v>282</v>
      </c>
      <c r="G162" s="205"/>
      <c r="H162" s="205"/>
      <c r="I162" s="208"/>
      <c r="J162" s="209">
        <f>BK162</f>
        <v>0</v>
      </c>
      <c r="K162" s="205"/>
      <c r="L162" s="210"/>
      <c r="M162" s="211"/>
      <c r="N162" s="212"/>
      <c r="O162" s="212"/>
      <c r="P162" s="213">
        <f>SUM(P163:P164)</f>
        <v>0</v>
      </c>
      <c r="Q162" s="212"/>
      <c r="R162" s="213">
        <f>SUM(R163:R164)</f>
        <v>0</v>
      </c>
      <c r="S162" s="212"/>
      <c r="T162" s="214">
        <f>SUM(T163:T164)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5" t="s">
        <v>185</v>
      </c>
      <c r="AT162" s="216" t="s">
        <v>72</v>
      </c>
      <c r="AU162" s="216" t="s">
        <v>73</v>
      </c>
      <c r="AY162" s="215" t="s">
        <v>186</v>
      </c>
      <c r="BK162" s="217">
        <f>SUM(BK163:BK164)</f>
        <v>0</v>
      </c>
    </row>
    <row r="163" s="2" customFormat="1" ht="16.5" customHeight="1">
      <c r="A163" s="36"/>
      <c r="B163" s="37"/>
      <c r="C163" s="218" t="s">
        <v>351</v>
      </c>
      <c r="D163" s="218" t="s">
        <v>187</v>
      </c>
      <c r="E163" s="219" t="s">
        <v>378</v>
      </c>
      <c r="F163" s="220" t="s">
        <v>379</v>
      </c>
      <c r="G163" s="221" t="s">
        <v>285</v>
      </c>
      <c r="H163" s="222">
        <v>0.017579999999999998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38</v>
      </c>
      <c r="O163" s="89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185</v>
      </c>
      <c r="AT163" s="230" t="s">
        <v>187</v>
      </c>
      <c r="AU163" s="230" t="s">
        <v>80</v>
      </c>
      <c r="AY163" s="15" t="s">
        <v>186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185</v>
      </c>
      <c r="BM163" s="230" t="s">
        <v>932</v>
      </c>
    </row>
    <row r="164" s="2" customFormat="1">
      <c r="A164" s="36"/>
      <c r="B164" s="37"/>
      <c r="C164" s="38"/>
      <c r="D164" s="232" t="s">
        <v>192</v>
      </c>
      <c r="E164" s="38"/>
      <c r="F164" s="233" t="s">
        <v>379</v>
      </c>
      <c r="G164" s="38"/>
      <c r="H164" s="38"/>
      <c r="I164" s="234"/>
      <c r="J164" s="38"/>
      <c r="K164" s="38"/>
      <c r="L164" s="42"/>
      <c r="M164" s="235"/>
      <c r="N164" s="23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192</v>
      </c>
      <c r="AU164" s="15" t="s">
        <v>80</v>
      </c>
    </row>
    <row r="165" s="11" customFormat="1" ht="25.92" customHeight="1">
      <c r="A165" s="11"/>
      <c r="B165" s="204"/>
      <c r="C165" s="205"/>
      <c r="D165" s="206" t="s">
        <v>72</v>
      </c>
      <c r="E165" s="207" t="s">
        <v>903</v>
      </c>
      <c r="F165" s="207" t="s">
        <v>904</v>
      </c>
      <c r="G165" s="205"/>
      <c r="H165" s="205"/>
      <c r="I165" s="208"/>
      <c r="J165" s="209">
        <f>BK165</f>
        <v>0</v>
      </c>
      <c r="K165" s="205"/>
      <c r="L165" s="210"/>
      <c r="M165" s="211"/>
      <c r="N165" s="212"/>
      <c r="O165" s="212"/>
      <c r="P165" s="213">
        <f>SUM(P166:P167)</f>
        <v>0</v>
      </c>
      <c r="Q165" s="212"/>
      <c r="R165" s="213">
        <f>SUM(R166:R167)</f>
        <v>0</v>
      </c>
      <c r="S165" s="212"/>
      <c r="T165" s="214">
        <f>SUM(T166:T167)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15" t="s">
        <v>185</v>
      </c>
      <c r="AT165" s="216" t="s">
        <v>72</v>
      </c>
      <c r="AU165" s="216" t="s">
        <v>73</v>
      </c>
      <c r="AY165" s="215" t="s">
        <v>186</v>
      </c>
      <c r="BK165" s="217">
        <f>SUM(BK166:BK167)</f>
        <v>0</v>
      </c>
    </row>
    <row r="166" s="2" customFormat="1" ht="16.5" customHeight="1">
      <c r="A166" s="36"/>
      <c r="B166" s="37"/>
      <c r="C166" s="218" t="s">
        <v>356</v>
      </c>
      <c r="D166" s="218" t="s">
        <v>187</v>
      </c>
      <c r="E166" s="219" t="s">
        <v>905</v>
      </c>
      <c r="F166" s="220" t="s">
        <v>906</v>
      </c>
      <c r="G166" s="221" t="s">
        <v>907</v>
      </c>
      <c r="H166" s="222">
        <v>1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38</v>
      </c>
      <c r="O166" s="89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185</v>
      </c>
      <c r="AT166" s="230" t="s">
        <v>187</v>
      </c>
      <c r="AU166" s="230" t="s">
        <v>80</v>
      </c>
      <c r="AY166" s="15" t="s">
        <v>186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80</v>
      </c>
      <c r="BK166" s="231">
        <f>ROUND(I166*H166,2)</f>
        <v>0</v>
      </c>
      <c r="BL166" s="15" t="s">
        <v>185</v>
      </c>
      <c r="BM166" s="230" t="s">
        <v>933</v>
      </c>
    </row>
    <row r="167" s="2" customFormat="1">
      <c r="A167" s="36"/>
      <c r="B167" s="37"/>
      <c r="C167" s="38"/>
      <c r="D167" s="232" t="s">
        <v>192</v>
      </c>
      <c r="E167" s="38"/>
      <c r="F167" s="233" t="s">
        <v>934</v>
      </c>
      <c r="G167" s="38"/>
      <c r="H167" s="38"/>
      <c r="I167" s="234"/>
      <c r="J167" s="38"/>
      <c r="K167" s="38"/>
      <c r="L167" s="42"/>
      <c r="M167" s="237"/>
      <c r="N167" s="238"/>
      <c r="O167" s="239"/>
      <c r="P167" s="239"/>
      <c r="Q167" s="239"/>
      <c r="R167" s="239"/>
      <c r="S167" s="239"/>
      <c r="T167" s="24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192</v>
      </c>
      <c r="AU167" s="15" t="s">
        <v>80</v>
      </c>
    </row>
    <row r="168" s="2" customFormat="1" ht="6.96" customHeight="1">
      <c r="A168" s="36"/>
      <c r="B168" s="64"/>
      <c r="C168" s="65"/>
      <c r="D168" s="65"/>
      <c r="E168" s="65"/>
      <c r="F168" s="65"/>
      <c r="G168" s="65"/>
      <c r="H168" s="65"/>
      <c r="I168" s="65"/>
      <c r="J168" s="65"/>
      <c r="K168" s="65"/>
      <c r="L168" s="42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sheet="1" autoFilter="0" formatColumns="0" formatRows="0" objects="1" scenarios="1" spinCount="100000" saltValue="FqhlrtCirF7LWcYm44pOwk6jReV4N9sQ0hHe25dUa1zkVX+gOQuMmRH2v46j1ow7uo5YGUnr9+rNoSpS6e/KEQ==" hashValue="Ls1X9DBzzu9CAuVlHAV6u2TInmuZfO0iympD6OgiE45oO67zRBHQXH7kt+D7qs4FZZTCMrDms4B+y97a5PW+jA==" algorithmName="SHA-512" password="CC35"/>
  <autoFilter ref="C122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935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ROUND(J127,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ROUND((SUM(BE127:BE222)),  2)</f>
        <v>0</v>
      </c>
      <c r="G35" s="36"/>
      <c r="H35" s="36"/>
      <c r="I35" s="162">
        <v>0.20999999999999999</v>
      </c>
      <c r="J35" s="161">
        <f>ROUND(((SUM(BE127:BE222))*I35),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ROUND((SUM(BF127:BF222)),  2)</f>
        <v>0</v>
      </c>
      <c r="G36" s="36"/>
      <c r="H36" s="36"/>
      <c r="I36" s="162">
        <v>0.14999999999999999</v>
      </c>
      <c r="J36" s="161">
        <f>ROUND(((SUM(BF127:BF222))*I36),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ROUND((SUM(BG127:BG222)),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ROUND((SUM(BH127:BH222)),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ROUND((SUM(BI127:BI222)),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007 - Oprava stabilizačního prahu v ř.km 22,0400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J127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514</v>
      </c>
      <c r="E100" s="189"/>
      <c r="F100" s="189"/>
      <c r="G100" s="189"/>
      <c r="H100" s="189"/>
      <c r="I100" s="189"/>
      <c r="J100" s="190">
        <f>J175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288</v>
      </c>
      <c r="E101" s="189"/>
      <c r="F101" s="189"/>
      <c r="G101" s="189"/>
      <c r="H101" s="189"/>
      <c r="I101" s="189"/>
      <c r="J101" s="190">
        <f>J190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414</v>
      </c>
      <c r="E102" s="189"/>
      <c r="F102" s="189"/>
      <c r="G102" s="189"/>
      <c r="H102" s="189"/>
      <c r="I102" s="189"/>
      <c r="J102" s="190">
        <f>J200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289</v>
      </c>
      <c r="E103" s="189"/>
      <c r="F103" s="189"/>
      <c r="G103" s="189"/>
      <c r="H103" s="189"/>
      <c r="I103" s="189"/>
      <c r="J103" s="190">
        <f>J203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241</v>
      </c>
      <c r="E104" s="189"/>
      <c r="F104" s="189"/>
      <c r="G104" s="189"/>
      <c r="H104" s="189"/>
      <c r="I104" s="189"/>
      <c r="J104" s="190">
        <f>J207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290</v>
      </c>
      <c r="E105" s="189"/>
      <c r="F105" s="189"/>
      <c r="G105" s="189"/>
      <c r="H105" s="189"/>
      <c r="I105" s="189"/>
      <c r="J105" s="190">
        <f>J212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171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81" t="str">
        <f>E7</f>
        <v>Březná, Bílá Voda, Štíty – dosypání hráze, oprava stupňů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" customFormat="1" ht="12" customHeight="1">
      <c r="B116" s="19"/>
      <c r="C116" s="30" t="s">
        <v>161</v>
      </c>
      <c r="D116" s="20"/>
      <c r="E116" s="20"/>
      <c r="F116" s="20"/>
      <c r="G116" s="20"/>
      <c r="H116" s="20"/>
      <c r="I116" s="20"/>
      <c r="J116" s="20"/>
      <c r="K116" s="20"/>
      <c r="L116" s="18"/>
    </row>
    <row r="117" s="2" customFormat="1" ht="16.5" customHeight="1">
      <c r="A117" s="36"/>
      <c r="B117" s="37"/>
      <c r="C117" s="38"/>
      <c r="D117" s="38"/>
      <c r="E117" s="181" t="s">
        <v>162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163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E11</f>
        <v>007 - Oprava stabilizačního prahu v ř.km 22,0400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F14</f>
        <v xml:space="preserve"> </v>
      </c>
      <c r="G121" s="38"/>
      <c r="H121" s="38"/>
      <c r="I121" s="30" t="s">
        <v>22</v>
      </c>
      <c r="J121" s="77" t="str">
        <f>IF(J14="","",J14)</f>
        <v>3. 2. 2025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E17</f>
        <v xml:space="preserve"> </v>
      </c>
      <c r="G123" s="38"/>
      <c r="H123" s="38"/>
      <c r="I123" s="30" t="s">
        <v>29</v>
      </c>
      <c r="J123" s="34" t="str">
        <f>E23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IF(E20="","",E20)</f>
        <v>Vyplň údaj</v>
      </c>
      <c r="G124" s="38"/>
      <c r="H124" s="38"/>
      <c r="I124" s="30" t="s">
        <v>31</v>
      </c>
      <c r="J124" s="34" t="str">
        <f>E26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0" customFormat="1" ht="29.28" customHeight="1">
      <c r="A126" s="192"/>
      <c r="B126" s="193"/>
      <c r="C126" s="194" t="s">
        <v>172</v>
      </c>
      <c r="D126" s="195" t="s">
        <v>58</v>
      </c>
      <c r="E126" s="195" t="s">
        <v>54</v>
      </c>
      <c r="F126" s="195" t="s">
        <v>55</v>
      </c>
      <c r="G126" s="195" t="s">
        <v>173</v>
      </c>
      <c r="H126" s="195" t="s">
        <v>174</v>
      </c>
      <c r="I126" s="195" t="s">
        <v>175</v>
      </c>
      <c r="J126" s="196" t="s">
        <v>167</v>
      </c>
      <c r="K126" s="197" t="s">
        <v>176</v>
      </c>
      <c r="L126" s="198"/>
      <c r="M126" s="98" t="s">
        <v>1</v>
      </c>
      <c r="N126" s="99" t="s">
        <v>37</v>
      </c>
      <c r="O126" s="99" t="s">
        <v>177</v>
      </c>
      <c r="P126" s="99" t="s">
        <v>178</v>
      </c>
      <c r="Q126" s="99" t="s">
        <v>179</v>
      </c>
      <c r="R126" s="99" t="s">
        <v>180</v>
      </c>
      <c r="S126" s="99" t="s">
        <v>181</v>
      </c>
      <c r="T126" s="100" t="s">
        <v>182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6"/>
      <c r="B127" s="37"/>
      <c r="C127" s="105" t="s">
        <v>183</v>
      </c>
      <c r="D127" s="38"/>
      <c r="E127" s="38"/>
      <c r="F127" s="38"/>
      <c r="G127" s="38"/>
      <c r="H127" s="38"/>
      <c r="I127" s="38"/>
      <c r="J127" s="199">
        <f>BK127</f>
        <v>0</v>
      </c>
      <c r="K127" s="38"/>
      <c r="L127" s="42"/>
      <c r="M127" s="101"/>
      <c r="N127" s="200"/>
      <c r="O127" s="102"/>
      <c r="P127" s="201">
        <f>P128+P175+P190+P200+P203+P207+P212</f>
        <v>0</v>
      </c>
      <c r="Q127" s="102"/>
      <c r="R127" s="201">
        <f>R128+R175+R190+R200+R203+R207+R212</f>
        <v>107.96441658469999</v>
      </c>
      <c r="S127" s="102"/>
      <c r="T127" s="202">
        <f>T128+T175+T190+T200+T203+T207+T212</f>
        <v>3.9749999999999996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169</v>
      </c>
      <c r="BK127" s="203">
        <f>BK128+BK175+BK190+BK200+BK203+BK207+BK212</f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80</v>
      </c>
      <c r="F128" s="207" t="s">
        <v>184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SUM(P129:P174)</f>
        <v>0</v>
      </c>
      <c r="Q128" s="212"/>
      <c r="R128" s="213">
        <f>SUM(R129:R174)</f>
        <v>12.199299999999999</v>
      </c>
      <c r="S128" s="212"/>
      <c r="T128" s="214">
        <f>SUM(T129:T174)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185</v>
      </c>
      <c r="AT128" s="216" t="s">
        <v>72</v>
      </c>
      <c r="AU128" s="216" t="s">
        <v>73</v>
      </c>
      <c r="AY128" s="215" t="s">
        <v>186</v>
      </c>
      <c r="BK128" s="217">
        <f>SUM(BK129:BK174)</f>
        <v>0</v>
      </c>
    </row>
    <row r="129" s="2" customFormat="1" ht="16.5" customHeight="1">
      <c r="A129" s="36"/>
      <c r="B129" s="37"/>
      <c r="C129" s="218" t="s">
        <v>80</v>
      </c>
      <c r="D129" s="218" t="s">
        <v>187</v>
      </c>
      <c r="E129" s="219" t="s">
        <v>521</v>
      </c>
      <c r="F129" s="220" t="s">
        <v>522</v>
      </c>
      <c r="G129" s="221" t="s">
        <v>523</v>
      </c>
      <c r="H129" s="222">
        <v>80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0.01721</v>
      </c>
      <c r="R129" s="228">
        <f>Q129*H129</f>
        <v>1.3768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185</v>
      </c>
      <c r="AT129" s="230" t="s">
        <v>187</v>
      </c>
      <c r="AU129" s="230" t="s">
        <v>80</v>
      </c>
      <c r="AY129" s="15" t="s">
        <v>186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185</v>
      </c>
      <c r="BM129" s="230" t="s">
        <v>936</v>
      </c>
    </row>
    <row r="130" s="2" customFormat="1">
      <c r="A130" s="36"/>
      <c r="B130" s="37"/>
      <c r="C130" s="38"/>
      <c r="D130" s="232" t="s">
        <v>192</v>
      </c>
      <c r="E130" s="38"/>
      <c r="F130" s="233" t="s">
        <v>525</v>
      </c>
      <c r="G130" s="38"/>
      <c r="H130" s="38"/>
      <c r="I130" s="234"/>
      <c r="J130" s="38"/>
      <c r="K130" s="38"/>
      <c r="L130" s="42"/>
      <c r="M130" s="235"/>
      <c r="N130" s="236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192</v>
      </c>
      <c r="AU130" s="15" t="s">
        <v>80</v>
      </c>
    </row>
    <row r="131" s="12" customFormat="1">
      <c r="A131" s="12"/>
      <c r="B131" s="241"/>
      <c r="C131" s="242"/>
      <c r="D131" s="232" t="s">
        <v>262</v>
      </c>
      <c r="E131" s="243" t="s">
        <v>1</v>
      </c>
      <c r="F131" s="244" t="s">
        <v>937</v>
      </c>
      <c r="G131" s="242"/>
      <c r="H131" s="245">
        <v>80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1" t="s">
        <v>262</v>
      </c>
      <c r="AU131" s="251" t="s">
        <v>80</v>
      </c>
      <c r="AV131" s="12" t="s">
        <v>82</v>
      </c>
      <c r="AW131" s="12" t="s">
        <v>30</v>
      </c>
      <c r="AX131" s="12" t="s">
        <v>80</v>
      </c>
      <c r="AY131" s="251" t="s">
        <v>186</v>
      </c>
    </row>
    <row r="132" s="2" customFormat="1" ht="16.5" customHeight="1">
      <c r="A132" s="36"/>
      <c r="B132" s="37"/>
      <c r="C132" s="218" t="s">
        <v>82</v>
      </c>
      <c r="D132" s="218" t="s">
        <v>187</v>
      </c>
      <c r="E132" s="219" t="s">
        <v>527</v>
      </c>
      <c r="F132" s="220" t="s">
        <v>528</v>
      </c>
      <c r="G132" s="221" t="s">
        <v>529</v>
      </c>
      <c r="H132" s="222">
        <v>180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938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528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12" customFormat="1">
      <c r="A134" s="12"/>
      <c r="B134" s="241"/>
      <c r="C134" s="242"/>
      <c r="D134" s="232" t="s">
        <v>262</v>
      </c>
      <c r="E134" s="243" t="s">
        <v>1</v>
      </c>
      <c r="F134" s="244" t="s">
        <v>939</v>
      </c>
      <c r="G134" s="242"/>
      <c r="H134" s="245">
        <v>180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1" t="s">
        <v>262</v>
      </c>
      <c r="AU134" s="251" t="s">
        <v>80</v>
      </c>
      <c r="AV134" s="12" t="s">
        <v>82</v>
      </c>
      <c r="AW134" s="12" t="s">
        <v>30</v>
      </c>
      <c r="AX134" s="12" t="s">
        <v>80</v>
      </c>
      <c r="AY134" s="251" t="s">
        <v>186</v>
      </c>
    </row>
    <row r="135" s="2" customFormat="1" ht="16.5" customHeight="1">
      <c r="A135" s="36"/>
      <c r="B135" s="37"/>
      <c r="C135" s="218" t="s">
        <v>198</v>
      </c>
      <c r="D135" s="218" t="s">
        <v>187</v>
      </c>
      <c r="E135" s="219" t="s">
        <v>532</v>
      </c>
      <c r="F135" s="220" t="s">
        <v>533</v>
      </c>
      <c r="G135" s="221" t="s">
        <v>534</v>
      </c>
      <c r="H135" s="222">
        <v>20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940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533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2" customFormat="1" ht="16.5" customHeight="1">
      <c r="A137" s="36"/>
      <c r="B137" s="37"/>
      <c r="C137" s="218" t="s">
        <v>185</v>
      </c>
      <c r="D137" s="218" t="s">
        <v>187</v>
      </c>
      <c r="E137" s="219" t="s">
        <v>941</v>
      </c>
      <c r="F137" s="220" t="s">
        <v>942</v>
      </c>
      <c r="G137" s="221" t="s">
        <v>266</v>
      </c>
      <c r="H137" s="222">
        <v>12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943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942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944</v>
      </c>
      <c r="G139" s="242"/>
      <c r="H139" s="245">
        <v>12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18" t="s">
        <v>209</v>
      </c>
      <c r="D140" s="218" t="s">
        <v>187</v>
      </c>
      <c r="E140" s="219" t="s">
        <v>945</v>
      </c>
      <c r="F140" s="220" t="s">
        <v>946</v>
      </c>
      <c r="G140" s="221" t="s">
        <v>266</v>
      </c>
      <c r="H140" s="222">
        <v>3.6000000000000001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947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946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948</v>
      </c>
      <c r="G142" s="242"/>
      <c r="H142" s="245">
        <v>3.6000000000000001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213</v>
      </c>
      <c r="D143" s="218" t="s">
        <v>187</v>
      </c>
      <c r="E143" s="219" t="s">
        <v>663</v>
      </c>
      <c r="F143" s="220" t="s">
        <v>664</v>
      </c>
      <c r="G143" s="221" t="s">
        <v>266</v>
      </c>
      <c r="H143" s="222">
        <v>5.6699999999999999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949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664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950</v>
      </c>
      <c r="G145" s="242"/>
      <c r="H145" s="245">
        <v>5.6699999999999999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2" customFormat="1" ht="16.5" customHeight="1">
      <c r="A146" s="36"/>
      <c r="B146" s="37"/>
      <c r="C146" s="218" t="s">
        <v>217</v>
      </c>
      <c r="D146" s="218" t="s">
        <v>187</v>
      </c>
      <c r="E146" s="219" t="s">
        <v>669</v>
      </c>
      <c r="F146" s="220" t="s">
        <v>670</v>
      </c>
      <c r="G146" s="221" t="s">
        <v>266</v>
      </c>
      <c r="H146" s="222">
        <v>17.670000000000002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951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670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12" customFormat="1">
      <c r="A148" s="12"/>
      <c r="B148" s="241"/>
      <c r="C148" s="242"/>
      <c r="D148" s="232" t="s">
        <v>262</v>
      </c>
      <c r="E148" s="243" t="s">
        <v>1</v>
      </c>
      <c r="F148" s="244" t="s">
        <v>952</v>
      </c>
      <c r="G148" s="242"/>
      <c r="H148" s="245">
        <v>17.670000000000002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51" t="s">
        <v>262</v>
      </c>
      <c r="AU148" s="251" t="s">
        <v>80</v>
      </c>
      <c r="AV148" s="12" t="s">
        <v>82</v>
      </c>
      <c r="AW148" s="12" t="s">
        <v>30</v>
      </c>
      <c r="AX148" s="12" t="s">
        <v>80</v>
      </c>
      <c r="AY148" s="251" t="s">
        <v>186</v>
      </c>
    </row>
    <row r="149" s="2" customFormat="1" ht="16.5" customHeight="1">
      <c r="A149" s="36"/>
      <c r="B149" s="37"/>
      <c r="C149" s="218" t="s">
        <v>221</v>
      </c>
      <c r="D149" s="218" t="s">
        <v>187</v>
      </c>
      <c r="E149" s="219" t="s">
        <v>953</v>
      </c>
      <c r="F149" s="220" t="s">
        <v>954</v>
      </c>
      <c r="G149" s="221" t="s">
        <v>266</v>
      </c>
      <c r="H149" s="222">
        <v>3.6000000000000001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955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954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16.5" customHeight="1">
      <c r="A151" s="36"/>
      <c r="B151" s="37"/>
      <c r="C151" s="218" t="s">
        <v>225</v>
      </c>
      <c r="D151" s="218" t="s">
        <v>187</v>
      </c>
      <c r="E151" s="219" t="s">
        <v>307</v>
      </c>
      <c r="F151" s="220" t="s">
        <v>308</v>
      </c>
      <c r="G151" s="221" t="s">
        <v>266</v>
      </c>
      <c r="H151" s="222">
        <v>11.82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956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308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957</v>
      </c>
      <c r="G153" s="242"/>
      <c r="H153" s="245">
        <v>11.82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80</v>
      </c>
      <c r="AY153" s="251" t="s">
        <v>186</v>
      </c>
    </row>
    <row r="154" s="2" customFormat="1" ht="16.5" customHeight="1">
      <c r="A154" s="36"/>
      <c r="B154" s="37"/>
      <c r="C154" s="218" t="s">
        <v>229</v>
      </c>
      <c r="D154" s="218" t="s">
        <v>187</v>
      </c>
      <c r="E154" s="219" t="s">
        <v>553</v>
      </c>
      <c r="F154" s="220" t="s">
        <v>554</v>
      </c>
      <c r="G154" s="221" t="s">
        <v>266</v>
      </c>
      <c r="H154" s="222">
        <v>3.6000000000000001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958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554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2" customFormat="1" ht="16.5" customHeight="1">
      <c r="A156" s="36"/>
      <c r="B156" s="37"/>
      <c r="C156" s="218" t="s">
        <v>235</v>
      </c>
      <c r="D156" s="218" t="s">
        <v>187</v>
      </c>
      <c r="E156" s="219" t="s">
        <v>311</v>
      </c>
      <c r="F156" s="220" t="s">
        <v>312</v>
      </c>
      <c r="G156" s="221" t="s">
        <v>266</v>
      </c>
      <c r="H156" s="222">
        <v>200.94</v>
      </c>
      <c r="I156" s="223"/>
      <c r="J156" s="224">
        <f>ROUND(I156*H156,2)</f>
        <v>0</v>
      </c>
      <c r="K156" s="225"/>
      <c r="L156" s="42"/>
      <c r="M156" s="226" t="s">
        <v>1</v>
      </c>
      <c r="N156" s="227" t="s">
        <v>38</v>
      </c>
      <c r="O156" s="89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185</v>
      </c>
      <c r="AT156" s="230" t="s">
        <v>187</v>
      </c>
      <c r="AU156" s="230" t="s">
        <v>80</v>
      </c>
      <c r="AY156" s="15" t="s">
        <v>186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80</v>
      </c>
      <c r="BK156" s="231">
        <f>ROUND(I156*H156,2)</f>
        <v>0</v>
      </c>
      <c r="BL156" s="15" t="s">
        <v>185</v>
      </c>
      <c r="BM156" s="230" t="s">
        <v>959</v>
      </c>
    </row>
    <row r="157" s="2" customFormat="1">
      <c r="A157" s="36"/>
      <c r="B157" s="37"/>
      <c r="C157" s="38"/>
      <c r="D157" s="232" t="s">
        <v>192</v>
      </c>
      <c r="E157" s="38"/>
      <c r="F157" s="233" t="s">
        <v>312</v>
      </c>
      <c r="G157" s="38"/>
      <c r="H157" s="38"/>
      <c r="I157" s="234"/>
      <c r="J157" s="38"/>
      <c r="K157" s="38"/>
      <c r="L157" s="42"/>
      <c r="M157" s="235"/>
      <c r="N157" s="23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192</v>
      </c>
      <c r="AU157" s="15" t="s">
        <v>80</v>
      </c>
    </row>
    <row r="158" s="12" customFormat="1">
      <c r="A158" s="12"/>
      <c r="B158" s="241"/>
      <c r="C158" s="242"/>
      <c r="D158" s="232" t="s">
        <v>262</v>
      </c>
      <c r="E158" s="243" t="s">
        <v>1</v>
      </c>
      <c r="F158" s="244" t="s">
        <v>960</v>
      </c>
      <c r="G158" s="242"/>
      <c r="H158" s="245">
        <v>200.94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51" t="s">
        <v>262</v>
      </c>
      <c r="AU158" s="251" t="s">
        <v>80</v>
      </c>
      <c r="AV158" s="12" t="s">
        <v>82</v>
      </c>
      <c r="AW158" s="12" t="s">
        <v>30</v>
      </c>
      <c r="AX158" s="12" t="s">
        <v>80</v>
      </c>
      <c r="AY158" s="251" t="s">
        <v>186</v>
      </c>
    </row>
    <row r="159" s="2" customFormat="1" ht="16.5" customHeight="1">
      <c r="A159" s="36"/>
      <c r="B159" s="37"/>
      <c r="C159" s="218" t="s">
        <v>335</v>
      </c>
      <c r="D159" s="218" t="s">
        <v>187</v>
      </c>
      <c r="E159" s="219" t="s">
        <v>558</v>
      </c>
      <c r="F159" s="220" t="s">
        <v>559</v>
      </c>
      <c r="G159" s="221" t="s">
        <v>266</v>
      </c>
      <c r="H159" s="222">
        <v>61.200000000000003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185</v>
      </c>
      <c r="AT159" s="230" t="s">
        <v>187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961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559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12" customFormat="1">
      <c r="A161" s="12"/>
      <c r="B161" s="241"/>
      <c r="C161" s="242"/>
      <c r="D161" s="232" t="s">
        <v>262</v>
      </c>
      <c r="E161" s="243" t="s">
        <v>1</v>
      </c>
      <c r="F161" s="244" t="s">
        <v>962</v>
      </c>
      <c r="G161" s="242"/>
      <c r="H161" s="245">
        <v>61.200000000000003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262</v>
      </c>
      <c r="AU161" s="251" t="s">
        <v>80</v>
      </c>
      <c r="AV161" s="12" t="s">
        <v>82</v>
      </c>
      <c r="AW161" s="12" t="s">
        <v>30</v>
      </c>
      <c r="AX161" s="12" t="s">
        <v>80</v>
      </c>
      <c r="AY161" s="251" t="s">
        <v>186</v>
      </c>
    </row>
    <row r="162" s="2" customFormat="1" ht="16.5" customHeight="1">
      <c r="A162" s="36"/>
      <c r="B162" s="37"/>
      <c r="C162" s="218" t="s">
        <v>340</v>
      </c>
      <c r="D162" s="218" t="s">
        <v>187</v>
      </c>
      <c r="E162" s="219" t="s">
        <v>318</v>
      </c>
      <c r="F162" s="220" t="s">
        <v>319</v>
      </c>
      <c r="G162" s="221" t="s">
        <v>266</v>
      </c>
      <c r="H162" s="222">
        <v>5.8499999999999996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963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321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12" customFormat="1">
      <c r="A164" s="12"/>
      <c r="B164" s="241"/>
      <c r="C164" s="242"/>
      <c r="D164" s="232" t="s">
        <v>262</v>
      </c>
      <c r="E164" s="243" t="s">
        <v>1</v>
      </c>
      <c r="F164" s="244" t="s">
        <v>964</v>
      </c>
      <c r="G164" s="242"/>
      <c r="H164" s="245">
        <v>5.8499999999999996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51" t="s">
        <v>262</v>
      </c>
      <c r="AU164" s="251" t="s">
        <v>80</v>
      </c>
      <c r="AV164" s="12" t="s">
        <v>82</v>
      </c>
      <c r="AW164" s="12" t="s">
        <v>30</v>
      </c>
      <c r="AX164" s="12" t="s">
        <v>80</v>
      </c>
      <c r="AY164" s="251" t="s">
        <v>186</v>
      </c>
    </row>
    <row r="165" s="2" customFormat="1" ht="16.5" customHeight="1">
      <c r="A165" s="36"/>
      <c r="B165" s="37"/>
      <c r="C165" s="218" t="s">
        <v>8</v>
      </c>
      <c r="D165" s="218" t="s">
        <v>187</v>
      </c>
      <c r="E165" s="219" t="s">
        <v>576</v>
      </c>
      <c r="F165" s="220" t="s">
        <v>577</v>
      </c>
      <c r="G165" s="221" t="s">
        <v>266</v>
      </c>
      <c r="H165" s="222">
        <v>3.6000000000000001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965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577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2" customFormat="1" ht="16.5" customHeight="1">
      <c r="A167" s="36"/>
      <c r="B167" s="37"/>
      <c r="C167" s="218" t="s">
        <v>351</v>
      </c>
      <c r="D167" s="218" t="s">
        <v>187</v>
      </c>
      <c r="E167" s="219" t="s">
        <v>330</v>
      </c>
      <c r="F167" s="220" t="s">
        <v>331</v>
      </c>
      <c r="G167" s="221" t="s">
        <v>285</v>
      </c>
      <c r="H167" s="222">
        <v>21.867000000000001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966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333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12" customFormat="1">
      <c r="A169" s="12"/>
      <c r="B169" s="241"/>
      <c r="C169" s="242"/>
      <c r="D169" s="232" t="s">
        <v>262</v>
      </c>
      <c r="E169" s="243" t="s">
        <v>1</v>
      </c>
      <c r="F169" s="244" t="s">
        <v>967</v>
      </c>
      <c r="G169" s="242"/>
      <c r="H169" s="245">
        <v>21.867000000000001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1" t="s">
        <v>262</v>
      </c>
      <c r="AU169" s="251" t="s">
        <v>80</v>
      </c>
      <c r="AV169" s="12" t="s">
        <v>82</v>
      </c>
      <c r="AW169" s="12" t="s">
        <v>30</v>
      </c>
      <c r="AX169" s="12" t="s">
        <v>80</v>
      </c>
      <c r="AY169" s="251" t="s">
        <v>186</v>
      </c>
    </row>
    <row r="170" s="2" customFormat="1" ht="16.5" customHeight="1">
      <c r="A170" s="36"/>
      <c r="B170" s="37"/>
      <c r="C170" s="218" t="s">
        <v>356</v>
      </c>
      <c r="D170" s="218" t="s">
        <v>187</v>
      </c>
      <c r="E170" s="219" t="s">
        <v>581</v>
      </c>
      <c r="F170" s="220" t="s">
        <v>682</v>
      </c>
      <c r="G170" s="221" t="s">
        <v>232</v>
      </c>
      <c r="H170" s="222">
        <v>1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968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684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2" customFormat="1" ht="16.5" customHeight="1">
      <c r="A172" s="36"/>
      <c r="B172" s="37"/>
      <c r="C172" s="252" t="s">
        <v>242</v>
      </c>
      <c r="D172" s="252" t="s">
        <v>269</v>
      </c>
      <c r="E172" s="253" t="s">
        <v>969</v>
      </c>
      <c r="F172" s="254" t="s">
        <v>970</v>
      </c>
      <c r="G172" s="255" t="s">
        <v>285</v>
      </c>
      <c r="H172" s="256">
        <v>10.8225</v>
      </c>
      <c r="I172" s="257"/>
      <c r="J172" s="258">
        <f>ROUND(I172*H172,2)</f>
        <v>0</v>
      </c>
      <c r="K172" s="259"/>
      <c r="L172" s="260"/>
      <c r="M172" s="261" t="s">
        <v>1</v>
      </c>
      <c r="N172" s="262" t="s">
        <v>38</v>
      </c>
      <c r="O172" s="89"/>
      <c r="P172" s="228">
        <f>O172*H172</f>
        <v>0</v>
      </c>
      <c r="Q172" s="228">
        <v>1</v>
      </c>
      <c r="R172" s="228">
        <f>Q172*H172</f>
        <v>10.8225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217</v>
      </c>
      <c r="AT172" s="230" t="s">
        <v>269</v>
      </c>
      <c r="AU172" s="230" t="s">
        <v>80</v>
      </c>
      <c r="AY172" s="15" t="s">
        <v>186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80</v>
      </c>
      <c r="BK172" s="231">
        <f>ROUND(I172*H172,2)</f>
        <v>0</v>
      </c>
      <c r="BL172" s="15" t="s">
        <v>185</v>
      </c>
      <c r="BM172" s="230" t="s">
        <v>971</v>
      </c>
    </row>
    <row r="173" s="2" customFormat="1">
      <c r="A173" s="36"/>
      <c r="B173" s="37"/>
      <c r="C173" s="38"/>
      <c r="D173" s="232" t="s">
        <v>192</v>
      </c>
      <c r="E173" s="38"/>
      <c r="F173" s="233" t="s">
        <v>970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192</v>
      </c>
      <c r="AU173" s="15" t="s">
        <v>80</v>
      </c>
    </row>
    <row r="174" s="12" customFormat="1">
      <c r="A174" s="12"/>
      <c r="B174" s="241"/>
      <c r="C174" s="242"/>
      <c r="D174" s="232" t="s">
        <v>262</v>
      </c>
      <c r="E174" s="243" t="s">
        <v>1</v>
      </c>
      <c r="F174" s="244" t="s">
        <v>972</v>
      </c>
      <c r="G174" s="242"/>
      <c r="H174" s="245">
        <v>10.8225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51" t="s">
        <v>262</v>
      </c>
      <c r="AU174" s="251" t="s">
        <v>80</v>
      </c>
      <c r="AV174" s="12" t="s">
        <v>82</v>
      </c>
      <c r="AW174" s="12" t="s">
        <v>30</v>
      </c>
      <c r="AX174" s="12" t="s">
        <v>80</v>
      </c>
      <c r="AY174" s="251" t="s">
        <v>186</v>
      </c>
    </row>
    <row r="175" s="11" customFormat="1" ht="25.92" customHeight="1">
      <c r="A175" s="11"/>
      <c r="B175" s="204"/>
      <c r="C175" s="205"/>
      <c r="D175" s="206" t="s">
        <v>72</v>
      </c>
      <c r="E175" s="207" t="s">
        <v>198</v>
      </c>
      <c r="F175" s="207" t="s">
        <v>585</v>
      </c>
      <c r="G175" s="205"/>
      <c r="H175" s="205"/>
      <c r="I175" s="208"/>
      <c r="J175" s="209">
        <f>BK175</f>
        <v>0</v>
      </c>
      <c r="K175" s="205"/>
      <c r="L175" s="210"/>
      <c r="M175" s="211"/>
      <c r="N175" s="212"/>
      <c r="O175" s="212"/>
      <c r="P175" s="213">
        <f>SUM(P176:P189)</f>
        <v>0</v>
      </c>
      <c r="Q175" s="212"/>
      <c r="R175" s="213">
        <f>SUM(R176:R189)</f>
        <v>22.837346584700001</v>
      </c>
      <c r="S175" s="212"/>
      <c r="T175" s="214">
        <f>SUM(T176:T189)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5" t="s">
        <v>185</v>
      </c>
      <c r="AT175" s="216" t="s">
        <v>72</v>
      </c>
      <c r="AU175" s="216" t="s">
        <v>73</v>
      </c>
      <c r="AY175" s="215" t="s">
        <v>186</v>
      </c>
      <c r="BK175" s="217">
        <f>SUM(BK176:BK189)</f>
        <v>0</v>
      </c>
    </row>
    <row r="176" s="2" customFormat="1" ht="16.5" customHeight="1">
      <c r="A176" s="36"/>
      <c r="B176" s="37"/>
      <c r="C176" s="218" t="s">
        <v>367</v>
      </c>
      <c r="D176" s="218" t="s">
        <v>187</v>
      </c>
      <c r="E176" s="219" t="s">
        <v>586</v>
      </c>
      <c r="F176" s="220" t="s">
        <v>587</v>
      </c>
      <c r="G176" s="221" t="s">
        <v>266</v>
      </c>
      <c r="H176" s="222">
        <v>4.3200000000000003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2.9559700000000002</v>
      </c>
      <c r="R176" s="228">
        <f>Q176*H176</f>
        <v>12.769790400000002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973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587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2" customFormat="1">
      <c r="A178" s="12"/>
      <c r="B178" s="241"/>
      <c r="C178" s="242"/>
      <c r="D178" s="232" t="s">
        <v>262</v>
      </c>
      <c r="E178" s="243" t="s">
        <v>1</v>
      </c>
      <c r="F178" s="244" t="s">
        <v>974</v>
      </c>
      <c r="G178" s="242"/>
      <c r="H178" s="245">
        <v>4.3200000000000003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51" t="s">
        <v>262</v>
      </c>
      <c r="AU178" s="251" t="s">
        <v>80</v>
      </c>
      <c r="AV178" s="12" t="s">
        <v>82</v>
      </c>
      <c r="AW178" s="12" t="s">
        <v>30</v>
      </c>
      <c r="AX178" s="12" t="s">
        <v>80</v>
      </c>
      <c r="AY178" s="251" t="s">
        <v>186</v>
      </c>
    </row>
    <row r="179" s="2" customFormat="1" ht="16.5" customHeight="1">
      <c r="A179" s="36"/>
      <c r="B179" s="37"/>
      <c r="C179" s="218" t="s">
        <v>373</v>
      </c>
      <c r="D179" s="218" t="s">
        <v>187</v>
      </c>
      <c r="E179" s="219" t="s">
        <v>591</v>
      </c>
      <c r="F179" s="220" t="s">
        <v>592</v>
      </c>
      <c r="G179" s="221" t="s">
        <v>266</v>
      </c>
      <c r="H179" s="222">
        <v>3.2400000000000002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3.0044900000000001</v>
      </c>
      <c r="R179" s="228">
        <f>Q179*H179</f>
        <v>9.7345476000000009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975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592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12" customFormat="1">
      <c r="A181" s="12"/>
      <c r="B181" s="241"/>
      <c r="C181" s="242"/>
      <c r="D181" s="232" t="s">
        <v>262</v>
      </c>
      <c r="E181" s="243" t="s">
        <v>1</v>
      </c>
      <c r="F181" s="244" t="s">
        <v>976</v>
      </c>
      <c r="G181" s="242"/>
      <c r="H181" s="245">
        <v>3.2400000000000002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51" t="s">
        <v>262</v>
      </c>
      <c r="AU181" s="251" t="s">
        <v>80</v>
      </c>
      <c r="AV181" s="12" t="s">
        <v>82</v>
      </c>
      <c r="AW181" s="12" t="s">
        <v>30</v>
      </c>
      <c r="AX181" s="12" t="s">
        <v>80</v>
      </c>
      <c r="AY181" s="251" t="s">
        <v>186</v>
      </c>
    </row>
    <row r="182" s="2" customFormat="1" ht="16.5" customHeight="1">
      <c r="A182" s="36"/>
      <c r="B182" s="37"/>
      <c r="C182" s="218" t="s">
        <v>7</v>
      </c>
      <c r="D182" s="218" t="s">
        <v>187</v>
      </c>
      <c r="E182" s="219" t="s">
        <v>595</v>
      </c>
      <c r="F182" s="220" t="s">
        <v>596</v>
      </c>
      <c r="G182" s="221" t="s">
        <v>190</v>
      </c>
      <c r="H182" s="222">
        <v>10.800000000000001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38</v>
      </c>
      <c r="O182" s="89"/>
      <c r="P182" s="228">
        <f>O182*H182</f>
        <v>0</v>
      </c>
      <c r="Q182" s="228">
        <v>0.014500000000000001</v>
      </c>
      <c r="R182" s="228">
        <f>Q182*H182</f>
        <v>0.15660000000000002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185</v>
      </c>
      <c r="AT182" s="230" t="s">
        <v>187</v>
      </c>
      <c r="AU182" s="230" t="s">
        <v>80</v>
      </c>
      <c r="AY182" s="15" t="s">
        <v>186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80</v>
      </c>
      <c r="BK182" s="231">
        <f>ROUND(I182*H182,2)</f>
        <v>0</v>
      </c>
      <c r="BL182" s="15" t="s">
        <v>185</v>
      </c>
      <c r="BM182" s="230" t="s">
        <v>977</v>
      </c>
    </row>
    <row r="183" s="2" customFormat="1">
      <c r="A183" s="36"/>
      <c r="B183" s="37"/>
      <c r="C183" s="38"/>
      <c r="D183" s="232" t="s">
        <v>192</v>
      </c>
      <c r="E183" s="38"/>
      <c r="F183" s="233" t="s">
        <v>596</v>
      </c>
      <c r="G183" s="38"/>
      <c r="H183" s="38"/>
      <c r="I183" s="234"/>
      <c r="J183" s="38"/>
      <c r="K183" s="38"/>
      <c r="L183" s="42"/>
      <c r="M183" s="235"/>
      <c r="N183" s="236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192</v>
      </c>
      <c r="AU183" s="15" t="s">
        <v>80</v>
      </c>
    </row>
    <row r="184" s="12" customFormat="1">
      <c r="A184" s="12"/>
      <c r="B184" s="241"/>
      <c r="C184" s="242"/>
      <c r="D184" s="232" t="s">
        <v>262</v>
      </c>
      <c r="E184" s="243" t="s">
        <v>1</v>
      </c>
      <c r="F184" s="244" t="s">
        <v>978</v>
      </c>
      <c r="G184" s="242"/>
      <c r="H184" s="245">
        <v>10.800000000000001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51" t="s">
        <v>262</v>
      </c>
      <c r="AU184" s="251" t="s">
        <v>80</v>
      </c>
      <c r="AV184" s="12" t="s">
        <v>82</v>
      </c>
      <c r="AW184" s="12" t="s">
        <v>30</v>
      </c>
      <c r="AX184" s="12" t="s">
        <v>80</v>
      </c>
      <c r="AY184" s="251" t="s">
        <v>186</v>
      </c>
    </row>
    <row r="185" s="2" customFormat="1" ht="16.5" customHeight="1">
      <c r="A185" s="36"/>
      <c r="B185" s="37"/>
      <c r="C185" s="218" t="s">
        <v>381</v>
      </c>
      <c r="D185" s="218" t="s">
        <v>187</v>
      </c>
      <c r="E185" s="219" t="s">
        <v>599</v>
      </c>
      <c r="F185" s="220" t="s">
        <v>600</v>
      </c>
      <c r="G185" s="221" t="s">
        <v>190</v>
      </c>
      <c r="H185" s="222">
        <v>10.800000000000001</v>
      </c>
      <c r="I185" s="223"/>
      <c r="J185" s="224">
        <f>ROUND(I185*H185,2)</f>
        <v>0</v>
      </c>
      <c r="K185" s="225"/>
      <c r="L185" s="42"/>
      <c r="M185" s="226" t="s">
        <v>1</v>
      </c>
      <c r="N185" s="227" t="s">
        <v>38</v>
      </c>
      <c r="O185" s="89"/>
      <c r="P185" s="228">
        <f>O185*H185</f>
        <v>0</v>
      </c>
      <c r="Q185" s="228">
        <v>0.00096000000000000002</v>
      </c>
      <c r="R185" s="228">
        <f>Q185*H185</f>
        <v>0.010368000000000001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185</v>
      </c>
      <c r="AT185" s="230" t="s">
        <v>187</v>
      </c>
      <c r="AU185" s="230" t="s">
        <v>80</v>
      </c>
      <c r="AY185" s="15" t="s">
        <v>186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80</v>
      </c>
      <c r="BK185" s="231">
        <f>ROUND(I185*H185,2)</f>
        <v>0</v>
      </c>
      <c r="BL185" s="15" t="s">
        <v>185</v>
      </c>
      <c r="BM185" s="230" t="s">
        <v>979</v>
      </c>
    </row>
    <row r="186" s="2" customFormat="1">
      <c r="A186" s="36"/>
      <c r="B186" s="37"/>
      <c r="C186" s="38"/>
      <c r="D186" s="232" t="s">
        <v>192</v>
      </c>
      <c r="E186" s="38"/>
      <c r="F186" s="233" t="s">
        <v>600</v>
      </c>
      <c r="G186" s="38"/>
      <c r="H186" s="38"/>
      <c r="I186" s="234"/>
      <c r="J186" s="38"/>
      <c r="K186" s="38"/>
      <c r="L186" s="42"/>
      <c r="M186" s="235"/>
      <c r="N186" s="236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192</v>
      </c>
      <c r="AU186" s="15" t="s">
        <v>80</v>
      </c>
    </row>
    <row r="187" s="2" customFormat="1" ht="16.5" customHeight="1">
      <c r="A187" s="36"/>
      <c r="B187" s="37"/>
      <c r="C187" s="218" t="s">
        <v>387</v>
      </c>
      <c r="D187" s="218" t="s">
        <v>187</v>
      </c>
      <c r="E187" s="219" t="s">
        <v>603</v>
      </c>
      <c r="F187" s="220" t="s">
        <v>604</v>
      </c>
      <c r="G187" s="221" t="s">
        <v>285</v>
      </c>
      <c r="H187" s="222">
        <v>0.15648999999999999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1.0610299999999999</v>
      </c>
      <c r="R187" s="228">
        <f>Q187*H187</f>
        <v>0.16604058469999997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980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604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981</v>
      </c>
      <c r="G189" s="242"/>
      <c r="H189" s="245">
        <v>0.15648999999999999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80</v>
      </c>
      <c r="AY189" s="251" t="s">
        <v>186</v>
      </c>
    </row>
    <row r="190" s="11" customFormat="1" ht="25.92" customHeight="1">
      <c r="A190" s="11"/>
      <c r="B190" s="204"/>
      <c r="C190" s="205"/>
      <c r="D190" s="206" t="s">
        <v>72</v>
      </c>
      <c r="E190" s="207" t="s">
        <v>185</v>
      </c>
      <c r="F190" s="207" t="s">
        <v>345</v>
      </c>
      <c r="G190" s="205"/>
      <c r="H190" s="205"/>
      <c r="I190" s="208"/>
      <c r="J190" s="209">
        <f>BK190</f>
        <v>0</v>
      </c>
      <c r="K190" s="205"/>
      <c r="L190" s="210"/>
      <c r="M190" s="211"/>
      <c r="N190" s="212"/>
      <c r="O190" s="212"/>
      <c r="P190" s="213">
        <f>SUM(P191:P199)</f>
        <v>0</v>
      </c>
      <c r="Q190" s="212"/>
      <c r="R190" s="213">
        <f>SUM(R191:R199)</f>
        <v>64.214162999999999</v>
      </c>
      <c r="S190" s="212"/>
      <c r="T190" s="214">
        <f>SUM(T191:T199)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15" t="s">
        <v>185</v>
      </c>
      <c r="AT190" s="216" t="s">
        <v>72</v>
      </c>
      <c r="AU190" s="216" t="s">
        <v>73</v>
      </c>
      <c r="AY190" s="215" t="s">
        <v>186</v>
      </c>
      <c r="BK190" s="217">
        <f>SUM(BK191:BK199)</f>
        <v>0</v>
      </c>
    </row>
    <row r="191" s="2" customFormat="1" ht="16.5" customHeight="1">
      <c r="A191" s="36"/>
      <c r="B191" s="37"/>
      <c r="C191" s="218" t="s">
        <v>391</v>
      </c>
      <c r="D191" s="218" t="s">
        <v>187</v>
      </c>
      <c r="E191" s="219" t="s">
        <v>491</v>
      </c>
      <c r="F191" s="220" t="s">
        <v>492</v>
      </c>
      <c r="G191" s="221" t="s">
        <v>190</v>
      </c>
      <c r="H191" s="222">
        <v>28.699999999999999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38</v>
      </c>
      <c r="O191" s="89"/>
      <c r="P191" s="228">
        <f>O191*H191</f>
        <v>0</v>
      </c>
      <c r="Q191" s="228">
        <v>0.52500000000000002</v>
      </c>
      <c r="R191" s="228">
        <f>Q191*H191</f>
        <v>15.067500000000001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185</v>
      </c>
      <c r="AT191" s="230" t="s">
        <v>187</v>
      </c>
      <c r="AU191" s="230" t="s">
        <v>80</v>
      </c>
      <c r="AY191" s="15" t="s">
        <v>186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80</v>
      </c>
      <c r="BK191" s="231">
        <f>ROUND(I191*H191,2)</f>
        <v>0</v>
      </c>
      <c r="BL191" s="15" t="s">
        <v>185</v>
      </c>
      <c r="BM191" s="230" t="s">
        <v>982</v>
      </c>
    </row>
    <row r="192" s="2" customFormat="1">
      <c r="A192" s="36"/>
      <c r="B192" s="37"/>
      <c r="C192" s="38"/>
      <c r="D192" s="232" t="s">
        <v>192</v>
      </c>
      <c r="E192" s="38"/>
      <c r="F192" s="233" t="s">
        <v>492</v>
      </c>
      <c r="G192" s="38"/>
      <c r="H192" s="38"/>
      <c r="I192" s="234"/>
      <c r="J192" s="38"/>
      <c r="K192" s="38"/>
      <c r="L192" s="42"/>
      <c r="M192" s="235"/>
      <c r="N192" s="236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192</v>
      </c>
      <c r="AU192" s="15" t="s">
        <v>80</v>
      </c>
    </row>
    <row r="193" s="2" customFormat="1" ht="16.5" customHeight="1">
      <c r="A193" s="36"/>
      <c r="B193" s="37"/>
      <c r="C193" s="218" t="s">
        <v>396</v>
      </c>
      <c r="D193" s="218" t="s">
        <v>187</v>
      </c>
      <c r="E193" s="219" t="s">
        <v>983</v>
      </c>
      <c r="F193" s="220" t="s">
        <v>984</v>
      </c>
      <c r="G193" s="221" t="s">
        <v>266</v>
      </c>
      <c r="H193" s="222">
        <v>12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1.9973700000000001</v>
      </c>
      <c r="R193" s="228">
        <f>Q193*H193</f>
        <v>23.968440000000001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985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986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12" customFormat="1">
      <c r="A195" s="12"/>
      <c r="B195" s="241"/>
      <c r="C195" s="242"/>
      <c r="D195" s="232" t="s">
        <v>262</v>
      </c>
      <c r="E195" s="243" t="s">
        <v>1</v>
      </c>
      <c r="F195" s="244" t="s">
        <v>987</v>
      </c>
      <c r="G195" s="242"/>
      <c r="H195" s="245">
        <v>12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51" t="s">
        <v>262</v>
      </c>
      <c r="AU195" s="251" t="s">
        <v>80</v>
      </c>
      <c r="AV195" s="12" t="s">
        <v>82</v>
      </c>
      <c r="AW195" s="12" t="s">
        <v>30</v>
      </c>
      <c r="AX195" s="12" t="s">
        <v>80</v>
      </c>
      <c r="AY195" s="251" t="s">
        <v>186</v>
      </c>
    </row>
    <row r="196" s="2" customFormat="1" ht="16.5" customHeight="1">
      <c r="A196" s="36"/>
      <c r="B196" s="37"/>
      <c r="C196" s="218" t="s">
        <v>401</v>
      </c>
      <c r="D196" s="218" t="s">
        <v>187</v>
      </c>
      <c r="E196" s="219" t="s">
        <v>988</v>
      </c>
      <c r="F196" s="220" t="s">
        <v>989</v>
      </c>
      <c r="G196" s="221" t="s">
        <v>190</v>
      </c>
      <c r="H196" s="222">
        <v>30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38</v>
      </c>
      <c r="O196" s="89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185</v>
      </c>
      <c r="AT196" s="230" t="s">
        <v>187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990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989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2" customFormat="1" ht="16.5" customHeight="1">
      <c r="A198" s="36"/>
      <c r="B198" s="37"/>
      <c r="C198" s="218" t="s">
        <v>405</v>
      </c>
      <c r="D198" s="218" t="s">
        <v>187</v>
      </c>
      <c r="E198" s="219" t="s">
        <v>991</v>
      </c>
      <c r="F198" s="220" t="s">
        <v>992</v>
      </c>
      <c r="G198" s="221" t="s">
        <v>190</v>
      </c>
      <c r="H198" s="222">
        <v>28.699999999999999</v>
      </c>
      <c r="I198" s="223"/>
      <c r="J198" s="224">
        <f>ROUND(I198*H198,2)</f>
        <v>0</v>
      </c>
      <c r="K198" s="225"/>
      <c r="L198" s="42"/>
      <c r="M198" s="226" t="s">
        <v>1</v>
      </c>
      <c r="N198" s="227" t="s">
        <v>38</v>
      </c>
      <c r="O198" s="89"/>
      <c r="P198" s="228">
        <f>O198*H198</f>
        <v>0</v>
      </c>
      <c r="Q198" s="228">
        <v>0.87729000000000001</v>
      </c>
      <c r="R198" s="228">
        <f>Q198*H198</f>
        <v>25.178222999999999</v>
      </c>
      <c r="S198" s="228">
        <v>0</v>
      </c>
      <c r="T198" s="22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0" t="s">
        <v>185</v>
      </c>
      <c r="AT198" s="230" t="s">
        <v>187</v>
      </c>
      <c r="AU198" s="230" t="s">
        <v>80</v>
      </c>
      <c r="AY198" s="15" t="s">
        <v>186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80</v>
      </c>
      <c r="BK198" s="231">
        <f>ROUND(I198*H198,2)</f>
        <v>0</v>
      </c>
      <c r="BL198" s="15" t="s">
        <v>185</v>
      </c>
      <c r="BM198" s="230" t="s">
        <v>993</v>
      </c>
    </row>
    <row r="199" s="2" customFormat="1">
      <c r="A199" s="36"/>
      <c r="B199" s="37"/>
      <c r="C199" s="38"/>
      <c r="D199" s="232" t="s">
        <v>192</v>
      </c>
      <c r="E199" s="38"/>
      <c r="F199" s="233" t="s">
        <v>736</v>
      </c>
      <c r="G199" s="38"/>
      <c r="H199" s="38"/>
      <c r="I199" s="234"/>
      <c r="J199" s="38"/>
      <c r="K199" s="38"/>
      <c r="L199" s="42"/>
      <c r="M199" s="235"/>
      <c r="N199" s="236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192</v>
      </c>
      <c r="AU199" s="15" t="s">
        <v>80</v>
      </c>
    </row>
    <row r="200" s="11" customFormat="1" ht="25.92" customHeight="1">
      <c r="A200" s="11"/>
      <c r="B200" s="204"/>
      <c r="C200" s="205"/>
      <c r="D200" s="206" t="s">
        <v>72</v>
      </c>
      <c r="E200" s="207" t="s">
        <v>205</v>
      </c>
      <c r="F200" s="207" t="s">
        <v>445</v>
      </c>
      <c r="G200" s="205"/>
      <c r="H200" s="205"/>
      <c r="I200" s="208"/>
      <c r="J200" s="209">
        <f>BK200</f>
        <v>0</v>
      </c>
      <c r="K200" s="205"/>
      <c r="L200" s="210"/>
      <c r="M200" s="211"/>
      <c r="N200" s="212"/>
      <c r="O200" s="212"/>
      <c r="P200" s="213">
        <f>SUM(P201:P202)</f>
        <v>0</v>
      </c>
      <c r="Q200" s="212"/>
      <c r="R200" s="213">
        <f>SUM(R201:R202)</f>
        <v>8.7136069999999997</v>
      </c>
      <c r="S200" s="212"/>
      <c r="T200" s="214">
        <f>SUM(T201:T202)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15" t="s">
        <v>185</v>
      </c>
      <c r="AT200" s="216" t="s">
        <v>72</v>
      </c>
      <c r="AU200" s="216" t="s">
        <v>73</v>
      </c>
      <c r="AY200" s="215" t="s">
        <v>186</v>
      </c>
      <c r="BK200" s="217">
        <f>SUM(BK201:BK202)</f>
        <v>0</v>
      </c>
    </row>
    <row r="201" s="2" customFormat="1" ht="16.5" customHeight="1">
      <c r="A201" s="36"/>
      <c r="B201" s="37"/>
      <c r="C201" s="218" t="s">
        <v>409</v>
      </c>
      <c r="D201" s="218" t="s">
        <v>187</v>
      </c>
      <c r="E201" s="219" t="s">
        <v>994</v>
      </c>
      <c r="F201" s="220" t="s">
        <v>995</v>
      </c>
      <c r="G201" s="221" t="s">
        <v>190</v>
      </c>
      <c r="H201" s="222">
        <v>28.699999999999999</v>
      </c>
      <c r="I201" s="223"/>
      <c r="J201" s="224">
        <f>ROUND(I201*H201,2)</f>
        <v>0</v>
      </c>
      <c r="K201" s="225"/>
      <c r="L201" s="42"/>
      <c r="M201" s="226" t="s">
        <v>1</v>
      </c>
      <c r="N201" s="227" t="s">
        <v>38</v>
      </c>
      <c r="O201" s="89"/>
      <c r="P201" s="228">
        <f>O201*H201</f>
        <v>0</v>
      </c>
      <c r="Q201" s="228">
        <v>0.30360999999999999</v>
      </c>
      <c r="R201" s="228">
        <f>Q201*H201</f>
        <v>8.7136069999999997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185</v>
      </c>
      <c r="AT201" s="230" t="s">
        <v>187</v>
      </c>
      <c r="AU201" s="230" t="s">
        <v>80</v>
      </c>
      <c r="AY201" s="15" t="s">
        <v>186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80</v>
      </c>
      <c r="BK201" s="231">
        <f>ROUND(I201*H201,2)</f>
        <v>0</v>
      </c>
      <c r="BL201" s="15" t="s">
        <v>185</v>
      </c>
      <c r="BM201" s="230" t="s">
        <v>996</v>
      </c>
    </row>
    <row r="202" s="2" customFormat="1">
      <c r="A202" s="36"/>
      <c r="B202" s="37"/>
      <c r="C202" s="38"/>
      <c r="D202" s="232" t="s">
        <v>192</v>
      </c>
      <c r="E202" s="38"/>
      <c r="F202" s="233" t="s">
        <v>995</v>
      </c>
      <c r="G202" s="38"/>
      <c r="H202" s="38"/>
      <c r="I202" s="234"/>
      <c r="J202" s="38"/>
      <c r="K202" s="38"/>
      <c r="L202" s="42"/>
      <c r="M202" s="235"/>
      <c r="N202" s="236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192</v>
      </c>
      <c r="AU202" s="15" t="s">
        <v>80</v>
      </c>
    </row>
    <row r="203" s="11" customFormat="1" ht="25.92" customHeight="1">
      <c r="A203" s="11"/>
      <c r="B203" s="204"/>
      <c r="C203" s="205"/>
      <c r="D203" s="206" t="s">
        <v>72</v>
      </c>
      <c r="E203" s="207" t="s">
        <v>365</v>
      </c>
      <c r="F203" s="207" t="s">
        <v>366</v>
      </c>
      <c r="G203" s="205"/>
      <c r="H203" s="205"/>
      <c r="I203" s="208"/>
      <c r="J203" s="209">
        <f>BK203</f>
        <v>0</v>
      </c>
      <c r="K203" s="205"/>
      <c r="L203" s="210"/>
      <c r="M203" s="211"/>
      <c r="N203" s="212"/>
      <c r="O203" s="212"/>
      <c r="P203" s="213">
        <f>SUM(P204:P206)</f>
        <v>0</v>
      </c>
      <c r="Q203" s="212"/>
      <c r="R203" s="213">
        <f>SUM(R204:R206)</f>
        <v>0</v>
      </c>
      <c r="S203" s="212"/>
      <c r="T203" s="214">
        <f>SUM(T204:T206)</f>
        <v>3.9749999999999996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15" t="s">
        <v>185</v>
      </c>
      <c r="AT203" s="216" t="s">
        <v>72</v>
      </c>
      <c r="AU203" s="216" t="s">
        <v>73</v>
      </c>
      <c r="AY203" s="215" t="s">
        <v>186</v>
      </c>
      <c r="BK203" s="217">
        <f>SUM(BK204:BK206)</f>
        <v>0</v>
      </c>
    </row>
    <row r="204" s="2" customFormat="1" ht="16.5" customHeight="1">
      <c r="A204" s="36"/>
      <c r="B204" s="37"/>
      <c r="C204" s="218" t="s">
        <v>609</v>
      </c>
      <c r="D204" s="218" t="s">
        <v>187</v>
      </c>
      <c r="E204" s="219" t="s">
        <v>368</v>
      </c>
      <c r="F204" s="220" t="s">
        <v>369</v>
      </c>
      <c r="G204" s="221" t="s">
        <v>266</v>
      </c>
      <c r="H204" s="222">
        <v>3</v>
      </c>
      <c r="I204" s="223"/>
      <c r="J204" s="224">
        <f>ROUND(I204*H204,2)</f>
        <v>0</v>
      </c>
      <c r="K204" s="225"/>
      <c r="L204" s="42"/>
      <c r="M204" s="226" t="s">
        <v>1</v>
      </c>
      <c r="N204" s="227" t="s">
        <v>38</v>
      </c>
      <c r="O204" s="89"/>
      <c r="P204" s="228">
        <f>O204*H204</f>
        <v>0</v>
      </c>
      <c r="Q204" s="228">
        <v>0</v>
      </c>
      <c r="R204" s="228">
        <f>Q204*H204</f>
        <v>0</v>
      </c>
      <c r="S204" s="228">
        <v>1.325</v>
      </c>
      <c r="T204" s="229">
        <f>S204*H204</f>
        <v>3.9749999999999996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0" t="s">
        <v>185</v>
      </c>
      <c r="AT204" s="230" t="s">
        <v>187</v>
      </c>
      <c r="AU204" s="230" t="s">
        <v>80</v>
      </c>
      <c r="AY204" s="15" t="s">
        <v>186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5" t="s">
        <v>80</v>
      </c>
      <c r="BK204" s="231">
        <f>ROUND(I204*H204,2)</f>
        <v>0</v>
      </c>
      <c r="BL204" s="15" t="s">
        <v>185</v>
      </c>
      <c r="BM204" s="230" t="s">
        <v>997</v>
      </c>
    </row>
    <row r="205" s="2" customFormat="1">
      <c r="A205" s="36"/>
      <c r="B205" s="37"/>
      <c r="C205" s="38"/>
      <c r="D205" s="232" t="s">
        <v>192</v>
      </c>
      <c r="E205" s="38"/>
      <c r="F205" s="233" t="s">
        <v>371</v>
      </c>
      <c r="G205" s="38"/>
      <c r="H205" s="38"/>
      <c r="I205" s="234"/>
      <c r="J205" s="38"/>
      <c r="K205" s="38"/>
      <c r="L205" s="42"/>
      <c r="M205" s="235"/>
      <c r="N205" s="236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192</v>
      </c>
      <c r="AU205" s="15" t="s">
        <v>80</v>
      </c>
    </row>
    <row r="206" s="12" customFormat="1">
      <c r="A206" s="12"/>
      <c r="B206" s="241"/>
      <c r="C206" s="242"/>
      <c r="D206" s="232" t="s">
        <v>262</v>
      </c>
      <c r="E206" s="243" t="s">
        <v>1</v>
      </c>
      <c r="F206" s="244" t="s">
        <v>998</v>
      </c>
      <c r="G206" s="242"/>
      <c r="H206" s="245">
        <v>3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51" t="s">
        <v>262</v>
      </c>
      <c r="AU206" s="251" t="s">
        <v>80</v>
      </c>
      <c r="AV206" s="12" t="s">
        <v>82</v>
      </c>
      <c r="AW206" s="12" t="s">
        <v>30</v>
      </c>
      <c r="AX206" s="12" t="s">
        <v>80</v>
      </c>
      <c r="AY206" s="251" t="s">
        <v>186</v>
      </c>
    </row>
    <row r="207" s="11" customFormat="1" ht="25.92" customHeight="1">
      <c r="A207" s="11"/>
      <c r="B207" s="204"/>
      <c r="C207" s="205"/>
      <c r="D207" s="206" t="s">
        <v>72</v>
      </c>
      <c r="E207" s="207" t="s">
        <v>281</v>
      </c>
      <c r="F207" s="207" t="s">
        <v>282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SUM(P208:P211)</f>
        <v>0</v>
      </c>
      <c r="Q207" s="212"/>
      <c r="R207" s="213">
        <f>SUM(R208:R211)</f>
        <v>0</v>
      </c>
      <c r="S207" s="212"/>
      <c r="T207" s="214">
        <f>SUM(T208:T211)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15" t="s">
        <v>185</v>
      </c>
      <c r="AT207" s="216" t="s">
        <v>72</v>
      </c>
      <c r="AU207" s="216" t="s">
        <v>73</v>
      </c>
      <c r="AY207" s="215" t="s">
        <v>186</v>
      </c>
      <c r="BK207" s="217">
        <f>SUM(BK208:BK211)</f>
        <v>0</v>
      </c>
    </row>
    <row r="208" s="2" customFormat="1" ht="16.5" customHeight="1">
      <c r="A208" s="36"/>
      <c r="B208" s="37"/>
      <c r="C208" s="218" t="s">
        <v>612</v>
      </c>
      <c r="D208" s="218" t="s">
        <v>187</v>
      </c>
      <c r="E208" s="219" t="s">
        <v>378</v>
      </c>
      <c r="F208" s="220" t="s">
        <v>379</v>
      </c>
      <c r="G208" s="221" t="s">
        <v>285</v>
      </c>
      <c r="H208" s="222">
        <v>107.96442</v>
      </c>
      <c r="I208" s="223"/>
      <c r="J208" s="224">
        <f>ROUND(I208*H208,2)</f>
        <v>0</v>
      </c>
      <c r="K208" s="225"/>
      <c r="L208" s="42"/>
      <c r="M208" s="226" t="s">
        <v>1</v>
      </c>
      <c r="N208" s="227" t="s">
        <v>38</v>
      </c>
      <c r="O208" s="89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0" t="s">
        <v>185</v>
      </c>
      <c r="AT208" s="230" t="s">
        <v>187</v>
      </c>
      <c r="AU208" s="230" t="s">
        <v>80</v>
      </c>
      <c r="AY208" s="15" t="s">
        <v>186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5" t="s">
        <v>80</v>
      </c>
      <c r="BK208" s="231">
        <f>ROUND(I208*H208,2)</f>
        <v>0</v>
      </c>
      <c r="BL208" s="15" t="s">
        <v>185</v>
      </c>
      <c r="BM208" s="230" t="s">
        <v>999</v>
      </c>
    </row>
    <row r="209" s="2" customFormat="1">
      <c r="A209" s="36"/>
      <c r="B209" s="37"/>
      <c r="C209" s="38"/>
      <c r="D209" s="232" t="s">
        <v>192</v>
      </c>
      <c r="E209" s="38"/>
      <c r="F209" s="233" t="s">
        <v>379</v>
      </c>
      <c r="G209" s="38"/>
      <c r="H209" s="38"/>
      <c r="I209" s="234"/>
      <c r="J209" s="38"/>
      <c r="K209" s="38"/>
      <c r="L209" s="42"/>
      <c r="M209" s="235"/>
      <c r="N209" s="236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192</v>
      </c>
      <c r="AU209" s="15" t="s">
        <v>80</v>
      </c>
    </row>
    <row r="210" s="2" customFormat="1" ht="16.5" customHeight="1">
      <c r="A210" s="36"/>
      <c r="B210" s="37"/>
      <c r="C210" s="218" t="s">
        <v>618</v>
      </c>
      <c r="D210" s="218" t="s">
        <v>187</v>
      </c>
      <c r="E210" s="219" t="s">
        <v>382</v>
      </c>
      <c r="F210" s="220" t="s">
        <v>383</v>
      </c>
      <c r="G210" s="221" t="s">
        <v>285</v>
      </c>
      <c r="H210" s="222">
        <v>107.96442</v>
      </c>
      <c r="I210" s="223"/>
      <c r="J210" s="224">
        <f>ROUND(I210*H210,2)</f>
        <v>0</v>
      </c>
      <c r="K210" s="225"/>
      <c r="L210" s="42"/>
      <c r="M210" s="226" t="s">
        <v>1</v>
      </c>
      <c r="N210" s="227" t="s">
        <v>38</v>
      </c>
      <c r="O210" s="89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0" t="s">
        <v>185</v>
      </c>
      <c r="AT210" s="230" t="s">
        <v>187</v>
      </c>
      <c r="AU210" s="230" t="s">
        <v>80</v>
      </c>
      <c r="AY210" s="15" t="s">
        <v>186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5" t="s">
        <v>80</v>
      </c>
      <c r="BK210" s="231">
        <f>ROUND(I210*H210,2)</f>
        <v>0</v>
      </c>
      <c r="BL210" s="15" t="s">
        <v>185</v>
      </c>
      <c r="BM210" s="230" t="s">
        <v>1000</v>
      </c>
    </row>
    <row r="211" s="2" customFormat="1">
      <c r="A211" s="36"/>
      <c r="B211" s="37"/>
      <c r="C211" s="38"/>
      <c r="D211" s="232" t="s">
        <v>192</v>
      </c>
      <c r="E211" s="38"/>
      <c r="F211" s="233" t="s">
        <v>383</v>
      </c>
      <c r="G211" s="38"/>
      <c r="H211" s="38"/>
      <c r="I211" s="234"/>
      <c r="J211" s="38"/>
      <c r="K211" s="38"/>
      <c r="L211" s="42"/>
      <c r="M211" s="235"/>
      <c r="N211" s="236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192</v>
      </c>
      <c r="AU211" s="15" t="s">
        <v>80</v>
      </c>
    </row>
    <row r="212" s="11" customFormat="1" ht="25.92" customHeight="1">
      <c r="A212" s="11"/>
      <c r="B212" s="204"/>
      <c r="C212" s="205"/>
      <c r="D212" s="206" t="s">
        <v>72</v>
      </c>
      <c r="E212" s="207" t="s">
        <v>385</v>
      </c>
      <c r="F212" s="207" t="s">
        <v>386</v>
      </c>
      <c r="G212" s="205"/>
      <c r="H212" s="205"/>
      <c r="I212" s="208"/>
      <c r="J212" s="209">
        <f>BK212</f>
        <v>0</v>
      </c>
      <c r="K212" s="205"/>
      <c r="L212" s="210"/>
      <c r="M212" s="211"/>
      <c r="N212" s="212"/>
      <c r="O212" s="212"/>
      <c r="P212" s="213">
        <f>SUM(P213:P222)</f>
        <v>0</v>
      </c>
      <c r="Q212" s="212"/>
      <c r="R212" s="213">
        <f>SUM(R213:R222)</f>
        <v>0</v>
      </c>
      <c r="S212" s="212"/>
      <c r="T212" s="214">
        <f>SUM(T213:T222)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15" t="s">
        <v>185</v>
      </c>
      <c r="AT212" s="216" t="s">
        <v>72</v>
      </c>
      <c r="AU212" s="216" t="s">
        <v>73</v>
      </c>
      <c r="AY212" s="215" t="s">
        <v>186</v>
      </c>
      <c r="BK212" s="217">
        <f>SUM(BK213:BK222)</f>
        <v>0</v>
      </c>
    </row>
    <row r="213" s="2" customFormat="1" ht="16.5" customHeight="1">
      <c r="A213" s="36"/>
      <c r="B213" s="37"/>
      <c r="C213" s="218" t="s">
        <v>622</v>
      </c>
      <c r="D213" s="218" t="s">
        <v>187</v>
      </c>
      <c r="E213" s="219" t="s">
        <v>388</v>
      </c>
      <c r="F213" s="220" t="s">
        <v>389</v>
      </c>
      <c r="G213" s="221" t="s">
        <v>285</v>
      </c>
      <c r="H213" s="222">
        <v>3.9750000000000001</v>
      </c>
      <c r="I213" s="223"/>
      <c r="J213" s="224">
        <f>ROUND(I213*H213,2)</f>
        <v>0</v>
      </c>
      <c r="K213" s="225"/>
      <c r="L213" s="42"/>
      <c r="M213" s="226" t="s">
        <v>1</v>
      </c>
      <c r="N213" s="227" t="s">
        <v>38</v>
      </c>
      <c r="O213" s="89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185</v>
      </c>
      <c r="AT213" s="230" t="s">
        <v>187</v>
      </c>
      <c r="AU213" s="230" t="s">
        <v>80</v>
      </c>
      <c r="AY213" s="15" t="s">
        <v>186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80</v>
      </c>
      <c r="BK213" s="231">
        <f>ROUND(I213*H213,2)</f>
        <v>0</v>
      </c>
      <c r="BL213" s="15" t="s">
        <v>185</v>
      </c>
      <c r="BM213" s="230" t="s">
        <v>1001</v>
      </c>
    </row>
    <row r="214" s="2" customFormat="1">
      <c r="A214" s="36"/>
      <c r="B214" s="37"/>
      <c r="C214" s="38"/>
      <c r="D214" s="232" t="s">
        <v>192</v>
      </c>
      <c r="E214" s="38"/>
      <c r="F214" s="233" t="s">
        <v>389</v>
      </c>
      <c r="G214" s="38"/>
      <c r="H214" s="38"/>
      <c r="I214" s="234"/>
      <c r="J214" s="38"/>
      <c r="K214" s="38"/>
      <c r="L214" s="42"/>
      <c r="M214" s="235"/>
      <c r="N214" s="236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192</v>
      </c>
      <c r="AU214" s="15" t="s">
        <v>80</v>
      </c>
    </row>
    <row r="215" s="2" customFormat="1" ht="16.5" customHeight="1">
      <c r="A215" s="36"/>
      <c r="B215" s="37"/>
      <c r="C215" s="218" t="s">
        <v>625</v>
      </c>
      <c r="D215" s="218" t="s">
        <v>187</v>
      </c>
      <c r="E215" s="219" t="s">
        <v>397</v>
      </c>
      <c r="F215" s="220" t="s">
        <v>398</v>
      </c>
      <c r="G215" s="221" t="s">
        <v>285</v>
      </c>
      <c r="H215" s="222">
        <v>3.9750000000000001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38</v>
      </c>
      <c r="O215" s="89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185</v>
      </c>
      <c r="AT215" s="230" t="s">
        <v>187</v>
      </c>
      <c r="AU215" s="230" t="s">
        <v>80</v>
      </c>
      <c r="AY215" s="15" t="s">
        <v>186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80</v>
      </c>
      <c r="BK215" s="231">
        <f>ROUND(I215*H215,2)</f>
        <v>0</v>
      </c>
      <c r="BL215" s="15" t="s">
        <v>185</v>
      </c>
      <c r="BM215" s="230" t="s">
        <v>1002</v>
      </c>
    </row>
    <row r="216" s="2" customFormat="1">
      <c r="A216" s="36"/>
      <c r="B216" s="37"/>
      <c r="C216" s="38"/>
      <c r="D216" s="232" t="s">
        <v>192</v>
      </c>
      <c r="E216" s="38"/>
      <c r="F216" s="233" t="s">
        <v>400</v>
      </c>
      <c r="G216" s="38"/>
      <c r="H216" s="38"/>
      <c r="I216" s="234"/>
      <c r="J216" s="38"/>
      <c r="K216" s="38"/>
      <c r="L216" s="42"/>
      <c r="M216" s="235"/>
      <c r="N216" s="236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192</v>
      </c>
      <c r="AU216" s="15" t="s">
        <v>80</v>
      </c>
    </row>
    <row r="217" s="2" customFormat="1" ht="16.5" customHeight="1">
      <c r="A217" s="36"/>
      <c r="B217" s="37"/>
      <c r="C217" s="218" t="s">
        <v>628</v>
      </c>
      <c r="D217" s="218" t="s">
        <v>187</v>
      </c>
      <c r="E217" s="219" t="s">
        <v>402</v>
      </c>
      <c r="F217" s="220" t="s">
        <v>403</v>
      </c>
      <c r="G217" s="221" t="s">
        <v>285</v>
      </c>
      <c r="H217" s="222">
        <v>83.474999999999994</v>
      </c>
      <c r="I217" s="223"/>
      <c r="J217" s="224">
        <f>ROUND(I217*H217,2)</f>
        <v>0</v>
      </c>
      <c r="K217" s="225"/>
      <c r="L217" s="42"/>
      <c r="M217" s="226" t="s">
        <v>1</v>
      </c>
      <c r="N217" s="227" t="s">
        <v>38</v>
      </c>
      <c r="O217" s="89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0" t="s">
        <v>185</v>
      </c>
      <c r="AT217" s="230" t="s">
        <v>187</v>
      </c>
      <c r="AU217" s="230" t="s">
        <v>80</v>
      </c>
      <c r="AY217" s="15" t="s">
        <v>186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5" t="s">
        <v>80</v>
      </c>
      <c r="BK217" s="231">
        <f>ROUND(I217*H217,2)</f>
        <v>0</v>
      </c>
      <c r="BL217" s="15" t="s">
        <v>185</v>
      </c>
      <c r="BM217" s="230" t="s">
        <v>1003</v>
      </c>
    </row>
    <row r="218" s="2" customFormat="1">
      <c r="A218" s="36"/>
      <c r="B218" s="37"/>
      <c r="C218" s="38"/>
      <c r="D218" s="232" t="s">
        <v>192</v>
      </c>
      <c r="E218" s="38"/>
      <c r="F218" s="233" t="s">
        <v>403</v>
      </c>
      <c r="G218" s="38"/>
      <c r="H218" s="38"/>
      <c r="I218" s="234"/>
      <c r="J218" s="38"/>
      <c r="K218" s="38"/>
      <c r="L218" s="42"/>
      <c r="M218" s="235"/>
      <c r="N218" s="236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192</v>
      </c>
      <c r="AU218" s="15" t="s">
        <v>80</v>
      </c>
    </row>
    <row r="219" s="2" customFormat="1" ht="16.5" customHeight="1">
      <c r="A219" s="36"/>
      <c r="B219" s="37"/>
      <c r="C219" s="218" t="s">
        <v>632</v>
      </c>
      <c r="D219" s="218" t="s">
        <v>187</v>
      </c>
      <c r="E219" s="219" t="s">
        <v>406</v>
      </c>
      <c r="F219" s="220" t="s">
        <v>407</v>
      </c>
      <c r="G219" s="221" t="s">
        <v>285</v>
      </c>
      <c r="H219" s="222">
        <v>3.9750000000000001</v>
      </c>
      <c r="I219" s="223"/>
      <c r="J219" s="224">
        <f>ROUND(I219*H219,2)</f>
        <v>0</v>
      </c>
      <c r="K219" s="225"/>
      <c r="L219" s="42"/>
      <c r="M219" s="226" t="s">
        <v>1</v>
      </c>
      <c r="N219" s="227" t="s">
        <v>38</v>
      </c>
      <c r="O219" s="89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0" t="s">
        <v>185</v>
      </c>
      <c r="AT219" s="230" t="s">
        <v>187</v>
      </c>
      <c r="AU219" s="230" t="s">
        <v>80</v>
      </c>
      <c r="AY219" s="15" t="s">
        <v>186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5" t="s">
        <v>80</v>
      </c>
      <c r="BK219" s="231">
        <f>ROUND(I219*H219,2)</f>
        <v>0</v>
      </c>
      <c r="BL219" s="15" t="s">
        <v>185</v>
      </c>
      <c r="BM219" s="230" t="s">
        <v>1004</v>
      </c>
    </row>
    <row r="220" s="2" customFormat="1">
      <c r="A220" s="36"/>
      <c r="B220" s="37"/>
      <c r="C220" s="38"/>
      <c r="D220" s="232" t="s">
        <v>192</v>
      </c>
      <c r="E220" s="38"/>
      <c r="F220" s="233" t="s">
        <v>407</v>
      </c>
      <c r="G220" s="38"/>
      <c r="H220" s="38"/>
      <c r="I220" s="234"/>
      <c r="J220" s="38"/>
      <c r="K220" s="38"/>
      <c r="L220" s="42"/>
      <c r="M220" s="235"/>
      <c r="N220" s="236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192</v>
      </c>
      <c r="AU220" s="15" t="s">
        <v>80</v>
      </c>
    </row>
    <row r="221" s="2" customFormat="1" ht="16.5" customHeight="1">
      <c r="A221" s="36"/>
      <c r="B221" s="37"/>
      <c r="C221" s="218" t="s">
        <v>636</v>
      </c>
      <c r="D221" s="218" t="s">
        <v>187</v>
      </c>
      <c r="E221" s="219" t="s">
        <v>410</v>
      </c>
      <c r="F221" s="220" t="s">
        <v>411</v>
      </c>
      <c r="G221" s="221" t="s">
        <v>285</v>
      </c>
      <c r="H221" s="222">
        <v>3.9750000000000001</v>
      </c>
      <c r="I221" s="223"/>
      <c r="J221" s="224">
        <f>ROUND(I221*H221,2)</f>
        <v>0</v>
      </c>
      <c r="K221" s="225"/>
      <c r="L221" s="42"/>
      <c r="M221" s="226" t="s">
        <v>1</v>
      </c>
      <c r="N221" s="227" t="s">
        <v>38</v>
      </c>
      <c r="O221" s="89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30" t="s">
        <v>185</v>
      </c>
      <c r="AT221" s="230" t="s">
        <v>187</v>
      </c>
      <c r="AU221" s="230" t="s">
        <v>80</v>
      </c>
      <c r="AY221" s="15" t="s">
        <v>186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5" t="s">
        <v>80</v>
      </c>
      <c r="BK221" s="231">
        <f>ROUND(I221*H221,2)</f>
        <v>0</v>
      </c>
      <c r="BL221" s="15" t="s">
        <v>185</v>
      </c>
      <c r="BM221" s="230" t="s">
        <v>1005</v>
      </c>
    </row>
    <row r="222" s="2" customFormat="1">
      <c r="A222" s="36"/>
      <c r="B222" s="37"/>
      <c r="C222" s="38"/>
      <c r="D222" s="232" t="s">
        <v>192</v>
      </c>
      <c r="E222" s="38"/>
      <c r="F222" s="233" t="s">
        <v>333</v>
      </c>
      <c r="G222" s="38"/>
      <c r="H222" s="38"/>
      <c r="I222" s="234"/>
      <c r="J222" s="38"/>
      <c r="K222" s="38"/>
      <c r="L222" s="42"/>
      <c r="M222" s="237"/>
      <c r="N222" s="238"/>
      <c r="O222" s="239"/>
      <c r="P222" s="239"/>
      <c r="Q222" s="239"/>
      <c r="R222" s="239"/>
      <c r="S222" s="239"/>
      <c r="T222" s="24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192</v>
      </c>
      <c r="AU222" s="15" t="s">
        <v>80</v>
      </c>
    </row>
    <row r="223" s="2" customFormat="1" ht="6.96" customHeight="1">
      <c r="A223" s="36"/>
      <c r="B223" s="64"/>
      <c r="C223" s="65"/>
      <c r="D223" s="65"/>
      <c r="E223" s="65"/>
      <c r="F223" s="65"/>
      <c r="G223" s="65"/>
      <c r="H223" s="65"/>
      <c r="I223" s="65"/>
      <c r="J223" s="65"/>
      <c r="K223" s="65"/>
      <c r="L223" s="42"/>
      <c r="M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</row>
  </sheetData>
  <sheetProtection sheet="1" autoFilter="0" formatColumns="0" formatRows="0" objects="1" scenarios="1" spinCount="100000" saltValue="SePjs5wcQr5cyBdMVIKQV5iUC7hWvBB7uTkGMSf/NQwrQTy0YFZXcKfSm/X0KhdX2LJYA/9b6eFMbRsPF/79wA==" hashValue="UW0fiWSy3WO+rRnHrf6E0HQPylp5yWQm5diOvzIP0q9wWZ3pNVnBfTScScsM7mSKRNS5oXU1siGYRt5Yighykg==" algorithmName="SHA-512" password="CC35"/>
  <autoFilter ref="C126:K2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1006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ROUND((SUM(BE126:BE242)),  2)</f>
        <v>0</v>
      </c>
      <c r="G35" s="36"/>
      <c r="H35" s="36"/>
      <c r="I35" s="162">
        <v>0.20999999999999999</v>
      </c>
      <c r="J35" s="161">
        <f>ROUND(((SUM(BE126:BE242))*I35),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ROUND((SUM(BF126:BF242)),  2)</f>
        <v>0</v>
      </c>
      <c r="G36" s="36"/>
      <c r="H36" s="36"/>
      <c r="I36" s="162">
        <v>0.14999999999999999</v>
      </c>
      <c r="J36" s="161">
        <f>ROUND(((SUM(BF126:BF242))*I36),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ROUND((SUM(BG126:BG242)),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ROUND((SUM(BH126:BH242)),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ROUND((SUM(BI126:BI242)),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008 - Oprava kaverny ve dně toku v ř.km 22,1740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514</v>
      </c>
      <c r="E100" s="189"/>
      <c r="F100" s="189"/>
      <c r="G100" s="189"/>
      <c r="H100" s="189"/>
      <c r="I100" s="189"/>
      <c r="J100" s="190">
        <f>J183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288</v>
      </c>
      <c r="E101" s="189"/>
      <c r="F101" s="189"/>
      <c r="G101" s="189"/>
      <c r="H101" s="189"/>
      <c r="I101" s="189"/>
      <c r="J101" s="190">
        <f>J203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289</v>
      </c>
      <c r="E102" s="189"/>
      <c r="F102" s="189"/>
      <c r="G102" s="189"/>
      <c r="H102" s="189"/>
      <c r="I102" s="189"/>
      <c r="J102" s="190">
        <f>J219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241</v>
      </c>
      <c r="E103" s="189"/>
      <c r="F103" s="189"/>
      <c r="G103" s="189"/>
      <c r="H103" s="189"/>
      <c r="I103" s="189"/>
      <c r="J103" s="190">
        <f>J225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290</v>
      </c>
      <c r="E104" s="189"/>
      <c r="F104" s="189"/>
      <c r="G104" s="189"/>
      <c r="H104" s="189"/>
      <c r="I104" s="189"/>
      <c r="J104" s="190">
        <f>J230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171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81" t="str">
        <f>E7</f>
        <v>Březná, Bílá Voda, Štíty – dosypání hráze, oprava stupňů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161</v>
      </c>
      <c r="D115" s="20"/>
      <c r="E115" s="20"/>
      <c r="F115" s="20"/>
      <c r="G115" s="20"/>
      <c r="H115" s="20"/>
      <c r="I115" s="20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81" t="s">
        <v>162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163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008 - Oprava kaverny ve dně toku v ř.km 22,1740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F14</f>
        <v xml:space="preserve"> </v>
      </c>
      <c r="G120" s="38"/>
      <c r="H120" s="38"/>
      <c r="I120" s="30" t="s">
        <v>22</v>
      </c>
      <c r="J120" s="77" t="str">
        <f>IF(J14="","",J14)</f>
        <v>3. 2. 2025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E17</f>
        <v xml:space="preserve"> </v>
      </c>
      <c r="G122" s="38"/>
      <c r="H122" s="38"/>
      <c r="I122" s="30" t="s">
        <v>29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IF(E20="","",E20)</f>
        <v>Vyplň údaj</v>
      </c>
      <c r="G123" s="38"/>
      <c r="H123" s="38"/>
      <c r="I123" s="30" t="s">
        <v>31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192"/>
      <c r="B125" s="193"/>
      <c r="C125" s="194" t="s">
        <v>172</v>
      </c>
      <c r="D125" s="195" t="s">
        <v>58</v>
      </c>
      <c r="E125" s="195" t="s">
        <v>54</v>
      </c>
      <c r="F125" s="195" t="s">
        <v>55</v>
      </c>
      <c r="G125" s="195" t="s">
        <v>173</v>
      </c>
      <c r="H125" s="195" t="s">
        <v>174</v>
      </c>
      <c r="I125" s="195" t="s">
        <v>175</v>
      </c>
      <c r="J125" s="196" t="s">
        <v>167</v>
      </c>
      <c r="K125" s="197" t="s">
        <v>176</v>
      </c>
      <c r="L125" s="198"/>
      <c r="M125" s="98" t="s">
        <v>1</v>
      </c>
      <c r="N125" s="99" t="s">
        <v>37</v>
      </c>
      <c r="O125" s="99" t="s">
        <v>177</v>
      </c>
      <c r="P125" s="99" t="s">
        <v>178</v>
      </c>
      <c r="Q125" s="99" t="s">
        <v>179</v>
      </c>
      <c r="R125" s="99" t="s">
        <v>180</v>
      </c>
      <c r="S125" s="99" t="s">
        <v>181</v>
      </c>
      <c r="T125" s="100" t="s">
        <v>182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6"/>
      <c r="B126" s="37"/>
      <c r="C126" s="105" t="s">
        <v>183</v>
      </c>
      <c r="D126" s="38"/>
      <c r="E126" s="38"/>
      <c r="F126" s="38"/>
      <c r="G126" s="38"/>
      <c r="H126" s="38"/>
      <c r="I126" s="38"/>
      <c r="J126" s="199">
        <f>BK126</f>
        <v>0</v>
      </c>
      <c r="K126" s="38"/>
      <c r="L126" s="42"/>
      <c r="M126" s="101"/>
      <c r="N126" s="200"/>
      <c r="O126" s="102"/>
      <c r="P126" s="201">
        <f>P127+P183+P203+P219+P225+P230</f>
        <v>0</v>
      </c>
      <c r="Q126" s="102"/>
      <c r="R126" s="201">
        <f>R127+R183+R203+R219+R225+R230</f>
        <v>280.19517333549999</v>
      </c>
      <c r="S126" s="102"/>
      <c r="T126" s="202">
        <f>T127+T183+T203+T219+T225+T230</f>
        <v>24.867599999999999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169</v>
      </c>
      <c r="BK126" s="203">
        <f>BK127+BK183+BK203+BK219+BK225+BK230</f>
        <v>0</v>
      </c>
    </row>
    <row r="127" s="11" customFormat="1" ht="25.92" customHeight="1">
      <c r="A127" s="11"/>
      <c r="B127" s="204"/>
      <c r="C127" s="205"/>
      <c r="D127" s="206" t="s">
        <v>72</v>
      </c>
      <c r="E127" s="207" t="s">
        <v>80</v>
      </c>
      <c r="F127" s="207" t="s">
        <v>184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SUM(P128:P182)</f>
        <v>0</v>
      </c>
      <c r="Q127" s="212"/>
      <c r="R127" s="213">
        <f>SUM(R128:R182)</f>
        <v>1.1617584000000001</v>
      </c>
      <c r="S127" s="212"/>
      <c r="T127" s="214">
        <f>SUM(T128:T182)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5" t="s">
        <v>185</v>
      </c>
      <c r="AT127" s="216" t="s">
        <v>72</v>
      </c>
      <c r="AU127" s="216" t="s">
        <v>73</v>
      </c>
      <c r="AY127" s="215" t="s">
        <v>186</v>
      </c>
      <c r="BK127" s="217">
        <f>SUM(BK128:BK182)</f>
        <v>0</v>
      </c>
    </row>
    <row r="128" s="2" customFormat="1" ht="16.5" customHeight="1">
      <c r="A128" s="36"/>
      <c r="B128" s="37"/>
      <c r="C128" s="218" t="s">
        <v>80</v>
      </c>
      <c r="D128" s="218" t="s">
        <v>187</v>
      </c>
      <c r="E128" s="219" t="s">
        <v>521</v>
      </c>
      <c r="F128" s="220" t="s">
        <v>522</v>
      </c>
      <c r="G128" s="221" t="s">
        <v>523</v>
      </c>
      <c r="H128" s="222">
        <v>60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0.01721</v>
      </c>
      <c r="R128" s="228">
        <f>Q128*H128</f>
        <v>1.0326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1007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525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1008</v>
      </c>
      <c r="G130" s="242"/>
      <c r="H130" s="245">
        <v>60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80</v>
      </c>
      <c r="AY130" s="251" t="s">
        <v>186</v>
      </c>
    </row>
    <row r="131" s="2" customFormat="1" ht="16.5" customHeight="1">
      <c r="A131" s="36"/>
      <c r="B131" s="37"/>
      <c r="C131" s="218" t="s">
        <v>82</v>
      </c>
      <c r="D131" s="218" t="s">
        <v>187</v>
      </c>
      <c r="E131" s="219" t="s">
        <v>527</v>
      </c>
      <c r="F131" s="220" t="s">
        <v>528</v>
      </c>
      <c r="G131" s="221" t="s">
        <v>529</v>
      </c>
      <c r="H131" s="222">
        <v>200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1009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528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1010</v>
      </c>
      <c r="G133" s="242"/>
      <c r="H133" s="245">
        <v>200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80</v>
      </c>
      <c r="AY133" s="251" t="s">
        <v>186</v>
      </c>
    </row>
    <row r="134" s="2" customFormat="1" ht="16.5" customHeight="1">
      <c r="A134" s="36"/>
      <c r="B134" s="37"/>
      <c r="C134" s="218" t="s">
        <v>198</v>
      </c>
      <c r="D134" s="218" t="s">
        <v>187</v>
      </c>
      <c r="E134" s="219" t="s">
        <v>532</v>
      </c>
      <c r="F134" s="220" t="s">
        <v>533</v>
      </c>
      <c r="G134" s="221" t="s">
        <v>534</v>
      </c>
      <c r="H134" s="222">
        <v>20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1011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533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185</v>
      </c>
      <c r="D136" s="218" t="s">
        <v>187</v>
      </c>
      <c r="E136" s="219" t="s">
        <v>295</v>
      </c>
      <c r="F136" s="220" t="s">
        <v>296</v>
      </c>
      <c r="G136" s="221" t="s">
        <v>266</v>
      </c>
      <c r="H136" s="222">
        <v>73.058000000000007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1012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296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12" customFormat="1">
      <c r="A138" s="12"/>
      <c r="B138" s="241"/>
      <c r="C138" s="242"/>
      <c r="D138" s="232" t="s">
        <v>262</v>
      </c>
      <c r="E138" s="243" t="s">
        <v>1</v>
      </c>
      <c r="F138" s="244" t="s">
        <v>1013</v>
      </c>
      <c r="G138" s="242"/>
      <c r="H138" s="245">
        <v>24.5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262</v>
      </c>
      <c r="AU138" s="251" t="s">
        <v>80</v>
      </c>
      <c r="AV138" s="12" t="s">
        <v>82</v>
      </c>
      <c r="AW138" s="12" t="s">
        <v>30</v>
      </c>
      <c r="AX138" s="12" t="s">
        <v>73</v>
      </c>
      <c r="AY138" s="251" t="s">
        <v>186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1014</v>
      </c>
      <c r="G139" s="242"/>
      <c r="H139" s="245">
        <v>21.449999999999999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73</v>
      </c>
      <c r="AY139" s="251" t="s">
        <v>186</v>
      </c>
    </row>
    <row r="140" s="12" customFormat="1">
      <c r="A140" s="12"/>
      <c r="B140" s="241"/>
      <c r="C140" s="242"/>
      <c r="D140" s="232" t="s">
        <v>262</v>
      </c>
      <c r="E140" s="243" t="s">
        <v>1</v>
      </c>
      <c r="F140" s="244" t="s">
        <v>1015</v>
      </c>
      <c r="G140" s="242"/>
      <c r="H140" s="245">
        <v>8.7479999999999993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262</v>
      </c>
      <c r="AU140" s="251" t="s">
        <v>80</v>
      </c>
      <c r="AV140" s="12" t="s">
        <v>82</v>
      </c>
      <c r="AW140" s="12" t="s">
        <v>30</v>
      </c>
      <c r="AX140" s="12" t="s">
        <v>73</v>
      </c>
      <c r="AY140" s="251" t="s">
        <v>186</v>
      </c>
    </row>
    <row r="141" s="12" customFormat="1">
      <c r="A141" s="12"/>
      <c r="B141" s="241"/>
      <c r="C141" s="242"/>
      <c r="D141" s="232" t="s">
        <v>262</v>
      </c>
      <c r="E141" s="243" t="s">
        <v>1</v>
      </c>
      <c r="F141" s="244" t="s">
        <v>1016</v>
      </c>
      <c r="G141" s="242"/>
      <c r="H141" s="245">
        <v>18.359999999999999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262</v>
      </c>
      <c r="AU141" s="251" t="s">
        <v>80</v>
      </c>
      <c r="AV141" s="12" t="s">
        <v>82</v>
      </c>
      <c r="AW141" s="12" t="s">
        <v>30</v>
      </c>
      <c r="AX141" s="12" t="s">
        <v>73</v>
      </c>
      <c r="AY141" s="251" t="s">
        <v>186</v>
      </c>
    </row>
    <row r="142" s="13" customFormat="1">
      <c r="A142" s="13"/>
      <c r="B142" s="263"/>
      <c r="C142" s="264"/>
      <c r="D142" s="232" t="s">
        <v>262</v>
      </c>
      <c r="E142" s="265" t="s">
        <v>1</v>
      </c>
      <c r="F142" s="266" t="s">
        <v>544</v>
      </c>
      <c r="G142" s="264"/>
      <c r="H142" s="267">
        <v>73.057999999999993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3" t="s">
        <v>262</v>
      </c>
      <c r="AU142" s="273" t="s">
        <v>80</v>
      </c>
      <c r="AV142" s="13" t="s">
        <v>185</v>
      </c>
      <c r="AW142" s="13" t="s">
        <v>30</v>
      </c>
      <c r="AX142" s="13" t="s">
        <v>80</v>
      </c>
      <c r="AY142" s="273" t="s">
        <v>186</v>
      </c>
    </row>
    <row r="143" s="2" customFormat="1" ht="16.5" customHeight="1">
      <c r="A143" s="36"/>
      <c r="B143" s="37"/>
      <c r="C143" s="218" t="s">
        <v>209</v>
      </c>
      <c r="D143" s="218" t="s">
        <v>187</v>
      </c>
      <c r="E143" s="219" t="s">
        <v>539</v>
      </c>
      <c r="F143" s="220" t="s">
        <v>540</v>
      </c>
      <c r="G143" s="221" t="s">
        <v>266</v>
      </c>
      <c r="H143" s="222">
        <v>6.7199999999999998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0.019220000000000001</v>
      </c>
      <c r="R143" s="228">
        <f>Q143*H143</f>
        <v>0.12915840000000001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1017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540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1018</v>
      </c>
      <c r="G145" s="242"/>
      <c r="H145" s="245">
        <v>6.7199999999999998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2" customFormat="1" ht="16.5" customHeight="1">
      <c r="A146" s="36"/>
      <c r="B146" s="37"/>
      <c r="C146" s="218" t="s">
        <v>213</v>
      </c>
      <c r="D146" s="218" t="s">
        <v>187</v>
      </c>
      <c r="E146" s="219" t="s">
        <v>300</v>
      </c>
      <c r="F146" s="220" t="s">
        <v>301</v>
      </c>
      <c r="G146" s="221" t="s">
        <v>266</v>
      </c>
      <c r="H146" s="222">
        <v>14.611599999999999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1019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301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2" customFormat="1" ht="16.5" customHeight="1">
      <c r="A148" s="36"/>
      <c r="B148" s="37"/>
      <c r="C148" s="218" t="s">
        <v>217</v>
      </c>
      <c r="D148" s="218" t="s">
        <v>187</v>
      </c>
      <c r="E148" s="219" t="s">
        <v>547</v>
      </c>
      <c r="F148" s="220" t="s">
        <v>548</v>
      </c>
      <c r="G148" s="221" t="s">
        <v>266</v>
      </c>
      <c r="H148" s="222">
        <v>6.7199999999999998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1020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548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2" customFormat="1" ht="16.5" customHeight="1">
      <c r="A150" s="36"/>
      <c r="B150" s="37"/>
      <c r="C150" s="218" t="s">
        <v>221</v>
      </c>
      <c r="D150" s="218" t="s">
        <v>187</v>
      </c>
      <c r="E150" s="219" t="s">
        <v>307</v>
      </c>
      <c r="F150" s="220" t="s">
        <v>308</v>
      </c>
      <c r="G150" s="221" t="s">
        <v>266</v>
      </c>
      <c r="H150" s="222">
        <v>47.262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185</v>
      </c>
      <c r="AT150" s="230" t="s">
        <v>187</v>
      </c>
      <c r="AU150" s="230" t="s">
        <v>80</v>
      </c>
      <c r="AY150" s="15" t="s">
        <v>186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185</v>
      </c>
      <c r="BM150" s="230" t="s">
        <v>1021</v>
      </c>
    </row>
    <row r="151" s="2" customFormat="1">
      <c r="A151" s="36"/>
      <c r="B151" s="37"/>
      <c r="C151" s="38"/>
      <c r="D151" s="232" t="s">
        <v>192</v>
      </c>
      <c r="E151" s="38"/>
      <c r="F151" s="233" t="s">
        <v>308</v>
      </c>
      <c r="G151" s="38"/>
      <c r="H151" s="38"/>
      <c r="I151" s="234"/>
      <c r="J151" s="38"/>
      <c r="K151" s="38"/>
      <c r="L151" s="42"/>
      <c r="M151" s="235"/>
      <c r="N151" s="236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192</v>
      </c>
      <c r="AU151" s="15" t="s">
        <v>80</v>
      </c>
    </row>
    <row r="152" s="2" customFormat="1" ht="16.5" customHeight="1">
      <c r="A152" s="36"/>
      <c r="B152" s="37"/>
      <c r="C152" s="218" t="s">
        <v>225</v>
      </c>
      <c r="D152" s="218" t="s">
        <v>187</v>
      </c>
      <c r="E152" s="219" t="s">
        <v>553</v>
      </c>
      <c r="F152" s="220" t="s">
        <v>554</v>
      </c>
      <c r="G152" s="221" t="s">
        <v>266</v>
      </c>
      <c r="H152" s="222">
        <v>6.7199999999999998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1022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554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2" customFormat="1" ht="16.5" customHeight="1">
      <c r="A154" s="36"/>
      <c r="B154" s="37"/>
      <c r="C154" s="218" t="s">
        <v>229</v>
      </c>
      <c r="D154" s="218" t="s">
        <v>187</v>
      </c>
      <c r="E154" s="219" t="s">
        <v>311</v>
      </c>
      <c r="F154" s="220" t="s">
        <v>312</v>
      </c>
      <c r="G154" s="221" t="s">
        <v>266</v>
      </c>
      <c r="H154" s="222">
        <v>803.45399999999995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1023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312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1024</v>
      </c>
      <c r="G156" s="242"/>
      <c r="H156" s="245">
        <v>803.45399999999995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235</v>
      </c>
      <c r="D157" s="218" t="s">
        <v>187</v>
      </c>
      <c r="E157" s="219" t="s">
        <v>558</v>
      </c>
      <c r="F157" s="220" t="s">
        <v>559</v>
      </c>
      <c r="G157" s="221" t="s">
        <v>266</v>
      </c>
      <c r="H157" s="222">
        <v>114.24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1025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559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2" customFormat="1">
      <c r="A159" s="12"/>
      <c r="B159" s="241"/>
      <c r="C159" s="242"/>
      <c r="D159" s="232" t="s">
        <v>262</v>
      </c>
      <c r="E159" s="243" t="s">
        <v>1</v>
      </c>
      <c r="F159" s="244" t="s">
        <v>1026</v>
      </c>
      <c r="G159" s="242"/>
      <c r="H159" s="245">
        <v>114.24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262</v>
      </c>
      <c r="AU159" s="251" t="s">
        <v>80</v>
      </c>
      <c r="AV159" s="12" t="s">
        <v>82</v>
      </c>
      <c r="AW159" s="12" t="s">
        <v>30</v>
      </c>
      <c r="AX159" s="12" t="s">
        <v>80</v>
      </c>
      <c r="AY159" s="251" t="s">
        <v>186</v>
      </c>
    </row>
    <row r="160" s="2" customFormat="1" ht="16.5" customHeight="1">
      <c r="A160" s="36"/>
      <c r="B160" s="37"/>
      <c r="C160" s="218" t="s">
        <v>335</v>
      </c>
      <c r="D160" s="218" t="s">
        <v>187</v>
      </c>
      <c r="E160" s="219" t="s">
        <v>318</v>
      </c>
      <c r="F160" s="220" t="s">
        <v>319</v>
      </c>
      <c r="G160" s="221" t="s">
        <v>266</v>
      </c>
      <c r="H160" s="222">
        <v>25.795999999999999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1027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321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12" customFormat="1">
      <c r="A162" s="12"/>
      <c r="B162" s="241"/>
      <c r="C162" s="242"/>
      <c r="D162" s="232" t="s">
        <v>262</v>
      </c>
      <c r="E162" s="243" t="s">
        <v>1</v>
      </c>
      <c r="F162" s="244" t="s">
        <v>1013</v>
      </c>
      <c r="G162" s="242"/>
      <c r="H162" s="245">
        <v>24.5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51" t="s">
        <v>262</v>
      </c>
      <c r="AU162" s="251" t="s">
        <v>80</v>
      </c>
      <c r="AV162" s="12" t="s">
        <v>82</v>
      </c>
      <c r="AW162" s="12" t="s">
        <v>30</v>
      </c>
      <c r="AX162" s="12" t="s">
        <v>73</v>
      </c>
      <c r="AY162" s="251" t="s">
        <v>186</v>
      </c>
    </row>
    <row r="163" s="12" customFormat="1">
      <c r="A163" s="12"/>
      <c r="B163" s="241"/>
      <c r="C163" s="242"/>
      <c r="D163" s="232" t="s">
        <v>262</v>
      </c>
      <c r="E163" s="243" t="s">
        <v>1</v>
      </c>
      <c r="F163" s="244" t="s">
        <v>1028</v>
      </c>
      <c r="G163" s="242"/>
      <c r="H163" s="245">
        <v>1.296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262</v>
      </c>
      <c r="AU163" s="251" t="s">
        <v>80</v>
      </c>
      <c r="AV163" s="12" t="s">
        <v>82</v>
      </c>
      <c r="AW163" s="12" t="s">
        <v>30</v>
      </c>
      <c r="AX163" s="12" t="s">
        <v>73</v>
      </c>
      <c r="AY163" s="251" t="s">
        <v>186</v>
      </c>
    </row>
    <row r="164" s="13" customFormat="1">
      <c r="A164" s="13"/>
      <c r="B164" s="263"/>
      <c r="C164" s="264"/>
      <c r="D164" s="232" t="s">
        <v>262</v>
      </c>
      <c r="E164" s="265" t="s">
        <v>1</v>
      </c>
      <c r="F164" s="266" t="s">
        <v>544</v>
      </c>
      <c r="G164" s="264"/>
      <c r="H164" s="267">
        <v>25.795999999999999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3" t="s">
        <v>262</v>
      </c>
      <c r="AU164" s="273" t="s">
        <v>80</v>
      </c>
      <c r="AV164" s="13" t="s">
        <v>185</v>
      </c>
      <c r="AW164" s="13" t="s">
        <v>30</v>
      </c>
      <c r="AX164" s="13" t="s">
        <v>80</v>
      </c>
      <c r="AY164" s="273" t="s">
        <v>186</v>
      </c>
    </row>
    <row r="165" s="2" customFormat="1" ht="16.5" customHeight="1">
      <c r="A165" s="36"/>
      <c r="B165" s="37"/>
      <c r="C165" s="218" t="s">
        <v>340</v>
      </c>
      <c r="D165" s="218" t="s">
        <v>187</v>
      </c>
      <c r="E165" s="219" t="s">
        <v>571</v>
      </c>
      <c r="F165" s="220" t="s">
        <v>572</v>
      </c>
      <c r="G165" s="221" t="s">
        <v>190</v>
      </c>
      <c r="H165" s="222">
        <v>31.68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1029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572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12" customFormat="1">
      <c r="A167" s="12"/>
      <c r="B167" s="241"/>
      <c r="C167" s="242"/>
      <c r="D167" s="232" t="s">
        <v>262</v>
      </c>
      <c r="E167" s="243" t="s">
        <v>1</v>
      </c>
      <c r="F167" s="244" t="s">
        <v>1030</v>
      </c>
      <c r="G167" s="242"/>
      <c r="H167" s="245">
        <v>31.68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262</v>
      </c>
      <c r="AU167" s="251" t="s">
        <v>80</v>
      </c>
      <c r="AV167" s="12" t="s">
        <v>82</v>
      </c>
      <c r="AW167" s="12" t="s">
        <v>30</v>
      </c>
      <c r="AX167" s="12" t="s">
        <v>80</v>
      </c>
      <c r="AY167" s="251" t="s">
        <v>186</v>
      </c>
    </row>
    <row r="168" s="2" customFormat="1" ht="16.5" customHeight="1">
      <c r="A168" s="36"/>
      <c r="B168" s="37"/>
      <c r="C168" s="218" t="s">
        <v>8</v>
      </c>
      <c r="D168" s="218" t="s">
        <v>187</v>
      </c>
      <c r="E168" s="219" t="s">
        <v>327</v>
      </c>
      <c r="F168" s="220" t="s">
        <v>328</v>
      </c>
      <c r="G168" s="221" t="s">
        <v>190</v>
      </c>
      <c r="H168" s="222">
        <v>14.4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38</v>
      </c>
      <c r="O168" s="89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185</v>
      </c>
      <c r="AT168" s="230" t="s">
        <v>187</v>
      </c>
      <c r="AU168" s="230" t="s">
        <v>80</v>
      </c>
      <c r="AY168" s="15" t="s">
        <v>186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80</v>
      </c>
      <c r="BK168" s="231">
        <f>ROUND(I168*H168,2)</f>
        <v>0</v>
      </c>
      <c r="BL168" s="15" t="s">
        <v>185</v>
      </c>
      <c r="BM168" s="230" t="s">
        <v>1031</v>
      </c>
    </row>
    <row r="169" s="2" customFormat="1">
      <c r="A169" s="36"/>
      <c r="B169" s="37"/>
      <c r="C169" s="38"/>
      <c r="D169" s="232" t="s">
        <v>192</v>
      </c>
      <c r="E169" s="38"/>
      <c r="F169" s="233" t="s">
        <v>328</v>
      </c>
      <c r="G169" s="38"/>
      <c r="H169" s="38"/>
      <c r="I169" s="234"/>
      <c r="J169" s="38"/>
      <c r="K169" s="38"/>
      <c r="L169" s="42"/>
      <c r="M169" s="235"/>
      <c r="N169" s="236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192</v>
      </c>
      <c r="AU169" s="15" t="s">
        <v>80</v>
      </c>
    </row>
    <row r="170" s="12" customFormat="1">
      <c r="A170" s="12"/>
      <c r="B170" s="241"/>
      <c r="C170" s="242"/>
      <c r="D170" s="232" t="s">
        <v>262</v>
      </c>
      <c r="E170" s="243" t="s">
        <v>1</v>
      </c>
      <c r="F170" s="244" t="s">
        <v>1032</v>
      </c>
      <c r="G170" s="242"/>
      <c r="H170" s="245">
        <v>14.4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51" t="s">
        <v>262</v>
      </c>
      <c r="AU170" s="251" t="s">
        <v>80</v>
      </c>
      <c r="AV170" s="12" t="s">
        <v>82</v>
      </c>
      <c r="AW170" s="12" t="s">
        <v>30</v>
      </c>
      <c r="AX170" s="12" t="s">
        <v>80</v>
      </c>
      <c r="AY170" s="251" t="s">
        <v>186</v>
      </c>
    </row>
    <row r="171" s="2" customFormat="1" ht="16.5" customHeight="1">
      <c r="A171" s="36"/>
      <c r="B171" s="37"/>
      <c r="C171" s="218" t="s">
        <v>351</v>
      </c>
      <c r="D171" s="218" t="s">
        <v>187</v>
      </c>
      <c r="E171" s="219" t="s">
        <v>576</v>
      </c>
      <c r="F171" s="220" t="s">
        <v>577</v>
      </c>
      <c r="G171" s="221" t="s">
        <v>266</v>
      </c>
      <c r="H171" s="222">
        <v>6.7199999999999998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38</v>
      </c>
      <c r="O171" s="89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185</v>
      </c>
      <c r="AT171" s="230" t="s">
        <v>187</v>
      </c>
      <c r="AU171" s="230" t="s">
        <v>80</v>
      </c>
      <c r="AY171" s="15" t="s">
        <v>186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80</v>
      </c>
      <c r="BK171" s="231">
        <f>ROUND(I171*H171,2)</f>
        <v>0</v>
      </c>
      <c r="BL171" s="15" t="s">
        <v>185</v>
      </c>
      <c r="BM171" s="230" t="s">
        <v>1033</v>
      </c>
    </row>
    <row r="172" s="2" customFormat="1">
      <c r="A172" s="36"/>
      <c r="B172" s="37"/>
      <c r="C172" s="38"/>
      <c r="D172" s="232" t="s">
        <v>192</v>
      </c>
      <c r="E172" s="38"/>
      <c r="F172" s="233" t="s">
        <v>577</v>
      </c>
      <c r="G172" s="38"/>
      <c r="H172" s="38"/>
      <c r="I172" s="234"/>
      <c r="J172" s="38"/>
      <c r="K172" s="38"/>
      <c r="L172" s="42"/>
      <c r="M172" s="235"/>
      <c r="N172" s="23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192</v>
      </c>
      <c r="AU172" s="15" t="s">
        <v>80</v>
      </c>
    </row>
    <row r="173" s="2" customFormat="1" ht="16.5" customHeight="1">
      <c r="A173" s="36"/>
      <c r="B173" s="37"/>
      <c r="C173" s="218" t="s">
        <v>356</v>
      </c>
      <c r="D173" s="218" t="s">
        <v>187</v>
      </c>
      <c r="E173" s="219" t="s">
        <v>330</v>
      </c>
      <c r="F173" s="220" t="s">
        <v>331</v>
      </c>
      <c r="G173" s="221" t="s">
        <v>285</v>
      </c>
      <c r="H173" s="222">
        <v>87.434700000000007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1034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333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12" customFormat="1">
      <c r="A175" s="12"/>
      <c r="B175" s="241"/>
      <c r="C175" s="242"/>
      <c r="D175" s="232" t="s">
        <v>262</v>
      </c>
      <c r="E175" s="243" t="s">
        <v>1</v>
      </c>
      <c r="F175" s="244" t="s">
        <v>1035</v>
      </c>
      <c r="G175" s="242"/>
      <c r="H175" s="245">
        <v>87.434700000000007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262</v>
      </c>
      <c r="AU175" s="251" t="s">
        <v>80</v>
      </c>
      <c r="AV175" s="12" t="s">
        <v>82</v>
      </c>
      <c r="AW175" s="12" t="s">
        <v>30</v>
      </c>
      <c r="AX175" s="12" t="s">
        <v>80</v>
      </c>
      <c r="AY175" s="251" t="s">
        <v>186</v>
      </c>
    </row>
    <row r="176" s="2" customFormat="1" ht="16.5" customHeight="1">
      <c r="A176" s="36"/>
      <c r="B176" s="37"/>
      <c r="C176" s="218" t="s">
        <v>242</v>
      </c>
      <c r="D176" s="218" t="s">
        <v>187</v>
      </c>
      <c r="E176" s="219" t="s">
        <v>336</v>
      </c>
      <c r="F176" s="220" t="s">
        <v>337</v>
      </c>
      <c r="G176" s="221" t="s">
        <v>266</v>
      </c>
      <c r="H176" s="222">
        <v>47.262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1036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1037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2" customFormat="1">
      <c r="A178" s="12"/>
      <c r="B178" s="241"/>
      <c r="C178" s="242"/>
      <c r="D178" s="232" t="s">
        <v>262</v>
      </c>
      <c r="E178" s="243" t="s">
        <v>1</v>
      </c>
      <c r="F178" s="244" t="s">
        <v>1038</v>
      </c>
      <c r="G178" s="242"/>
      <c r="H178" s="245">
        <v>47.262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51" t="s">
        <v>262</v>
      </c>
      <c r="AU178" s="251" t="s">
        <v>80</v>
      </c>
      <c r="AV178" s="12" t="s">
        <v>82</v>
      </c>
      <c r="AW178" s="12" t="s">
        <v>30</v>
      </c>
      <c r="AX178" s="12" t="s">
        <v>80</v>
      </c>
      <c r="AY178" s="251" t="s">
        <v>186</v>
      </c>
    </row>
    <row r="179" s="2" customFormat="1" ht="16.5" customHeight="1">
      <c r="A179" s="36"/>
      <c r="B179" s="37"/>
      <c r="C179" s="218" t="s">
        <v>367</v>
      </c>
      <c r="D179" s="218" t="s">
        <v>187</v>
      </c>
      <c r="E179" s="219" t="s">
        <v>1039</v>
      </c>
      <c r="F179" s="220" t="s">
        <v>566</v>
      </c>
      <c r="G179" s="221" t="s">
        <v>266</v>
      </c>
      <c r="H179" s="222">
        <v>6.7199999999999998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1040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1037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2" customFormat="1" ht="16.5" customHeight="1">
      <c r="A181" s="36"/>
      <c r="B181" s="37"/>
      <c r="C181" s="218" t="s">
        <v>373</v>
      </c>
      <c r="D181" s="218" t="s">
        <v>187</v>
      </c>
      <c r="E181" s="219" t="s">
        <v>581</v>
      </c>
      <c r="F181" s="220" t="s">
        <v>682</v>
      </c>
      <c r="G181" s="221" t="s">
        <v>232</v>
      </c>
      <c r="H181" s="222">
        <v>1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1041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684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11" customFormat="1" ht="25.92" customHeight="1">
      <c r="A183" s="11"/>
      <c r="B183" s="204"/>
      <c r="C183" s="205"/>
      <c r="D183" s="206" t="s">
        <v>72</v>
      </c>
      <c r="E183" s="207" t="s">
        <v>198</v>
      </c>
      <c r="F183" s="207" t="s">
        <v>585</v>
      </c>
      <c r="G183" s="205"/>
      <c r="H183" s="205"/>
      <c r="I183" s="208"/>
      <c r="J183" s="209">
        <f>BK183</f>
        <v>0</v>
      </c>
      <c r="K183" s="205"/>
      <c r="L183" s="210"/>
      <c r="M183" s="211"/>
      <c r="N183" s="212"/>
      <c r="O183" s="212"/>
      <c r="P183" s="213">
        <f>SUM(P184:P202)</f>
        <v>0</v>
      </c>
      <c r="Q183" s="212"/>
      <c r="R183" s="213">
        <f>SUM(R184:R202)</f>
        <v>55.432457735500002</v>
      </c>
      <c r="S183" s="212"/>
      <c r="T183" s="214">
        <f>SUM(T184:T202)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15" t="s">
        <v>185</v>
      </c>
      <c r="AT183" s="216" t="s">
        <v>72</v>
      </c>
      <c r="AU183" s="216" t="s">
        <v>73</v>
      </c>
      <c r="AY183" s="215" t="s">
        <v>186</v>
      </c>
      <c r="BK183" s="217">
        <f>SUM(BK184:BK202)</f>
        <v>0</v>
      </c>
    </row>
    <row r="184" s="2" customFormat="1" ht="16.5" customHeight="1">
      <c r="A184" s="36"/>
      <c r="B184" s="37"/>
      <c r="C184" s="218" t="s">
        <v>7</v>
      </c>
      <c r="D184" s="218" t="s">
        <v>187</v>
      </c>
      <c r="E184" s="219" t="s">
        <v>586</v>
      </c>
      <c r="F184" s="220" t="s">
        <v>587</v>
      </c>
      <c r="G184" s="221" t="s">
        <v>266</v>
      </c>
      <c r="H184" s="222">
        <v>12.6336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2.9559700000000002</v>
      </c>
      <c r="R184" s="228">
        <f>Q184*H184</f>
        <v>37.344542592000003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1042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1043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2" customFormat="1">
      <c r="A186" s="12"/>
      <c r="B186" s="241"/>
      <c r="C186" s="242"/>
      <c r="D186" s="232" t="s">
        <v>262</v>
      </c>
      <c r="E186" s="243" t="s">
        <v>1</v>
      </c>
      <c r="F186" s="244" t="s">
        <v>1044</v>
      </c>
      <c r="G186" s="242"/>
      <c r="H186" s="245">
        <v>8.0640000000000001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262</v>
      </c>
      <c r="AU186" s="251" t="s">
        <v>80</v>
      </c>
      <c r="AV186" s="12" t="s">
        <v>82</v>
      </c>
      <c r="AW186" s="12" t="s">
        <v>30</v>
      </c>
      <c r="AX186" s="12" t="s">
        <v>73</v>
      </c>
      <c r="AY186" s="251" t="s">
        <v>186</v>
      </c>
    </row>
    <row r="187" s="12" customFormat="1">
      <c r="A187" s="12"/>
      <c r="B187" s="241"/>
      <c r="C187" s="242"/>
      <c r="D187" s="232" t="s">
        <v>262</v>
      </c>
      <c r="E187" s="243" t="s">
        <v>1</v>
      </c>
      <c r="F187" s="244" t="s">
        <v>1045</v>
      </c>
      <c r="G187" s="242"/>
      <c r="H187" s="245">
        <v>2.4575999999999998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51" t="s">
        <v>262</v>
      </c>
      <c r="AU187" s="251" t="s">
        <v>80</v>
      </c>
      <c r="AV187" s="12" t="s">
        <v>82</v>
      </c>
      <c r="AW187" s="12" t="s">
        <v>30</v>
      </c>
      <c r="AX187" s="12" t="s">
        <v>73</v>
      </c>
      <c r="AY187" s="251" t="s">
        <v>186</v>
      </c>
    </row>
    <row r="188" s="12" customFormat="1">
      <c r="A188" s="12"/>
      <c r="B188" s="241"/>
      <c r="C188" s="242"/>
      <c r="D188" s="232" t="s">
        <v>262</v>
      </c>
      <c r="E188" s="243" t="s">
        <v>1</v>
      </c>
      <c r="F188" s="244" t="s">
        <v>1046</v>
      </c>
      <c r="G188" s="242"/>
      <c r="H188" s="245">
        <v>2.1120000000000001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51" t="s">
        <v>262</v>
      </c>
      <c r="AU188" s="251" t="s">
        <v>80</v>
      </c>
      <c r="AV188" s="12" t="s">
        <v>82</v>
      </c>
      <c r="AW188" s="12" t="s">
        <v>30</v>
      </c>
      <c r="AX188" s="12" t="s">
        <v>73</v>
      </c>
      <c r="AY188" s="251" t="s">
        <v>186</v>
      </c>
    </row>
    <row r="189" s="13" customFormat="1">
      <c r="A189" s="13"/>
      <c r="B189" s="263"/>
      <c r="C189" s="264"/>
      <c r="D189" s="232" t="s">
        <v>262</v>
      </c>
      <c r="E189" s="265" t="s">
        <v>1</v>
      </c>
      <c r="F189" s="266" t="s">
        <v>544</v>
      </c>
      <c r="G189" s="264"/>
      <c r="H189" s="267">
        <v>12.6336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3" t="s">
        <v>262</v>
      </c>
      <c r="AU189" s="273" t="s">
        <v>80</v>
      </c>
      <c r="AV189" s="13" t="s">
        <v>185</v>
      </c>
      <c r="AW189" s="13" t="s">
        <v>30</v>
      </c>
      <c r="AX189" s="13" t="s">
        <v>80</v>
      </c>
      <c r="AY189" s="273" t="s">
        <v>186</v>
      </c>
    </row>
    <row r="190" s="2" customFormat="1" ht="16.5" customHeight="1">
      <c r="A190" s="36"/>
      <c r="B190" s="37"/>
      <c r="C190" s="218" t="s">
        <v>381</v>
      </c>
      <c r="D190" s="218" t="s">
        <v>187</v>
      </c>
      <c r="E190" s="219" t="s">
        <v>591</v>
      </c>
      <c r="F190" s="220" t="s">
        <v>592</v>
      </c>
      <c r="G190" s="221" t="s">
        <v>266</v>
      </c>
      <c r="H190" s="222">
        <v>5.7599999999999998</v>
      </c>
      <c r="I190" s="223"/>
      <c r="J190" s="224">
        <f>ROUND(I190*H190,2)</f>
        <v>0</v>
      </c>
      <c r="K190" s="225"/>
      <c r="L190" s="42"/>
      <c r="M190" s="226" t="s">
        <v>1</v>
      </c>
      <c r="N190" s="227" t="s">
        <v>38</v>
      </c>
      <c r="O190" s="89"/>
      <c r="P190" s="228">
        <f>O190*H190</f>
        <v>0</v>
      </c>
      <c r="Q190" s="228">
        <v>3.0044900000000001</v>
      </c>
      <c r="R190" s="228">
        <f>Q190*H190</f>
        <v>17.305862399999999</v>
      </c>
      <c r="S190" s="228">
        <v>0</v>
      </c>
      <c r="T190" s="22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0" t="s">
        <v>185</v>
      </c>
      <c r="AT190" s="230" t="s">
        <v>187</v>
      </c>
      <c r="AU190" s="230" t="s">
        <v>80</v>
      </c>
      <c r="AY190" s="15" t="s">
        <v>186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5" t="s">
        <v>80</v>
      </c>
      <c r="BK190" s="231">
        <f>ROUND(I190*H190,2)</f>
        <v>0</v>
      </c>
      <c r="BL190" s="15" t="s">
        <v>185</v>
      </c>
      <c r="BM190" s="230" t="s">
        <v>1047</v>
      </c>
    </row>
    <row r="191" s="2" customFormat="1">
      <c r="A191" s="36"/>
      <c r="B191" s="37"/>
      <c r="C191" s="38"/>
      <c r="D191" s="232" t="s">
        <v>192</v>
      </c>
      <c r="E191" s="38"/>
      <c r="F191" s="233" t="s">
        <v>592</v>
      </c>
      <c r="G191" s="38"/>
      <c r="H191" s="38"/>
      <c r="I191" s="234"/>
      <c r="J191" s="38"/>
      <c r="K191" s="38"/>
      <c r="L191" s="42"/>
      <c r="M191" s="235"/>
      <c r="N191" s="236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192</v>
      </c>
      <c r="AU191" s="15" t="s">
        <v>80</v>
      </c>
    </row>
    <row r="192" s="12" customFormat="1">
      <c r="A192" s="12"/>
      <c r="B192" s="241"/>
      <c r="C192" s="242"/>
      <c r="D192" s="232" t="s">
        <v>262</v>
      </c>
      <c r="E192" s="243" t="s">
        <v>1</v>
      </c>
      <c r="F192" s="244" t="s">
        <v>1048</v>
      </c>
      <c r="G192" s="242"/>
      <c r="H192" s="245">
        <v>5.7599999999999998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51" t="s">
        <v>262</v>
      </c>
      <c r="AU192" s="251" t="s">
        <v>80</v>
      </c>
      <c r="AV192" s="12" t="s">
        <v>82</v>
      </c>
      <c r="AW192" s="12" t="s">
        <v>30</v>
      </c>
      <c r="AX192" s="12" t="s">
        <v>80</v>
      </c>
      <c r="AY192" s="251" t="s">
        <v>186</v>
      </c>
    </row>
    <row r="193" s="2" customFormat="1" ht="16.5" customHeight="1">
      <c r="A193" s="36"/>
      <c r="B193" s="37"/>
      <c r="C193" s="218" t="s">
        <v>387</v>
      </c>
      <c r="D193" s="218" t="s">
        <v>187</v>
      </c>
      <c r="E193" s="219" t="s">
        <v>595</v>
      </c>
      <c r="F193" s="220" t="s">
        <v>596</v>
      </c>
      <c r="G193" s="221" t="s">
        <v>190</v>
      </c>
      <c r="H193" s="222">
        <v>30.239999999999998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0.014500000000000001</v>
      </c>
      <c r="R193" s="228">
        <f>Q193*H193</f>
        <v>0.43847999999999998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1049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596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12" customFormat="1">
      <c r="A195" s="12"/>
      <c r="B195" s="241"/>
      <c r="C195" s="242"/>
      <c r="D195" s="232" t="s">
        <v>262</v>
      </c>
      <c r="E195" s="243" t="s">
        <v>1</v>
      </c>
      <c r="F195" s="244" t="s">
        <v>1050</v>
      </c>
      <c r="G195" s="242"/>
      <c r="H195" s="245">
        <v>9.5999999999999996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51" t="s">
        <v>262</v>
      </c>
      <c r="AU195" s="251" t="s">
        <v>80</v>
      </c>
      <c r="AV195" s="12" t="s">
        <v>82</v>
      </c>
      <c r="AW195" s="12" t="s">
        <v>30</v>
      </c>
      <c r="AX195" s="12" t="s">
        <v>73</v>
      </c>
      <c r="AY195" s="251" t="s">
        <v>186</v>
      </c>
    </row>
    <row r="196" s="12" customFormat="1">
      <c r="A196" s="12"/>
      <c r="B196" s="241"/>
      <c r="C196" s="242"/>
      <c r="D196" s="232" t="s">
        <v>262</v>
      </c>
      <c r="E196" s="243" t="s">
        <v>1</v>
      </c>
      <c r="F196" s="244" t="s">
        <v>1051</v>
      </c>
      <c r="G196" s="242"/>
      <c r="H196" s="245">
        <v>20.640000000000001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51" t="s">
        <v>262</v>
      </c>
      <c r="AU196" s="251" t="s">
        <v>80</v>
      </c>
      <c r="AV196" s="12" t="s">
        <v>82</v>
      </c>
      <c r="AW196" s="12" t="s">
        <v>30</v>
      </c>
      <c r="AX196" s="12" t="s">
        <v>73</v>
      </c>
      <c r="AY196" s="251" t="s">
        <v>186</v>
      </c>
    </row>
    <row r="197" s="13" customFormat="1">
      <c r="A197" s="13"/>
      <c r="B197" s="263"/>
      <c r="C197" s="264"/>
      <c r="D197" s="232" t="s">
        <v>262</v>
      </c>
      <c r="E197" s="265" t="s">
        <v>1</v>
      </c>
      <c r="F197" s="266" t="s">
        <v>544</v>
      </c>
      <c r="G197" s="264"/>
      <c r="H197" s="267">
        <v>30.240000000000002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3" t="s">
        <v>262</v>
      </c>
      <c r="AU197" s="273" t="s">
        <v>80</v>
      </c>
      <c r="AV197" s="13" t="s">
        <v>185</v>
      </c>
      <c r="AW197" s="13" t="s">
        <v>30</v>
      </c>
      <c r="AX197" s="13" t="s">
        <v>80</v>
      </c>
      <c r="AY197" s="273" t="s">
        <v>186</v>
      </c>
    </row>
    <row r="198" s="2" customFormat="1" ht="16.5" customHeight="1">
      <c r="A198" s="36"/>
      <c r="B198" s="37"/>
      <c r="C198" s="218" t="s">
        <v>391</v>
      </c>
      <c r="D198" s="218" t="s">
        <v>187</v>
      </c>
      <c r="E198" s="219" t="s">
        <v>599</v>
      </c>
      <c r="F198" s="220" t="s">
        <v>600</v>
      </c>
      <c r="G198" s="221" t="s">
        <v>190</v>
      </c>
      <c r="H198" s="222">
        <v>30.239999999999998</v>
      </c>
      <c r="I198" s="223"/>
      <c r="J198" s="224">
        <f>ROUND(I198*H198,2)</f>
        <v>0</v>
      </c>
      <c r="K198" s="225"/>
      <c r="L198" s="42"/>
      <c r="M198" s="226" t="s">
        <v>1</v>
      </c>
      <c r="N198" s="227" t="s">
        <v>38</v>
      </c>
      <c r="O198" s="89"/>
      <c r="P198" s="228">
        <f>O198*H198</f>
        <v>0</v>
      </c>
      <c r="Q198" s="228">
        <v>0.00096000000000000002</v>
      </c>
      <c r="R198" s="228">
        <f>Q198*H198</f>
        <v>0.029030399999999998</v>
      </c>
      <c r="S198" s="228">
        <v>0</v>
      </c>
      <c r="T198" s="22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0" t="s">
        <v>185</v>
      </c>
      <c r="AT198" s="230" t="s">
        <v>187</v>
      </c>
      <c r="AU198" s="230" t="s">
        <v>80</v>
      </c>
      <c r="AY198" s="15" t="s">
        <v>186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80</v>
      </c>
      <c r="BK198" s="231">
        <f>ROUND(I198*H198,2)</f>
        <v>0</v>
      </c>
      <c r="BL198" s="15" t="s">
        <v>185</v>
      </c>
      <c r="BM198" s="230" t="s">
        <v>1052</v>
      </c>
    </row>
    <row r="199" s="2" customFormat="1">
      <c r="A199" s="36"/>
      <c r="B199" s="37"/>
      <c r="C199" s="38"/>
      <c r="D199" s="232" t="s">
        <v>192</v>
      </c>
      <c r="E199" s="38"/>
      <c r="F199" s="233" t="s">
        <v>600</v>
      </c>
      <c r="G199" s="38"/>
      <c r="H199" s="38"/>
      <c r="I199" s="234"/>
      <c r="J199" s="38"/>
      <c r="K199" s="38"/>
      <c r="L199" s="42"/>
      <c r="M199" s="235"/>
      <c r="N199" s="236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192</v>
      </c>
      <c r="AU199" s="15" t="s">
        <v>80</v>
      </c>
    </row>
    <row r="200" s="2" customFormat="1" ht="16.5" customHeight="1">
      <c r="A200" s="36"/>
      <c r="B200" s="37"/>
      <c r="C200" s="218" t="s">
        <v>396</v>
      </c>
      <c r="D200" s="218" t="s">
        <v>187</v>
      </c>
      <c r="E200" s="219" t="s">
        <v>603</v>
      </c>
      <c r="F200" s="220" t="s">
        <v>604</v>
      </c>
      <c r="G200" s="221" t="s">
        <v>285</v>
      </c>
      <c r="H200" s="222">
        <v>0.29644999999999999</v>
      </c>
      <c r="I200" s="223"/>
      <c r="J200" s="224">
        <f>ROUND(I200*H200,2)</f>
        <v>0</v>
      </c>
      <c r="K200" s="225"/>
      <c r="L200" s="42"/>
      <c r="M200" s="226" t="s">
        <v>1</v>
      </c>
      <c r="N200" s="227" t="s">
        <v>38</v>
      </c>
      <c r="O200" s="89"/>
      <c r="P200" s="228">
        <f>O200*H200</f>
        <v>0</v>
      </c>
      <c r="Q200" s="228">
        <v>1.0610299999999999</v>
      </c>
      <c r="R200" s="228">
        <f>Q200*H200</f>
        <v>0.31454234349999999</v>
      </c>
      <c r="S200" s="228">
        <v>0</v>
      </c>
      <c r="T200" s="22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0" t="s">
        <v>185</v>
      </c>
      <c r="AT200" s="230" t="s">
        <v>187</v>
      </c>
      <c r="AU200" s="230" t="s">
        <v>80</v>
      </c>
      <c r="AY200" s="15" t="s">
        <v>186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5" t="s">
        <v>80</v>
      </c>
      <c r="BK200" s="231">
        <f>ROUND(I200*H200,2)</f>
        <v>0</v>
      </c>
      <c r="BL200" s="15" t="s">
        <v>185</v>
      </c>
      <c r="BM200" s="230" t="s">
        <v>1053</v>
      </c>
    </row>
    <row r="201" s="2" customFormat="1">
      <c r="A201" s="36"/>
      <c r="B201" s="37"/>
      <c r="C201" s="38"/>
      <c r="D201" s="232" t="s">
        <v>192</v>
      </c>
      <c r="E201" s="38"/>
      <c r="F201" s="233" t="s">
        <v>604</v>
      </c>
      <c r="G201" s="38"/>
      <c r="H201" s="38"/>
      <c r="I201" s="234"/>
      <c r="J201" s="38"/>
      <c r="K201" s="38"/>
      <c r="L201" s="42"/>
      <c r="M201" s="235"/>
      <c r="N201" s="236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192</v>
      </c>
      <c r="AU201" s="15" t="s">
        <v>80</v>
      </c>
    </row>
    <row r="202" s="12" customFormat="1">
      <c r="A202" s="12"/>
      <c r="B202" s="241"/>
      <c r="C202" s="242"/>
      <c r="D202" s="232" t="s">
        <v>262</v>
      </c>
      <c r="E202" s="243" t="s">
        <v>1</v>
      </c>
      <c r="F202" s="244" t="s">
        <v>1054</v>
      </c>
      <c r="G202" s="242"/>
      <c r="H202" s="245">
        <v>0.29644999999999999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51" t="s">
        <v>262</v>
      </c>
      <c r="AU202" s="251" t="s">
        <v>80</v>
      </c>
      <c r="AV202" s="12" t="s">
        <v>82</v>
      </c>
      <c r="AW202" s="12" t="s">
        <v>30</v>
      </c>
      <c r="AX202" s="12" t="s">
        <v>80</v>
      </c>
      <c r="AY202" s="251" t="s">
        <v>186</v>
      </c>
    </row>
    <row r="203" s="11" customFormat="1" ht="25.92" customHeight="1">
      <c r="A203" s="11"/>
      <c r="B203" s="204"/>
      <c r="C203" s="205"/>
      <c r="D203" s="206" t="s">
        <v>72</v>
      </c>
      <c r="E203" s="207" t="s">
        <v>185</v>
      </c>
      <c r="F203" s="207" t="s">
        <v>345</v>
      </c>
      <c r="G203" s="205"/>
      <c r="H203" s="205"/>
      <c r="I203" s="208"/>
      <c r="J203" s="209">
        <f>BK203</f>
        <v>0</v>
      </c>
      <c r="K203" s="205"/>
      <c r="L203" s="210"/>
      <c r="M203" s="211"/>
      <c r="N203" s="212"/>
      <c r="O203" s="212"/>
      <c r="P203" s="213">
        <f>SUM(P204:P218)</f>
        <v>0</v>
      </c>
      <c r="Q203" s="212"/>
      <c r="R203" s="213">
        <f>SUM(R204:R218)</f>
        <v>223.60095719999998</v>
      </c>
      <c r="S203" s="212"/>
      <c r="T203" s="214">
        <f>SUM(T204:T218)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15" t="s">
        <v>185</v>
      </c>
      <c r="AT203" s="216" t="s">
        <v>72</v>
      </c>
      <c r="AU203" s="216" t="s">
        <v>73</v>
      </c>
      <c r="AY203" s="215" t="s">
        <v>186</v>
      </c>
      <c r="BK203" s="217">
        <f>SUM(BK204:BK218)</f>
        <v>0</v>
      </c>
    </row>
    <row r="204" s="2" customFormat="1" ht="16.5" customHeight="1">
      <c r="A204" s="36"/>
      <c r="B204" s="37"/>
      <c r="C204" s="218" t="s">
        <v>401</v>
      </c>
      <c r="D204" s="218" t="s">
        <v>187</v>
      </c>
      <c r="E204" s="219" t="s">
        <v>491</v>
      </c>
      <c r="F204" s="220" t="s">
        <v>492</v>
      </c>
      <c r="G204" s="221" t="s">
        <v>190</v>
      </c>
      <c r="H204" s="222">
        <v>16.559999999999999</v>
      </c>
      <c r="I204" s="223"/>
      <c r="J204" s="224">
        <f>ROUND(I204*H204,2)</f>
        <v>0</v>
      </c>
      <c r="K204" s="225"/>
      <c r="L204" s="42"/>
      <c r="M204" s="226" t="s">
        <v>1</v>
      </c>
      <c r="N204" s="227" t="s">
        <v>38</v>
      </c>
      <c r="O204" s="89"/>
      <c r="P204" s="228">
        <f>O204*H204</f>
        <v>0</v>
      </c>
      <c r="Q204" s="228">
        <v>0.52500000000000002</v>
      </c>
      <c r="R204" s="228">
        <f>Q204*H204</f>
        <v>8.6939999999999991</v>
      </c>
      <c r="S204" s="228">
        <v>0</v>
      </c>
      <c r="T204" s="22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0" t="s">
        <v>185</v>
      </c>
      <c r="AT204" s="230" t="s">
        <v>187</v>
      </c>
      <c r="AU204" s="230" t="s">
        <v>80</v>
      </c>
      <c r="AY204" s="15" t="s">
        <v>186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5" t="s">
        <v>80</v>
      </c>
      <c r="BK204" s="231">
        <f>ROUND(I204*H204,2)</f>
        <v>0</v>
      </c>
      <c r="BL204" s="15" t="s">
        <v>185</v>
      </c>
      <c r="BM204" s="230" t="s">
        <v>1055</v>
      </c>
    </row>
    <row r="205" s="2" customFormat="1">
      <c r="A205" s="36"/>
      <c r="B205" s="37"/>
      <c r="C205" s="38"/>
      <c r="D205" s="232" t="s">
        <v>192</v>
      </c>
      <c r="E205" s="38"/>
      <c r="F205" s="233" t="s">
        <v>492</v>
      </c>
      <c r="G205" s="38"/>
      <c r="H205" s="38"/>
      <c r="I205" s="234"/>
      <c r="J205" s="38"/>
      <c r="K205" s="38"/>
      <c r="L205" s="42"/>
      <c r="M205" s="235"/>
      <c r="N205" s="236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192</v>
      </c>
      <c r="AU205" s="15" t="s">
        <v>80</v>
      </c>
    </row>
    <row r="206" s="12" customFormat="1">
      <c r="A206" s="12"/>
      <c r="B206" s="241"/>
      <c r="C206" s="242"/>
      <c r="D206" s="232" t="s">
        <v>262</v>
      </c>
      <c r="E206" s="243" t="s">
        <v>1</v>
      </c>
      <c r="F206" s="244" t="s">
        <v>1056</v>
      </c>
      <c r="G206" s="242"/>
      <c r="H206" s="245">
        <v>16.559999999999999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51" t="s">
        <v>262</v>
      </c>
      <c r="AU206" s="251" t="s">
        <v>80</v>
      </c>
      <c r="AV206" s="12" t="s">
        <v>82</v>
      </c>
      <c r="AW206" s="12" t="s">
        <v>30</v>
      </c>
      <c r="AX206" s="12" t="s">
        <v>80</v>
      </c>
      <c r="AY206" s="251" t="s">
        <v>186</v>
      </c>
    </row>
    <row r="207" s="2" customFormat="1" ht="16.5" customHeight="1">
      <c r="A207" s="36"/>
      <c r="B207" s="37"/>
      <c r="C207" s="218" t="s">
        <v>405</v>
      </c>
      <c r="D207" s="218" t="s">
        <v>187</v>
      </c>
      <c r="E207" s="219" t="s">
        <v>983</v>
      </c>
      <c r="F207" s="220" t="s">
        <v>984</v>
      </c>
      <c r="G207" s="221" t="s">
        <v>266</v>
      </c>
      <c r="H207" s="222">
        <v>9.7200000000000006</v>
      </c>
      <c r="I207" s="223"/>
      <c r="J207" s="224">
        <f>ROUND(I207*H207,2)</f>
        <v>0</v>
      </c>
      <c r="K207" s="225"/>
      <c r="L207" s="42"/>
      <c r="M207" s="226" t="s">
        <v>1</v>
      </c>
      <c r="N207" s="227" t="s">
        <v>38</v>
      </c>
      <c r="O207" s="89"/>
      <c r="P207" s="228">
        <f>O207*H207</f>
        <v>0</v>
      </c>
      <c r="Q207" s="228">
        <v>1.9973700000000001</v>
      </c>
      <c r="R207" s="228">
        <f>Q207*H207</f>
        <v>19.414436400000003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185</v>
      </c>
      <c r="AT207" s="230" t="s">
        <v>187</v>
      </c>
      <c r="AU207" s="230" t="s">
        <v>80</v>
      </c>
      <c r="AY207" s="15" t="s">
        <v>186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80</v>
      </c>
      <c r="BK207" s="231">
        <f>ROUND(I207*H207,2)</f>
        <v>0</v>
      </c>
      <c r="BL207" s="15" t="s">
        <v>185</v>
      </c>
      <c r="BM207" s="230" t="s">
        <v>1057</v>
      </c>
    </row>
    <row r="208" s="2" customFormat="1">
      <c r="A208" s="36"/>
      <c r="B208" s="37"/>
      <c r="C208" s="38"/>
      <c r="D208" s="232" t="s">
        <v>192</v>
      </c>
      <c r="E208" s="38"/>
      <c r="F208" s="233" t="s">
        <v>986</v>
      </c>
      <c r="G208" s="38"/>
      <c r="H208" s="38"/>
      <c r="I208" s="234"/>
      <c r="J208" s="38"/>
      <c r="K208" s="38"/>
      <c r="L208" s="42"/>
      <c r="M208" s="235"/>
      <c r="N208" s="236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192</v>
      </c>
      <c r="AU208" s="15" t="s">
        <v>80</v>
      </c>
    </row>
    <row r="209" s="12" customFormat="1">
      <c r="A209" s="12"/>
      <c r="B209" s="241"/>
      <c r="C209" s="242"/>
      <c r="D209" s="232" t="s">
        <v>262</v>
      </c>
      <c r="E209" s="243" t="s">
        <v>1</v>
      </c>
      <c r="F209" s="244" t="s">
        <v>1058</v>
      </c>
      <c r="G209" s="242"/>
      <c r="H209" s="245">
        <v>9.7200000000000006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51" t="s">
        <v>262</v>
      </c>
      <c r="AU209" s="251" t="s">
        <v>80</v>
      </c>
      <c r="AV209" s="12" t="s">
        <v>82</v>
      </c>
      <c r="AW209" s="12" t="s">
        <v>30</v>
      </c>
      <c r="AX209" s="12" t="s">
        <v>80</v>
      </c>
      <c r="AY209" s="251" t="s">
        <v>186</v>
      </c>
    </row>
    <row r="210" s="2" customFormat="1" ht="16.5" customHeight="1">
      <c r="A210" s="36"/>
      <c r="B210" s="37"/>
      <c r="C210" s="218" t="s">
        <v>409</v>
      </c>
      <c r="D210" s="218" t="s">
        <v>187</v>
      </c>
      <c r="E210" s="219" t="s">
        <v>988</v>
      </c>
      <c r="F210" s="220" t="s">
        <v>989</v>
      </c>
      <c r="G210" s="221" t="s">
        <v>190</v>
      </c>
      <c r="H210" s="222">
        <v>24.300000000000001</v>
      </c>
      <c r="I210" s="223"/>
      <c r="J210" s="224">
        <f>ROUND(I210*H210,2)</f>
        <v>0</v>
      </c>
      <c r="K210" s="225"/>
      <c r="L210" s="42"/>
      <c r="M210" s="226" t="s">
        <v>1</v>
      </c>
      <c r="N210" s="227" t="s">
        <v>38</v>
      </c>
      <c r="O210" s="89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0" t="s">
        <v>185</v>
      </c>
      <c r="AT210" s="230" t="s">
        <v>187</v>
      </c>
      <c r="AU210" s="230" t="s">
        <v>80</v>
      </c>
      <c r="AY210" s="15" t="s">
        <v>186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5" t="s">
        <v>80</v>
      </c>
      <c r="BK210" s="231">
        <f>ROUND(I210*H210,2)</f>
        <v>0</v>
      </c>
      <c r="BL210" s="15" t="s">
        <v>185</v>
      </c>
      <c r="BM210" s="230" t="s">
        <v>1059</v>
      </c>
    </row>
    <row r="211" s="2" customFormat="1">
      <c r="A211" s="36"/>
      <c r="B211" s="37"/>
      <c r="C211" s="38"/>
      <c r="D211" s="232" t="s">
        <v>192</v>
      </c>
      <c r="E211" s="38"/>
      <c r="F211" s="233" t="s">
        <v>989</v>
      </c>
      <c r="G211" s="38"/>
      <c r="H211" s="38"/>
      <c r="I211" s="234"/>
      <c r="J211" s="38"/>
      <c r="K211" s="38"/>
      <c r="L211" s="42"/>
      <c r="M211" s="235"/>
      <c r="N211" s="236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192</v>
      </c>
      <c r="AU211" s="15" t="s">
        <v>80</v>
      </c>
    </row>
    <row r="212" s="12" customFormat="1">
      <c r="A212" s="12"/>
      <c r="B212" s="241"/>
      <c r="C212" s="242"/>
      <c r="D212" s="232" t="s">
        <v>262</v>
      </c>
      <c r="E212" s="243" t="s">
        <v>1</v>
      </c>
      <c r="F212" s="244" t="s">
        <v>1060</v>
      </c>
      <c r="G212" s="242"/>
      <c r="H212" s="245">
        <v>24.300000000000001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51" t="s">
        <v>262</v>
      </c>
      <c r="AU212" s="251" t="s">
        <v>80</v>
      </c>
      <c r="AV212" s="12" t="s">
        <v>82</v>
      </c>
      <c r="AW212" s="12" t="s">
        <v>30</v>
      </c>
      <c r="AX212" s="12" t="s">
        <v>80</v>
      </c>
      <c r="AY212" s="251" t="s">
        <v>186</v>
      </c>
    </row>
    <row r="213" s="2" customFormat="1" ht="16.5" customHeight="1">
      <c r="A213" s="36"/>
      <c r="B213" s="37"/>
      <c r="C213" s="218" t="s">
        <v>609</v>
      </c>
      <c r="D213" s="218" t="s">
        <v>187</v>
      </c>
      <c r="E213" s="219" t="s">
        <v>1061</v>
      </c>
      <c r="F213" s="220" t="s">
        <v>1062</v>
      </c>
      <c r="G213" s="221" t="s">
        <v>190</v>
      </c>
      <c r="H213" s="222">
        <v>12.24</v>
      </c>
      <c r="I213" s="223"/>
      <c r="J213" s="224">
        <f>ROUND(I213*H213,2)</f>
        <v>0</v>
      </c>
      <c r="K213" s="225"/>
      <c r="L213" s="42"/>
      <c r="M213" s="226" t="s">
        <v>1</v>
      </c>
      <c r="N213" s="227" t="s">
        <v>38</v>
      </c>
      <c r="O213" s="89"/>
      <c r="P213" s="228">
        <f>O213*H213</f>
        <v>0</v>
      </c>
      <c r="Q213" s="228">
        <v>0.61867000000000005</v>
      </c>
      <c r="R213" s="228">
        <f>Q213*H213</f>
        <v>7.5725208000000004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185</v>
      </c>
      <c r="AT213" s="230" t="s">
        <v>187</v>
      </c>
      <c r="AU213" s="230" t="s">
        <v>80</v>
      </c>
      <c r="AY213" s="15" t="s">
        <v>186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80</v>
      </c>
      <c r="BK213" s="231">
        <f>ROUND(I213*H213,2)</f>
        <v>0</v>
      </c>
      <c r="BL213" s="15" t="s">
        <v>185</v>
      </c>
      <c r="BM213" s="230" t="s">
        <v>1063</v>
      </c>
    </row>
    <row r="214" s="2" customFormat="1">
      <c r="A214" s="36"/>
      <c r="B214" s="37"/>
      <c r="C214" s="38"/>
      <c r="D214" s="232" t="s">
        <v>192</v>
      </c>
      <c r="E214" s="38"/>
      <c r="F214" s="233" t="s">
        <v>1062</v>
      </c>
      <c r="G214" s="38"/>
      <c r="H214" s="38"/>
      <c r="I214" s="234"/>
      <c r="J214" s="38"/>
      <c r="K214" s="38"/>
      <c r="L214" s="42"/>
      <c r="M214" s="235"/>
      <c r="N214" s="236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192</v>
      </c>
      <c r="AU214" s="15" t="s">
        <v>80</v>
      </c>
    </row>
    <row r="215" s="12" customFormat="1">
      <c r="A215" s="12"/>
      <c r="B215" s="241"/>
      <c r="C215" s="242"/>
      <c r="D215" s="232" t="s">
        <v>262</v>
      </c>
      <c r="E215" s="243" t="s">
        <v>1</v>
      </c>
      <c r="F215" s="244" t="s">
        <v>1064</v>
      </c>
      <c r="G215" s="242"/>
      <c r="H215" s="245">
        <v>12.24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51" t="s">
        <v>262</v>
      </c>
      <c r="AU215" s="251" t="s">
        <v>80</v>
      </c>
      <c r="AV215" s="12" t="s">
        <v>82</v>
      </c>
      <c r="AW215" s="12" t="s">
        <v>30</v>
      </c>
      <c r="AX215" s="12" t="s">
        <v>80</v>
      </c>
      <c r="AY215" s="251" t="s">
        <v>186</v>
      </c>
    </row>
    <row r="216" s="2" customFormat="1" ht="16.5" customHeight="1">
      <c r="A216" s="36"/>
      <c r="B216" s="37"/>
      <c r="C216" s="218" t="s">
        <v>612</v>
      </c>
      <c r="D216" s="218" t="s">
        <v>187</v>
      </c>
      <c r="E216" s="219" t="s">
        <v>613</v>
      </c>
      <c r="F216" s="220" t="s">
        <v>614</v>
      </c>
      <c r="G216" s="221" t="s">
        <v>190</v>
      </c>
      <c r="H216" s="222">
        <v>81</v>
      </c>
      <c r="I216" s="223"/>
      <c r="J216" s="224">
        <f>ROUND(I216*H216,2)</f>
        <v>0</v>
      </c>
      <c r="K216" s="225"/>
      <c r="L216" s="42"/>
      <c r="M216" s="226" t="s">
        <v>1</v>
      </c>
      <c r="N216" s="227" t="s">
        <v>38</v>
      </c>
      <c r="O216" s="89"/>
      <c r="P216" s="228">
        <f>O216*H216</f>
        <v>0</v>
      </c>
      <c r="Q216" s="228">
        <v>2.3199999999999998</v>
      </c>
      <c r="R216" s="228">
        <f>Q216*H216</f>
        <v>187.91999999999999</v>
      </c>
      <c r="S216" s="228">
        <v>0</v>
      </c>
      <c r="T216" s="229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0" t="s">
        <v>185</v>
      </c>
      <c r="AT216" s="230" t="s">
        <v>187</v>
      </c>
      <c r="AU216" s="230" t="s">
        <v>80</v>
      </c>
      <c r="AY216" s="15" t="s">
        <v>186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5" t="s">
        <v>80</v>
      </c>
      <c r="BK216" s="231">
        <f>ROUND(I216*H216,2)</f>
        <v>0</v>
      </c>
      <c r="BL216" s="15" t="s">
        <v>185</v>
      </c>
      <c r="BM216" s="230" t="s">
        <v>1065</v>
      </c>
    </row>
    <row r="217" s="2" customFormat="1">
      <c r="A217" s="36"/>
      <c r="B217" s="37"/>
      <c r="C217" s="38"/>
      <c r="D217" s="232" t="s">
        <v>192</v>
      </c>
      <c r="E217" s="38"/>
      <c r="F217" s="233" t="s">
        <v>1066</v>
      </c>
      <c r="G217" s="38"/>
      <c r="H217" s="38"/>
      <c r="I217" s="234"/>
      <c r="J217" s="38"/>
      <c r="K217" s="38"/>
      <c r="L217" s="42"/>
      <c r="M217" s="235"/>
      <c r="N217" s="236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192</v>
      </c>
      <c r="AU217" s="15" t="s">
        <v>80</v>
      </c>
    </row>
    <row r="218" s="12" customFormat="1">
      <c r="A218" s="12"/>
      <c r="B218" s="241"/>
      <c r="C218" s="242"/>
      <c r="D218" s="232" t="s">
        <v>262</v>
      </c>
      <c r="E218" s="243" t="s">
        <v>1</v>
      </c>
      <c r="F218" s="244" t="s">
        <v>1067</v>
      </c>
      <c r="G218" s="242"/>
      <c r="H218" s="245">
        <v>81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51" t="s">
        <v>262</v>
      </c>
      <c r="AU218" s="251" t="s">
        <v>80</v>
      </c>
      <c r="AV218" s="12" t="s">
        <v>82</v>
      </c>
      <c r="AW218" s="12" t="s">
        <v>30</v>
      </c>
      <c r="AX218" s="12" t="s">
        <v>80</v>
      </c>
      <c r="AY218" s="251" t="s">
        <v>186</v>
      </c>
    </row>
    <row r="219" s="11" customFormat="1" ht="25.92" customHeight="1">
      <c r="A219" s="11"/>
      <c r="B219" s="204"/>
      <c r="C219" s="205"/>
      <c r="D219" s="206" t="s">
        <v>72</v>
      </c>
      <c r="E219" s="207" t="s">
        <v>365</v>
      </c>
      <c r="F219" s="207" t="s">
        <v>366</v>
      </c>
      <c r="G219" s="205"/>
      <c r="H219" s="205"/>
      <c r="I219" s="208"/>
      <c r="J219" s="209">
        <f>BK219</f>
        <v>0</v>
      </c>
      <c r="K219" s="205"/>
      <c r="L219" s="210"/>
      <c r="M219" s="211"/>
      <c r="N219" s="212"/>
      <c r="O219" s="212"/>
      <c r="P219" s="213">
        <f>SUM(P220:P224)</f>
        <v>0</v>
      </c>
      <c r="Q219" s="212"/>
      <c r="R219" s="213">
        <f>SUM(R220:R224)</f>
        <v>0</v>
      </c>
      <c r="S219" s="212"/>
      <c r="T219" s="214">
        <f>SUM(T220:T224)</f>
        <v>24.867599999999999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15" t="s">
        <v>185</v>
      </c>
      <c r="AT219" s="216" t="s">
        <v>72</v>
      </c>
      <c r="AU219" s="216" t="s">
        <v>73</v>
      </c>
      <c r="AY219" s="215" t="s">
        <v>186</v>
      </c>
      <c r="BK219" s="217">
        <f>SUM(BK220:BK224)</f>
        <v>0</v>
      </c>
    </row>
    <row r="220" s="2" customFormat="1" ht="16.5" customHeight="1">
      <c r="A220" s="36"/>
      <c r="B220" s="37"/>
      <c r="C220" s="218" t="s">
        <v>618</v>
      </c>
      <c r="D220" s="218" t="s">
        <v>187</v>
      </c>
      <c r="E220" s="219" t="s">
        <v>368</v>
      </c>
      <c r="F220" s="220" t="s">
        <v>369</v>
      </c>
      <c r="G220" s="221" t="s">
        <v>266</v>
      </c>
      <c r="H220" s="222">
        <v>9.3840000000000003</v>
      </c>
      <c r="I220" s="223"/>
      <c r="J220" s="224">
        <f>ROUND(I220*H220,2)</f>
        <v>0</v>
      </c>
      <c r="K220" s="225"/>
      <c r="L220" s="42"/>
      <c r="M220" s="226" t="s">
        <v>1</v>
      </c>
      <c r="N220" s="227" t="s">
        <v>38</v>
      </c>
      <c r="O220" s="89"/>
      <c r="P220" s="228">
        <f>O220*H220</f>
        <v>0</v>
      </c>
      <c r="Q220" s="228">
        <v>0</v>
      </c>
      <c r="R220" s="228">
        <f>Q220*H220</f>
        <v>0</v>
      </c>
      <c r="S220" s="228">
        <v>2.6499999999999999</v>
      </c>
      <c r="T220" s="229">
        <f>S220*H220</f>
        <v>24.867599999999999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0" t="s">
        <v>185</v>
      </c>
      <c r="AT220" s="230" t="s">
        <v>187</v>
      </c>
      <c r="AU220" s="230" t="s">
        <v>80</v>
      </c>
      <c r="AY220" s="15" t="s">
        <v>186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5" t="s">
        <v>80</v>
      </c>
      <c r="BK220" s="231">
        <f>ROUND(I220*H220,2)</f>
        <v>0</v>
      </c>
      <c r="BL220" s="15" t="s">
        <v>185</v>
      </c>
      <c r="BM220" s="230" t="s">
        <v>1068</v>
      </c>
    </row>
    <row r="221" s="2" customFormat="1">
      <c r="A221" s="36"/>
      <c r="B221" s="37"/>
      <c r="C221" s="38"/>
      <c r="D221" s="232" t="s">
        <v>192</v>
      </c>
      <c r="E221" s="38"/>
      <c r="F221" s="233" t="s">
        <v>371</v>
      </c>
      <c r="G221" s="38"/>
      <c r="H221" s="38"/>
      <c r="I221" s="234"/>
      <c r="J221" s="38"/>
      <c r="K221" s="38"/>
      <c r="L221" s="42"/>
      <c r="M221" s="235"/>
      <c r="N221" s="236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192</v>
      </c>
      <c r="AU221" s="15" t="s">
        <v>80</v>
      </c>
    </row>
    <row r="222" s="12" customFormat="1">
      <c r="A222" s="12"/>
      <c r="B222" s="241"/>
      <c r="C222" s="242"/>
      <c r="D222" s="232" t="s">
        <v>262</v>
      </c>
      <c r="E222" s="243" t="s">
        <v>1</v>
      </c>
      <c r="F222" s="244" t="s">
        <v>1069</v>
      </c>
      <c r="G222" s="242"/>
      <c r="H222" s="245">
        <v>6.4800000000000004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51" t="s">
        <v>262</v>
      </c>
      <c r="AU222" s="251" t="s">
        <v>80</v>
      </c>
      <c r="AV222" s="12" t="s">
        <v>82</v>
      </c>
      <c r="AW222" s="12" t="s">
        <v>30</v>
      </c>
      <c r="AX222" s="12" t="s">
        <v>73</v>
      </c>
      <c r="AY222" s="251" t="s">
        <v>186</v>
      </c>
    </row>
    <row r="223" s="12" customFormat="1">
      <c r="A223" s="12"/>
      <c r="B223" s="241"/>
      <c r="C223" s="242"/>
      <c r="D223" s="232" t="s">
        <v>262</v>
      </c>
      <c r="E223" s="243" t="s">
        <v>1</v>
      </c>
      <c r="F223" s="244" t="s">
        <v>1070</v>
      </c>
      <c r="G223" s="242"/>
      <c r="H223" s="245">
        <v>2.9039999999999999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51" t="s">
        <v>262</v>
      </c>
      <c r="AU223" s="251" t="s">
        <v>80</v>
      </c>
      <c r="AV223" s="12" t="s">
        <v>82</v>
      </c>
      <c r="AW223" s="12" t="s">
        <v>30</v>
      </c>
      <c r="AX223" s="12" t="s">
        <v>73</v>
      </c>
      <c r="AY223" s="251" t="s">
        <v>186</v>
      </c>
    </row>
    <row r="224" s="13" customFormat="1">
      <c r="A224" s="13"/>
      <c r="B224" s="263"/>
      <c r="C224" s="264"/>
      <c r="D224" s="232" t="s">
        <v>262</v>
      </c>
      <c r="E224" s="265" t="s">
        <v>1</v>
      </c>
      <c r="F224" s="266" t="s">
        <v>544</v>
      </c>
      <c r="G224" s="264"/>
      <c r="H224" s="267">
        <v>9.3840000000000003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3" t="s">
        <v>262</v>
      </c>
      <c r="AU224" s="273" t="s">
        <v>80</v>
      </c>
      <c r="AV224" s="13" t="s">
        <v>185</v>
      </c>
      <c r="AW224" s="13" t="s">
        <v>30</v>
      </c>
      <c r="AX224" s="13" t="s">
        <v>80</v>
      </c>
      <c r="AY224" s="273" t="s">
        <v>186</v>
      </c>
    </row>
    <row r="225" s="11" customFormat="1" ht="25.92" customHeight="1">
      <c r="A225" s="11"/>
      <c r="B225" s="204"/>
      <c r="C225" s="205"/>
      <c r="D225" s="206" t="s">
        <v>72</v>
      </c>
      <c r="E225" s="207" t="s">
        <v>281</v>
      </c>
      <c r="F225" s="207" t="s">
        <v>282</v>
      </c>
      <c r="G225" s="205"/>
      <c r="H225" s="205"/>
      <c r="I225" s="208"/>
      <c r="J225" s="209">
        <f>BK225</f>
        <v>0</v>
      </c>
      <c r="K225" s="205"/>
      <c r="L225" s="210"/>
      <c r="M225" s="211"/>
      <c r="N225" s="212"/>
      <c r="O225" s="212"/>
      <c r="P225" s="213">
        <f>SUM(P226:P229)</f>
        <v>0</v>
      </c>
      <c r="Q225" s="212"/>
      <c r="R225" s="213">
        <f>SUM(R226:R229)</f>
        <v>0</v>
      </c>
      <c r="S225" s="212"/>
      <c r="T225" s="214">
        <f>SUM(T226:T229)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15" t="s">
        <v>185</v>
      </c>
      <c r="AT225" s="216" t="s">
        <v>72</v>
      </c>
      <c r="AU225" s="216" t="s">
        <v>73</v>
      </c>
      <c r="AY225" s="215" t="s">
        <v>186</v>
      </c>
      <c r="BK225" s="217">
        <f>SUM(BK226:BK229)</f>
        <v>0</v>
      </c>
    </row>
    <row r="226" s="2" customFormat="1" ht="16.5" customHeight="1">
      <c r="A226" s="36"/>
      <c r="B226" s="37"/>
      <c r="C226" s="218" t="s">
        <v>622</v>
      </c>
      <c r="D226" s="218" t="s">
        <v>187</v>
      </c>
      <c r="E226" s="219" t="s">
        <v>629</v>
      </c>
      <c r="F226" s="220" t="s">
        <v>630</v>
      </c>
      <c r="G226" s="221" t="s">
        <v>285</v>
      </c>
      <c r="H226" s="222">
        <v>280.19517000000002</v>
      </c>
      <c r="I226" s="223"/>
      <c r="J226" s="224">
        <f>ROUND(I226*H226,2)</f>
        <v>0</v>
      </c>
      <c r="K226" s="225"/>
      <c r="L226" s="42"/>
      <c r="M226" s="226" t="s">
        <v>1</v>
      </c>
      <c r="N226" s="227" t="s">
        <v>38</v>
      </c>
      <c r="O226" s="89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30" t="s">
        <v>185</v>
      </c>
      <c r="AT226" s="230" t="s">
        <v>187</v>
      </c>
      <c r="AU226" s="230" t="s">
        <v>80</v>
      </c>
      <c r="AY226" s="15" t="s">
        <v>186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5" t="s">
        <v>80</v>
      </c>
      <c r="BK226" s="231">
        <f>ROUND(I226*H226,2)</f>
        <v>0</v>
      </c>
      <c r="BL226" s="15" t="s">
        <v>185</v>
      </c>
      <c r="BM226" s="230" t="s">
        <v>1071</v>
      </c>
    </row>
    <row r="227" s="2" customFormat="1">
      <c r="A227" s="36"/>
      <c r="B227" s="37"/>
      <c r="C227" s="38"/>
      <c r="D227" s="232" t="s">
        <v>192</v>
      </c>
      <c r="E227" s="38"/>
      <c r="F227" s="233" t="s">
        <v>630</v>
      </c>
      <c r="G227" s="38"/>
      <c r="H227" s="38"/>
      <c r="I227" s="234"/>
      <c r="J227" s="38"/>
      <c r="K227" s="38"/>
      <c r="L227" s="42"/>
      <c r="M227" s="235"/>
      <c r="N227" s="236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192</v>
      </c>
      <c r="AU227" s="15" t="s">
        <v>80</v>
      </c>
    </row>
    <row r="228" s="2" customFormat="1" ht="16.5" customHeight="1">
      <c r="A228" s="36"/>
      <c r="B228" s="37"/>
      <c r="C228" s="218" t="s">
        <v>625</v>
      </c>
      <c r="D228" s="218" t="s">
        <v>187</v>
      </c>
      <c r="E228" s="219" t="s">
        <v>633</v>
      </c>
      <c r="F228" s="220" t="s">
        <v>634</v>
      </c>
      <c r="G228" s="221" t="s">
        <v>285</v>
      </c>
      <c r="H228" s="222">
        <v>280.19517000000002</v>
      </c>
      <c r="I228" s="223"/>
      <c r="J228" s="224">
        <f>ROUND(I228*H228,2)</f>
        <v>0</v>
      </c>
      <c r="K228" s="225"/>
      <c r="L228" s="42"/>
      <c r="M228" s="226" t="s">
        <v>1</v>
      </c>
      <c r="N228" s="227" t="s">
        <v>38</v>
      </c>
      <c r="O228" s="89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30" t="s">
        <v>185</v>
      </c>
      <c r="AT228" s="230" t="s">
        <v>187</v>
      </c>
      <c r="AU228" s="230" t="s">
        <v>80</v>
      </c>
      <c r="AY228" s="15" t="s">
        <v>186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5" t="s">
        <v>80</v>
      </c>
      <c r="BK228" s="231">
        <f>ROUND(I228*H228,2)</f>
        <v>0</v>
      </c>
      <c r="BL228" s="15" t="s">
        <v>185</v>
      </c>
      <c r="BM228" s="230" t="s">
        <v>1072</v>
      </c>
    </row>
    <row r="229" s="2" customFormat="1">
      <c r="A229" s="36"/>
      <c r="B229" s="37"/>
      <c r="C229" s="38"/>
      <c r="D229" s="232" t="s">
        <v>192</v>
      </c>
      <c r="E229" s="38"/>
      <c r="F229" s="233" t="s">
        <v>634</v>
      </c>
      <c r="G229" s="38"/>
      <c r="H229" s="38"/>
      <c r="I229" s="234"/>
      <c r="J229" s="38"/>
      <c r="K229" s="38"/>
      <c r="L229" s="42"/>
      <c r="M229" s="235"/>
      <c r="N229" s="236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192</v>
      </c>
      <c r="AU229" s="15" t="s">
        <v>80</v>
      </c>
    </row>
    <row r="230" s="11" customFormat="1" ht="25.92" customHeight="1">
      <c r="A230" s="11"/>
      <c r="B230" s="204"/>
      <c r="C230" s="205"/>
      <c r="D230" s="206" t="s">
        <v>72</v>
      </c>
      <c r="E230" s="207" t="s">
        <v>385</v>
      </c>
      <c r="F230" s="207" t="s">
        <v>386</v>
      </c>
      <c r="G230" s="205"/>
      <c r="H230" s="205"/>
      <c r="I230" s="208"/>
      <c r="J230" s="209">
        <f>BK230</f>
        <v>0</v>
      </c>
      <c r="K230" s="205"/>
      <c r="L230" s="210"/>
      <c r="M230" s="211"/>
      <c r="N230" s="212"/>
      <c r="O230" s="212"/>
      <c r="P230" s="213">
        <f>SUM(P231:P242)</f>
        <v>0</v>
      </c>
      <c r="Q230" s="212"/>
      <c r="R230" s="213">
        <f>SUM(R231:R242)</f>
        <v>0</v>
      </c>
      <c r="S230" s="212"/>
      <c r="T230" s="214">
        <f>SUM(T231:T242)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15" t="s">
        <v>185</v>
      </c>
      <c r="AT230" s="216" t="s">
        <v>72</v>
      </c>
      <c r="AU230" s="216" t="s">
        <v>73</v>
      </c>
      <c r="AY230" s="215" t="s">
        <v>186</v>
      </c>
      <c r="BK230" s="217">
        <f>SUM(BK231:BK242)</f>
        <v>0</v>
      </c>
    </row>
    <row r="231" s="2" customFormat="1" ht="16.5" customHeight="1">
      <c r="A231" s="36"/>
      <c r="B231" s="37"/>
      <c r="C231" s="218" t="s">
        <v>628</v>
      </c>
      <c r="D231" s="218" t="s">
        <v>187</v>
      </c>
      <c r="E231" s="219" t="s">
        <v>388</v>
      </c>
      <c r="F231" s="220" t="s">
        <v>389</v>
      </c>
      <c r="G231" s="221" t="s">
        <v>285</v>
      </c>
      <c r="H231" s="222">
        <v>24.867599999999999</v>
      </c>
      <c r="I231" s="223"/>
      <c r="J231" s="224">
        <f>ROUND(I231*H231,2)</f>
        <v>0</v>
      </c>
      <c r="K231" s="225"/>
      <c r="L231" s="42"/>
      <c r="M231" s="226" t="s">
        <v>1</v>
      </c>
      <c r="N231" s="227" t="s">
        <v>38</v>
      </c>
      <c r="O231" s="89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0" t="s">
        <v>185</v>
      </c>
      <c r="AT231" s="230" t="s">
        <v>187</v>
      </c>
      <c r="AU231" s="230" t="s">
        <v>80</v>
      </c>
      <c r="AY231" s="15" t="s">
        <v>186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5" t="s">
        <v>80</v>
      </c>
      <c r="BK231" s="231">
        <f>ROUND(I231*H231,2)</f>
        <v>0</v>
      </c>
      <c r="BL231" s="15" t="s">
        <v>185</v>
      </c>
      <c r="BM231" s="230" t="s">
        <v>1073</v>
      </c>
    </row>
    <row r="232" s="2" customFormat="1">
      <c r="A232" s="36"/>
      <c r="B232" s="37"/>
      <c r="C232" s="38"/>
      <c r="D232" s="232" t="s">
        <v>192</v>
      </c>
      <c r="E232" s="38"/>
      <c r="F232" s="233" t="s">
        <v>389</v>
      </c>
      <c r="G232" s="38"/>
      <c r="H232" s="38"/>
      <c r="I232" s="234"/>
      <c r="J232" s="38"/>
      <c r="K232" s="38"/>
      <c r="L232" s="42"/>
      <c r="M232" s="235"/>
      <c r="N232" s="236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192</v>
      </c>
      <c r="AU232" s="15" t="s">
        <v>80</v>
      </c>
    </row>
    <row r="233" s="2" customFormat="1" ht="16.5" customHeight="1">
      <c r="A233" s="36"/>
      <c r="B233" s="37"/>
      <c r="C233" s="218" t="s">
        <v>632</v>
      </c>
      <c r="D233" s="218" t="s">
        <v>187</v>
      </c>
      <c r="E233" s="219" t="s">
        <v>392</v>
      </c>
      <c r="F233" s="220" t="s">
        <v>393</v>
      </c>
      <c r="G233" s="221" t="s">
        <v>285</v>
      </c>
      <c r="H233" s="222">
        <v>24.867599999999999</v>
      </c>
      <c r="I233" s="223"/>
      <c r="J233" s="224">
        <f>ROUND(I233*H233,2)</f>
        <v>0</v>
      </c>
      <c r="K233" s="225"/>
      <c r="L233" s="42"/>
      <c r="M233" s="226" t="s">
        <v>1</v>
      </c>
      <c r="N233" s="227" t="s">
        <v>38</v>
      </c>
      <c r="O233" s="89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30" t="s">
        <v>185</v>
      </c>
      <c r="AT233" s="230" t="s">
        <v>187</v>
      </c>
      <c r="AU233" s="230" t="s">
        <v>80</v>
      </c>
      <c r="AY233" s="15" t="s">
        <v>186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5" t="s">
        <v>80</v>
      </c>
      <c r="BK233" s="231">
        <f>ROUND(I233*H233,2)</f>
        <v>0</v>
      </c>
      <c r="BL233" s="15" t="s">
        <v>185</v>
      </c>
      <c r="BM233" s="230" t="s">
        <v>1074</v>
      </c>
    </row>
    <row r="234" s="2" customFormat="1">
      <c r="A234" s="36"/>
      <c r="B234" s="37"/>
      <c r="C234" s="38"/>
      <c r="D234" s="232" t="s">
        <v>192</v>
      </c>
      <c r="E234" s="38"/>
      <c r="F234" s="233" t="s">
        <v>1075</v>
      </c>
      <c r="G234" s="38"/>
      <c r="H234" s="38"/>
      <c r="I234" s="234"/>
      <c r="J234" s="38"/>
      <c r="K234" s="38"/>
      <c r="L234" s="42"/>
      <c r="M234" s="235"/>
      <c r="N234" s="236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192</v>
      </c>
      <c r="AU234" s="15" t="s">
        <v>80</v>
      </c>
    </row>
    <row r="235" s="2" customFormat="1" ht="16.5" customHeight="1">
      <c r="A235" s="36"/>
      <c r="B235" s="37"/>
      <c r="C235" s="218" t="s">
        <v>636</v>
      </c>
      <c r="D235" s="218" t="s">
        <v>187</v>
      </c>
      <c r="E235" s="219" t="s">
        <v>397</v>
      </c>
      <c r="F235" s="220" t="s">
        <v>398</v>
      </c>
      <c r="G235" s="221" t="s">
        <v>285</v>
      </c>
      <c r="H235" s="222">
        <v>24.867599999999999</v>
      </c>
      <c r="I235" s="223"/>
      <c r="J235" s="224">
        <f>ROUND(I235*H235,2)</f>
        <v>0</v>
      </c>
      <c r="K235" s="225"/>
      <c r="L235" s="42"/>
      <c r="M235" s="226" t="s">
        <v>1</v>
      </c>
      <c r="N235" s="227" t="s">
        <v>38</v>
      </c>
      <c r="O235" s="89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30" t="s">
        <v>185</v>
      </c>
      <c r="AT235" s="230" t="s">
        <v>187</v>
      </c>
      <c r="AU235" s="230" t="s">
        <v>80</v>
      </c>
      <c r="AY235" s="15" t="s">
        <v>186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5" t="s">
        <v>80</v>
      </c>
      <c r="BK235" s="231">
        <f>ROUND(I235*H235,2)</f>
        <v>0</v>
      </c>
      <c r="BL235" s="15" t="s">
        <v>185</v>
      </c>
      <c r="BM235" s="230" t="s">
        <v>1076</v>
      </c>
    </row>
    <row r="236" s="2" customFormat="1">
      <c r="A236" s="36"/>
      <c r="B236" s="37"/>
      <c r="C236" s="38"/>
      <c r="D236" s="232" t="s">
        <v>192</v>
      </c>
      <c r="E236" s="38"/>
      <c r="F236" s="233" t="s">
        <v>400</v>
      </c>
      <c r="G236" s="38"/>
      <c r="H236" s="38"/>
      <c r="I236" s="234"/>
      <c r="J236" s="38"/>
      <c r="K236" s="38"/>
      <c r="L236" s="42"/>
      <c r="M236" s="235"/>
      <c r="N236" s="236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192</v>
      </c>
      <c r="AU236" s="15" t="s">
        <v>80</v>
      </c>
    </row>
    <row r="237" s="2" customFormat="1" ht="16.5" customHeight="1">
      <c r="A237" s="36"/>
      <c r="B237" s="37"/>
      <c r="C237" s="218" t="s">
        <v>638</v>
      </c>
      <c r="D237" s="218" t="s">
        <v>187</v>
      </c>
      <c r="E237" s="219" t="s">
        <v>402</v>
      </c>
      <c r="F237" s="220" t="s">
        <v>403</v>
      </c>
      <c r="G237" s="221" t="s">
        <v>285</v>
      </c>
      <c r="H237" s="222">
        <v>522.21960000000001</v>
      </c>
      <c r="I237" s="223"/>
      <c r="J237" s="224">
        <f>ROUND(I237*H237,2)</f>
        <v>0</v>
      </c>
      <c r="K237" s="225"/>
      <c r="L237" s="42"/>
      <c r="M237" s="226" t="s">
        <v>1</v>
      </c>
      <c r="N237" s="227" t="s">
        <v>38</v>
      </c>
      <c r="O237" s="89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30" t="s">
        <v>185</v>
      </c>
      <c r="AT237" s="230" t="s">
        <v>187</v>
      </c>
      <c r="AU237" s="230" t="s">
        <v>80</v>
      </c>
      <c r="AY237" s="15" t="s">
        <v>186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5" t="s">
        <v>80</v>
      </c>
      <c r="BK237" s="231">
        <f>ROUND(I237*H237,2)</f>
        <v>0</v>
      </c>
      <c r="BL237" s="15" t="s">
        <v>185</v>
      </c>
      <c r="BM237" s="230" t="s">
        <v>1077</v>
      </c>
    </row>
    <row r="238" s="2" customFormat="1">
      <c r="A238" s="36"/>
      <c r="B238" s="37"/>
      <c r="C238" s="38"/>
      <c r="D238" s="232" t="s">
        <v>192</v>
      </c>
      <c r="E238" s="38"/>
      <c r="F238" s="233" t="s">
        <v>403</v>
      </c>
      <c r="G238" s="38"/>
      <c r="H238" s="38"/>
      <c r="I238" s="234"/>
      <c r="J238" s="38"/>
      <c r="K238" s="38"/>
      <c r="L238" s="42"/>
      <c r="M238" s="235"/>
      <c r="N238" s="236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192</v>
      </c>
      <c r="AU238" s="15" t="s">
        <v>80</v>
      </c>
    </row>
    <row r="239" s="2" customFormat="1" ht="16.5" customHeight="1">
      <c r="A239" s="36"/>
      <c r="B239" s="37"/>
      <c r="C239" s="218" t="s">
        <v>640</v>
      </c>
      <c r="D239" s="218" t="s">
        <v>187</v>
      </c>
      <c r="E239" s="219" t="s">
        <v>406</v>
      </c>
      <c r="F239" s="220" t="s">
        <v>407</v>
      </c>
      <c r="G239" s="221" t="s">
        <v>285</v>
      </c>
      <c r="H239" s="222">
        <v>24.867599999999999</v>
      </c>
      <c r="I239" s="223"/>
      <c r="J239" s="224">
        <f>ROUND(I239*H239,2)</f>
        <v>0</v>
      </c>
      <c r="K239" s="225"/>
      <c r="L239" s="42"/>
      <c r="M239" s="226" t="s">
        <v>1</v>
      </c>
      <c r="N239" s="227" t="s">
        <v>38</v>
      </c>
      <c r="O239" s="89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30" t="s">
        <v>185</v>
      </c>
      <c r="AT239" s="230" t="s">
        <v>187</v>
      </c>
      <c r="AU239" s="230" t="s">
        <v>80</v>
      </c>
      <c r="AY239" s="15" t="s">
        <v>186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5" t="s">
        <v>80</v>
      </c>
      <c r="BK239" s="231">
        <f>ROUND(I239*H239,2)</f>
        <v>0</v>
      </c>
      <c r="BL239" s="15" t="s">
        <v>185</v>
      </c>
      <c r="BM239" s="230" t="s">
        <v>1078</v>
      </c>
    </row>
    <row r="240" s="2" customFormat="1">
      <c r="A240" s="36"/>
      <c r="B240" s="37"/>
      <c r="C240" s="38"/>
      <c r="D240" s="232" t="s">
        <v>192</v>
      </c>
      <c r="E240" s="38"/>
      <c r="F240" s="233" t="s">
        <v>407</v>
      </c>
      <c r="G240" s="38"/>
      <c r="H240" s="38"/>
      <c r="I240" s="234"/>
      <c r="J240" s="38"/>
      <c r="K240" s="38"/>
      <c r="L240" s="42"/>
      <c r="M240" s="235"/>
      <c r="N240" s="236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192</v>
      </c>
      <c r="AU240" s="15" t="s">
        <v>80</v>
      </c>
    </row>
    <row r="241" s="2" customFormat="1" ht="16.5" customHeight="1">
      <c r="A241" s="36"/>
      <c r="B241" s="37"/>
      <c r="C241" s="218" t="s">
        <v>642</v>
      </c>
      <c r="D241" s="218" t="s">
        <v>187</v>
      </c>
      <c r="E241" s="219" t="s">
        <v>410</v>
      </c>
      <c r="F241" s="220" t="s">
        <v>411</v>
      </c>
      <c r="G241" s="221" t="s">
        <v>285</v>
      </c>
      <c r="H241" s="222">
        <v>24.867599999999999</v>
      </c>
      <c r="I241" s="223"/>
      <c r="J241" s="224">
        <f>ROUND(I241*H241,2)</f>
        <v>0</v>
      </c>
      <c r="K241" s="225"/>
      <c r="L241" s="42"/>
      <c r="M241" s="226" t="s">
        <v>1</v>
      </c>
      <c r="N241" s="227" t="s">
        <v>38</v>
      </c>
      <c r="O241" s="89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30" t="s">
        <v>185</v>
      </c>
      <c r="AT241" s="230" t="s">
        <v>187</v>
      </c>
      <c r="AU241" s="230" t="s">
        <v>80</v>
      </c>
      <c r="AY241" s="15" t="s">
        <v>186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5" t="s">
        <v>80</v>
      </c>
      <c r="BK241" s="231">
        <f>ROUND(I241*H241,2)</f>
        <v>0</v>
      </c>
      <c r="BL241" s="15" t="s">
        <v>185</v>
      </c>
      <c r="BM241" s="230" t="s">
        <v>1079</v>
      </c>
    </row>
    <row r="242" s="2" customFormat="1">
      <c r="A242" s="36"/>
      <c r="B242" s="37"/>
      <c r="C242" s="38"/>
      <c r="D242" s="232" t="s">
        <v>192</v>
      </c>
      <c r="E242" s="38"/>
      <c r="F242" s="233" t="s">
        <v>333</v>
      </c>
      <c r="G242" s="38"/>
      <c r="H242" s="38"/>
      <c r="I242" s="234"/>
      <c r="J242" s="38"/>
      <c r="K242" s="38"/>
      <c r="L242" s="42"/>
      <c r="M242" s="237"/>
      <c r="N242" s="238"/>
      <c r="O242" s="239"/>
      <c r="P242" s="239"/>
      <c r="Q242" s="239"/>
      <c r="R242" s="239"/>
      <c r="S242" s="239"/>
      <c r="T242" s="24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192</v>
      </c>
      <c r="AU242" s="15" t="s">
        <v>80</v>
      </c>
    </row>
    <row r="243" s="2" customFormat="1" ht="6.96" customHeight="1">
      <c r="A243" s="36"/>
      <c r="B243" s="64"/>
      <c r="C243" s="65"/>
      <c r="D243" s="65"/>
      <c r="E243" s="65"/>
      <c r="F243" s="65"/>
      <c r="G243" s="65"/>
      <c r="H243" s="65"/>
      <c r="I243" s="65"/>
      <c r="J243" s="65"/>
      <c r="K243" s="65"/>
      <c r="L243" s="42"/>
      <c r="M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</row>
  </sheetData>
  <sheetProtection sheet="1" autoFilter="0" formatColumns="0" formatRows="0" objects="1" scenarios="1" spinCount="100000" saltValue="+5sEzFtsZYmCt6hm06PEdyT5KawGZ4V+oGETQXEWKTnZutOS39r6eVIqsvSi5fGG0XohKEM8ZEDHpcIvH7VIeg==" hashValue="9RthYRB4vTV7nC4QyT/xBPcyd0kL2bVE8zELtbmeVJvoIU8y+vGNN1Sof5aQ6HqfTZyOMp2d3LYRjZMILsSw/Q==" algorithmName="SHA-512" password="CC35"/>
  <autoFilter ref="C125:K2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1080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ROUND((SUM(BE123:BE150)),  2)</f>
        <v>0</v>
      </c>
      <c r="G35" s="36"/>
      <c r="H35" s="36"/>
      <c r="I35" s="162">
        <v>0.20999999999999999</v>
      </c>
      <c r="J35" s="161">
        <f>ROUND(((SUM(BE123:BE150))*I35),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ROUND((SUM(BF123:BF150)),  2)</f>
        <v>0</v>
      </c>
      <c r="G36" s="36"/>
      <c r="H36" s="36"/>
      <c r="I36" s="162">
        <v>0.14999999999999999</v>
      </c>
      <c r="J36" s="161">
        <f>ROUND(((SUM(BF123:BF150))*I36),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ROUND((SUM(BG123:BG150)),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ROUND((SUM(BH123:BH150)),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ROUND((SUM(BI123:BI150)),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009 - Oprava dna vtoku do odlehčovacího koryta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241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171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Březná, Bílá Voda, Štíty – dosypání hráze, oprava stupňů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161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162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009 - Oprava dna vtoku do odlehčovacího koryta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3. 2. 2025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172</v>
      </c>
      <c r="D122" s="195" t="s">
        <v>58</v>
      </c>
      <c r="E122" s="195" t="s">
        <v>54</v>
      </c>
      <c r="F122" s="195" t="s">
        <v>55</v>
      </c>
      <c r="G122" s="195" t="s">
        <v>173</v>
      </c>
      <c r="H122" s="195" t="s">
        <v>174</v>
      </c>
      <c r="I122" s="195" t="s">
        <v>175</v>
      </c>
      <c r="J122" s="196" t="s">
        <v>167</v>
      </c>
      <c r="K122" s="197" t="s">
        <v>176</v>
      </c>
      <c r="L122" s="198"/>
      <c r="M122" s="98" t="s">
        <v>1</v>
      </c>
      <c r="N122" s="99" t="s">
        <v>37</v>
      </c>
      <c r="O122" s="99" t="s">
        <v>177</v>
      </c>
      <c r="P122" s="99" t="s">
        <v>178</v>
      </c>
      <c r="Q122" s="99" t="s">
        <v>179</v>
      </c>
      <c r="R122" s="99" t="s">
        <v>180</v>
      </c>
      <c r="S122" s="99" t="s">
        <v>181</v>
      </c>
      <c r="T122" s="100" t="s">
        <v>182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183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P124+P139+P146</f>
        <v>0</v>
      </c>
      <c r="Q123" s="102"/>
      <c r="R123" s="201">
        <f>R124+R139+R146</f>
        <v>141.41756800000002</v>
      </c>
      <c r="S123" s="102"/>
      <c r="T123" s="202">
        <f>T124+T139+T146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169</v>
      </c>
      <c r="BK123" s="203">
        <f>BK124+BK139+BK146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184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SUM(P125:P138)</f>
        <v>0</v>
      </c>
      <c r="Q124" s="212"/>
      <c r="R124" s="213">
        <f>SUM(R125:R138)</f>
        <v>0.80271999999999999</v>
      </c>
      <c r="S124" s="212"/>
      <c r="T124" s="214">
        <f>SUM(T125:T138)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185</v>
      </c>
      <c r="AT124" s="216" t="s">
        <v>72</v>
      </c>
      <c r="AU124" s="216" t="s">
        <v>73</v>
      </c>
      <c r="AY124" s="215" t="s">
        <v>186</v>
      </c>
      <c r="BK124" s="217">
        <f>SUM(BK125:BK138)</f>
        <v>0</v>
      </c>
    </row>
    <row r="125" s="2" customFormat="1" ht="16.5" customHeight="1">
      <c r="A125" s="36"/>
      <c r="B125" s="37"/>
      <c r="C125" s="218" t="s">
        <v>80</v>
      </c>
      <c r="D125" s="218" t="s">
        <v>187</v>
      </c>
      <c r="E125" s="219" t="s">
        <v>1081</v>
      </c>
      <c r="F125" s="220" t="s">
        <v>1082</v>
      </c>
      <c r="G125" s="221" t="s">
        <v>266</v>
      </c>
      <c r="H125" s="222">
        <v>46.399999999999999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0.017299999999999999</v>
      </c>
      <c r="R125" s="228">
        <f>Q125*H125</f>
        <v>0.80271999999999999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1083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1082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12" customFormat="1">
      <c r="A127" s="12"/>
      <c r="B127" s="241"/>
      <c r="C127" s="242"/>
      <c r="D127" s="232" t="s">
        <v>262</v>
      </c>
      <c r="E127" s="243" t="s">
        <v>1</v>
      </c>
      <c r="F127" s="244" t="s">
        <v>1084</v>
      </c>
      <c r="G127" s="242"/>
      <c r="H127" s="245">
        <v>46.399999999999999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1" t="s">
        <v>262</v>
      </c>
      <c r="AU127" s="251" t="s">
        <v>80</v>
      </c>
      <c r="AV127" s="12" t="s">
        <v>82</v>
      </c>
      <c r="AW127" s="12" t="s">
        <v>30</v>
      </c>
      <c r="AX127" s="12" t="s">
        <v>80</v>
      </c>
      <c r="AY127" s="251" t="s">
        <v>186</v>
      </c>
    </row>
    <row r="128" s="2" customFormat="1" ht="16.5" customHeight="1">
      <c r="A128" s="36"/>
      <c r="B128" s="37"/>
      <c r="C128" s="218" t="s">
        <v>82</v>
      </c>
      <c r="D128" s="218" t="s">
        <v>187</v>
      </c>
      <c r="E128" s="219" t="s">
        <v>553</v>
      </c>
      <c r="F128" s="220" t="s">
        <v>554</v>
      </c>
      <c r="G128" s="221" t="s">
        <v>266</v>
      </c>
      <c r="H128" s="222">
        <v>46.399999999999999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1085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554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2" customFormat="1" ht="16.5" customHeight="1">
      <c r="A130" s="36"/>
      <c r="B130" s="37"/>
      <c r="C130" s="218" t="s">
        <v>198</v>
      </c>
      <c r="D130" s="218" t="s">
        <v>187</v>
      </c>
      <c r="E130" s="219" t="s">
        <v>558</v>
      </c>
      <c r="F130" s="220" t="s">
        <v>559</v>
      </c>
      <c r="G130" s="221" t="s">
        <v>266</v>
      </c>
      <c r="H130" s="222">
        <v>788.79999999999995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1086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559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1087</v>
      </c>
      <c r="G132" s="242"/>
      <c r="H132" s="245">
        <v>788.79999999999995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80</v>
      </c>
      <c r="AY132" s="251" t="s">
        <v>186</v>
      </c>
    </row>
    <row r="133" s="2" customFormat="1" ht="16.5" customHeight="1">
      <c r="A133" s="36"/>
      <c r="B133" s="37"/>
      <c r="C133" s="218" t="s">
        <v>185</v>
      </c>
      <c r="D133" s="218" t="s">
        <v>187</v>
      </c>
      <c r="E133" s="219" t="s">
        <v>576</v>
      </c>
      <c r="F133" s="220" t="s">
        <v>577</v>
      </c>
      <c r="G133" s="221" t="s">
        <v>266</v>
      </c>
      <c r="H133" s="222">
        <v>46.399999999999999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1088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577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2" customFormat="1" ht="16.5" customHeight="1">
      <c r="A135" s="36"/>
      <c r="B135" s="37"/>
      <c r="C135" s="218" t="s">
        <v>205</v>
      </c>
      <c r="D135" s="218" t="s">
        <v>187</v>
      </c>
      <c r="E135" s="219" t="s">
        <v>1039</v>
      </c>
      <c r="F135" s="220" t="s">
        <v>566</v>
      </c>
      <c r="G135" s="221" t="s">
        <v>266</v>
      </c>
      <c r="H135" s="222">
        <v>62.399999999999999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1089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1037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2" customFormat="1" ht="16.5" customHeight="1">
      <c r="A137" s="36"/>
      <c r="B137" s="37"/>
      <c r="C137" s="218" t="s">
        <v>209</v>
      </c>
      <c r="D137" s="218" t="s">
        <v>187</v>
      </c>
      <c r="E137" s="219" t="s">
        <v>341</v>
      </c>
      <c r="F137" s="220" t="s">
        <v>342</v>
      </c>
      <c r="G137" s="221" t="s">
        <v>232</v>
      </c>
      <c r="H137" s="222">
        <v>1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1090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344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1" customFormat="1" ht="25.92" customHeight="1">
      <c r="A139" s="11"/>
      <c r="B139" s="204"/>
      <c r="C139" s="205"/>
      <c r="D139" s="206" t="s">
        <v>72</v>
      </c>
      <c r="E139" s="207" t="s">
        <v>185</v>
      </c>
      <c r="F139" s="207" t="s">
        <v>345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SUM(P140:P145)</f>
        <v>0</v>
      </c>
      <c r="Q139" s="212"/>
      <c r="R139" s="213">
        <f>SUM(R140:R145)</f>
        <v>140.61484800000002</v>
      </c>
      <c r="S139" s="212"/>
      <c r="T139" s="214">
        <f>SUM(T140:T145)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5" t="s">
        <v>185</v>
      </c>
      <c r="AT139" s="216" t="s">
        <v>72</v>
      </c>
      <c r="AU139" s="216" t="s">
        <v>73</v>
      </c>
      <c r="AY139" s="215" t="s">
        <v>186</v>
      </c>
      <c r="BK139" s="217">
        <f>SUM(BK140:BK145)</f>
        <v>0</v>
      </c>
    </row>
    <row r="140" s="2" customFormat="1" ht="16.5" customHeight="1">
      <c r="A140" s="36"/>
      <c r="B140" s="37"/>
      <c r="C140" s="218" t="s">
        <v>213</v>
      </c>
      <c r="D140" s="218" t="s">
        <v>187</v>
      </c>
      <c r="E140" s="219" t="s">
        <v>983</v>
      </c>
      <c r="F140" s="220" t="s">
        <v>984</v>
      </c>
      <c r="G140" s="221" t="s">
        <v>266</v>
      </c>
      <c r="H140" s="222">
        <v>70.400000000000006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1.9973700000000001</v>
      </c>
      <c r="R140" s="228">
        <f>Q140*H140</f>
        <v>140.61484800000002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1091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986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1092</v>
      </c>
      <c r="G142" s="242"/>
      <c r="H142" s="245">
        <v>70.400000000000006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217</v>
      </c>
      <c r="D143" s="218" t="s">
        <v>187</v>
      </c>
      <c r="E143" s="219" t="s">
        <v>988</v>
      </c>
      <c r="F143" s="220" t="s">
        <v>989</v>
      </c>
      <c r="G143" s="221" t="s">
        <v>190</v>
      </c>
      <c r="H143" s="222">
        <v>110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1093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989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1094</v>
      </c>
      <c r="G145" s="242"/>
      <c r="H145" s="245">
        <v>110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11" customFormat="1" ht="25.92" customHeight="1">
      <c r="A146" s="11"/>
      <c r="B146" s="204"/>
      <c r="C146" s="205"/>
      <c r="D146" s="206" t="s">
        <v>72</v>
      </c>
      <c r="E146" s="207" t="s">
        <v>281</v>
      </c>
      <c r="F146" s="207" t="s">
        <v>282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SUM(P147:P150)</f>
        <v>0</v>
      </c>
      <c r="Q146" s="212"/>
      <c r="R146" s="213">
        <f>SUM(R147:R150)</f>
        <v>0</v>
      </c>
      <c r="S146" s="212"/>
      <c r="T146" s="214">
        <f>SUM(T147:T150)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5" t="s">
        <v>185</v>
      </c>
      <c r="AT146" s="216" t="s">
        <v>72</v>
      </c>
      <c r="AU146" s="216" t="s">
        <v>73</v>
      </c>
      <c r="AY146" s="215" t="s">
        <v>186</v>
      </c>
      <c r="BK146" s="217">
        <f>SUM(BK147:BK150)</f>
        <v>0</v>
      </c>
    </row>
    <row r="147" s="2" customFormat="1" ht="16.5" customHeight="1">
      <c r="A147" s="36"/>
      <c r="B147" s="37"/>
      <c r="C147" s="218" t="s">
        <v>221</v>
      </c>
      <c r="D147" s="218" t="s">
        <v>187</v>
      </c>
      <c r="E147" s="219" t="s">
        <v>378</v>
      </c>
      <c r="F147" s="220" t="s">
        <v>379</v>
      </c>
      <c r="G147" s="221" t="s">
        <v>285</v>
      </c>
      <c r="H147" s="222">
        <v>141.41757000000001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1095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379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2" customFormat="1" ht="16.5" customHeight="1">
      <c r="A149" s="36"/>
      <c r="B149" s="37"/>
      <c r="C149" s="218" t="s">
        <v>225</v>
      </c>
      <c r="D149" s="218" t="s">
        <v>187</v>
      </c>
      <c r="E149" s="219" t="s">
        <v>382</v>
      </c>
      <c r="F149" s="220" t="s">
        <v>383</v>
      </c>
      <c r="G149" s="221" t="s">
        <v>285</v>
      </c>
      <c r="H149" s="222">
        <v>141.41757000000001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1096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383</v>
      </c>
      <c r="G150" s="38"/>
      <c r="H150" s="38"/>
      <c r="I150" s="234"/>
      <c r="J150" s="38"/>
      <c r="K150" s="38"/>
      <c r="L150" s="42"/>
      <c r="M150" s="237"/>
      <c r="N150" s="238"/>
      <c r="O150" s="239"/>
      <c r="P150" s="239"/>
      <c r="Q150" s="239"/>
      <c r="R150" s="239"/>
      <c r="S150" s="239"/>
      <c r="T150" s="24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6.96" customHeight="1">
      <c r="A151" s="36"/>
      <c r="B151" s="64"/>
      <c r="C151" s="65"/>
      <c r="D151" s="65"/>
      <c r="E151" s="65"/>
      <c r="F151" s="65"/>
      <c r="G151" s="65"/>
      <c r="H151" s="65"/>
      <c r="I151" s="65"/>
      <c r="J151" s="65"/>
      <c r="K151" s="65"/>
      <c r="L151" s="42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sheet="1" autoFilter="0" formatColumns="0" formatRows="0" objects="1" scenarios="1" spinCount="100000" saltValue="JhPEohfZ1d/BnGR8JWi1avZxEoZA8A2Gdc6ofkqJZFeu/R7EtYxEKh3sWTFnxHiKZGNpiJzjM/efDAqgWsg4uQ==" hashValue="idQ7W0+Jf8M7vl1winEYIlSKcWI2+iT5sTN9lwpQMq4RvX2i03yRusoCWHRXApyhSInxBLs/etRDhygbjm1oZw==" algorithmName="SHA-512" password="CC35"/>
  <autoFilter ref="C122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1097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ROUND((SUM(BE123:BE150)),  2)</f>
        <v>0</v>
      </c>
      <c r="G35" s="36"/>
      <c r="H35" s="36"/>
      <c r="I35" s="162">
        <v>0.20999999999999999</v>
      </c>
      <c r="J35" s="161">
        <f>ROUND(((SUM(BE123:BE150))*I35),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ROUND((SUM(BF123:BF150)),  2)</f>
        <v>0</v>
      </c>
      <c r="G36" s="36"/>
      <c r="H36" s="36"/>
      <c r="I36" s="162">
        <v>0.14999999999999999</v>
      </c>
      <c r="J36" s="161">
        <f>ROUND(((SUM(BF123:BF150))*I36),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ROUND((SUM(BG123:BG150)),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ROUND((SUM(BH123:BH150)),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ROUND((SUM(BI123:BI150)),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010 - Oprava dna výtoku z odlehčovacího koryta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241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171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Březná, Bílá Voda, Štíty – dosypání hráze, oprava stupňů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161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162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010 - Oprava dna výtoku z odlehčovacího koryta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3. 2. 2025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172</v>
      </c>
      <c r="D122" s="195" t="s">
        <v>58</v>
      </c>
      <c r="E122" s="195" t="s">
        <v>54</v>
      </c>
      <c r="F122" s="195" t="s">
        <v>55</v>
      </c>
      <c r="G122" s="195" t="s">
        <v>173</v>
      </c>
      <c r="H122" s="195" t="s">
        <v>174</v>
      </c>
      <c r="I122" s="195" t="s">
        <v>175</v>
      </c>
      <c r="J122" s="196" t="s">
        <v>167</v>
      </c>
      <c r="K122" s="197" t="s">
        <v>176</v>
      </c>
      <c r="L122" s="198"/>
      <c r="M122" s="98" t="s">
        <v>1</v>
      </c>
      <c r="N122" s="99" t="s">
        <v>37</v>
      </c>
      <c r="O122" s="99" t="s">
        <v>177</v>
      </c>
      <c r="P122" s="99" t="s">
        <v>178</v>
      </c>
      <c r="Q122" s="99" t="s">
        <v>179</v>
      </c>
      <c r="R122" s="99" t="s">
        <v>180</v>
      </c>
      <c r="S122" s="99" t="s">
        <v>181</v>
      </c>
      <c r="T122" s="100" t="s">
        <v>182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183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P124+P139+P146</f>
        <v>0</v>
      </c>
      <c r="Q123" s="102"/>
      <c r="R123" s="201">
        <f>R124+R139+R146</f>
        <v>30.051233200000002</v>
      </c>
      <c r="S123" s="102"/>
      <c r="T123" s="202">
        <f>T124+T139+T146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169</v>
      </c>
      <c r="BK123" s="203">
        <f>BK124+BK139+BK146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184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SUM(P125:P138)</f>
        <v>0</v>
      </c>
      <c r="Q124" s="212"/>
      <c r="R124" s="213">
        <f>SUM(R125:R138)</f>
        <v>0.17057799999999998</v>
      </c>
      <c r="S124" s="212"/>
      <c r="T124" s="214">
        <f>SUM(T125:T138)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185</v>
      </c>
      <c r="AT124" s="216" t="s">
        <v>72</v>
      </c>
      <c r="AU124" s="216" t="s">
        <v>73</v>
      </c>
      <c r="AY124" s="215" t="s">
        <v>186</v>
      </c>
      <c r="BK124" s="217">
        <f>SUM(BK125:BK138)</f>
        <v>0</v>
      </c>
    </row>
    <row r="125" s="2" customFormat="1" ht="16.5" customHeight="1">
      <c r="A125" s="36"/>
      <c r="B125" s="37"/>
      <c r="C125" s="218" t="s">
        <v>80</v>
      </c>
      <c r="D125" s="218" t="s">
        <v>187</v>
      </c>
      <c r="E125" s="219" t="s">
        <v>1081</v>
      </c>
      <c r="F125" s="220" t="s">
        <v>1082</v>
      </c>
      <c r="G125" s="221" t="s">
        <v>266</v>
      </c>
      <c r="H125" s="222">
        <v>9.8599999999999994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0.017299999999999999</v>
      </c>
      <c r="R125" s="228">
        <f>Q125*H125</f>
        <v>0.17057799999999998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1098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1082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12" customFormat="1">
      <c r="A127" s="12"/>
      <c r="B127" s="241"/>
      <c r="C127" s="242"/>
      <c r="D127" s="232" t="s">
        <v>262</v>
      </c>
      <c r="E127" s="243" t="s">
        <v>1</v>
      </c>
      <c r="F127" s="244" t="s">
        <v>1099</v>
      </c>
      <c r="G127" s="242"/>
      <c r="H127" s="245">
        <v>9.8599999999999994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1" t="s">
        <v>262</v>
      </c>
      <c r="AU127" s="251" t="s">
        <v>80</v>
      </c>
      <c r="AV127" s="12" t="s">
        <v>82</v>
      </c>
      <c r="AW127" s="12" t="s">
        <v>30</v>
      </c>
      <c r="AX127" s="12" t="s">
        <v>80</v>
      </c>
      <c r="AY127" s="251" t="s">
        <v>186</v>
      </c>
    </row>
    <row r="128" s="2" customFormat="1" ht="16.5" customHeight="1">
      <c r="A128" s="36"/>
      <c r="B128" s="37"/>
      <c r="C128" s="218" t="s">
        <v>82</v>
      </c>
      <c r="D128" s="218" t="s">
        <v>187</v>
      </c>
      <c r="E128" s="219" t="s">
        <v>553</v>
      </c>
      <c r="F128" s="220" t="s">
        <v>554</v>
      </c>
      <c r="G128" s="221" t="s">
        <v>266</v>
      </c>
      <c r="H128" s="222">
        <v>9.8599999999999994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1100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554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2" customFormat="1" ht="16.5" customHeight="1">
      <c r="A130" s="36"/>
      <c r="B130" s="37"/>
      <c r="C130" s="218" t="s">
        <v>198</v>
      </c>
      <c r="D130" s="218" t="s">
        <v>187</v>
      </c>
      <c r="E130" s="219" t="s">
        <v>558</v>
      </c>
      <c r="F130" s="220" t="s">
        <v>559</v>
      </c>
      <c r="G130" s="221" t="s">
        <v>266</v>
      </c>
      <c r="H130" s="222">
        <v>167.62000000000001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1101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559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1102</v>
      </c>
      <c r="G132" s="242"/>
      <c r="H132" s="245">
        <v>167.62000000000001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80</v>
      </c>
      <c r="AY132" s="251" t="s">
        <v>186</v>
      </c>
    </row>
    <row r="133" s="2" customFormat="1" ht="16.5" customHeight="1">
      <c r="A133" s="36"/>
      <c r="B133" s="37"/>
      <c r="C133" s="218" t="s">
        <v>185</v>
      </c>
      <c r="D133" s="218" t="s">
        <v>187</v>
      </c>
      <c r="E133" s="219" t="s">
        <v>565</v>
      </c>
      <c r="F133" s="220" t="s">
        <v>566</v>
      </c>
      <c r="G133" s="221" t="s">
        <v>266</v>
      </c>
      <c r="H133" s="222">
        <v>9.8599999999999994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1103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1037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2" customFormat="1" ht="16.5" customHeight="1">
      <c r="A135" s="36"/>
      <c r="B135" s="37"/>
      <c r="C135" s="218" t="s">
        <v>205</v>
      </c>
      <c r="D135" s="218" t="s">
        <v>187</v>
      </c>
      <c r="E135" s="219" t="s">
        <v>576</v>
      </c>
      <c r="F135" s="220" t="s">
        <v>577</v>
      </c>
      <c r="G135" s="221" t="s">
        <v>266</v>
      </c>
      <c r="H135" s="222">
        <v>9.8599999999999994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1104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577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2" customFormat="1" ht="16.5" customHeight="1">
      <c r="A137" s="36"/>
      <c r="B137" s="37"/>
      <c r="C137" s="218" t="s">
        <v>209</v>
      </c>
      <c r="D137" s="218" t="s">
        <v>187</v>
      </c>
      <c r="E137" s="219" t="s">
        <v>341</v>
      </c>
      <c r="F137" s="220" t="s">
        <v>342</v>
      </c>
      <c r="G137" s="221" t="s">
        <v>232</v>
      </c>
      <c r="H137" s="222">
        <v>1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1105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344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1" customFormat="1" ht="25.92" customHeight="1">
      <c r="A139" s="11"/>
      <c r="B139" s="204"/>
      <c r="C139" s="205"/>
      <c r="D139" s="206" t="s">
        <v>72</v>
      </c>
      <c r="E139" s="207" t="s">
        <v>185</v>
      </c>
      <c r="F139" s="207" t="s">
        <v>345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SUM(P140:P145)</f>
        <v>0</v>
      </c>
      <c r="Q139" s="212"/>
      <c r="R139" s="213">
        <f>SUM(R140:R145)</f>
        <v>29.880655200000003</v>
      </c>
      <c r="S139" s="212"/>
      <c r="T139" s="214">
        <f>SUM(T140:T145)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5" t="s">
        <v>185</v>
      </c>
      <c r="AT139" s="216" t="s">
        <v>72</v>
      </c>
      <c r="AU139" s="216" t="s">
        <v>73</v>
      </c>
      <c r="AY139" s="215" t="s">
        <v>186</v>
      </c>
      <c r="BK139" s="217">
        <f>SUM(BK140:BK145)</f>
        <v>0</v>
      </c>
    </row>
    <row r="140" s="2" customFormat="1" ht="16.5" customHeight="1">
      <c r="A140" s="36"/>
      <c r="B140" s="37"/>
      <c r="C140" s="218" t="s">
        <v>213</v>
      </c>
      <c r="D140" s="218" t="s">
        <v>187</v>
      </c>
      <c r="E140" s="219" t="s">
        <v>983</v>
      </c>
      <c r="F140" s="220" t="s">
        <v>984</v>
      </c>
      <c r="G140" s="221" t="s">
        <v>266</v>
      </c>
      <c r="H140" s="222">
        <v>14.960000000000001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1.9973700000000001</v>
      </c>
      <c r="R140" s="228">
        <f>Q140*H140</f>
        <v>29.880655200000003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1106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986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1107</v>
      </c>
      <c r="G142" s="242"/>
      <c r="H142" s="245">
        <v>14.960000000000001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217</v>
      </c>
      <c r="D143" s="218" t="s">
        <v>187</v>
      </c>
      <c r="E143" s="219" t="s">
        <v>988</v>
      </c>
      <c r="F143" s="220" t="s">
        <v>989</v>
      </c>
      <c r="G143" s="221" t="s">
        <v>190</v>
      </c>
      <c r="H143" s="222">
        <v>23.460000000000001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1108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989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1109</v>
      </c>
      <c r="G145" s="242"/>
      <c r="H145" s="245">
        <v>23.460000000000001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11" customFormat="1" ht="25.92" customHeight="1">
      <c r="A146" s="11"/>
      <c r="B146" s="204"/>
      <c r="C146" s="205"/>
      <c r="D146" s="206" t="s">
        <v>72</v>
      </c>
      <c r="E146" s="207" t="s">
        <v>281</v>
      </c>
      <c r="F146" s="207" t="s">
        <v>282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SUM(P147:P150)</f>
        <v>0</v>
      </c>
      <c r="Q146" s="212"/>
      <c r="R146" s="213">
        <f>SUM(R147:R150)</f>
        <v>0</v>
      </c>
      <c r="S146" s="212"/>
      <c r="T146" s="214">
        <f>SUM(T147:T150)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5" t="s">
        <v>185</v>
      </c>
      <c r="AT146" s="216" t="s">
        <v>72</v>
      </c>
      <c r="AU146" s="216" t="s">
        <v>73</v>
      </c>
      <c r="AY146" s="215" t="s">
        <v>186</v>
      </c>
      <c r="BK146" s="217">
        <f>SUM(BK147:BK150)</f>
        <v>0</v>
      </c>
    </row>
    <row r="147" s="2" customFormat="1" ht="16.5" customHeight="1">
      <c r="A147" s="36"/>
      <c r="B147" s="37"/>
      <c r="C147" s="218" t="s">
        <v>221</v>
      </c>
      <c r="D147" s="218" t="s">
        <v>187</v>
      </c>
      <c r="E147" s="219" t="s">
        <v>378</v>
      </c>
      <c r="F147" s="220" t="s">
        <v>379</v>
      </c>
      <c r="G147" s="221" t="s">
        <v>285</v>
      </c>
      <c r="H147" s="222">
        <v>30.05123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1110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379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2" customFormat="1" ht="16.5" customHeight="1">
      <c r="A149" s="36"/>
      <c r="B149" s="37"/>
      <c r="C149" s="218" t="s">
        <v>225</v>
      </c>
      <c r="D149" s="218" t="s">
        <v>187</v>
      </c>
      <c r="E149" s="219" t="s">
        <v>382</v>
      </c>
      <c r="F149" s="220" t="s">
        <v>383</v>
      </c>
      <c r="G149" s="221" t="s">
        <v>285</v>
      </c>
      <c r="H149" s="222">
        <v>30.05123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1111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383</v>
      </c>
      <c r="G150" s="38"/>
      <c r="H150" s="38"/>
      <c r="I150" s="234"/>
      <c r="J150" s="38"/>
      <c r="K150" s="38"/>
      <c r="L150" s="42"/>
      <c r="M150" s="237"/>
      <c r="N150" s="238"/>
      <c r="O150" s="239"/>
      <c r="P150" s="239"/>
      <c r="Q150" s="239"/>
      <c r="R150" s="239"/>
      <c r="S150" s="239"/>
      <c r="T150" s="24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6.96" customHeight="1">
      <c r="A151" s="36"/>
      <c r="B151" s="64"/>
      <c r="C151" s="65"/>
      <c r="D151" s="65"/>
      <c r="E151" s="65"/>
      <c r="F151" s="65"/>
      <c r="G151" s="65"/>
      <c r="H151" s="65"/>
      <c r="I151" s="65"/>
      <c r="J151" s="65"/>
      <c r="K151" s="65"/>
      <c r="L151" s="42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sheet="1" autoFilter="0" formatColumns="0" formatRows="0" objects="1" scenarios="1" spinCount="100000" saltValue="avdKjEGPCtYBszLT8ClrergpQ+tZSg+6S7eCJHYxJouhTQUe6gM2O7tPfbIWaMz5PIBpPwRUqguXWHrHRpRT2g==" hashValue="vWQsiIaQDGkn6TKOg4Cj7a+/CQf4AfBmQWv5xyYLFjIKushHNuwbEZroY8LDemoQowQivssa81ms1RbJBjR2+A==" algorithmName="SHA-512" password="CC35"/>
  <autoFilter ref="C122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1112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ROUND(J127,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ROUND((SUM(BE127:BE175)),  2)</f>
        <v>0</v>
      </c>
      <c r="G35" s="36"/>
      <c r="H35" s="36"/>
      <c r="I35" s="162">
        <v>0.20999999999999999</v>
      </c>
      <c r="J35" s="161">
        <f>ROUND(((SUM(BE127:BE175))*I35),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ROUND((SUM(BF127:BF175)),  2)</f>
        <v>0</v>
      </c>
      <c r="G36" s="36"/>
      <c r="H36" s="36"/>
      <c r="I36" s="162">
        <v>0.14999999999999999</v>
      </c>
      <c r="J36" s="161">
        <f>ROUND(((SUM(BF127:BF175))*I36),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ROUND((SUM(BG127:BG175)),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ROUND((SUM(BH127:BH175)),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ROUND((SUM(BI127:BI175)),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011 - Oprava prahu v ř.km 21,5796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J127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514</v>
      </c>
      <c r="E101" s="189"/>
      <c r="F101" s="189"/>
      <c r="G101" s="189"/>
      <c r="H101" s="189"/>
      <c r="I101" s="189"/>
      <c r="J101" s="190">
        <f>J147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650</v>
      </c>
      <c r="E102" s="189"/>
      <c r="F102" s="189"/>
      <c r="G102" s="189"/>
      <c r="H102" s="189"/>
      <c r="I102" s="189"/>
      <c r="J102" s="190">
        <f>J151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651</v>
      </c>
      <c r="E103" s="189"/>
      <c r="F103" s="189"/>
      <c r="G103" s="189"/>
      <c r="H103" s="189"/>
      <c r="I103" s="189"/>
      <c r="J103" s="190">
        <f>J156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241</v>
      </c>
      <c r="E104" s="189"/>
      <c r="F104" s="189"/>
      <c r="G104" s="189"/>
      <c r="H104" s="189"/>
      <c r="I104" s="189"/>
      <c r="J104" s="190">
        <f>J160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290</v>
      </c>
      <c r="E105" s="189"/>
      <c r="F105" s="189"/>
      <c r="G105" s="189"/>
      <c r="H105" s="189"/>
      <c r="I105" s="189"/>
      <c r="J105" s="190">
        <f>J165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171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81" t="str">
        <f>E7</f>
        <v>Březná, Bílá Voda, Štíty – dosypání hráze, oprava stupňů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" customFormat="1" ht="12" customHeight="1">
      <c r="B116" s="19"/>
      <c r="C116" s="30" t="s">
        <v>161</v>
      </c>
      <c r="D116" s="20"/>
      <c r="E116" s="20"/>
      <c r="F116" s="20"/>
      <c r="G116" s="20"/>
      <c r="H116" s="20"/>
      <c r="I116" s="20"/>
      <c r="J116" s="20"/>
      <c r="K116" s="20"/>
      <c r="L116" s="18"/>
    </row>
    <row r="117" s="2" customFormat="1" ht="16.5" customHeight="1">
      <c r="A117" s="36"/>
      <c r="B117" s="37"/>
      <c r="C117" s="38"/>
      <c r="D117" s="38"/>
      <c r="E117" s="181" t="s">
        <v>162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163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E11</f>
        <v>011 - Oprava prahu v ř.km 21,5796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F14</f>
        <v xml:space="preserve"> </v>
      </c>
      <c r="G121" s="38"/>
      <c r="H121" s="38"/>
      <c r="I121" s="30" t="s">
        <v>22</v>
      </c>
      <c r="J121" s="77" t="str">
        <f>IF(J14="","",J14)</f>
        <v>3. 2. 2025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E17</f>
        <v xml:space="preserve"> </v>
      </c>
      <c r="G123" s="38"/>
      <c r="H123" s="38"/>
      <c r="I123" s="30" t="s">
        <v>29</v>
      </c>
      <c r="J123" s="34" t="str">
        <f>E23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IF(E20="","",E20)</f>
        <v>Vyplň údaj</v>
      </c>
      <c r="G124" s="38"/>
      <c r="H124" s="38"/>
      <c r="I124" s="30" t="s">
        <v>31</v>
      </c>
      <c r="J124" s="34" t="str">
        <f>E26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0" customFormat="1" ht="29.28" customHeight="1">
      <c r="A126" s="192"/>
      <c r="B126" s="193"/>
      <c r="C126" s="194" t="s">
        <v>172</v>
      </c>
      <c r="D126" s="195" t="s">
        <v>58</v>
      </c>
      <c r="E126" s="195" t="s">
        <v>54</v>
      </c>
      <c r="F126" s="195" t="s">
        <v>55</v>
      </c>
      <c r="G126" s="195" t="s">
        <v>173</v>
      </c>
      <c r="H126" s="195" t="s">
        <v>174</v>
      </c>
      <c r="I126" s="195" t="s">
        <v>175</v>
      </c>
      <c r="J126" s="196" t="s">
        <v>167</v>
      </c>
      <c r="K126" s="197" t="s">
        <v>176</v>
      </c>
      <c r="L126" s="198"/>
      <c r="M126" s="98" t="s">
        <v>1</v>
      </c>
      <c r="N126" s="99" t="s">
        <v>37</v>
      </c>
      <c r="O126" s="99" t="s">
        <v>177</v>
      </c>
      <c r="P126" s="99" t="s">
        <v>178</v>
      </c>
      <c r="Q126" s="99" t="s">
        <v>179</v>
      </c>
      <c r="R126" s="99" t="s">
        <v>180</v>
      </c>
      <c r="S126" s="99" t="s">
        <v>181</v>
      </c>
      <c r="T126" s="100" t="s">
        <v>182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6"/>
      <c r="B127" s="37"/>
      <c r="C127" s="105" t="s">
        <v>183</v>
      </c>
      <c r="D127" s="38"/>
      <c r="E127" s="38"/>
      <c r="F127" s="38"/>
      <c r="G127" s="38"/>
      <c r="H127" s="38"/>
      <c r="I127" s="38"/>
      <c r="J127" s="199">
        <f>BK127</f>
        <v>0</v>
      </c>
      <c r="K127" s="38"/>
      <c r="L127" s="42"/>
      <c r="M127" s="101"/>
      <c r="N127" s="200"/>
      <c r="O127" s="102"/>
      <c r="P127" s="201">
        <f>P128+P139+P147+P151+P156+P160+P165</f>
        <v>0</v>
      </c>
      <c r="Q127" s="102"/>
      <c r="R127" s="201">
        <f>R128+R139+R147+R151+R156+R160+R165</f>
        <v>1.273163968</v>
      </c>
      <c r="S127" s="102"/>
      <c r="T127" s="202">
        <f>T128+T139+T147+T151+T156+T160+T165</f>
        <v>0.088819200000000001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169</v>
      </c>
      <c r="BK127" s="203">
        <f>BK128+BK139+BK147+BK151+BK156+BK160+BK165</f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80</v>
      </c>
      <c r="F128" s="207" t="s">
        <v>184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SUM(P129:P138)</f>
        <v>0</v>
      </c>
      <c r="Q128" s="212"/>
      <c r="R128" s="213">
        <f>SUM(R129:R138)</f>
        <v>0.34420000000000001</v>
      </c>
      <c r="S128" s="212"/>
      <c r="T128" s="214">
        <f>SUM(T129:T138)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185</v>
      </c>
      <c r="AT128" s="216" t="s">
        <v>72</v>
      </c>
      <c r="AU128" s="216" t="s">
        <v>73</v>
      </c>
      <c r="AY128" s="215" t="s">
        <v>186</v>
      </c>
      <c r="BK128" s="217">
        <f>SUM(BK129:BK138)</f>
        <v>0</v>
      </c>
    </row>
    <row r="129" s="2" customFormat="1" ht="16.5" customHeight="1">
      <c r="A129" s="36"/>
      <c r="B129" s="37"/>
      <c r="C129" s="218" t="s">
        <v>80</v>
      </c>
      <c r="D129" s="218" t="s">
        <v>187</v>
      </c>
      <c r="E129" s="219" t="s">
        <v>521</v>
      </c>
      <c r="F129" s="220" t="s">
        <v>522</v>
      </c>
      <c r="G129" s="221" t="s">
        <v>523</v>
      </c>
      <c r="H129" s="222">
        <v>20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0.01721</v>
      </c>
      <c r="R129" s="228">
        <f>Q129*H129</f>
        <v>0.34420000000000001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185</v>
      </c>
      <c r="AT129" s="230" t="s">
        <v>187</v>
      </c>
      <c r="AU129" s="230" t="s">
        <v>80</v>
      </c>
      <c r="AY129" s="15" t="s">
        <v>186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185</v>
      </c>
      <c r="BM129" s="230" t="s">
        <v>1113</v>
      </c>
    </row>
    <row r="130" s="2" customFormat="1">
      <c r="A130" s="36"/>
      <c r="B130" s="37"/>
      <c r="C130" s="38"/>
      <c r="D130" s="232" t="s">
        <v>192</v>
      </c>
      <c r="E130" s="38"/>
      <c r="F130" s="233" t="s">
        <v>525</v>
      </c>
      <c r="G130" s="38"/>
      <c r="H130" s="38"/>
      <c r="I130" s="234"/>
      <c r="J130" s="38"/>
      <c r="K130" s="38"/>
      <c r="L130" s="42"/>
      <c r="M130" s="235"/>
      <c r="N130" s="236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192</v>
      </c>
      <c r="AU130" s="15" t="s">
        <v>80</v>
      </c>
    </row>
    <row r="131" s="12" customFormat="1">
      <c r="A131" s="12"/>
      <c r="B131" s="241"/>
      <c r="C131" s="242"/>
      <c r="D131" s="232" t="s">
        <v>262</v>
      </c>
      <c r="E131" s="243" t="s">
        <v>1</v>
      </c>
      <c r="F131" s="244" t="s">
        <v>1114</v>
      </c>
      <c r="G131" s="242"/>
      <c r="H131" s="245">
        <v>20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1" t="s">
        <v>262</v>
      </c>
      <c r="AU131" s="251" t="s">
        <v>80</v>
      </c>
      <c r="AV131" s="12" t="s">
        <v>82</v>
      </c>
      <c r="AW131" s="12" t="s">
        <v>30</v>
      </c>
      <c r="AX131" s="12" t="s">
        <v>80</v>
      </c>
      <c r="AY131" s="251" t="s">
        <v>186</v>
      </c>
    </row>
    <row r="132" s="2" customFormat="1" ht="16.5" customHeight="1">
      <c r="A132" s="36"/>
      <c r="B132" s="37"/>
      <c r="C132" s="218" t="s">
        <v>82</v>
      </c>
      <c r="D132" s="218" t="s">
        <v>187</v>
      </c>
      <c r="E132" s="219" t="s">
        <v>527</v>
      </c>
      <c r="F132" s="220" t="s">
        <v>528</v>
      </c>
      <c r="G132" s="221" t="s">
        <v>529</v>
      </c>
      <c r="H132" s="222">
        <v>50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1115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528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12" customFormat="1">
      <c r="A134" s="12"/>
      <c r="B134" s="241"/>
      <c r="C134" s="242"/>
      <c r="D134" s="232" t="s">
        <v>262</v>
      </c>
      <c r="E134" s="243" t="s">
        <v>1</v>
      </c>
      <c r="F134" s="244" t="s">
        <v>1116</v>
      </c>
      <c r="G134" s="242"/>
      <c r="H134" s="245">
        <v>50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1" t="s">
        <v>262</v>
      </c>
      <c r="AU134" s="251" t="s">
        <v>80</v>
      </c>
      <c r="AV134" s="12" t="s">
        <v>82</v>
      </c>
      <c r="AW134" s="12" t="s">
        <v>30</v>
      </c>
      <c r="AX134" s="12" t="s">
        <v>80</v>
      </c>
      <c r="AY134" s="251" t="s">
        <v>186</v>
      </c>
    </row>
    <row r="135" s="2" customFormat="1" ht="16.5" customHeight="1">
      <c r="A135" s="36"/>
      <c r="B135" s="37"/>
      <c r="C135" s="218" t="s">
        <v>198</v>
      </c>
      <c r="D135" s="218" t="s">
        <v>187</v>
      </c>
      <c r="E135" s="219" t="s">
        <v>532</v>
      </c>
      <c r="F135" s="220" t="s">
        <v>533</v>
      </c>
      <c r="G135" s="221" t="s">
        <v>534</v>
      </c>
      <c r="H135" s="222">
        <v>5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1117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533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2" customFormat="1" ht="16.5" customHeight="1">
      <c r="A137" s="36"/>
      <c r="B137" s="37"/>
      <c r="C137" s="218" t="s">
        <v>185</v>
      </c>
      <c r="D137" s="218" t="s">
        <v>187</v>
      </c>
      <c r="E137" s="219" t="s">
        <v>581</v>
      </c>
      <c r="F137" s="220" t="s">
        <v>682</v>
      </c>
      <c r="G137" s="221" t="s">
        <v>232</v>
      </c>
      <c r="H137" s="222">
        <v>1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1118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684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1" customFormat="1" ht="25.92" customHeight="1">
      <c r="A139" s="11"/>
      <c r="B139" s="204"/>
      <c r="C139" s="205"/>
      <c r="D139" s="206" t="s">
        <v>72</v>
      </c>
      <c r="E139" s="207" t="s">
        <v>82</v>
      </c>
      <c r="F139" s="207" t="s">
        <v>685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SUM(P140:P146)</f>
        <v>0</v>
      </c>
      <c r="Q139" s="212"/>
      <c r="R139" s="213">
        <f>SUM(R140:R146)</f>
        <v>9.8688000000000015E-05</v>
      </c>
      <c r="S139" s="212"/>
      <c r="T139" s="214">
        <f>SUM(T140:T146)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5" t="s">
        <v>185</v>
      </c>
      <c r="AT139" s="216" t="s">
        <v>72</v>
      </c>
      <c r="AU139" s="216" t="s">
        <v>73</v>
      </c>
      <c r="AY139" s="215" t="s">
        <v>186</v>
      </c>
      <c r="BK139" s="217">
        <f>SUM(BK140:BK146)</f>
        <v>0</v>
      </c>
    </row>
    <row r="140" s="2" customFormat="1" ht="16.5" customHeight="1">
      <c r="A140" s="36"/>
      <c r="B140" s="37"/>
      <c r="C140" s="218" t="s">
        <v>205</v>
      </c>
      <c r="D140" s="218" t="s">
        <v>187</v>
      </c>
      <c r="E140" s="219" t="s">
        <v>686</v>
      </c>
      <c r="F140" s="220" t="s">
        <v>687</v>
      </c>
      <c r="G140" s="221" t="s">
        <v>190</v>
      </c>
      <c r="H140" s="222">
        <v>4.9344000000000001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2.0000000000000002E-05</v>
      </c>
      <c r="R140" s="228">
        <f>Q140*H140</f>
        <v>9.8688000000000015E-05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1119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819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2" customFormat="1" ht="16.5" customHeight="1">
      <c r="A142" s="36"/>
      <c r="B142" s="37"/>
      <c r="C142" s="218" t="s">
        <v>209</v>
      </c>
      <c r="D142" s="218" t="s">
        <v>187</v>
      </c>
      <c r="E142" s="219" t="s">
        <v>690</v>
      </c>
      <c r="F142" s="220" t="s">
        <v>691</v>
      </c>
      <c r="G142" s="221" t="s">
        <v>190</v>
      </c>
      <c r="H142" s="222">
        <v>4.9344000000000001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185</v>
      </c>
      <c r="AT142" s="230" t="s">
        <v>187</v>
      </c>
      <c r="AU142" s="230" t="s">
        <v>80</v>
      </c>
      <c r="AY142" s="15" t="s">
        <v>186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185</v>
      </c>
      <c r="BM142" s="230" t="s">
        <v>1120</v>
      </c>
    </row>
    <row r="143" s="2" customFormat="1">
      <c r="A143" s="36"/>
      <c r="B143" s="37"/>
      <c r="C143" s="38"/>
      <c r="D143" s="232" t="s">
        <v>192</v>
      </c>
      <c r="E143" s="38"/>
      <c r="F143" s="233" t="s">
        <v>693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192</v>
      </c>
      <c r="AU143" s="15" t="s">
        <v>80</v>
      </c>
    </row>
    <row r="144" s="2" customFormat="1" ht="21.75" customHeight="1">
      <c r="A144" s="36"/>
      <c r="B144" s="37"/>
      <c r="C144" s="218" t="s">
        <v>213</v>
      </c>
      <c r="D144" s="218" t="s">
        <v>187</v>
      </c>
      <c r="E144" s="219" t="s">
        <v>694</v>
      </c>
      <c r="F144" s="220" t="s">
        <v>1121</v>
      </c>
      <c r="G144" s="221" t="s">
        <v>190</v>
      </c>
      <c r="H144" s="222">
        <v>0.80000000000000004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1122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697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12" customFormat="1">
      <c r="A146" s="12"/>
      <c r="B146" s="241"/>
      <c r="C146" s="242"/>
      <c r="D146" s="232" t="s">
        <v>262</v>
      </c>
      <c r="E146" s="243" t="s">
        <v>1</v>
      </c>
      <c r="F146" s="244" t="s">
        <v>1123</v>
      </c>
      <c r="G146" s="242"/>
      <c r="H146" s="245">
        <v>0.80000000000000004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262</v>
      </c>
      <c r="AU146" s="251" t="s">
        <v>80</v>
      </c>
      <c r="AV146" s="12" t="s">
        <v>82</v>
      </c>
      <c r="AW146" s="12" t="s">
        <v>30</v>
      </c>
      <c r="AX146" s="12" t="s">
        <v>80</v>
      </c>
      <c r="AY146" s="251" t="s">
        <v>186</v>
      </c>
    </row>
    <row r="147" s="11" customFormat="1" ht="25.92" customHeight="1">
      <c r="A147" s="11"/>
      <c r="B147" s="204"/>
      <c r="C147" s="205"/>
      <c r="D147" s="206" t="s">
        <v>72</v>
      </c>
      <c r="E147" s="207" t="s">
        <v>198</v>
      </c>
      <c r="F147" s="207" t="s">
        <v>585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SUM(P148:P150)</f>
        <v>0</v>
      </c>
      <c r="Q147" s="212"/>
      <c r="R147" s="213">
        <f>SUM(R148:R150)</f>
        <v>0.7428383999999999</v>
      </c>
      <c r="S147" s="212"/>
      <c r="T147" s="214">
        <f>SUM(T148:T150)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5" t="s">
        <v>185</v>
      </c>
      <c r="AT147" s="216" t="s">
        <v>72</v>
      </c>
      <c r="AU147" s="216" t="s">
        <v>73</v>
      </c>
      <c r="AY147" s="215" t="s">
        <v>186</v>
      </c>
      <c r="BK147" s="217">
        <f>SUM(BK148:BK150)</f>
        <v>0</v>
      </c>
    </row>
    <row r="148" s="2" customFormat="1" ht="16.5" customHeight="1">
      <c r="A148" s="36"/>
      <c r="B148" s="37"/>
      <c r="C148" s="218" t="s">
        <v>217</v>
      </c>
      <c r="D148" s="218" t="s">
        <v>187</v>
      </c>
      <c r="E148" s="219" t="s">
        <v>715</v>
      </c>
      <c r="F148" s="220" t="s">
        <v>716</v>
      </c>
      <c r="G148" s="221" t="s">
        <v>266</v>
      </c>
      <c r="H148" s="222">
        <v>0.23999999999999999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3.0951599999999999</v>
      </c>
      <c r="R148" s="228">
        <f>Q148*H148</f>
        <v>0.7428383999999999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1124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1125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1126</v>
      </c>
      <c r="G150" s="242"/>
      <c r="H150" s="245">
        <v>0.23999999999999999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80</v>
      </c>
      <c r="AY150" s="251" t="s">
        <v>186</v>
      </c>
    </row>
    <row r="151" s="11" customFormat="1" ht="25.92" customHeight="1">
      <c r="A151" s="11"/>
      <c r="B151" s="204"/>
      <c r="C151" s="205"/>
      <c r="D151" s="206" t="s">
        <v>72</v>
      </c>
      <c r="E151" s="207" t="s">
        <v>743</v>
      </c>
      <c r="F151" s="207" t="s">
        <v>744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SUM(P152:P155)</f>
        <v>0</v>
      </c>
      <c r="Q151" s="212"/>
      <c r="R151" s="213">
        <f>SUM(R152:R155)</f>
        <v>0.18602687999999998</v>
      </c>
      <c r="S151" s="212"/>
      <c r="T151" s="214">
        <f>SUM(T152:T155)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5" t="s">
        <v>185</v>
      </c>
      <c r="AT151" s="216" t="s">
        <v>72</v>
      </c>
      <c r="AU151" s="216" t="s">
        <v>73</v>
      </c>
      <c r="AY151" s="215" t="s">
        <v>186</v>
      </c>
      <c r="BK151" s="217">
        <f>SUM(BK152:BK155)</f>
        <v>0</v>
      </c>
    </row>
    <row r="152" s="2" customFormat="1" ht="16.5" customHeight="1">
      <c r="A152" s="36"/>
      <c r="B152" s="37"/>
      <c r="C152" s="218" t="s">
        <v>221</v>
      </c>
      <c r="D152" s="218" t="s">
        <v>187</v>
      </c>
      <c r="E152" s="219" t="s">
        <v>745</v>
      </c>
      <c r="F152" s="220" t="s">
        <v>746</v>
      </c>
      <c r="G152" s="221" t="s">
        <v>190</v>
      </c>
      <c r="H152" s="222">
        <v>4.9344000000000001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1127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748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2" customFormat="1" ht="16.5" customHeight="1">
      <c r="A154" s="36"/>
      <c r="B154" s="37"/>
      <c r="C154" s="218" t="s">
        <v>225</v>
      </c>
      <c r="D154" s="218" t="s">
        <v>187</v>
      </c>
      <c r="E154" s="219" t="s">
        <v>749</v>
      </c>
      <c r="F154" s="220" t="s">
        <v>750</v>
      </c>
      <c r="G154" s="221" t="s">
        <v>190</v>
      </c>
      <c r="H154" s="222">
        <v>4.9344000000000001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0.037699999999999997</v>
      </c>
      <c r="R154" s="228">
        <f>Q154*H154</f>
        <v>0.18602687999999998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1128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752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1" customFormat="1" ht="25.92" customHeight="1">
      <c r="A156" s="11"/>
      <c r="B156" s="204"/>
      <c r="C156" s="205"/>
      <c r="D156" s="206" t="s">
        <v>72</v>
      </c>
      <c r="E156" s="207" t="s">
        <v>753</v>
      </c>
      <c r="F156" s="207" t="s">
        <v>754</v>
      </c>
      <c r="G156" s="205"/>
      <c r="H156" s="205"/>
      <c r="I156" s="208"/>
      <c r="J156" s="209">
        <f>BK156</f>
        <v>0</v>
      </c>
      <c r="K156" s="205"/>
      <c r="L156" s="210"/>
      <c r="M156" s="211"/>
      <c r="N156" s="212"/>
      <c r="O156" s="212"/>
      <c r="P156" s="213">
        <f>SUM(P157:P159)</f>
        <v>0</v>
      </c>
      <c r="Q156" s="212"/>
      <c r="R156" s="213">
        <f>SUM(R157:R159)</f>
        <v>0</v>
      </c>
      <c r="S156" s="212"/>
      <c r="T156" s="214">
        <f>SUM(T157:T159)</f>
        <v>0.088819200000000001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5" t="s">
        <v>185</v>
      </c>
      <c r="AT156" s="216" t="s">
        <v>72</v>
      </c>
      <c r="AU156" s="216" t="s">
        <v>73</v>
      </c>
      <c r="AY156" s="215" t="s">
        <v>186</v>
      </c>
      <c r="BK156" s="217">
        <f>SUM(BK157:BK159)</f>
        <v>0</v>
      </c>
    </row>
    <row r="157" s="2" customFormat="1" ht="16.5" customHeight="1">
      <c r="A157" s="36"/>
      <c r="B157" s="37"/>
      <c r="C157" s="218" t="s">
        <v>229</v>
      </c>
      <c r="D157" s="218" t="s">
        <v>187</v>
      </c>
      <c r="E157" s="219" t="s">
        <v>755</v>
      </c>
      <c r="F157" s="220" t="s">
        <v>756</v>
      </c>
      <c r="G157" s="221" t="s">
        <v>190</v>
      </c>
      <c r="H157" s="222">
        <v>4.9344000000000001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0.017999999999999999</v>
      </c>
      <c r="T157" s="229">
        <f>S157*H157</f>
        <v>0.088819200000000001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1129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756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2" customFormat="1">
      <c r="A159" s="12"/>
      <c r="B159" s="241"/>
      <c r="C159" s="242"/>
      <c r="D159" s="232" t="s">
        <v>262</v>
      </c>
      <c r="E159" s="243" t="s">
        <v>1</v>
      </c>
      <c r="F159" s="244" t="s">
        <v>1130</v>
      </c>
      <c r="G159" s="242"/>
      <c r="H159" s="245">
        <v>4.9344000000000001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262</v>
      </c>
      <c r="AU159" s="251" t="s">
        <v>80</v>
      </c>
      <c r="AV159" s="12" t="s">
        <v>82</v>
      </c>
      <c r="AW159" s="12" t="s">
        <v>30</v>
      </c>
      <c r="AX159" s="12" t="s">
        <v>80</v>
      </c>
      <c r="AY159" s="251" t="s">
        <v>186</v>
      </c>
    </row>
    <row r="160" s="11" customFormat="1" ht="25.92" customHeight="1">
      <c r="A160" s="11"/>
      <c r="B160" s="204"/>
      <c r="C160" s="205"/>
      <c r="D160" s="206" t="s">
        <v>72</v>
      </c>
      <c r="E160" s="207" t="s">
        <v>281</v>
      </c>
      <c r="F160" s="207" t="s">
        <v>282</v>
      </c>
      <c r="G160" s="205"/>
      <c r="H160" s="205"/>
      <c r="I160" s="208"/>
      <c r="J160" s="209">
        <f>BK160</f>
        <v>0</v>
      </c>
      <c r="K160" s="205"/>
      <c r="L160" s="210"/>
      <c r="M160" s="211"/>
      <c r="N160" s="212"/>
      <c r="O160" s="212"/>
      <c r="P160" s="213">
        <f>SUM(P161:P164)</f>
        <v>0</v>
      </c>
      <c r="Q160" s="212"/>
      <c r="R160" s="213">
        <f>SUM(R161:R164)</f>
        <v>0</v>
      </c>
      <c r="S160" s="212"/>
      <c r="T160" s="214">
        <f>SUM(T161:T164)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15" t="s">
        <v>185</v>
      </c>
      <c r="AT160" s="216" t="s">
        <v>72</v>
      </c>
      <c r="AU160" s="216" t="s">
        <v>73</v>
      </c>
      <c r="AY160" s="215" t="s">
        <v>186</v>
      </c>
      <c r="BK160" s="217">
        <f>SUM(BK161:BK164)</f>
        <v>0</v>
      </c>
    </row>
    <row r="161" s="2" customFormat="1" ht="16.5" customHeight="1">
      <c r="A161" s="36"/>
      <c r="B161" s="37"/>
      <c r="C161" s="218" t="s">
        <v>235</v>
      </c>
      <c r="D161" s="218" t="s">
        <v>187</v>
      </c>
      <c r="E161" s="219" t="s">
        <v>629</v>
      </c>
      <c r="F161" s="220" t="s">
        <v>630</v>
      </c>
      <c r="G161" s="221" t="s">
        <v>285</v>
      </c>
      <c r="H161" s="222">
        <v>1.2731600000000001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38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185</v>
      </c>
      <c r="AT161" s="230" t="s">
        <v>187</v>
      </c>
      <c r="AU161" s="230" t="s">
        <v>80</v>
      </c>
      <c r="AY161" s="15" t="s">
        <v>186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185</v>
      </c>
      <c r="BM161" s="230" t="s">
        <v>1131</v>
      </c>
    </row>
    <row r="162" s="2" customFormat="1">
      <c r="A162" s="36"/>
      <c r="B162" s="37"/>
      <c r="C162" s="38"/>
      <c r="D162" s="232" t="s">
        <v>192</v>
      </c>
      <c r="E162" s="38"/>
      <c r="F162" s="233" t="s">
        <v>630</v>
      </c>
      <c r="G162" s="38"/>
      <c r="H162" s="38"/>
      <c r="I162" s="234"/>
      <c r="J162" s="38"/>
      <c r="K162" s="38"/>
      <c r="L162" s="42"/>
      <c r="M162" s="235"/>
      <c r="N162" s="236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192</v>
      </c>
      <c r="AU162" s="15" t="s">
        <v>80</v>
      </c>
    </row>
    <row r="163" s="2" customFormat="1" ht="16.5" customHeight="1">
      <c r="A163" s="36"/>
      <c r="B163" s="37"/>
      <c r="C163" s="218" t="s">
        <v>335</v>
      </c>
      <c r="D163" s="218" t="s">
        <v>187</v>
      </c>
      <c r="E163" s="219" t="s">
        <v>633</v>
      </c>
      <c r="F163" s="220" t="s">
        <v>634</v>
      </c>
      <c r="G163" s="221" t="s">
        <v>285</v>
      </c>
      <c r="H163" s="222">
        <v>1.2731600000000001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38</v>
      </c>
      <c r="O163" s="89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185</v>
      </c>
      <c r="AT163" s="230" t="s">
        <v>187</v>
      </c>
      <c r="AU163" s="230" t="s">
        <v>80</v>
      </c>
      <c r="AY163" s="15" t="s">
        <v>186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185</v>
      </c>
      <c r="BM163" s="230" t="s">
        <v>1132</v>
      </c>
    </row>
    <row r="164" s="2" customFormat="1">
      <c r="A164" s="36"/>
      <c r="B164" s="37"/>
      <c r="C164" s="38"/>
      <c r="D164" s="232" t="s">
        <v>192</v>
      </c>
      <c r="E164" s="38"/>
      <c r="F164" s="233" t="s">
        <v>634</v>
      </c>
      <c r="G164" s="38"/>
      <c r="H164" s="38"/>
      <c r="I164" s="234"/>
      <c r="J164" s="38"/>
      <c r="K164" s="38"/>
      <c r="L164" s="42"/>
      <c r="M164" s="235"/>
      <c r="N164" s="23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192</v>
      </c>
      <c r="AU164" s="15" t="s">
        <v>80</v>
      </c>
    </row>
    <row r="165" s="11" customFormat="1" ht="25.92" customHeight="1">
      <c r="A165" s="11"/>
      <c r="B165" s="204"/>
      <c r="C165" s="205"/>
      <c r="D165" s="206" t="s">
        <v>72</v>
      </c>
      <c r="E165" s="207" t="s">
        <v>385</v>
      </c>
      <c r="F165" s="207" t="s">
        <v>386</v>
      </c>
      <c r="G165" s="205"/>
      <c r="H165" s="205"/>
      <c r="I165" s="208"/>
      <c r="J165" s="209">
        <f>BK165</f>
        <v>0</v>
      </c>
      <c r="K165" s="205"/>
      <c r="L165" s="210"/>
      <c r="M165" s="211"/>
      <c r="N165" s="212"/>
      <c r="O165" s="212"/>
      <c r="P165" s="213">
        <f>SUM(P166:P175)</f>
        <v>0</v>
      </c>
      <c r="Q165" s="212"/>
      <c r="R165" s="213">
        <f>SUM(R166:R175)</f>
        <v>0</v>
      </c>
      <c r="S165" s="212"/>
      <c r="T165" s="214">
        <f>SUM(T166:T175)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15" t="s">
        <v>185</v>
      </c>
      <c r="AT165" s="216" t="s">
        <v>72</v>
      </c>
      <c r="AU165" s="216" t="s">
        <v>73</v>
      </c>
      <c r="AY165" s="215" t="s">
        <v>186</v>
      </c>
      <c r="BK165" s="217">
        <f>SUM(BK166:BK175)</f>
        <v>0</v>
      </c>
    </row>
    <row r="166" s="2" customFormat="1" ht="16.5" customHeight="1">
      <c r="A166" s="36"/>
      <c r="B166" s="37"/>
      <c r="C166" s="218" t="s">
        <v>340</v>
      </c>
      <c r="D166" s="218" t="s">
        <v>187</v>
      </c>
      <c r="E166" s="219" t="s">
        <v>388</v>
      </c>
      <c r="F166" s="220" t="s">
        <v>389</v>
      </c>
      <c r="G166" s="221" t="s">
        <v>285</v>
      </c>
      <c r="H166" s="222">
        <v>0.088819999999999996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38</v>
      </c>
      <c r="O166" s="89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185</v>
      </c>
      <c r="AT166" s="230" t="s">
        <v>187</v>
      </c>
      <c r="AU166" s="230" t="s">
        <v>80</v>
      </c>
      <c r="AY166" s="15" t="s">
        <v>186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80</v>
      </c>
      <c r="BK166" s="231">
        <f>ROUND(I166*H166,2)</f>
        <v>0</v>
      </c>
      <c r="BL166" s="15" t="s">
        <v>185</v>
      </c>
      <c r="BM166" s="230" t="s">
        <v>1133</v>
      </c>
    </row>
    <row r="167" s="2" customFormat="1">
      <c r="A167" s="36"/>
      <c r="B167" s="37"/>
      <c r="C167" s="38"/>
      <c r="D167" s="232" t="s">
        <v>192</v>
      </c>
      <c r="E167" s="38"/>
      <c r="F167" s="233" t="s">
        <v>389</v>
      </c>
      <c r="G167" s="38"/>
      <c r="H167" s="38"/>
      <c r="I167" s="234"/>
      <c r="J167" s="38"/>
      <c r="K167" s="38"/>
      <c r="L167" s="42"/>
      <c r="M167" s="235"/>
      <c r="N167" s="236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192</v>
      </c>
      <c r="AU167" s="15" t="s">
        <v>80</v>
      </c>
    </row>
    <row r="168" s="2" customFormat="1" ht="16.5" customHeight="1">
      <c r="A168" s="36"/>
      <c r="B168" s="37"/>
      <c r="C168" s="218" t="s">
        <v>8</v>
      </c>
      <c r="D168" s="218" t="s">
        <v>187</v>
      </c>
      <c r="E168" s="219" t="s">
        <v>397</v>
      </c>
      <c r="F168" s="220" t="s">
        <v>398</v>
      </c>
      <c r="G168" s="221" t="s">
        <v>285</v>
      </c>
      <c r="H168" s="222">
        <v>0.088819999999999996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38</v>
      </c>
      <c r="O168" s="89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185</v>
      </c>
      <c r="AT168" s="230" t="s">
        <v>187</v>
      </c>
      <c r="AU168" s="230" t="s">
        <v>80</v>
      </c>
      <c r="AY168" s="15" t="s">
        <v>186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80</v>
      </c>
      <c r="BK168" s="231">
        <f>ROUND(I168*H168,2)</f>
        <v>0</v>
      </c>
      <c r="BL168" s="15" t="s">
        <v>185</v>
      </c>
      <c r="BM168" s="230" t="s">
        <v>1134</v>
      </c>
    </row>
    <row r="169" s="2" customFormat="1">
      <c r="A169" s="36"/>
      <c r="B169" s="37"/>
      <c r="C169" s="38"/>
      <c r="D169" s="232" t="s">
        <v>192</v>
      </c>
      <c r="E169" s="38"/>
      <c r="F169" s="233" t="s">
        <v>400</v>
      </c>
      <c r="G169" s="38"/>
      <c r="H169" s="38"/>
      <c r="I169" s="234"/>
      <c r="J169" s="38"/>
      <c r="K169" s="38"/>
      <c r="L169" s="42"/>
      <c r="M169" s="235"/>
      <c r="N169" s="236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192</v>
      </c>
      <c r="AU169" s="15" t="s">
        <v>80</v>
      </c>
    </row>
    <row r="170" s="2" customFormat="1" ht="16.5" customHeight="1">
      <c r="A170" s="36"/>
      <c r="B170" s="37"/>
      <c r="C170" s="218" t="s">
        <v>351</v>
      </c>
      <c r="D170" s="218" t="s">
        <v>187</v>
      </c>
      <c r="E170" s="219" t="s">
        <v>402</v>
      </c>
      <c r="F170" s="220" t="s">
        <v>403</v>
      </c>
      <c r="G170" s="221" t="s">
        <v>285</v>
      </c>
      <c r="H170" s="222">
        <v>1.8652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1135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403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2" customFormat="1" ht="16.5" customHeight="1">
      <c r="A172" s="36"/>
      <c r="B172" s="37"/>
      <c r="C172" s="218" t="s">
        <v>356</v>
      </c>
      <c r="D172" s="218" t="s">
        <v>187</v>
      </c>
      <c r="E172" s="219" t="s">
        <v>406</v>
      </c>
      <c r="F172" s="220" t="s">
        <v>407</v>
      </c>
      <c r="G172" s="221" t="s">
        <v>285</v>
      </c>
      <c r="H172" s="222">
        <v>0.088819999999999996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38</v>
      </c>
      <c r="O172" s="89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185</v>
      </c>
      <c r="AT172" s="230" t="s">
        <v>187</v>
      </c>
      <c r="AU172" s="230" t="s">
        <v>80</v>
      </c>
      <c r="AY172" s="15" t="s">
        <v>186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80</v>
      </c>
      <c r="BK172" s="231">
        <f>ROUND(I172*H172,2)</f>
        <v>0</v>
      </c>
      <c r="BL172" s="15" t="s">
        <v>185</v>
      </c>
      <c r="BM172" s="230" t="s">
        <v>1136</v>
      </c>
    </row>
    <row r="173" s="2" customFormat="1">
      <c r="A173" s="36"/>
      <c r="B173" s="37"/>
      <c r="C173" s="38"/>
      <c r="D173" s="232" t="s">
        <v>192</v>
      </c>
      <c r="E173" s="38"/>
      <c r="F173" s="233" t="s">
        <v>407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192</v>
      </c>
      <c r="AU173" s="15" t="s">
        <v>80</v>
      </c>
    </row>
    <row r="174" s="2" customFormat="1" ht="16.5" customHeight="1">
      <c r="A174" s="36"/>
      <c r="B174" s="37"/>
      <c r="C174" s="218" t="s">
        <v>242</v>
      </c>
      <c r="D174" s="218" t="s">
        <v>187</v>
      </c>
      <c r="E174" s="219" t="s">
        <v>410</v>
      </c>
      <c r="F174" s="220" t="s">
        <v>411</v>
      </c>
      <c r="G174" s="221" t="s">
        <v>285</v>
      </c>
      <c r="H174" s="222">
        <v>0.088819999999999996</v>
      </c>
      <c r="I174" s="223"/>
      <c r="J174" s="224">
        <f>ROUND(I174*H174,2)</f>
        <v>0</v>
      </c>
      <c r="K174" s="225"/>
      <c r="L174" s="42"/>
      <c r="M174" s="226" t="s">
        <v>1</v>
      </c>
      <c r="N174" s="227" t="s">
        <v>38</v>
      </c>
      <c r="O174" s="89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0" t="s">
        <v>185</v>
      </c>
      <c r="AT174" s="230" t="s">
        <v>187</v>
      </c>
      <c r="AU174" s="230" t="s">
        <v>80</v>
      </c>
      <c r="AY174" s="15" t="s">
        <v>186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5" t="s">
        <v>80</v>
      </c>
      <c r="BK174" s="231">
        <f>ROUND(I174*H174,2)</f>
        <v>0</v>
      </c>
      <c r="BL174" s="15" t="s">
        <v>185</v>
      </c>
      <c r="BM174" s="230" t="s">
        <v>1137</v>
      </c>
    </row>
    <row r="175" s="2" customFormat="1">
      <c r="A175" s="36"/>
      <c r="B175" s="37"/>
      <c r="C175" s="38"/>
      <c r="D175" s="232" t="s">
        <v>192</v>
      </c>
      <c r="E175" s="38"/>
      <c r="F175" s="233" t="s">
        <v>333</v>
      </c>
      <c r="G175" s="38"/>
      <c r="H175" s="38"/>
      <c r="I175" s="234"/>
      <c r="J175" s="38"/>
      <c r="K175" s="38"/>
      <c r="L175" s="42"/>
      <c r="M175" s="237"/>
      <c r="N175" s="238"/>
      <c r="O175" s="239"/>
      <c r="P175" s="239"/>
      <c r="Q175" s="239"/>
      <c r="R175" s="239"/>
      <c r="S175" s="239"/>
      <c r="T175" s="24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192</v>
      </c>
      <c r="AU175" s="15" t="s">
        <v>80</v>
      </c>
    </row>
    <row r="176" s="2" customFormat="1" ht="6.96" customHeight="1">
      <c r="A176" s="36"/>
      <c r="B176" s="64"/>
      <c r="C176" s="65"/>
      <c r="D176" s="65"/>
      <c r="E176" s="65"/>
      <c r="F176" s="65"/>
      <c r="G176" s="65"/>
      <c r="H176" s="65"/>
      <c r="I176" s="65"/>
      <c r="J176" s="65"/>
      <c r="K176" s="65"/>
      <c r="L176" s="42"/>
      <c r="M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</row>
  </sheetData>
  <sheetProtection sheet="1" autoFilter="0" formatColumns="0" formatRows="0" objects="1" scenarios="1" spinCount="100000" saltValue="4+kQtUNDfrO0eYv3IW7DUTXcV6LDx0Jonvy5vUpaJzGFyoU+M5B/XGWGIv0csAaSVmJ376ahrd4QLuM1H9n0ww==" hashValue="QmvDMCb2nz9y4ACJ1ygFcPk7/6npFGLt3er/pI+31TjPcWww9NAR79IQb8AEddcQXopzYQn2bOUJzDElKOKuPg==" algorithmName="SHA-512" password="CC35"/>
  <autoFilter ref="C126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1138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ROUND(J128,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ROUND((SUM(BE128:BE210)),  2)</f>
        <v>0</v>
      </c>
      <c r="G35" s="36"/>
      <c r="H35" s="36"/>
      <c r="I35" s="162">
        <v>0.20999999999999999</v>
      </c>
      <c r="J35" s="161">
        <f>ROUND(((SUM(BE128:BE210))*I35),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ROUND((SUM(BF128:BF210)),  2)</f>
        <v>0</v>
      </c>
      <c r="G36" s="36"/>
      <c r="H36" s="36"/>
      <c r="I36" s="162">
        <v>0.14999999999999999</v>
      </c>
      <c r="J36" s="161">
        <f>ROUND(((SUM(BF128:BF210))*I36),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ROUND((SUM(BG128:BG210)),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ROUND((SUM(BH128:BH210)),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ROUND((SUM(BI128:BI210)),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012 - Oprava spádového stupně v ř.km 21,6440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J128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J159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514</v>
      </c>
      <c r="E101" s="189"/>
      <c r="F101" s="189"/>
      <c r="G101" s="189"/>
      <c r="H101" s="189"/>
      <c r="I101" s="189"/>
      <c r="J101" s="190">
        <f>J166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288</v>
      </c>
      <c r="E102" s="189"/>
      <c r="F102" s="189"/>
      <c r="G102" s="189"/>
      <c r="H102" s="189"/>
      <c r="I102" s="189"/>
      <c r="J102" s="190">
        <f>J169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650</v>
      </c>
      <c r="E103" s="189"/>
      <c r="F103" s="189"/>
      <c r="G103" s="189"/>
      <c r="H103" s="189"/>
      <c r="I103" s="189"/>
      <c r="J103" s="190">
        <f>J178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651</v>
      </c>
      <c r="E104" s="189"/>
      <c r="F104" s="189"/>
      <c r="G104" s="189"/>
      <c r="H104" s="189"/>
      <c r="I104" s="189"/>
      <c r="J104" s="190">
        <f>J183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241</v>
      </c>
      <c r="E105" s="189"/>
      <c r="F105" s="189"/>
      <c r="G105" s="189"/>
      <c r="H105" s="189"/>
      <c r="I105" s="189"/>
      <c r="J105" s="190">
        <f>J193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290</v>
      </c>
      <c r="E106" s="189"/>
      <c r="F106" s="189"/>
      <c r="G106" s="189"/>
      <c r="H106" s="189"/>
      <c r="I106" s="189"/>
      <c r="J106" s="190">
        <f>J198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171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81" t="str">
        <f>E7</f>
        <v>Březná, Bílá Voda, Štíty – dosypání hráze, oprava stupňů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" customFormat="1" ht="12" customHeight="1">
      <c r="B117" s="19"/>
      <c r="C117" s="30" t="s">
        <v>161</v>
      </c>
      <c r="D117" s="20"/>
      <c r="E117" s="20"/>
      <c r="F117" s="20"/>
      <c r="G117" s="20"/>
      <c r="H117" s="20"/>
      <c r="I117" s="20"/>
      <c r="J117" s="20"/>
      <c r="K117" s="20"/>
      <c r="L117" s="18"/>
    </row>
    <row r="118" s="2" customFormat="1" ht="16.5" customHeight="1">
      <c r="A118" s="36"/>
      <c r="B118" s="37"/>
      <c r="C118" s="38"/>
      <c r="D118" s="38"/>
      <c r="E118" s="181" t="s">
        <v>162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163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E11</f>
        <v>012 - Oprava spádového stupně v ř.km 21,6440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F14</f>
        <v xml:space="preserve"> </v>
      </c>
      <c r="G122" s="38"/>
      <c r="H122" s="38"/>
      <c r="I122" s="30" t="s">
        <v>22</v>
      </c>
      <c r="J122" s="77" t="str">
        <f>IF(J14="","",J14)</f>
        <v>3. 2. 2025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E17</f>
        <v xml:space="preserve"> </v>
      </c>
      <c r="G124" s="38"/>
      <c r="H124" s="38"/>
      <c r="I124" s="30" t="s">
        <v>29</v>
      </c>
      <c r="J124" s="34" t="str">
        <f>E23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8"/>
      <c r="E125" s="38"/>
      <c r="F125" s="25" t="str">
        <f>IF(E20="","",E20)</f>
        <v>Vyplň údaj</v>
      </c>
      <c r="G125" s="38"/>
      <c r="H125" s="38"/>
      <c r="I125" s="30" t="s">
        <v>31</v>
      </c>
      <c r="J125" s="34" t="str">
        <f>E26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0" customFormat="1" ht="29.28" customHeight="1">
      <c r="A127" s="192"/>
      <c r="B127" s="193"/>
      <c r="C127" s="194" t="s">
        <v>172</v>
      </c>
      <c r="D127" s="195" t="s">
        <v>58</v>
      </c>
      <c r="E127" s="195" t="s">
        <v>54</v>
      </c>
      <c r="F127" s="195" t="s">
        <v>55</v>
      </c>
      <c r="G127" s="195" t="s">
        <v>173</v>
      </c>
      <c r="H127" s="195" t="s">
        <v>174</v>
      </c>
      <c r="I127" s="195" t="s">
        <v>175</v>
      </c>
      <c r="J127" s="196" t="s">
        <v>167</v>
      </c>
      <c r="K127" s="197" t="s">
        <v>176</v>
      </c>
      <c r="L127" s="198"/>
      <c r="M127" s="98" t="s">
        <v>1</v>
      </c>
      <c r="N127" s="99" t="s">
        <v>37</v>
      </c>
      <c r="O127" s="99" t="s">
        <v>177</v>
      </c>
      <c r="P127" s="99" t="s">
        <v>178</v>
      </c>
      <c r="Q127" s="99" t="s">
        <v>179</v>
      </c>
      <c r="R127" s="99" t="s">
        <v>180</v>
      </c>
      <c r="S127" s="99" t="s">
        <v>181</v>
      </c>
      <c r="T127" s="100" t="s">
        <v>182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6"/>
      <c r="B128" s="37"/>
      <c r="C128" s="105" t="s">
        <v>183</v>
      </c>
      <c r="D128" s="38"/>
      <c r="E128" s="38"/>
      <c r="F128" s="38"/>
      <c r="G128" s="38"/>
      <c r="H128" s="38"/>
      <c r="I128" s="38"/>
      <c r="J128" s="199">
        <f>BK128</f>
        <v>0</v>
      </c>
      <c r="K128" s="38"/>
      <c r="L128" s="42"/>
      <c r="M128" s="101"/>
      <c r="N128" s="200"/>
      <c r="O128" s="102"/>
      <c r="P128" s="201">
        <f>P129+P159+P166+P169+P178+P183+P193+P198</f>
        <v>0</v>
      </c>
      <c r="Q128" s="102"/>
      <c r="R128" s="201">
        <f>R129+R159+R166+R169+R178+R183+R193+R198</f>
        <v>21.371835359999999</v>
      </c>
      <c r="S128" s="102"/>
      <c r="T128" s="202">
        <f>T129+T159+T166+T169+T178+T183+T193+T198</f>
        <v>1.180944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72</v>
      </c>
      <c r="AU128" s="15" t="s">
        <v>169</v>
      </c>
      <c r="BK128" s="203">
        <f>BK129+BK159+BK166+BK169+BK178+BK183+BK193+BK198</f>
        <v>0</v>
      </c>
    </row>
    <row r="129" s="11" customFormat="1" ht="25.92" customHeight="1">
      <c r="A129" s="11"/>
      <c r="B129" s="204"/>
      <c r="C129" s="205"/>
      <c r="D129" s="206" t="s">
        <v>72</v>
      </c>
      <c r="E129" s="207" t="s">
        <v>80</v>
      </c>
      <c r="F129" s="207" t="s">
        <v>184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SUM(P130:P158)</f>
        <v>0</v>
      </c>
      <c r="Q129" s="212"/>
      <c r="R129" s="213">
        <f>SUM(R130:R158)</f>
        <v>0.68840000000000001</v>
      </c>
      <c r="S129" s="212"/>
      <c r="T129" s="214">
        <f>SUM(T130:T158)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5" t="s">
        <v>185</v>
      </c>
      <c r="AT129" s="216" t="s">
        <v>72</v>
      </c>
      <c r="AU129" s="216" t="s">
        <v>73</v>
      </c>
      <c r="AY129" s="215" t="s">
        <v>186</v>
      </c>
      <c r="BK129" s="217">
        <f>SUM(BK130:BK158)</f>
        <v>0</v>
      </c>
    </row>
    <row r="130" s="2" customFormat="1" ht="16.5" customHeight="1">
      <c r="A130" s="36"/>
      <c r="B130" s="37"/>
      <c r="C130" s="218" t="s">
        <v>80</v>
      </c>
      <c r="D130" s="218" t="s">
        <v>187</v>
      </c>
      <c r="E130" s="219" t="s">
        <v>521</v>
      </c>
      <c r="F130" s="220" t="s">
        <v>522</v>
      </c>
      <c r="G130" s="221" t="s">
        <v>523</v>
      </c>
      <c r="H130" s="222">
        <v>40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0.01721</v>
      </c>
      <c r="R130" s="228">
        <f>Q130*H130</f>
        <v>0.68840000000000001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1139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525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655</v>
      </c>
      <c r="G132" s="242"/>
      <c r="H132" s="245">
        <v>40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80</v>
      </c>
      <c r="AY132" s="251" t="s">
        <v>186</v>
      </c>
    </row>
    <row r="133" s="2" customFormat="1" ht="16.5" customHeight="1">
      <c r="A133" s="36"/>
      <c r="B133" s="37"/>
      <c r="C133" s="218" t="s">
        <v>82</v>
      </c>
      <c r="D133" s="218" t="s">
        <v>187</v>
      </c>
      <c r="E133" s="219" t="s">
        <v>527</v>
      </c>
      <c r="F133" s="220" t="s">
        <v>528</v>
      </c>
      <c r="G133" s="221" t="s">
        <v>529</v>
      </c>
      <c r="H133" s="222">
        <v>90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1140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528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12" customFormat="1">
      <c r="A135" s="12"/>
      <c r="B135" s="241"/>
      <c r="C135" s="242"/>
      <c r="D135" s="232" t="s">
        <v>262</v>
      </c>
      <c r="E135" s="243" t="s">
        <v>1</v>
      </c>
      <c r="F135" s="244" t="s">
        <v>1141</v>
      </c>
      <c r="G135" s="242"/>
      <c r="H135" s="245">
        <v>90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51" t="s">
        <v>262</v>
      </c>
      <c r="AU135" s="251" t="s">
        <v>80</v>
      </c>
      <c r="AV135" s="12" t="s">
        <v>82</v>
      </c>
      <c r="AW135" s="12" t="s">
        <v>30</v>
      </c>
      <c r="AX135" s="12" t="s">
        <v>80</v>
      </c>
      <c r="AY135" s="251" t="s">
        <v>186</v>
      </c>
    </row>
    <row r="136" s="2" customFormat="1" ht="16.5" customHeight="1">
      <c r="A136" s="36"/>
      <c r="B136" s="37"/>
      <c r="C136" s="218" t="s">
        <v>198</v>
      </c>
      <c r="D136" s="218" t="s">
        <v>187</v>
      </c>
      <c r="E136" s="219" t="s">
        <v>532</v>
      </c>
      <c r="F136" s="220" t="s">
        <v>533</v>
      </c>
      <c r="G136" s="221" t="s">
        <v>534</v>
      </c>
      <c r="H136" s="222">
        <v>10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1142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533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2" customFormat="1" ht="16.5" customHeight="1">
      <c r="A138" s="36"/>
      <c r="B138" s="37"/>
      <c r="C138" s="218" t="s">
        <v>185</v>
      </c>
      <c r="D138" s="218" t="s">
        <v>187</v>
      </c>
      <c r="E138" s="219" t="s">
        <v>659</v>
      </c>
      <c r="F138" s="220" t="s">
        <v>660</v>
      </c>
      <c r="G138" s="221" t="s">
        <v>266</v>
      </c>
      <c r="H138" s="222">
        <v>5.4000000000000004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1143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660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12" customFormat="1">
      <c r="A140" s="12"/>
      <c r="B140" s="241"/>
      <c r="C140" s="242"/>
      <c r="D140" s="232" t="s">
        <v>262</v>
      </c>
      <c r="E140" s="243" t="s">
        <v>1</v>
      </c>
      <c r="F140" s="244" t="s">
        <v>1144</v>
      </c>
      <c r="G140" s="242"/>
      <c r="H140" s="245">
        <v>5.4000000000000004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262</v>
      </c>
      <c r="AU140" s="251" t="s">
        <v>80</v>
      </c>
      <c r="AV140" s="12" t="s">
        <v>82</v>
      </c>
      <c r="AW140" s="12" t="s">
        <v>30</v>
      </c>
      <c r="AX140" s="12" t="s">
        <v>80</v>
      </c>
      <c r="AY140" s="251" t="s">
        <v>186</v>
      </c>
    </row>
    <row r="141" s="2" customFormat="1" ht="16.5" customHeight="1">
      <c r="A141" s="36"/>
      <c r="B141" s="37"/>
      <c r="C141" s="218" t="s">
        <v>205</v>
      </c>
      <c r="D141" s="218" t="s">
        <v>187</v>
      </c>
      <c r="E141" s="219" t="s">
        <v>663</v>
      </c>
      <c r="F141" s="220" t="s">
        <v>664</v>
      </c>
      <c r="G141" s="221" t="s">
        <v>266</v>
      </c>
      <c r="H141" s="222">
        <v>3.2400000000000002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1145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666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12" customFormat="1">
      <c r="A143" s="12"/>
      <c r="B143" s="241"/>
      <c r="C143" s="242"/>
      <c r="D143" s="232" t="s">
        <v>262</v>
      </c>
      <c r="E143" s="243" t="s">
        <v>1</v>
      </c>
      <c r="F143" s="244" t="s">
        <v>1146</v>
      </c>
      <c r="G143" s="242"/>
      <c r="H143" s="245">
        <v>3.2400000000000002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262</v>
      </c>
      <c r="AU143" s="251" t="s">
        <v>80</v>
      </c>
      <c r="AV143" s="12" t="s">
        <v>82</v>
      </c>
      <c r="AW143" s="12" t="s">
        <v>30</v>
      </c>
      <c r="AX143" s="12" t="s">
        <v>80</v>
      </c>
      <c r="AY143" s="251" t="s">
        <v>186</v>
      </c>
    </row>
    <row r="144" s="2" customFormat="1" ht="16.5" customHeight="1">
      <c r="A144" s="36"/>
      <c r="B144" s="37"/>
      <c r="C144" s="218" t="s">
        <v>209</v>
      </c>
      <c r="D144" s="218" t="s">
        <v>187</v>
      </c>
      <c r="E144" s="219" t="s">
        <v>669</v>
      </c>
      <c r="F144" s="220" t="s">
        <v>670</v>
      </c>
      <c r="G144" s="221" t="s">
        <v>266</v>
      </c>
      <c r="H144" s="222">
        <v>5.4000000000000004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1147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670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2" customFormat="1" ht="16.5" customHeight="1">
      <c r="A146" s="36"/>
      <c r="B146" s="37"/>
      <c r="C146" s="218" t="s">
        <v>213</v>
      </c>
      <c r="D146" s="218" t="s">
        <v>187</v>
      </c>
      <c r="E146" s="219" t="s">
        <v>672</v>
      </c>
      <c r="F146" s="220" t="s">
        <v>673</v>
      </c>
      <c r="G146" s="221" t="s">
        <v>266</v>
      </c>
      <c r="H146" s="222">
        <v>3.2400000000000002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1148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673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2" customFormat="1" ht="16.5" customHeight="1">
      <c r="A148" s="36"/>
      <c r="B148" s="37"/>
      <c r="C148" s="218" t="s">
        <v>217</v>
      </c>
      <c r="D148" s="218" t="s">
        <v>187</v>
      </c>
      <c r="E148" s="219" t="s">
        <v>307</v>
      </c>
      <c r="F148" s="220" t="s">
        <v>308</v>
      </c>
      <c r="G148" s="221" t="s">
        <v>266</v>
      </c>
      <c r="H148" s="222">
        <v>8.6400000000000006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1149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308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1150</v>
      </c>
      <c r="G150" s="242"/>
      <c r="H150" s="245">
        <v>8.6400000000000006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80</v>
      </c>
      <c r="AY150" s="251" t="s">
        <v>186</v>
      </c>
    </row>
    <row r="151" s="2" customFormat="1" ht="16.5" customHeight="1">
      <c r="A151" s="36"/>
      <c r="B151" s="37"/>
      <c r="C151" s="218" t="s">
        <v>221</v>
      </c>
      <c r="D151" s="218" t="s">
        <v>187</v>
      </c>
      <c r="E151" s="219" t="s">
        <v>311</v>
      </c>
      <c r="F151" s="220" t="s">
        <v>312</v>
      </c>
      <c r="G151" s="221" t="s">
        <v>266</v>
      </c>
      <c r="H151" s="222">
        <v>146.88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1151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312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1152</v>
      </c>
      <c r="G153" s="242"/>
      <c r="H153" s="245">
        <v>146.88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80</v>
      </c>
      <c r="AY153" s="251" t="s">
        <v>186</v>
      </c>
    </row>
    <row r="154" s="2" customFormat="1" ht="16.5" customHeight="1">
      <c r="A154" s="36"/>
      <c r="B154" s="37"/>
      <c r="C154" s="218" t="s">
        <v>225</v>
      </c>
      <c r="D154" s="218" t="s">
        <v>187</v>
      </c>
      <c r="E154" s="219" t="s">
        <v>330</v>
      </c>
      <c r="F154" s="220" t="s">
        <v>331</v>
      </c>
      <c r="G154" s="221" t="s">
        <v>285</v>
      </c>
      <c r="H154" s="222">
        <v>15.984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1153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333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1154</v>
      </c>
      <c r="G156" s="242"/>
      <c r="H156" s="245">
        <v>15.984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229</v>
      </c>
      <c r="D157" s="218" t="s">
        <v>187</v>
      </c>
      <c r="E157" s="219" t="s">
        <v>581</v>
      </c>
      <c r="F157" s="220" t="s">
        <v>682</v>
      </c>
      <c r="G157" s="221" t="s">
        <v>232</v>
      </c>
      <c r="H157" s="222">
        <v>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1155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684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1" customFormat="1" ht="25.92" customHeight="1">
      <c r="A159" s="11"/>
      <c r="B159" s="204"/>
      <c r="C159" s="205"/>
      <c r="D159" s="206" t="s">
        <v>72</v>
      </c>
      <c r="E159" s="207" t="s">
        <v>82</v>
      </c>
      <c r="F159" s="207" t="s">
        <v>685</v>
      </c>
      <c r="G159" s="205"/>
      <c r="H159" s="205"/>
      <c r="I159" s="208"/>
      <c r="J159" s="209">
        <f>BK159</f>
        <v>0</v>
      </c>
      <c r="K159" s="205"/>
      <c r="L159" s="210"/>
      <c r="M159" s="211"/>
      <c r="N159" s="212"/>
      <c r="O159" s="212"/>
      <c r="P159" s="213">
        <f>SUM(P160:P165)</f>
        <v>0</v>
      </c>
      <c r="Q159" s="212"/>
      <c r="R159" s="213">
        <f>SUM(R160:R165)</f>
        <v>0.0013121600000000002</v>
      </c>
      <c r="S159" s="212"/>
      <c r="T159" s="214">
        <f>SUM(T160:T165)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5" t="s">
        <v>185</v>
      </c>
      <c r="AT159" s="216" t="s">
        <v>72</v>
      </c>
      <c r="AU159" s="216" t="s">
        <v>73</v>
      </c>
      <c r="AY159" s="215" t="s">
        <v>186</v>
      </c>
      <c r="BK159" s="217">
        <f>SUM(BK160:BK165)</f>
        <v>0</v>
      </c>
    </row>
    <row r="160" s="2" customFormat="1" ht="16.5" customHeight="1">
      <c r="A160" s="36"/>
      <c r="B160" s="37"/>
      <c r="C160" s="218" t="s">
        <v>235</v>
      </c>
      <c r="D160" s="218" t="s">
        <v>187</v>
      </c>
      <c r="E160" s="219" t="s">
        <v>686</v>
      </c>
      <c r="F160" s="220" t="s">
        <v>687</v>
      </c>
      <c r="G160" s="221" t="s">
        <v>190</v>
      </c>
      <c r="H160" s="222">
        <v>65.608000000000004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2.0000000000000002E-05</v>
      </c>
      <c r="R160" s="228">
        <f>Q160*H160</f>
        <v>0.0013121600000000002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1156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819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2" customFormat="1" ht="16.5" customHeight="1">
      <c r="A162" s="36"/>
      <c r="B162" s="37"/>
      <c r="C162" s="218" t="s">
        <v>335</v>
      </c>
      <c r="D162" s="218" t="s">
        <v>187</v>
      </c>
      <c r="E162" s="219" t="s">
        <v>690</v>
      </c>
      <c r="F162" s="220" t="s">
        <v>691</v>
      </c>
      <c r="G162" s="221" t="s">
        <v>190</v>
      </c>
      <c r="H162" s="222">
        <v>65.608000000000004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1157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693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2" customFormat="1" ht="21.75" customHeight="1">
      <c r="A164" s="36"/>
      <c r="B164" s="37"/>
      <c r="C164" s="218" t="s">
        <v>340</v>
      </c>
      <c r="D164" s="218" t="s">
        <v>187</v>
      </c>
      <c r="E164" s="219" t="s">
        <v>694</v>
      </c>
      <c r="F164" s="220" t="s">
        <v>1121</v>
      </c>
      <c r="G164" s="221" t="s">
        <v>190</v>
      </c>
      <c r="H164" s="222">
        <v>10.800000000000001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38</v>
      </c>
      <c r="O164" s="89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185</v>
      </c>
      <c r="AT164" s="230" t="s">
        <v>187</v>
      </c>
      <c r="AU164" s="230" t="s">
        <v>80</v>
      </c>
      <c r="AY164" s="15" t="s">
        <v>186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80</v>
      </c>
      <c r="BK164" s="231">
        <f>ROUND(I164*H164,2)</f>
        <v>0</v>
      </c>
      <c r="BL164" s="15" t="s">
        <v>185</v>
      </c>
      <c r="BM164" s="230" t="s">
        <v>1158</v>
      </c>
    </row>
    <row r="165" s="2" customFormat="1">
      <c r="A165" s="36"/>
      <c r="B165" s="37"/>
      <c r="C165" s="38"/>
      <c r="D165" s="232" t="s">
        <v>192</v>
      </c>
      <c r="E165" s="38"/>
      <c r="F165" s="233" t="s">
        <v>697</v>
      </c>
      <c r="G165" s="38"/>
      <c r="H165" s="38"/>
      <c r="I165" s="234"/>
      <c r="J165" s="38"/>
      <c r="K165" s="38"/>
      <c r="L165" s="42"/>
      <c r="M165" s="235"/>
      <c r="N165" s="23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192</v>
      </c>
      <c r="AU165" s="15" t="s">
        <v>80</v>
      </c>
    </row>
    <row r="166" s="11" customFormat="1" ht="25.92" customHeight="1">
      <c r="A166" s="11"/>
      <c r="B166" s="204"/>
      <c r="C166" s="205"/>
      <c r="D166" s="206" t="s">
        <v>72</v>
      </c>
      <c r="E166" s="207" t="s">
        <v>198</v>
      </c>
      <c r="F166" s="207" t="s">
        <v>585</v>
      </c>
      <c r="G166" s="205"/>
      <c r="H166" s="205"/>
      <c r="I166" s="208"/>
      <c r="J166" s="209">
        <f>BK166</f>
        <v>0</v>
      </c>
      <c r="K166" s="205"/>
      <c r="L166" s="210"/>
      <c r="M166" s="211"/>
      <c r="N166" s="212"/>
      <c r="O166" s="212"/>
      <c r="P166" s="213">
        <f>SUM(P167:P168)</f>
        <v>0</v>
      </c>
      <c r="Q166" s="212"/>
      <c r="R166" s="213">
        <f>SUM(R167:R168)</f>
        <v>3.0951599999999999</v>
      </c>
      <c r="S166" s="212"/>
      <c r="T166" s="214">
        <f>SUM(T167:T168)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15" t="s">
        <v>185</v>
      </c>
      <c r="AT166" s="216" t="s">
        <v>72</v>
      </c>
      <c r="AU166" s="216" t="s">
        <v>73</v>
      </c>
      <c r="AY166" s="215" t="s">
        <v>186</v>
      </c>
      <c r="BK166" s="217">
        <f>SUM(BK167:BK168)</f>
        <v>0</v>
      </c>
    </row>
    <row r="167" s="2" customFormat="1" ht="16.5" customHeight="1">
      <c r="A167" s="36"/>
      <c r="B167" s="37"/>
      <c r="C167" s="218" t="s">
        <v>8</v>
      </c>
      <c r="D167" s="218" t="s">
        <v>187</v>
      </c>
      <c r="E167" s="219" t="s">
        <v>715</v>
      </c>
      <c r="F167" s="220" t="s">
        <v>716</v>
      </c>
      <c r="G167" s="221" t="s">
        <v>266</v>
      </c>
      <c r="H167" s="222">
        <v>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3.0951599999999999</v>
      </c>
      <c r="R167" s="228">
        <f>Q167*H167</f>
        <v>3.0951599999999999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1159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1125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11" customFormat="1" ht="25.92" customHeight="1">
      <c r="A169" s="11"/>
      <c r="B169" s="204"/>
      <c r="C169" s="205"/>
      <c r="D169" s="206" t="s">
        <v>72</v>
      </c>
      <c r="E169" s="207" t="s">
        <v>185</v>
      </c>
      <c r="F169" s="207" t="s">
        <v>345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SUM(P170:P177)</f>
        <v>0</v>
      </c>
      <c r="Q169" s="212"/>
      <c r="R169" s="213">
        <f>SUM(R170:R177)</f>
        <v>15.113541600000001</v>
      </c>
      <c r="S169" s="212"/>
      <c r="T169" s="214">
        <f>SUM(T170:T177)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5" t="s">
        <v>185</v>
      </c>
      <c r="AT169" s="216" t="s">
        <v>72</v>
      </c>
      <c r="AU169" s="216" t="s">
        <v>73</v>
      </c>
      <c r="AY169" s="215" t="s">
        <v>186</v>
      </c>
      <c r="BK169" s="217">
        <f>SUM(BK170:BK177)</f>
        <v>0</v>
      </c>
    </row>
    <row r="170" s="2" customFormat="1" ht="16.5" customHeight="1">
      <c r="A170" s="36"/>
      <c r="B170" s="37"/>
      <c r="C170" s="218" t="s">
        <v>351</v>
      </c>
      <c r="D170" s="218" t="s">
        <v>187</v>
      </c>
      <c r="E170" s="219" t="s">
        <v>491</v>
      </c>
      <c r="F170" s="220" t="s">
        <v>492</v>
      </c>
      <c r="G170" s="221" t="s">
        <v>190</v>
      </c>
      <c r="H170" s="222">
        <v>10.800000000000001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0.52500000000000002</v>
      </c>
      <c r="R170" s="228">
        <f>Q170*H170</f>
        <v>5.6700000000000008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1160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492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12" customFormat="1">
      <c r="A172" s="12"/>
      <c r="B172" s="241"/>
      <c r="C172" s="242"/>
      <c r="D172" s="232" t="s">
        <v>262</v>
      </c>
      <c r="E172" s="243" t="s">
        <v>1</v>
      </c>
      <c r="F172" s="244" t="s">
        <v>1161</v>
      </c>
      <c r="G172" s="242"/>
      <c r="H172" s="245">
        <v>10.800000000000001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262</v>
      </c>
      <c r="AU172" s="251" t="s">
        <v>80</v>
      </c>
      <c r="AV172" s="12" t="s">
        <v>82</v>
      </c>
      <c r="AW172" s="12" t="s">
        <v>30</v>
      </c>
      <c r="AX172" s="12" t="s">
        <v>80</v>
      </c>
      <c r="AY172" s="251" t="s">
        <v>186</v>
      </c>
    </row>
    <row r="173" s="2" customFormat="1" ht="16.5" customHeight="1">
      <c r="A173" s="36"/>
      <c r="B173" s="37"/>
      <c r="C173" s="218" t="s">
        <v>356</v>
      </c>
      <c r="D173" s="218" t="s">
        <v>187</v>
      </c>
      <c r="E173" s="219" t="s">
        <v>729</v>
      </c>
      <c r="F173" s="220" t="s">
        <v>730</v>
      </c>
      <c r="G173" s="221" t="s">
        <v>266</v>
      </c>
      <c r="H173" s="222">
        <v>1.0800000000000001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2.52542</v>
      </c>
      <c r="R173" s="228">
        <f>Q173*H173</f>
        <v>2.7274536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1162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730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12" customFormat="1">
      <c r="A175" s="12"/>
      <c r="B175" s="241"/>
      <c r="C175" s="242"/>
      <c r="D175" s="232" t="s">
        <v>262</v>
      </c>
      <c r="E175" s="243" t="s">
        <v>1</v>
      </c>
      <c r="F175" s="244" t="s">
        <v>1163</v>
      </c>
      <c r="G175" s="242"/>
      <c r="H175" s="245">
        <v>1.0800000000000001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262</v>
      </c>
      <c r="AU175" s="251" t="s">
        <v>80</v>
      </c>
      <c r="AV175" s="12" t="s">
        <v>82</v>
      </c>
      <c r="AW175" s="12" t="s">
        <v>30</v>
      </c>
      <c r="AX175" s="12" t="s">
        <v>80</v>
      </c>
      <c r="AY175" s="251" t="s">
        <v>186</v>
      </c>
    </row>
    <row r="176" s="2" customFormat="1" ht="16.5" customHeight="1">
      <c r="A176" s="36"/>
      <c r="B176" s="37"/>
      <c r="C176" s="218" t="s">
        <v>242</v>
      </c>
      <c r="D176" s="218" t="s">
        <v>187</v>
      </c>
      <c r="E176" s="219" t="s">
        <v>733</v>
      </c>
      <c r="F176" s="220" t="s">
        <v>734</v>
      </c>
      <c r="G176" s="221" t="s">
        <v>190</v>
      </c>
      <c r="H176" s="222">
        <v>10.800000000000001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0.62185999999999997</v>
      </c>
      <c r="R176" s="228">
        <f>Q176*H176</f>
        <v>6.7160880000000001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1164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736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1" customFormat="1" ht="25.92" customHeight="1">
      <c r="A178" s="11"/>
      <c r="B178" s="204"/>
      <c r="C178" s="205"/>
      <c r="D178" s="206" t="s">
        <v>72</v>
      </c>
      <c r="E178" s="207" t="s">
        <v>743</v>
      </c>
      <c r="F178" s="207" t="s">
        <v>744</v>
      </c>
      <c r="G178" s="205"/>
      <c r="H178" s="205"/>
      <c r="I178" s="208"/>
      <c r="J178" s="209">
        <f>BK178</f>
        <v>0</v>
      </c>
      <c r="K178" s="205"/>
      <c r="L178" s="210"/>
      <c r="M178" s="211"/>
      <c r="N178" s="212"/>
      <c r="O178" s="212"/>
      <c r="P178" s="213">
        <f>SUM(P179:P182)</f>
        <v>0</v>
      </c>
      <c r="Q178" s="212"/>
      <c r="R178" s="213">
        <f>SUM(R179:R182)</f>
        <v>2.4734216</v>
      </c>
      <c r="S178" s="212"/>
      <c r="T178" s="214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5" t="s">
        <v>185</v>
      </c>
      <c r="AT178" s="216" t="s">
        <v>72</v>
      </c>
      <c r="AU178" s="216" t="s">
        <v>73</v>
      </c>
      <c r="AY178" s="215" t="s">
        <v>186</v>
      </c>
      <c r="BK178" s="217">
        <f>SUM(BK179:BK182)</f>
        <v>0</v>
      </c>
    </row>
    <row r="179" s="2" customFormat="1" ht="16.5" customHeight="1">
      <c r="A179" s="36"/>
      <c r="B179" s="37"/>
      <c r="C179" s="218" t="s">
        <v>367</v>
      </c>
      <c r="D179" s="218" t="s">
        <v>187</v>
      </c>
      <c r="E179" s="219" t="s">
        <v>745</v>
      </c>
      <c r="F179" s="220" t="s">
        <v>746</v>
      </c>
      <c r="G179" s="221" t="s">
        <v>190</v>
      </c>
      <c r="H179" s="222">
        <v>65.608000000000004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1165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748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2" customFormat="1" ht="16.5" customHeight="1">
      <c r="A181" s="36"/>
      <c r="B181" s="37"/>
      <c r="C181" s="218" t="s">
        <v>373</v>
      </c>
      <c r="D181" s="218" t="s">
        <v>187</v>
      </c>
      <c r="E181" s="219" t="s">
        <v>749</v>
      </c>
      <c r="F181" s="220" t="s">
        <v>750</v>
      </c>
      <c r="G181" s="221" t="s">
        <v>190</v>
      </c>
      <c r="H181" s="222">
        <v>65.608000000000004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0.037699999999999997</v>
      </c>
      <c r="R181" s="228">
        <f>Q181*H181</f>
        <v>2.4734216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1166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752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11" customFormat="1" ht="25.92" customHeight="1">
      <c r="A183" s="11"/>
      <c r="B183" s="204"/>
      <c r="C183" s="205"/>
      <c r="D183" s="206" t="s">
        <v>72</v>
      </c>
      <c r="E183" s="207" t="s">
        <v>753</v>
      </c>
      <c r="F183" s="207" t="s">
        <v>754</v>
      </c>
      <c r="G183" s="205"/>
      <c r="H183" s="205"/>
      <c r="I183" s="208"/>
      <c r="J183" s="209">
        <f>BK183</f>
        <v>0</v>
      </c>
      <c r="K183" s="205"/>
      <c r="L183" s="210"/>
      <c r="M183" s="211"/>
      <c r="N183" s="212"/>
      <c r="O183" s="212"/>
      <c r="P183" s="213">
        <f>SUM(P184:P192)</f>
        <v>0</v>
      </c>
      <c r="Q183" s="212"/>
      <c r="R183" s="213">
        <f>SUM(R184:R192)</f>
        <v>0</v>
      </c>
      <c r="S183" s="212"/>
      <c r="T183" s="214">
        <f>SUM(T184:T192)</f>
        <v>1.180944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15" t="s">
        <v>185</v>
      </c>
      <c r="AT183" s="216" t="s">
        <v>72</v>
      </c>
      <c r="AU183" s="216" t="s">
        <v>73</v>
      </c>
      <c r="AY183" s="215" t="s">
        <v>186</v>
      </c>
      <c r="BK183" s="217">
        <f>SUM(BK184:BK192)</f>
        <v>0</v>
      </c>
    </row>
    <row r="184" s="2" customFormat="1" ht="16.5" customHeight="1">
      <c r="A184" s="36"/>
      <c r="B184" s="37"/>
      <c r="C184" s="218" t="s">
        <v>7</v>
      </c>
      <c r="D184" s="218" t="s">
        <v>187</v>
      </c>
      <c r="E184" s="219" t="s">
        <v>755</v>
      </c>
      <c r="F184" s="220" t="s">
        <v>756</v>
      </c>
      <c r="G184" s="221" t="s">
        <v>190</v>
      </c>
      <c r="H184" s="222">
        <v>65.608000000000004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0.017999999999999999</v>
      </c>
      <c r="T184" s="229">
        <f>S184*H184</f>
        <v>1.180944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1167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756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2" customFormat="1">
      <c r="A186" s="12"/>
      <c r="B186" s="241"/>
      <c r="C186" s="242"/>
      <c r="D186" s="232" t="s">
        <v>262</v>
      </c>
      <c r="E186" s="243" t="s">
        <v>1</v>
      </c>
      <c r="F186" s="244" t="s">
        <v>1168</v>
      </c>
      <c r="G186" s="242"/>
      <c r="H186" s="245">
        <v>16.199999999999999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262</v>
      </c>
      <c r="AU186" s="251" t="s">
        <v>80</v>
      </c>
      <c r="AV186" s="12" t="s">
        <v>82</v>
      </c>
      <c r="AW186" s="12" t="s">
        <v>30</v>
      </c>
      <c r="AX186" s="12" t="s">
        <v>73</v>
      </c>
      <c r="AY186" s="251" t="s">
        <v>186</v>
      </c>
    </row>
    <row r="187" s="12" customFormat="1">
      <c r="A187" s="12"/>
      <c r="B187" s="241"/>
      <c r="C187" s="242"/>
      <c r="D187" s="232" t="s">
        <v>262</v>
      </c>
      <c r="E187" s="243" t="s">
        <v>1</v>
      </c>
      <c r="F187" s="244" t="s">
        <v>1169</v>
      </c>
      <c r="G187" s="242"/>
      <c r="H187" s="245">
        <v>4.5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51" t="s">
        <v>262</v>
      </c>
      <c r="AU187" s="251" t="s">
        <v>80</v>
      </c>
      <c r="AV187" s="12" t="s">
        <v>82</v>
      </c>
      <c r="AW187" s="12" t="s">
        <v>30</v>
      </c>
      <c r="AX187" s="12" t="s">
        <v>73</v>
      </c>
      <c r="AY187" s="251" t="s">
        <v>186</v>
      </c>
    </row>
    <row r="188" s="12" customFormat="1">
      <c r="A188" s="12"/>
      <c r="B188" s="241"/>
      <c r="C188" s="242"/>
      <c r="D188" s="232" t="s">
        <v>262</v>
      </c>
      <c r="E188" s="243" t="s">
        <v>1</v>
      </c>
      <c r="F188" s="244" t="s">
        <v>1170</v>
      </c>
      <c r="G188" s="242"/>
      <c r="H188" s="245">
        <v>5.2999999999999998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51" t="s">
        <v>262</v>
      </c>
      <c r="AU188" s="251" t="s">
        <v>80</v>
      </c>
      <c r="AV188" s="12" t="s">
        <v>82</v>
      </c>
      <c r="AW188" s="12" t="s">
        <v>30</v>
      </c>
      <c r="AX188" s="12" t="s">
        <v>73</v>
      </c>
      <c r="AY188" s="251" t="s">
        <v>186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1171</v>
      </c>
      <c r="G189" s="242"/>
      <c r="H189" s="245">
        <v>11.388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73</v>
      </c>
      <c r="AY189" s="251" t="s">
        <v>186</v>
      </c>
    </row>
    <row r="190" s="12" customFormat="1">
      <c r="A190" s="12"/>
      <c r="B190" s="241"/>
      <c r="C190" s="242"/>
      <c r="D190" s="232" t="s">
        <v>262</v>
      </c>
      <c r="E190" s="243" t="s">
        <v>1</v>
      </c>
      <c r="F190" s="244" t="s">
        <v>1172</v>
      </c>
      <c r="G190" s="242"/>
      <c r="H190" s="245">
        <v>20.539999999999999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51" t="s">
        <v>262</v>
      </c>
      <c r="AU190" s="251" t="s">
        <v>80</v>
      </c>
      <c r="AV190" s="12" t="s">
        <v>82</v>
      </c>
      <c r="AW190" s="12" t="s">
        <v>30</v>
      </c>
      <c r="AX190" s="12" t="s">
        <v>73</v>
      </c>
      <c r="AY190" s="251" t="s">
        <v>186</v>
      </c>
    </row>
    <row r="191" s="12" customFormat="1">
      <c r="A191" s="12"/>
      <c r="B191" s="241"/>
      <c r="C191" s="242"/>
      <c r="D191" s="232" t="s">
        <v>262</v>
      </c>
      <c r="E191" s="243" t="s">
        <v>1</v>
      </c>
      <c r="F191" s="244" t="s">
        <v>1173</v>
      </c>
      <c r="G191" s="242"/>
      <c r="H191" s="245">
        <v>7.6799999999999997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51" t="s">
        <v>262</v>
      </c>
      <c r="AU191" s="251" t="s">
        <v>80</v>
      </c>
      <c r="AV191" s="12" t="s">
        <v>82</v>
      </c>
      <c r="AW191" s="12" t="s">
        <v>30</v>
      </c>
      <c r="AX191" s="12" t="s">
        <v>73</v>
      </c>
      <c r="AY191" s="251" t="s">
        <v>186</v>
      </c>
    </row>
    <row r="192" s="13" customFormat="1">
      <c r="A192" s="13"/>
      <c r="B192" s="263"/>
      <c r="C192" s="264"/>
      <c r="D192" s="232" t="s">
        <v>262</v>
      </c>
      <c r="E192" s="265" t="s">
        <v>1</v>
      </c>
      <c r="F192" s="266" t="s">
        <v>544</v>
      </c>
      <c r="G192" s="264"/>
      <c r="H192" s="267">
        <v>65.608000000000004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3" t="s">
        <v>262</v>
      </c>
      <c r="AU192" s="273" t="s">
        <v>80</v>
      </c>
      <c r="AV192" s="13" t="s">
        <v>185</v>
      </c>
      <c r="AW192" s="13" t="s">
        <v>30</v>
      </c>
      <c r="AX192" s="13" t="s">
        <v>80</v>
      </c>
      <c r="AY192" s="273" t="s">
        <v>186</v>
      </c>
    </row>
    <row r="193" s="11" customFormat="1" ht="25.92" customHeight="1">
      <c r="A193" s="11"/>
      <c r="B193" s="204"/>
      <c r="C193" s="205"/>
      <c r="D193" s="206" t="s">
        <v>72</v>
      </c>
      <c r="E193" s="207" t="s">
        <v>281</v>
      </c>
      <c r="F193" s="207" t="s">
        <v>282</v>
      </c>
      <c r="G193" s="205"/>
      <c r="H193" s="205"/>
      <c r="I193" s="208"/>
      <c r="J193" s="209">
        <f>BK193</f>
        <v>0</v>
      </c>
      <c r="K193" s="205"/>
      <c r="L193" s="210"/>
      <c r="M193" s="211"/>
      <c r="N193" s="212"/>
      <c r="O193" s="212"/>
      <c r="P193" s="213">
        <f>SUM(P194:P197)</f>
        <v>0</v>
      </c>
      <c r="Q193" s="212"/>
      <c r="R193" s="213">
        <f>SUM(R194:R197)</f>
        <v>0</v>
      </c>
      <c r="S193" s="212"/>
      <c r="T193" s="214">
        <f>SUM(T194:T197)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15" t="s">
        <v>185</v>
      </c>
      <c r="AT193" s="216" t="s">
        <v>72</v>
      </c>
      <c r="AU193" s="216" t="s">
        <v>73</v>
      </c>
      <c r="AY193" s="215" t="s">
        <v>186</v>
      </c>
      <c r="BK193" s="217">
        <f>SUM(BK194:BK197)</f>
        <v>0</v>
      </c>
    </row>
    <row r="194" s="2" customFormat="1" ht="16.5" customHeight="1">
      <c r="A194" s="36"/>
      <c r="B194" s="37"/>
      <c r="C194" s="218" t="s">
        <v>381</v>
      </c>
      <c r="D194" s="218" t="s">
        <v>187</v>
      </c>
      <c r="E194" s="219" t="s">
        <v>629</v>
      </c>
      <c r="F194" s="220" t="s">
        <v>630</v>
      </c>
      <c r="G194" s="221" t="s">
        <v>285</v>
      </c>
      <c r="H194" s="222">
        <v>21.371839999999999</v>
      </c>
      <c r="I194" s="223"/>
      <c r="J194" s="224">
        <f>ROUND(I194*H194,2)</f>
        <v>0</v>
      </c>
      <c r="K194" s="225"/>
      <c r="L194" s="42"/>
      <c r="M194" s="226" t="s">
        <v>1</v>
      </c>
      <c r="N194" s="227" t="s">
        <v>38</v>
      </c>
      <c r="O194" s="89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0" t="s">
        <v>185</v>
      </c>
      <c r="AT194" s="230" t="s">
        <v>187</v>
      </c>
      <c r="AU194" s="230" t="s">
        <v>80</v>
      </c>
      <c r="AY194" s="15" t="s">
        <v>186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5" t="s">
        <v>80</v>
      </c>
      <c r="BK194" s="231">
        <f>ROUND(I194*H194,2)</f>
        <v>0</v>
      </c>
      <c r="BL194" s="15" t="s">
        <v>185</v>
      </c>
      <c r="BM194" s="230" t="s">
        <v>1174</v>
      </c>
    </row>
    <row r="195" s="2" customFormat="1">
      <c r="A195" s="36"/>
      <c r="B195" s="37"/>
      <c r="C195" s="38"/>
      <c r="D195" s="232" t="s">
        <v>192</v>
      </c>
      <c r="E195" s="38"/>
      <c r="F195" s="233" t="s">
        <v>630</v>
      </c>
      <c r="G195" s="38"/>
      <c r="H195" s="38"/>
      <c r="I195" s="234"/>
      <c r="J195" s="38"/>
      <c r="K195" s="38"/>
      <c r="L195" s="42"/>
      <c r="M195" s="235"/>
      <c r="N195" s="236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192</v>
      </c>
      <c r="AU195" s="15" t="s">
        <v>80</v>
      </c>
    </row>
    <row r="196" s="2" customFormat="1" ht="16.5" customHeight="1">
      <c r="A196" s="36"/>
      <c r="B196" s="37"/>
      <c r="C196" s="218" t="s">
        <v>387</v>
      </c>
      <c r="D196" s="218" t="s">
        <v>187</v>
      </c>
      <c r="E196" s="219" t="s">
        <v>633</v>
      </c>
      <c r="F196" s="220" t="s">
        <v>634</v>
      </c>
      <c r="G196" s="221" t="s">
        <v>285</v>
      </c>
      <c r="H196" s="222">
        <v>21.371839999999999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38</v>
      </c>
      <c r="O196" s="89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185</v>
      </c>
      <c r="AT196" s="230" t="s">
        <v>187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1175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634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11" customFormat="1" ht="25.92" customHeight="1">
      <c r="A198" s="11"/>
      <c r="B198" s="204"/>
      <c r="C198" s="205"/>
      <c r="D198" s="206" t="s">
        <v>72</v>
      </c>
      <c r="E198" s="207" t="s">
        <v>385</v>
      </c>
      <c r="F198" s="207" t="s">
        <v>386</v>
      </c>
      <c r="G198" s="205"/>
      <c r="H198" s="205"/>
      <c r="I198" s="208"/>
      <c r="J198" s="209">
        <f>BK198</f>
        <v>0</v>
      </c>
      <c r="K198" s="205"/>
      <c r="L198" s="210"/>
      <c r="M198" s="211"/>
      <c r="N198" s="212"/>
      <c r="O198" s="212"/>
      <c r="P198" s="213">
        <f>SUM(P199:P210)</f>
        <v>0</v>
      </c>
      <c r="Q198" s="212"/>
      <c r="R198" s="213">
        <f>SUM(R199:R210)</f>
        <v>0</v>
      </c>
      <c r="S198" s="212"/>
      <c r="T198" s="214">
        <f>SUM(T199:T210)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5" t="s">
        <v>185</v>
      </c>
      <c r="AT198" s="216" t="s">
        <v>72</v>
      </c>
      <c r="AU198" s="216" t="s">
        <v>73</v>
      </c>
      <c r="AY198" s="215" t="s">
        <v>186</v>
      </c>
      <c r="BK198" s="217">
        <f>SUM(BK199:BK210)</f>
        <v>0</v>
      </c>
    </row>
    <row r="199" s="2" customFormat="1" ht="16.5" customHeight="1">
      <c r="A199" s="36"/>
      <c r="B199" s="37"/>
      <c r="C199" s="218" t="s">
        <v>391</v>
      </c>
      <c r="D199" s="218" t="s">
        <v>187</v>
      </c>
      <c r="E199" s="219" t="s">
        <v>388</v>
      </c>
      <c r="F199" s="220" t="s">
        <v>389</v>
      </c>
      <c r="G199" s="221" t="s">
        <v>285</v>
      </c>
      <c r="H199" s="222">
        <v>1.1809400000000001</v>
      </c>
      <c r="I199" s="223"/>
      <c r="J199" s="224">
        <f>ROUND(I199*H199,2)</f>
        <v>0</v>
      </c>
      <c r="K199" s="225"/>
      <c r="L199" s="42"/>
      <c r="M199" s="226" t="s">
        <v>1</v>
      </c>
      <c r="N199" s="227" t="s">
        <v>38</v>
      </c>
      <c r="O199" s="89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185</v>
      </c>
      <c r="AT199" s="230" t="s">
        <v>187</v>
      </c>
      <c r="AU199" s="230" t="s">
        <v>80</v>
      </c>
      <c r="AY199" s="15" t="s">
        <v>186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80</v>
      </c>
      <c r="BK199" s="231">
        <f>ROUND(I199*H199,2)</f>
        <v>0</v>
      </c>
      <c r="BL199" s="15" t="s">
        <v>185</v>
      </c>
      <c r="BM199" s="230" t="s">
        <v>1176</v>
      </c>
    </row>
    <row r="200" s="2" customFormat="1">
      <c r="A200" s="36"/>
      <c r="B200" s="37"/>
      <c r="C200" s="38"/>
      <c r="D200" s="232" t="s">
        <v>192</v>
      </c>
      <c r="E200" s="38"/>
      <c r="F200" s="233" t="s">
        <v>389</v>
      </c>
      <c r="G200" s="38"/>
      <c r="H200" s="38"/>
      <c r="I200" s="234"/>
      <c r="J200" s="38"/>
      <c r="K200" s="38"/>
      <c r="L200" s="42"/>
      <c r="M200" s="235"/>
      <c r="N200" s="236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192</v>
      </c>
      <c r="AU200" s="15" t="s">
        <v>80</v>
      </c>
    </row>
    <row r="201" s="2" customFormat="1" ht="16.5" customHeight="1">
      <c r="A201" s="36"/>
      <c r="B201" s="37"/>
      <c r="C201" s="218" t="s">
        <v>396</v>
      </c>
      <c r="D201" s="218" t="s">
        <v>187</v>
      </c>
      <c r="E201" s="219" t="s">
        <v>392</v>
      </c>
      <c r="F201" s="220" t="s">
        <v>393</v>
      </c>
      <c r="G201" s="221" t="s">
        <v>285</v>
      </c>
      <c r="H201" s="222">
        <v>1.1809400000000001</v>
      </c>
      <c r="I201" s="223"/>
      <c r="J201" s="224">
        <f>ROUND(I201*H201,2)</f>
        <v>0</v>
      </c>
      <c r="K201" s="225"/>
      <c r="L201" s="42"/>
      <c r="M201" s="226" t="s">
        <v>1</v>
      </c>
      <c r="N201" s="227" t="s">
        <v>38</v>
      </c>
      <c r="O201" s="89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185</v>
      </c>
      <c r="AT201" s="230" t="s">
        <v>187</v>
      </c>
      <c r="AU201" s="230" t="s">
        <v>80</v>
      </c>
      <c r="AY201" s="15" t="s">
        <v>186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80</v>
      </c>
      <c r="BK201" s="231">
        <f>ROUND(I201*H201,2)</f>
        <v>0</v>
      </c>
      <c r="BL201" s="15" t="s">
        <v>185</v>
      </c>
      <c r="BM201" s="230" t="s">
        <v>1177</v>
      </c>
    </row>
    <row r="202" s="2" customFormat="1">
      <c r="A202" s="36"/>
      <c r="B202" s="37"/>
      <c r="C202" s="38"/>
      <c r="D202" s="232" t="s">
        <v>192</v>
      </c>
      <c r="E202" s="38"/>
      <c r="F202" s="233" t="s">
        <v>460</v>
      </c>
      <c r="G202" s="38"/>
      <c r="H202" s="38"/>
      <c r="I202" s="234"/>
      <c r="J202" s="38"/>
      <c r="K202" s="38"/>
      <c r="L202" s="42"/>
      <c r="M202" s="235"/>
      <c r="N202" s="236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192</v>
      </c>
      <c r="AU202" s="15" t="s">
        <v>80</v>
      </c>
    </row>
    <row r="203" s="2" customFormat="1" ht="16.5" customHeight="1">
      <c r="A203" s="36"/>
      <c r="B203" s="37"/>
      <c r="C203" s="218" t="s">
        <v>401</v>
      </c>
      <c r="D203" s="218" t="s">
        <v>187</v>
      </c>
      <c r="E203" s="219" t="s">
        <v>397</v>
      </c>
      <c r="F203" s="220" t="s">
        <v>398</v>
      </c>
      <c r="G203" s="221" t="s">
        <v>285</v>
      </c>
      <c r="H203" s="222">
        <v>1.1809400000000001</v>
      </c>
      <c r="I203" s="223"/>
      <c r="J203" s="224">
        <f>ROUND(I203*H203,2)</f>
        <v>0</v>
      </c>
      <c r="K203" s="225"/>
      <c r="L203" s="42"/>
      <c r="M203" s="226" t="s">
        <v>1</v>
      </c>
      <c r="N203" s="227" t="s">
        <v>38</v>
      </c>
      <c r="O203" s="89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0" t="s">
        <v>185</v>
      </c>
      <c r="AT203" s="230" t="s">
        <v>187</v>
      </c>
      <c r="AU203" s="230" t="s">
        <v>80</v>
      </c>
      <c r="AY203" s="15" t="s">
        <v>186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5" t="s">
        <v>80</v>
      </c>
      <c r="BK203" s="231">
        <f>ROUND(I203*H203,2)</f>
        <v>0</v>
      </c>
      <c r="BL203" s="15" t="s">
        <v>185</v>
      </c>
      <c r="BM203" s="230" t="s">
        <v>1178</v>
      </c>
    </row>
    <row r="204" s="2" customFormat="1">
      <c r="A204" s="36"/>
      <c r="B204" s="37"/>
      <c r="C204" s="38"/>
      <c r="D204" s="232" t="s">
        <v>192</v>
      </c>
      <c r="E204" s="38"/>
      <c r="F204" s="233" t="s">
        <v>400</v>
      </c>
      <c r="G204" s="38"/>
      <c r="H204" s="38"/>
      <c r="I204" s="234"/>
      <c r="J204" s="38"/>
      <c r="K204" s="38"/>
      <c r="L204" s="42"/>
      <c r="M204" s="235"/>
      <c r="N204" s="236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192</v>
      </c>
      <c r="AU204" s="15" t="s">
        <v>80</v>
      </c>
    </row>
    <row r="205" s="2" customFormat="1" ht="16.5" customHeight="1">
      <c r="A205" s="36"/>
      <c r="B205" s="37"/>
      <c r="C205" s="218" t="s">
        <v>405</v>
      </c>
      <c r="D205" s="218" t="s">
        <v>187</v>
      </c>
      <c r="E205" s="219" t="s">
        <v>402</v>
      </c>
      <c r="F205" s="220" t="s">
        <v>403</v>
      </c>
      <c r="G205" s="221" t="s">
        <v>285</v>
      </c>
      <c r="H205" s="222">
        <v>24.79982</v>
      </c>
      <c r="I205" s="223"/>
      <c r="J205" s="224">
        <f>ROUND(I205*H205,2)</f>
        <v>0</v>
      </c>
      <c r="K205" s="225"/>
      <c r="L205" s="42"/>
      <c r="M205" s="226" t="s">
        <v>1</v>
      </c>
      <c r="N205" s="227" t="s">
        <v>38</v>
      </c>
      <c r="O205" s="89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0" t="s">
        <v>185</v>
      </c>
      <c r="AT205" s="230" t="s">
        <v>187</v>
      </c>
      <c r="AU205" s="230" t="s">
        <v>80</v>
      </c>
      <c r="AY205" s="15" t="s">
        <v>186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5" t="s">
        <v>80</v>
      </c>
      <c r="BK205" s="231">
        <f>ROUND(I205*H205,2)</f>
        <v>0</v>
      </c>
      <c r="BL205" s="15" t="s">
        <v>185</v>
      </c>
      <c r="BM205" s="230" t="s">
        <v>1179</v>
      </c>
    </row>
    <row r="206" s="2" customFormat="1">
      <c r="A206" s="36"/>
      <c r="B206" s="37"/>
      <c r="C206" s="38"/>
      <c r="D206" s="232" t="s">
        <v>192</v>
      </c>
      <c r="E206" s="38"/>
      <c r="F206" s="233" t="s">
        <v>403</v>
      </c>
      <c r="G206" s="38"/>
      <c r="H206" s="38"/>
      <c r="I206" s="234"/>
      <c r="J206" s="38"/>
      <c r="K206" s="38"/>
      <c r="L206" s="42"/>
      <c r="M206" s="235"/>
      <c r="N206" s="236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192</v>
      </c>
      <c r="AU206" s="15" t="s">
        <v>80</v>
      </c>
    </row>
    <row r="207" s="2" customFormat="1" ht="16.5" customHeight="1">
      <c r="A207" s="36"/>
      <c r="B207" s="37"/>
      <c r="C207" s="218" t="s">
        <v>409</v>
      </c>
      <c r="D207" s="218" t="s">
        <v>187</v>
      </c>
      <c r="E207" s="219" t="s">
        <v>406</v>
      </c>
      <c r="F207" s="220" t="s">
        <v>407</v>
      </c>
      <c r="G207" s="221" t="s">
        <v>285</v>
      </c>
      <c r="H207" s="222">
        <v>1.1809400000000001</v>
      </c>
      <c r="I207" s="223"/>
      <c r="J207" s="224">
        <f>ROUND(I207*H207,2)</f>
        <v>0</v>
      </c>
      <c r="K207" s="225"/>
      <c r="L207" s="42"/>
      <c r="M207" s="226" t="s">
        <v>1</v>
      </c>
      <c r="N207" s="227" t="s">
        <v>38</v>
      </c>
      <c r="O207" s="89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185</v>
      </c>
      <c r="AT207" s="230" t="s">
        <v>187</v>
      </c>
      <c r="AU207" s="230" t="s">
        <v>80</v>
      </c>
      <c r="AY207" s="15" t="s">
        <v>186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80</v>
      </c>
      <c r="BK207" s="231">
        <f>ROUND(I207*H207,2)</f>
        <v>0</v>
      </c>
      <c r="BL207" s="15" t="s">
        <v>185</v>
      </c>
      <c r="BM207" s="230" t="s">
        <v>1180</v>
      </c>
    </row>
    <row r="208" s="2" customFormat="1">
      <c r="A208" s="36"/>
      <c r="B208" s="37"/>
      <c r="C208" s="38"/>
      <c r="D208" s="232" t="s">
        <v>192</v>
      </c>
      <c r="E208" s="38"/>
      <c r="F208" s="233" t="s">
        <v>407</v>
      </c>
      <c r="G208" s="38"/>
      <c r="H208" s="38"/>
      <c r="I208" s="234"/>
      <c r="J208" s="38"/>
      <c r="K208" s="38"/>
      <c r="L208" s="42"/>
      <c r="M208" s="235"/>
      <c r="N208" s="236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192</v>
      </c>
      <c r="AU208" s="15" t="s">
        <v>80</v>
      </c>
    </row>
    <row r="209" s="2" customFormat="1" ht="16.5" customHeight="1">
      <c r="A209" s="36"/>
      <c r="B209" s="37"/>
      <c r="C209" s="218" t="s">
        <v>609</v>
      </c>
      <c r="D209" s="218" t="s">
        <v>187</v>
      </c>
      <c r="E209" s="219" t="s">
        <v>410</v>
      </c>
      <c r="F209" s="220" t="s">
        <v>411</v>
      </c>
      <c r="G209" s="221" t="s">
        <v>285</v>
      </c>
      <c r="H209" s="222">
        <v>1.1809400000000001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38</v>
      </c>
      <c r="O209" s="89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185</v>
      </c>
      <c r="AT209" s="230" t="s">
        <v>187</v>
      </c>
      <c r="AU209" s="230" t="s">
        <v>80</v>
      </c>
      <c r="AY209" s="15" t="s">
        <v>186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80</v>
      </c>
      <c r="BK209" s="231">
        <f>ROUND(I209*H209,2)</f>
        <v>0</v>
      </c>
      <c r="BL209" s="15" t="s">
        <v>185</v>
      </c>
      <c r="BM209" s="230" t="s">
        <v>1181</v>
      </c>
    </row>
    <row r="210" s="2" customFormat="1">
      <c r="A210" s="36"/>
      <c r="B210" s="37"/>
      <c r="C210" s="38"/>
      <c r="D210" s="232" t="s">
        <v>192</v>
      </c>
      <c r="E210" s="38"/>
      <c r="F210" s="233" t="s">
        <v>333</v>
      </c>
      <c r="G210" s="38"/>
      <c r="H210" s="38"/>
      <c r="I210" s="234"/>
      <c r="J210" s="38"/>
      <c r="K210" s="38"/>
      <c r="L210" s="42"/>
      <c r="M210" s="237"/>
      <c r="N210" s="238"/>
      <c r="O210" s="239"/>
      <c r="P210" s="239"/>
      <c r="Q210" s="239"/>
      <c r="R210" s="239"/>
      <c r="S210" s="239"/>
      <c r="T210" s="24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192</v>
      </c>
      <c r="AU210" s="15" t="s">
        <v>80</v>
      </c>
    </row>
    <row r="211" s="2" customFormat="1" ht="6.96" customHeight="1">
      <c r="A211" s="36"/>
      <c r="B211" s="64"/>
      <c r="C211" s="65"/>
      <c r="D211" s="65"/>
      <c r="E211" s="65"/>
      <c r="F211" s="65"/>
      <c r="G211" s="65"/>
      <c r="H211" s="65"/>
      <c r="I211" s="65"/>
      <c r="J211" s="65"/>
      <c r="K211" s="65"/>
      <c r="L211" s="42"/>
      <c r="M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</row>
  </sheetData>
  <sheetProtection sheet="1" autoFilter="0" formatColumns="0" formatRows="0" objects="1" scenarios="1" spinCount="100000" saltValue="CyQtgfW9VHgV1+ZaYINyiXsqCOLyigQ1FabtFgi8CxYqaIWhzHm4/5begDonTM6Lni1Pc5lGPHUeFJoIWxsDRg==" hashValue="beYXf65qL0FE6/XfhJyqI7VfDz6cwXpoAvluPNwc3ih6wxg1pkcuanVcUnw0Yyn+2SA9MNX3GfZTRyCgEj2xlQ==" algorithmName="SHA-512" password="CC35"/>
  <autoFilter ref="C127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1182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ROUND(J128,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ROUND((SUM(BE128:BE210)),  2)</f>
        <v>0</v>
      </c>
      <c r="G35" s="36"/>
      <c r="H35" s="36"/>
      <c r="I35" s="162">
        <v>0.20999999999999999</v>
      </c>
      <c r="J35" s="161">
        <f>ROUND(((SUM(BE128:BE210))*I35),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ROUND((SUM(BF128:BF210)),  2)</f>
        <v>0</v>
      </c>
      <c r="G36" s="36"/>
      <c r="H36" s="36"/>
      <c r="I36" s="162">
        <v>0.14999999999999999</v>
      </c>
      <c r="J36" s="161">
        <f>ROUND(((SUM(BF128:BF210))*I36),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ROUND((SUM(BG128:BG210)),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ROUND((SUM(BH128:BH210)),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ROUND((SUM(BI128:BI210)),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013 - Oprava spádového stupně v ř.km 22,2482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J128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J159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514</v>
      </c>
      <c r="E101" s="189"/>
      <c r="F101" s="189"/>
      <c r="G101" s="189"/>
      <c r="H101" s="189"/>
      <c r="I101" s="189"/>
      <c r="J101" s="190">
        <f>J166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288</v>
      </c>
      <c r="E102" s="189"/>
      <c r="F102" s="189"/>
      <c r="G102" s="189"/>
      <c r="H102" s="189"/>
      <c r="I102" s="189"/>
      <c r="J102" s="190">
        <f>J169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650</v>
      </c>
      <c r="E103" s="189"/>
      <c r="F103" s="189"/>
      <c r="G103" s="189"/>
      <c r="H103" s="189"/>
      <c r="I103" s="189"/>
      <c r="J103" s="190">
        <f>J178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651</v>
      </c>
      <c r="E104" s="189"/>
      <c r="F104" s="189"/>
      <c r="G104" s="189"/>
      <c r="H104" s="189"/>
      <c r="I104" s="189"/>
      <c r="J104" s="190">
        <f>J183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241</v>
      </c>
      <c r="E105" s="189"/>
      <c r="F105" s="189"/>
      <c r="G105" s="189"/>
      <c r="H105" s="189"/>
      <c r="I105" s="189"/>
      <c r="J105" s="190">
        <f>J193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290</v>
      </c>
      <c r="E106" s="189"/>
      <c r="F106" s="189"/>
      <c r="G106" s="189"/>
      <c r="H106" s="189"/>
      <c r="I106" s="189"/>
      <c r="J106" s="190">
        <f>J198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171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81" t="str">
        <f>E7</f>
        <v>Březná, Bílá Voda, Štíty – dosypání hráze, oprava stupňů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" customFormat="1" ht="12" customHeight="1">
      <c r="B117" s="19"/>
      <c r="C117" s="30" t="s">
        <v>161</v>
      </c>
      <c r="D117" s="20"/>
      <c r="E117" s="20"/>
      <c r="F117" s="20"/>
      <c r="G117" s="20"/>
      <c r="H117" s="20"/>
      <c r="I117" s="20"/>
      <c r="J117" s="20"/>
      <c r="K117" s="20"/>
      <c r="L117" s="18"/>
    </row>
    <row r="118" s="2" customFormat="1" ht="16.5" customHeight="1">
      <c r="A118" s="36"/>
      <c r="B118" s="37"/>
      <c r="C118" s="38"/>
      <c r="D118" s="38"/>
      <c r="E118" s="181" t="s">
        <v>162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163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E11</f>
        <v>013 - Oprava spádového stupně v ř.km 22,2482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F14</f>
        <v xml:space="preserve"> </v>
      </c>
      <c r="G122" s="38"/>
      <c r="H122" s="38"/>
      <c r="I122" s="30" t="s">
        <v>22</v>
      </c>
      <c r="J122" s="77" t="str">
        <f>IF(J14="","",J14)</f>
        <v>3. 2. 2025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E17</f>
        <v xml:space="preserve"> </v>
      </c>
      <c r="G124" s="38"/>
      <c r="H124" s="38"/>
      <c r="I124" s="30" t="s">
        <v>29</v>
      </c>
      <c r="J124" s="34" t="str">
        <f>E23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8"/>
      <c r="E125" s="38"/>
      <c r="F125" s="25" t="str">
        <f>IF(E20="","",E20)</f>
        <v>Vyplň údaj</v>
      </c>
      <c r="G125" s="38"/>
      <c r="H125" s="38"/>
      <c r="I125" s="30" t="s">
        <v>31</v>
      </c>
      <c r="J125" s="34" t="str">
        <f>E26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0" customFormat="1" ht="29.28" customHeight="1">
      <c r="A127" s="192"/>
      <c r="B127" s="193"/>
      <c r="C127" s="194" t="s">
        <v>172</v>
      </c>
      <c r="D127" s="195" t="s">
        <v>58</v>
      </c>
      <c r="E127" s="195" t="s">
        <v>54</v>
      </c>
      <c r="F127" s="195" t="s">
        <v>55</v>
      </c>
      <c r="G127" s="195" t="s">
        <v>173</v>
      </c>
      <c r="H127" s="195" t="s">
        <v>174</v>
      </c>
      <c r="I127" s="195" t="s">
        <v>175</v>
      </c>
      <c r="J127" s="196" t="s">
        <v>167</v>
      </c>
      <c r="K127" s="197" t="s">
        <v>176</v>
      </c>
      <c r="L127" s="198"/>
      <c r="M127" s="98" t="s">
        <v>1</v>
      </c>
      <c r="N127" s="99" t="s">
        <v>37</v>
      </c>
      <c r="O127" s="99" t="s">
        <v>177</v>
      </c>
      <c r="P127" s="99" t="s">
        <v>178</v>
      </c>
      <c r="Q127" s="99" t="s">
        <v>179</v>
      </c>
      <c r="R127" s="99" t="s">
        <v>180</v>
      </c>
      <c r="S127" s="99" t="s">
        <v>181</v>
      </c>
      <c r="T127" s="100" t="s">
        <v>182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6"/>
      <c r="B128" s="37"/>
      <c r="C128" s="105" t="s">
        <v>183</v>
      </c>
      <c r="D128" s="38"/>
      <c r="E128" s="38"/>
      <c r="F128" s="38"/>
      <c r="G128" s="38"/>
      <c r="H128" s="38"/>
      <c r="I128" s="38"/>
      <c r="J128" s="199">
        <f>BK128</f>
        <v>0</v>
      </c>
      <c r="K128" s="38"/>
      <c r="L128" s="42"/>
      <c r="M128" s="101"/>
      <c r="N128" s="200"/>
      <c r="O128" s="102"/>
      <c r="P128" s="201">
        <f>P129+P159+P166+P169+P178+P183+P193+P198</f>
        <v>0</v>
      </c>
      <c r="Q128" s="102"/>
      <c r="R128" s="201">
        <f>R129+R159+R166+R169+R178+R183+R193+R198</f>
        <v>23.208862800000002</v>
      </c>
      <c r="S128" s="102"/>
      <c r="T128" s="202">
        <f>T129+T159+T166+T169+T178+T183+T193+T198</f>
        <v>1.2562200000000001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72</v>
      </c>
      <c r="AU128" s="15" t="s">
        <v>169</v>
      </c>
      <c r="BK128" s="203">
        <f>BK129+BK159+BK166+BK169+BK178+BK183+BK193+BK198</f>
        <v>0</v>
      </c>
    </row>
    <row r="129" s="11" customFormat="1" ht="25.92" customHeight="1">
      <c r="A129" s="11"/>
      <c r="B129" s="204"/>
      <c r="C129" s="205"/>
      <c r="D129" s="206" t="s">
        <v>72</v>
      </c>
      <c r="E129" s="207" t="s">
        <v>80</v>
      </c>
      <c r="F129" s="207" t="s">
        <v>184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SUM(P130:P158)</f>
        <v>0</v>
      </c>
      <c r="Q129" s="212"/>
      <c r="R129" s="213">
        <f>SUM(R130:R158)</f>
        <v>0.68840000000000001</v>
      </c>
      <c r="S129" s="212"/>
      <c r="T129" s="214">
        <f>SUM(T130:T158)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5" t="s">
        <v>185</v>
      </c>
      <c r="AT129" s="216" t="s">
        <v>72</v>
      </c>
      <c r="AU129" s="216" t="s">
        <v>73</v>
      </c>
      <c r="AY129" s="215" t="s">
        <v>186</v>
      </c>
      <c r="BK129" s="217">
        <f>SUM(BK130:BK158)</f>
        <v>0</v>
      </c>
    </row>
    <row r="130" s="2" customFormat="1" ht="16.5" customHeight="1">
      <c r="A130" s="36"/>
      <c r="B130" s="37"/>
      <c r="C130" s="218" t="s">
        <v>80</v>
      </c>
      <c r="D130" s="218" t="s">
        <v>187</v>
      </c>
      <c r="E130" s="219" t="s">
        <v>521</v>
      </c>
      <c r="F130" s="220" t="s">
        <v>522</v>
      </c>
      <c r="G130" s="221" t="s">
        <v>523</v>
      </c>
      <c r="H130" s="222">
        <v>40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0.01721</v>
      </c>
      <c r="R130" s="228">
        <f>Q130*H130</f>
        <v>0.68840000000000001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1183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525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655</v>
      </c>
      <c r="G132" s="242"/>
      <c r="H132" s="245">
        <v>40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80</v>
      </c>
      <c r="AY132" s="251" t="s">
        <v>186</v>
      </c>
    </row>
    <row r="133" s="2" customFormat="1" ht="16.5" customHeight="1">
      <c r="A133" s="36"/>
      <c r="B133" s="37"/>
      <c r="C133" s="218" t="s">
        <v>82</v>
      </c>
      <c r="D133" s="218" t="s">
        <v>187</v>
      </c>
      <c r="E133" s="219" t="s">
        <v>527</v>
      </c>
      <c r="F133" s="220" t="s">
        <v>528</v>
      </c>
      <c r="G133" s="221" t="s">
        <v>529</v>
      </c>
      <c r="H133" s="222">
        <v>90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1184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528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12" customFormat="1">
      <c r="A135" s="12"/>
      <c r="B135" s="241"/>
      <c r="C135" s="242"/>
      <c r="D135" s="232" t="s">
        <v>262</v>
      </c>
      <c r="E135" s="243" t="s">
        <v>1</v>
      </c>
      <c r="F135" s="244" t="s">
        <v>1141</v>
      </c>
      <c r="G135" s="242"/>
      <c r="H135" s="245">
        <v>90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51" t="s">
        <v>262</v>
      </c>
      <c r="AU135" s="251" t="s">
        <v>80</v>
      </c>
      <c r="AV135" s="12" t="s">
        <v>82</v>
      </c>
      <c r="AW135" s="12" t="s">
        <v>30</v>
      </c>
      <c r="AX135" s="12" t="s">
        <v>80</v>
      </c>
      <c r="AY135" s="251" t="s">
        <v>186</v>
      </c>
    </row>
    <row r="136" s="2" customFormat="1" ht="16.5" customHeight="1">
      <c r="A136" s="36"/>
      <c r="B136" s="37"/>
      <c r="C136" s="218" t="s">
        <v>198</v>
      </c>
      <c r="D136" s="218" t="s">
        <v>187</v>
      </c>
      <c r="E136" s="219" t="s">
        <v>532</v>
      </c>
      <c r="F136" s="220" t="s">
        <v>533</v>
      </c>
      <c r="G136" s="221" t="s">
        <v>534</v>
      </c>
      <c r="H136" s="222">
        <v>10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1185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533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2" customFormat="1" ht="16.5" customHeight="1">
      <c r="A138" s="36"/>
      <c r="B138" s="37"/>
      <c r="C138" s="218" t="s">
        <v>185</v>
      </c>
      <c r="D138" s="218" t="s">
        <v>187</v>
      </c>
      <c r="E138" s="219" t="s">
        <v>659</v>
      </c>
      <c r="F138" s="220" t="s">
        <v>660</v>
      </c>
      <c r="G138" s="221" t="s">
        <v>266</v>
      </c>
      <c r="H138" s="222">
        <v>6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1186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660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12" customFormat="1">
      <c r="A140" s="12"/>
      <c r="B140" s="241"/>
      <c r="C140" s="242"/>
      <c r="D140" s="232" t="s">
        <v>262</v>
      </c>
      <c r="E140" s="243" t="s">
        <v>1</v>
      </c>
      <c r="F140" s="244" t="s">
        <v>1187</v>
      </c>
      <c r="G140" s="242"/>
      <c r="H140" s="245">
        <v>6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262</v>
      </c>
      <c r="AU140" s="251" t="s">
        <v>80</v>
      </c>
      <c r="AV140" s="12" t="s">
        <v>82</v>
      </c>
      <c r="AW140" s="12" t="s">
        <v>30</v>
      </c>
      <c r="AX140" s="12" t="s">
        <v>80</v>
      </c>
      <c r="AY140" s="251" t="s">
        <v>186</v>
      </c>
    </row>
    <row r="141" s="2" customFormat="1" ht="16.5" customHeight="1">
      <c r="A141" s="36"/>
      <c r="B141" s="37"/>
      <c r="C141" s="218" t="s">
        <v>205</v>
      </c>
      <c r="D141" s="218" t="s">
        <v>187</v>
      </c>
      <c r="E141" s="219" t="s">
        <v>663</v>
      </c>
      <c r="F141" s="220" t="s">
        <v>664</v>
      </c>
      <c r="G141" s="221" t="s">
        <v>266</v>
      </c>
      <c r="H141" s="222">
        <v>3.6000000000000001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1188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666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12" customFormat="1">
      <c r="A143" s="12"/>
      <c r="B143" s="241"/>
      <c r="C143" s="242"/>
      <c r="D143" s="232" t="s">
        <v>262</v>
      </c>
      <c r="E143" s="243" t="s">
        <v>1</v>
      </c>
      <c r="F143" s="244" t="s">
        <v>1189</v>
      </c>
      <c r="G143" s="242"/>
      <c r="H143" s="245">
        <v>3.6000000000000001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262</v>
      </c>
      <c r="AU143" s="251" t="s">
        <v>80</v>
      </c>
      <c r="AV143" s="12" t="s">
        <v>82</v>
      </c>
      <c r="AW143" s="12" t="s">
        <v>30</v>
      </c>
      <c r="AX143" s="12" t="s">
        <v>80</v>
      </c>
      <c r="AY143" s="251" t="s">
        <v>186</v>
      </c>
    </row>
    <row r="144" s="2" customFormat="1" ht="16.5" customHeight="1">
      <c r="A144" s="36"/>
      <c r="B144" s="37"/>
      <c r="C144" s="218" t="s">
        <v>209</v>
      </c>
      <c r="D144" s="218" t="s">
        <v>187</v>
      </c>
      <c r="E144" s="219" t="s">
        <v>669</v>
      </c>
      <c r="F144" s="220" t="s">
        <v>670</v>
      </c>
      <c r="G144" s="221" t="s">
        <v>266</v>
      </c>
      <c r="H144" s="222">
        <v>6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1190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670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2" customFormat="1" ht="16.5" customHeight="1">
      <c r="A146" s="36"/>
      <c r="B146" s="37"/>
      <c r="C146" s="218" t="s">
        <v>213</v>
      </c>
      <c r="D146" s="218" t="s">
        <v>187</v>
      </c>
      <c r="E146" s="219" t="s">
        <v>672</v>
      </c>
      <c r="F146" s="220" t="s">
        <v>673</v>
      </c>
      <c r="G146" s="221" t="s">
        <v>266</v>
      </c>
      <c r="H146" s="222">
        <v>3.6000000000000001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1191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673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2" customFormat="1" ht="16.5" customHeight="1">
      <c r="A148" s="36"/>
      <c r="B148" s="37"/>
      <c r="C148" s="218" t="s">
        <v>217</v>
      </c>
      <c r="D148" s="218" t="s">
        <v>187</v>
      </c>
      <c r="E148" s="219" t="s">
        <v>307</v>
      </c>
      <c r="F148" s="220" t="s">
        <v>308</v>
      </c>
      <c r="G148" s="221" t="s">
        <v>266</v>
      </c>
      <c r="H148" s="222">
        <v>9.5999999999999996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1192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308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1193</v>
      </c>
      <c r="G150" s="242"/>
      <c r="H150" s="245">
        <v>9.5999999999999996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80</v>
      </c>
      <c r="AY150" s="251" t="s">
        <v>186</v>
      </c>
    </row>
    <row r="151" s="2" customFormat="1" ht="16.5" customHeight="1">
      <c r="A151" s="36"/>
      <c r="B151" s="37"/>
      <c r="C151" s="218" t="s">
        <v>221</v>
      </c>
      <c r="D151" s="218" t="s">
        <v>187</v>
      </c>
      <c r="E151" s="219" t="s">
        <v>311</v>
      </c>
      <c r="F151" s="220" t="s">
        <v>312</v>
      </c>
      <c r="G151" s="221" t="s">
        <v>266</v>
      </c>
      <c r="H151" s="222">
        <v>163.19999999999999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1194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312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1195</v>
      </c>
      <c r="G153" s="242"/>
      <c r="H153" s="245">
        <v>163.19999999999999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80</v>
      </c>
      <c r="AY153" s="251" t="s">
        <v>186</v>
      </c>
    </row>
    <row r="154" s="2" customFormat="1" ht="16.5" customHeight="1">
      <c r="A154" s="36"/>
      <c r="B154" s="37"/>
      <c r="C154" s="218" t="s">
        <v>225</v>
      </c>
      <c r="D154" s="218" t="s">
        <v>187</v>
      </c>
      <c r="E154" s="219" t="s">
        <v>330</v>
      </c>
      <c r="F154" s="220" t="s">
        <v>331</v>
      </c>
      <c r="G154" s="221" t="s">
        <v>285</v>
      </c>
      <c r="H154" s="222">
        <v>17.760000000000002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1196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333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1197</v>
      </c>
      <c r="G156" s="242"/>
      <c r="H156" s="245">
        <v>17.760000000000002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229</v>
      </c>
      <c r="D157" s="218" t="s">
        <v>187</v>
      </c>
      <c r="E157" s="219" t="s">
        <v>581</v>
      </c>
      <c r="F157" s="220" t="s">
        <v>682</v>
      </c>
      <c r="G157" s="221" t="s">
        <v>232</v>
      </c>
      <c r="H157" s="222">
        <v>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1198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684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1" customFormat="1" ht="25.92" customHeight="1">
      <c r="A159" s="11"/>
      <c r="B159" s="204"/>
      <c r="C159" s="205"/>
      <c r="D159" s="206" t="s">
        <v>72</v>
      </c>
      <c r="E159" s="207" t="s">
        <v>82</v>
      </c>
      <c r="F159" s="207" t="s">
        <v>685</v>
      </c>
      <c r="G159" s="205"/>
      <c r="H159" s="205"/>
      <c r="I159" s="208"/>
      <c r="J159" s="209">
        <f>BK159</f>
        <v>0</v>
      </c>
      <c r="K159" s="205"/>
      <c r="L159" s="210"/>
      <c r="M159" s="211"/>
      <c r="N159" s="212"/>
      <c r="O159" s="212"/>
      <c r="P159" s="213">
        <f>SUM(P160:P165)</f>
        <v>0</v>
      </c>
      <c r="Q159" s="212"/>
      <c r="R159" s="213">
        <f>SUM(R160:R165)</f>
        <v>0.0013958000000000002</v>
      </c>
      <c r="S159" s="212"/>
      <c r="T159" s="214">
        <f>SUM(T160:T165)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5" t="s">
        <v>185</v>
      </c>
      <c r="AT159" s="216" t="s">
        <v>72</v>
      </c>
      <c r="AU159" s="216" t="s">
        <v>73</v>
      </c>
      <c r="AY159" s="215" t="s">
        <v>186</v>
      </c>
      <c r="BK159" s="217">
        <f>SUM(BK160:BK165)</f>
        <v>0</v>
      </c>
    </row>
    <row r="160" s="2" customFormat="1" ht="16.5" customHeight="1">
      <c r="A160" s="36"/>
      <c r="B160" s="37"/>
      <c r="C160" s="218" t="s">
        <v>235</v>
      </c>
      <c r="D160" s="218" t="s">
        <v>187</v>
      </c>
      <c r="E160" s="219" t="s">
        <v>686</v>
      </c>
      <c r="F160" s="220" t="s">
        <v>687</v>
      </c>
      <c r="G160" s="221" t="s">
        <v>190</v>
      </c>
      <c r="H160" s="222">
        <v>69.790000000000006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2.0000000000000002E-05</v>
      </c>
      <c r="R160" s="228">
        <f>Q160*H160</f>
        <v>0.0013958000000000002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1199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819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2" customFormat="1" ht="16.5" customHeight="1">
      <c r="A162" s="36"/>
      <c r="B162" s="37"/>
      <c r="C162" s="218" t="s">
        <v>335</v>
      </c>
      <c r="D162" s="218" t="s">
        <v>187</v>
      </c>
      <c r="E162" s="219" t="s">
        <v>690</v>
      </c>
      <c r="F162" s="220" t="s">
        <v>691</v>
      </c>
      <c r="G162" s="221" t="s">
        <v>190</v>
      </c>
      <c r="H162" s="222">
        <v>69.790000000000006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1200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693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2" customFormat="1" ht="21.75" customHeight="1">
      <c r="A164" s="36"/>
      <c r="B164" s="37"/>
      <c r="C164" s="218" t="s">
        <v>340</v>
      </c>
      <c r="D164" s="218" t="s">
        <v>187</v>
      </c>
      <c r="E164" s="219" t="s">
        <v>694</v>
      </c>
      <c r="F164" s="220" t="s">
        <v>1121</v>
      </c>
      <c r="G164" s="221" t="s">
        <v>190</v>
      </c>
      <c r="H164" s="222">
        <v>12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38</v>
      </c>
      <c r="O164" s="89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185</v>
      </c>
      <c r="AT164" s="230" t="s">
        <v>187</v>
      </c>
      <c r="AU164" s="230" t="s">
        <v>80</v>
      </c>
      <c r="AY164" s="15" t="s">
        <v>186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80</v>
      </c>
      <c r="BK164" s="231">
        <f>ROUND(I164*H164,2)</f>
        <v>0</v>
      </c>
      <c r="BL164" s="15" t="s">
        <v>185</v>
      </c>
      <c r="BM164" s="230" t="s">
        <v>1201</v>
      </c>
    </row>
    <row r="165" s="2" customFormat="1">
      <c r="A165" s="36"/>
      <c r="B165" s="37"/>
      <c r="C165" s="38"/>
      <c r="D165" s="232" t="s">
        <v>192</v>
      </c>
      <c r="E165" s="38"/>
      <c r="F165" s="233" t="s">
        <v>697</v>
      </c>
      <c r="G165" s="38"/>
      <c r="H165" s="38"/>
      <c r="I165" s="234"/>
      <c r="J165" s="38"/>
      <c r="K165" s="38"/>
      <c r="L165" s="42"/>
      <c r="M165" s="235"/>
      <c r="N165" s="23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192</v>
      </c>
      <c r="AU165" s="15" t="s">
        <v>80</v>
      </c>
    </row>
    <row r="166" s="11" customFormat="1" ht="25.92" customHeight="1">
      <c r="A166" s="11"/>
      <c r="B166" s="204"/>
      <c r="C166" s="205"/>
      <c r="D166" s="206" t="s">
        <v>72</v>
      </c>
      <c r="E166" s="207" t="s">
        <v>198</v>
      </c>
      <c r="F166" s="207" t="s">
        <v>585</v>
      </c>
      <c r="G166" s="205"/>
      <c r="H166" s="205"/>
      <c r="I166" s="208"/>
      <c r="J166" s="209">
        <f>BK166</f>
        <v>0</v>
      </c>
      <c r="K166" s="205"/>
      <c r="L166" s="210"/>
      <c r="M166" s="211"/>
      <c r="N166" s="212"/>
      <c r="O166" s="212"/>
      <c r="P166" s="213">
        <f>SUM(P167:P168)</f>
        <v>0</v>
      </c>
      <c r="Q166" s="212"/>
      <c r="R166" s="213">
        <f>SUM(R167:R168)</f>
        <v>3.0951599999999999</v>
      </c>
      <c r="S166" s="212"/>
      <c r="T166" s="214">
        <f>SUM(T167:T168)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15" t="s">
        <v>185</v>
      </c>
      <c r="AT166" s="216" t="s">
        <v>72</v>
      </c>
      <c r="AU166" s="216" t="s">
        <v>73</v>
      </c>
      <c r="AY166" s="215" t="s">
        <v>186</v>
      </c>
      <c r="BK166" s="217">
        <f>SUM(BK167:BK168)</f>
        <v>0</v>
      </c>
    </row>
    <row r="167" s="2" customFormat="1" ht="16.5" customHeight="1">
      <c r="A167" s="36"/>
      <c r="B167" s="37"/>
      <c r="C167" s="218" t="s">
        <v>8</v>
      </c>
      <c r="D167" s="218" t="s">
        <v>187</v>
      </c>
      <c r="E167" s="219" t="s">
        <v>715</v>
      </c>
      <c r="F167" s="220" t="s">
        <v>716</v>
      </c>
      <c r="G167" s="221" t="s">
        <v>266</v>
      </c>
      <c r="H167" s="222">
        <v>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3.0951599999999999</v>
      </c>
      <c r="R167" s="228">
        <f>Q167*H167</f>
        <v>3.0951599999999999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1202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1125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11" customFormat="1" ht="25.92" customHeight="1">
      <c r="A169" s="11"/>
      <c r="B169" s="204"/>
      <c r="C169" s="205"/>
      <c r="D169" s="206" t="s">
        <v>72</v>
      </c>
      <c r="E169" s="207" t="s">
        <v>185</v>
      </c>
      <c r="F169" s="207" t="s">
        <v>345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SUM(P170:P177)</f>
        <v>0</v>
      </c>
      <c r="Q169" s="212"/>
      <c r="R169" s="213">
        <f>SUM(R170:R177)</f>
        <v>16.792824000000003</v>
      </c>
      <c r="S169" s="212"/>
      <c r="T169" s="214">
        <f>SUM(T170:T177)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5" t="s">
        <v>185</v>
      </c>
      <c r="AT169" s="216" t="s">
        <v>72</v>
      </c>
      <c r="AU169" s="216" t="s">
        <v>73</v>
      </c>
      <c r="AY169" s="215" t="s">
        <v>186</v>
      </c>
      <c r="BK169" s="217">
        <f>SUM(BK170:BK177)</f>
        <v>0</v>
      </c>
    </row>
    <row r="170" s="2" customFormat="1" ht="16.5" customHeight="1">
      <c r="A170" s="36"/>
      <c r="B170" s="37"/>
      <c r="C170" s="218" t="s">
        <v>351</v>
      </c>
      <c r="D170" s="218" t="s">
        <v>187</v>
      </c>
      <c r="E170" s="219" t="s">
        <v>491</v>
      </c>
      <c r="F170" s="220" t="s">
        <v>492</v>
      </c>
      <c r="G170" s="221" t="s">
        <v>190</v>
      </c>
      <c r="H170" s="222">
        <v>12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0.52500000000000002</v>
      </c>
      <c r="R170" s="228">
        <f>Q170*H170</f>
        <v>6.3000000000000007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1203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492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12" customFormat="1">
      <c r="A172" s="12"/>
      <c r="B172" s="241"/>
      <c r="C172" s="242"/>
      <c r="D172" s="232" t="s">
        <v>262</v>
      </c>
      <c r="E172" s="243" t="s">
        <v>1</v>
      </c>
      <c r="F172" s="244" t="s">
        <v>1204</v>
      </c>
      <c r="G172" s="242"/>
      <c r="H172" s="245">
        <v>12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262</v>
      </c>
      <c r="AU172" s="251" t="s">
        <v>80</v>
      </c>
      <c r="AV172" s="12" t="s">
        <v>82</v>
      </c>
      <c r="AW172" s="12" t="s">
        <v>30</v>
      </c>
      <c r="AX172" s="12" t="s">
        <v>80</v>
      </c>
      <c r="AY172" s="251" t="s">
        <v>186</v>
      </c>
    </row>
    <row r="173" s="2" customFormat="1" ht="16.5" customHeight="1">
      <c r="A173" s="36"/>
      <c r="B173" s="37"/>
      <c r="C173" s="218" t="s">
        <v>356</v>
      </c>
      <c r="D173" s="218" t="s">
        <v>187</v>
      </c>
      <c r="E173" s="219" t="s">
        <v>729</v>
      </c>
      <c r="F173" s="220" t="s">
        <v>730</v>
      </c>
      <c r="G173" s="221" t="s">
        <v>266</v>
      </c>
      <c r="H173" s="222">
        <v>1.2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2.52542</v>
      </c>
      <c r="R173" s="228">
        <f>Q173*H173</f>
        <v>3.0305040000000001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1205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730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12" customFormat="1">
      <c r="A175" s="12"/>
      <c r="B175" s="241"/>
      <c r="C175" s="242"/>
      <c r="D175" s="232" t="s">
        <v>262</v>
      </c>
      <c r="E175" s="243" t="s">
        <v>1</v>
      </c>
      <c r="F175" s="244" t="s">
        <v>1206</v>
      </c>
      <c r="G175" s="242"/>
      <c r="H175" s="245">
        <v>1.2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262</v>
      </c>
      <c r="AU175" s="251" t="s">
        <v>80</v>
      </c>
      <c r="AV175" s="12" t="s">
        <v>82</v>
      </c>
      <c r="AW175" s="12" t="s">
        <v>30</v>
      </c>
      <c r="AX175" s="12" t="s">
        <v>80</v>
      </c>
      <c r="AY175" s="251" t="s">
        <v>186</v>
      </c>
    </row>
    <row r="176" s="2" customFormat="1" ht="16.5" customHeight="1">
      <c r="A176" s="36"/>
      <c r="B176" s="37"/>
      <c r="C176" s="218" t="s">
        <v>242</v>
      </c>
      <c r="D176" s="218" t="s">
        <v>187</v>
      </c>
      <c r="E176" s="219" t="s">
        <v>733</v>
      </c>
      <c r="F176" s="220" t="s">
        <v>734</v>
      </c>
      <c r="G176" s="221" t="s">
        <v>190</v>
      </c>
      <c r="H176" s="222">
        <v>12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0.62185999999999997</v>
      </c>
      <c r="R176" s="228">
        <f>Q176*H176</f>
        <v>7.4623200000000001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1207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736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1" customFormat="1" ht="25.92" customHeight="1">
      <c r="A178" s="11"/>
      <c r="B178" s="204"/>
      <c r="C178" s="205"/>
      <c r="D178" s="206" t="s">
        <v>72</v>
      </c>
      <c r="E178" s="207" t="s">
        <v>743</v>
      </c>
      <c r="F178" s="207" t="s">
        <v>744</v>
      </c>
      <c r="G178" s="205"/>
      <c r="H178" s="205"/>
      <c r="I178" s="208"/>
      <c r="J178" s="209">
        <f>BK178</f>
        <v>0</v>
      </c>
      <c r="K178" s="205"/>
      <c r="L178" s="210"/>
      <c r="M178" s="211"/>
      <c r="N178" s="212"/>
      <c r="O178" s="212"/>
      <c r="P178" s="213">
        <f>SUM(P179:P182)</f>
        <v>0</v>
      </c>
      <c r="Q178" s="212"/>
      <c r="R178" s="213">
        <f>SUM(R179:R182)</f>
        <v>2.6310829999999998</v>
      </c>
      <c r="S178" s="212"/>
      <c r="T178" s="214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5" t="s">
        <v>185</v>
      </c>
      <c r="AT178" s="216" t="s">
        <v>72</v>
      </c>
      <c r="AU178" s="216" t="s">
        <v>73</v>
      </c>
      <c r="AY178" s="215" t="s">
        <v>186</v>
      </c>
      <c r="BK178" s="217">
        <f>SUM(BK179:BK182)</f>
        <v>0</v>
      </c>
    </row>
    <row r="179" s="2" customFormat="1" ht="16.5" customHeight="1">
      <c r="A179" s="36"/>
      <c r="B179" s="37"/>
      <c r="C179" s="218" t="s">
        <v>367</v>
      </c>
      <c r="D179" s="218" t="s">
        <v>187</v>
      </c>
      <c r="E179" s="219" t="s">
        <v>745</v>
      </c>
      <c r="F179" s="220" t="s">
        <v>746</v>
      </c>
      <c r="G179" s="221" t="s">
        <v>190</v>
      </c>
      <c r="H179" s="222">
        <v>69.790000000000006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1208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748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2" customFormat="1" ht="16.5" customHeight="1">
      <c r="A181" s="36"/>
      <c r="B181" s="37"/>
      <c r="C181" s="218" t="s">
        <v>373</v>
      </c>
      <c r="D181" s="218" t="s">
        <v>187</v>
      </c>
      <c r="E181" s="219" t="s">
        <v>749</v>
      </c>
      <c r="F181" s="220" t="s">
        <v>750</v>
      </c>
      <c r="G181" s="221" t="s">
        <v>190</v>
      </c>
      <c r="H181" s="222">
        <v>69.790000000000006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0.037699999999999997</v>
      </c>
      <c r="R181" s="228">
        <f>Q181*H181</f>
        <v>2.6310829999999998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1209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752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11" customFormat="1" ht="25.92" customHeight="1">
      <c r="A183" s="11"/>
      <c r="B183" s="204"/>
      <c r="C183" s="205"/>
      <c r="D183" s="206" t="s">
        <v>72</v>
      </c>
      <c r="E183" s="207" t="s">
        <v>753</v>
      </c>
      <c r="F183" s="207" t="s">
        <v>754</v>
      </c>
      <c r="G183" s="205"/>
      <c r="H183" s="205"/>
      <c r="I183" s="208"/>
      <c r="J183" s="209">
        <f>BK183</f>
        <v>0</v>
      </c>
      <c r="K183" s="205"/>
      <c r="L183" s="210"/>
      <c r="M183" s="211"/>
      <c r="N183" s="212"/>
      <c r="O183" s="212"/>
      <c r="P183" s="213">
        <f>SUM(P184:P192)</f>
        <v>0</v>
      </c>
      <c r="Q183" s="212"/>
      <c r="R183" s="213">
        <f>SUM(R184:R192)</f>
        <v>0</v>
      </c>
      <c r="S183" s="212"/>
      <c r="T183" s="214">
        <f>SUM(T184:T192)</f>
        <v>1.2562200000000001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15" t="s">
        <v>185</v>
      </c>
      <c r="AT183" s="216" t="s">
        <v>72</v>
      </c>
      <c r="AU183" s="216" t="s">
        <v>73</v>
      </c>
      <c r="AY183" s="215" t="s">
        <v>186</v>
      </c>
      <c r="BK183" s="217">
        <f>SUM(BK184:BK192)</f>
        <v>0</v>
      </c>
    </row>
    <row r="184" s="2" customFormat="1" ht="16.5" customHeight="1">
      <c r="A184" s="36"/>
      <c r="B184" s="37"/>
      <c r="C184" s="218" t="s">
        <v>7</v>
      </c>
      <c r="D184" s="218" t="s">
        <v>187</v>
      </c>
      <c r="E184" s="219" t="s">
        <v>755</v>
      </c>
      <c r="F184" s="220" t="s">
        <v>756</v>
      </c>
      <c r="G184" s="221" t="s">
        <v>190</v>
      </c>
      <c r="H184" s="222">
        <v>69.790000000000006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0.017999999999999999</v>
      </c>
      <c r="T184" s="229">
        <f>S184*H184</f>
        <v>1.2562200000000001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1210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756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2" customFormat="1">
      <c r="A186" s="12"/>
      <c r="B186" s="241"/>
      <c r="C186" s="242"/>
      <c r="D186" s="232" t="s">
        <v>262</v>
      </c>
      <c r="E186" s="243" t="s">
        <v>1</v>
      </c>
      <c r="F186" s="244" t="s">
        <v>1211</v>
      </c>
      <c r="G186" s="242"/>
      <c r="H186" s="245">
        <v>18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262</v>
      </c>
      <c r="AU186" s="251" t="s">
        <v>80</v>
      </c>
      <c r="AV186" s="12" t="s">
        <v>82</v>
      </c>
      <c r="AW186" s="12" t="s">
        <v>30</v>
      </c>
      <c r="AX186" s="12" t="s">
        <v>73</v>
      </c>
      <c r="AY186" s="251" t="s">
        <v>186</v>
      </c>
    </row>
    <row r="187" s="12" customFormat="1">
      <c r="A187" s="12"/>
      <c r="B187" s="241"/>
      <c r="C187" s="242"/>
      <c r="D187" s="232" t="s">
        <v>262</v>
      </c>
      <c r="E187" s="243" t="s">
        <v>1</v>
      </c>
      <c r="F187" s="244" t="s">
        <v>1212</v>
      </c>
      <c r="G187" s="242"/>
      <c r="H187" s="245">
        <v>7.75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51" t="s">
        <v>262</v>
      </c>
      <c r="AU187" s="251" t="s">
        <v>80</v>
      </c>
      <c r="AV187" s="12" t="s">
        <v>82</v>
      </c>
      <c r="AW187" s="12" t="s">
        <v>30</v>
      </c>
      <c r="AX187" s="12" t="s">
        <v>73</v>
      </c>
      <c r="AY187" s="251" t="s">
        <v>186</v>
      </c>
    </row>
    <row r="188" s="12" customFormat="1">
      <c r="A188" s="12"/>
      <c r="B188" s="241"/>
      <c r="C188" s="242"/>
      <c r="D188" s="232" t="s">
        <v>262</v>
      </c>
      <c r="E188" s="243" t="s">
        <v>1</v>
      </c>
      <c r="F188" s="244" t="s">
        <v>1213</v>
      </c>
      <c r="G188" s="242"/>
      <c r="H188" s="245">
        <v>5.5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51" t="s">
        <v>262</v>
      </c>
      <c r="AU188" s="251" t="s">
        <v>80</v>
      </c>
      <c r="AV188" s="12" t="s">
        <v>82</v>
      </c>
      <c r="AW188" s="12" t="s">
        <v>30</v>
      </c>
      <c r="AX188" s="12" t="s">
        <v>73</v>
      </c>
      <c r="AY188" s="251" t="s">
        <v>186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1214</v>
      </c>
      <c r="G189" s="242"/>
      <c r="H189" s="245">
        <v>17.98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73</v>
      </c>
      <c r="AY189" s="251" t="s">
        <v>186</v>
      </c>
    </row>
    <row r="190" s="12" customFormat="1">
      <c r="A190" s="12"/>
      <c r="B190" s="241"/>
      <c r="C190" s="242"/>
      <c r="D190" s="232" t="s">
        <v>262</v>
      </c>
      <c r="E190" s="243" t="s">
        <v>1</v>
      </c>
      <c r="F190" s="244" t="s">
        <v>1215</v>
      </c>
      <c r="G190" s="242"/>
      <c r="H190" s="245">
        <v>11.225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51" t="s">
        <v>262</v>
      </c>
      <c r="AU190" s="251" t="s">
        <v>80</v>
      </c>
      <c r="AV190" s="12" t="s">
        <v>82</v>
      </c>
      <c r="AW190" s="12" t="s">
        <v>30</v>
      </c>
      <c r="AX190" s="12" t="s">
        <v>73</v>
      </c>
      <c r="AY190" s="251" t="s">
        <v>186</v>
      </c>
    </row>
    <row r="191" s="12" customFormat="1">
      <c r="A191" s="12"/>
      <c r="B191" s="241"/>
      <c r="C191" s="242"/>
      <c r="D191" s="232" t="s">
        <v>262</v>
      </c>
      <c r="E191" s="243" t="s">
        <v>1</v>
      </c>
      <c r="F191" s="244" t="s">
        <v>1216</v>
      </c>
      <c r="G191" s="242"/>
      <c r="H191" s="245">
        <v>9.3350000000000009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51" t="s">
        <v>262</v>
      </c>
      <c r="AU191" s="251" t="s">
        <v>80</v>
      </c>
      <c r="AV191" s="12" t="s">
        <v>82</v>
      </c>
      <c r="AW191" s="12" t="s">
        <v>30</v>
      </c>
      <c r="AX191" s="12" t="s">
        <v>73</v>
      </c>
      <c r="AY191" s="251" t="s">
        <v>186</v>
      </c>
    </row>
    <row r="192" s="13" customFormat="1">
      <c r="A192" s="13"/>
      <c r="B192" s="263"/>
      <c r="C192" s="264"/>
      <c r="D192" s="232" t="s">
        <v>262</v>
      </c>
      <c r="E192" s="265" t="s">
        <v>1</v>
      </c>
      <c r="F192" s="266" t="s">
        <v>544</v>
      </c>
      <c r="G192" s="264"/>
      <c r="H192" s="267">
        <v>69.790000000000006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3" t="s">
        <v>262</v>
      </c>
      <c r="AU192" s="273" t="s">
        <v>80</v>
      </c>
      <c r="AV192" s="13" t="s">
        <v>185</v>
      </c>
      <c r="AW192" s="13" t="s">
        <v>30</v>
      </c>
      <c r="AX192" s="13" t="s">
        <v>80</v>
      </c>
      <c r="AY192" s="273" t="s">
        <v>186</v>
      </c>
    </row>
    <row r="193" s="11" customFormat="1" ht="25.92" customHeight="1">
      <c r="A193" s="11"/>
      <c r="B193" s="204"/>
      <c r="C193" s="205"/>
      <c r="D193" s="206" t="s">
        <v>72</v>
      </c>
      <c r="E193" s="207" t="s">
        <v>281</v>
      </c>
      <c r="F193" s="207" t="s">
        <v>282</v>
      </c>
      <c r="G193" s="205"/>
      <c r="H193" s="205"/>
      <c r="I193" s="208"/>
      <c r="J193" s="209">
        <f>BK193</f>
        <v>0</v>
      </c>
      <c r="K193" s="205"/>
      <c r="L193" s="210"/>
      <c r="M193" s="211"/>
      <c r="N193" s="212"/>
      <c r="O193" s="212"/>
      <c r="P193" s="213">
        <f>SUM(P194:P197)</f>
        <v>0</v>
      </c>
      <c r="Q193" s="212"/>
      <c r="R193" s="213">
        <f>SUM(R194:R197)</f>
        <v>0</v>
      </c>
      <c r="S193" s="212"/>
      <c r="T193" s="214">
        <f>SUM(T194:T197)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15" t="s">
        <v>185</v>
      </c>
      <c r="AT193" s="216" t="s">
        <v>72</v>
      </c>
      <c r="AU193" s="216" t="s">
        <v>73</v>
      </c>
      <c r="AY193" s="215" t="s">
        <v>186</v>
      </c>
      <c r="BK193" s="217">
        <f>SUM(BK194:BK197)</f>
        <v>0</v>
      </c>
    </row>
    <row r="194" s="2" customFormat="1" ht="16.5" customHeight="1">
      <c r="A194" s="36"/>
      <c r="B194" s="37"/>
      <c r="C194" s="218" t="s">
        <v>381</v>
      </c>
      <c r="D194" s="218" t="s">
        <v>187</v>
      </c>
      <c r="E194" s="219" t="s">
        <v>629</v>
      </c>
      <c r="F194" s="220" t="s">
        <v>630</v>
      </c>
      <c r="G194" s="221" t="s">
        <v>285</v>
      </c>
      <c r="H194" s="222">
        <v>23.208860000000001</v>
      </c>
      <c r="I194" s="223"/>
      <c r="J194" s="224">
        <f>ROUND(I194*H194,2)</f>
        <v>0</v>
      </c>
      <c r="K194" s="225"/>
      <c r="L194" s="42"/>
      <c r="M194" s="226" t="s">
        <v>1</v>
      </c>
      <c r="N194" s="227" t="s">
        <v>38</v>
      </c>
      <c r="O194" s="89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0" t="s">
        <v>185</v>
      </c>
      <c r="AT194" s="230" t="s">
        <v>187</v>
      </c>
      <c r="AU194" s="230" t="s">
        <v>80</v>
      </c>
      <c r="AY194" s="15" t="s">
        <v>186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5" t="s">
        <v>80</v>
      </c>
      <c r="BK194" s="231">
        <f>ROUND(I194*H194,2)</f>
        <v>0</v>
      </c>
      <c r="BL194" s="15" t="s">
        <v>185</v>
      </c>
      <c r="BM194" s="230" t="s">
        <v>1217</v>
      </c>
    </row>
    <row r="195" s="2" customFormat="1">
      <c r="A195" s="36"/>
      <c r="B195" s="37"/>
      <c r="C195" s="38"/>
      <c r="D195" s="232" t="s">
        <v>192</v>
      </c>
      <c r="E195" s="38"/>
      <c r="F195" s="233" t="s">
        <v>630</v>
      </c>
      <c r="G195" s="38"/>
      <c r="H195" s="38"/>
      <c r="I195" s="234"/>
      <c r="J195" s="38"/>
      <c r="K195" s="38"/>
      <c r="L195" s="42"/>
      <c r="M195" s="235"/>
      <c r="N195" s="236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192</v>
      </c>
      <c r="AU195" s="15" t="s">
        <v>80</v>
      </c>
    </row>
    <row r="196" s="2" customFormat="1" ht="16.5" customHeight="1">
      <c r="A196" s="36"/>
      <c r="B196" s="37"/>
      <c r="C196" s="218" t="s">
        <v>387</v>
      </c>
      <c r="D196" s="218" t="s">
        <v>187</v>
      </c>
      <c r="E196" s="219" t="s">
        <v>633</v>
      </c>
      <c r="F196" s="220" t="s">
        <v>634</v>
      </c>
      <c r="G196" s="221" t="s">
        <v>285</v>
      </c>
      <c r="H196" s="222">
        <v>23.208860000000001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38</v>
      </c>
      <c r="O196" s="89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185</v>
      </c>
      <c r="AT196" s="230" t="s">
        <v>187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1218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634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11" customFormat="1" ht="25.92" customHeight="1">
      <c r="A198" s="11"/>
      <c r="B198" s="204"/>
      <c r="C198" s="205"/>
      <c r="D198" s="206" t="s">
        <v>72</v>
      </c>
      <c r="E198" s="207" t="s">
        <v>385</v>
      </c>
      <c r="F198" s="207" t="s">
        <v>386</v>
      </c>
      <c r="G198" s="205"/>
      <c r="H198" s="205"/>
      <c r="I198" s="208"/>
      <c r="J198" s="209">
        <f>BK198</f>
        <v>0</v>
      </c>
      <c r="K198" s="205"/>
      <c r="L198" s="210"/>
      <c r="M198" s="211"/>
      <c r="N198" s="212"/>
      <c r="O198" s="212"/>
      <c r="P198" s="213">
        <f>SUM(P199:P210)</f>
        <v>0</v>
      </c>
      <c r="Q198" s="212"/>
      <c r="R198" s="213">
        <f>SUM(R199:R210)</f>
        <v>0</v>
      </c>
      <c r="S198" s="212"/>
      <c r="T198" s="214">
        <f>SUM(T199:T210)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5" t="s">
        <v>185</v>
      </c>
      <c r="AT198" s="216" t="s">
        <v>72</v>
      </c>
      <c r="AU198" s="216" t="s">
        <v>73</v>
      </c>
      <c r="AY198" s="215" t="s">
        <v>186</v>
      </c>
      <c r="BK198" s="217">
        <f>SUM(BK199:BK210)</f>
        <v>0</v>
      </c>
    </row>
    <row r="199" s="2" customFormat="1" ht="16.5" customHeight="1">
      <c r="A199" s="36"/>
      <c r="B199" s="37"/>
      <c r="C199" s="218" t="s">
        <v>391</v>
      </c>
      <c r="D199" s="218" t="s">
        <v>187</v>
      </c>
      <c r="E199" s="219" t="s">
        <v>388</v>
      </c>
      <c r="F199" s="220" t="s">
        <v>389</v>
      </c>
      <c r="G199" s="221" t="s">
        <v>285</v>
      </c>
      <c r="H199" s="222">
        <v>1.2562199999999999</v>
      </c>
      <c r="I199" s="223"/>
      <c r="J199" s="224">
        <f>ROUND(I199*H199,2)</f>
        <v>0</v>
      </c>
      <c r="K199" s="225"/>
      <c r="L199" s="42"/>
      <c r="M199" s="226" t="s">
        <v>1</v>
      </c>
      <c r="N199" s="227" t="s">
        <v>38</v>
      </c>
      <c r="O199" s="89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185</v>
      </c>
      <c r="AT199" s="230" t="s">
        <v>187</v>
      </c>
      <c r="AU199" s="230" t="s">
        <v>80</v>
      </c>
      <c r="AY199" s="15" t="s">
        <v>186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80</v>
      </c>
      <c r="BK199" s="231">
        <f>ROUND(I199*H199,2)</f>
        <v>0</v>
      </c>
      <c r="BL199" s="15" t="s">
        <v>185</v>
      </c>
      <c r="BM199" s="230" t="s">
        <v>1219</v>
      </c>
    </row>
    <row r="200" s="2" customFormat="1">
      <c r="A200" s="36"/>
      <c r="B200" s="37"/>
      <c r="C200" s="38"/>
      <c r="D200" s="232" t="s">
        <v>192</v>
      </c>
      <c r="E200" s="38"/>
      <c r="F200" s="233" t="s">
        <v>389</v>
      </c>
      <c r="G200" s="38"/>
      <c r="H200" s="38"/>
      <c r="I200" s="234"/>
      <c r="J200" s="38"/>
      <c r="K200" s="38"/>
      <c r="L200" s="42"/>
      <c r="M200" s="235"/>
      <c r="N200" s="236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192</v>
      </c>
      <c r="AU200" s="15" t="s">
        <v>80</v>
      </c>
    </row>
    <row r="201" s="2" customFormat="1" ht="16.5" customHeight="1">
      <c r="A201" s="36"/>
      <c r="B201" s="37"/>
      <c r="C201" s="218" t="s">
        <v>396</v>
      </c>
      <c r="D201" s="218" t="s">
        <v>187</v>
      </c>
      <c r="E201" s="219" t="s">
        <v>392</v>
      </c>
      <c r="F201" s="220" t="s">
        <v>393</v>
      </c>
      <c r="G201" s="221" t="s">
        <v>285</v>
      </c>
      <c r="H201" s="222">
        <v>1.2562199999999999</v>
      </c>
      <c r="I201" s="223"/>
      <c r="J201" s="224">
        <f>ROUND(I201*H201,2)</f>
        <v>0</v>
      </c>
      <c r="K201" s="225"/>
      <c r="L201" s="42"/>
      <c r="M201" s="226" t="s">
        <v>1</v>
      </c>
      <c r="N201" s="227" t="s">
        <v>38</v>
      </c>
      <c r="O201" s="89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185</v>
      </c>
      <c r="AT201" s="230" t="s">
        <v>187</v>
      </c>
      <c r="AU201" s="230" t="s">
        <v>80</v>
      </c>
      <c r="AY201" s="15" t="s">
        <v>186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80</v>
      </c>
      <c r="BK201" s="231">
        <f>ROUND(I201*H201,2)</f>
        <v>0</v>
      </c>
      <c r="BL201" s="15" t="s">
        <v>185</v>
      </c>
      <c r="BM201" s="230" t="s">
        <v>1220</v>
      </c>
    </row>
    <row r="202" s="2" customFormat="1">
      <c r="A202" s="36"/>
      <c r="B202" s="37"/>
      <c r="C202" s="38"/>
      <c r="D202" s="232" t="s">
        <v>192</v>
      </c>
      <c r="E202" s="38"/>
      <c r="F202" s="233" t="s">
        <v>1221</v>
      </c>
      <c r="G202" s="38"/>
      <c r="H202" s="38"/>
      <c r="I202" s="234"/>
      <c r="J202" s="38"/>
      <c r="K202" s="38"/>
      <c r="L202" s="42"/>
      <c r="M202" s="235"/>
      <c r="N202" s="236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192</v>
      </c>
      <c r="AU202" s="15" t="s">
        <v>80</v>
      </c>
    </row>
    <row r="203" s="2" customFormat="1" ht="16.5" customHeight="1">
      <c r="A203" s="36"/>
      <c r="B203" s="37"/>
      <c r="C203" s="218" t="s">
        <v>401</v>
      </c>
      <c r="D203" s="218" t="s">
        <v>187</v>
      </c>
      <c r="E203" s="219" t="s">
        <v>397</v>
      </c>
      <c r="F203" s="220" t="s">
        <v>398</v>
      </c>
      <c r="G203" s="221" t="s">
        <v>285</v>
      </c>
      <c r="H203" s="222">
        <v>1.2562199999999999</v>
      </c>
      <c r="I203" s="223"/>
      <c r="J203" s="224">
        <f>ROUND(I203*H203,2)</f>
        <v>0</v>
      </c>
      <c r="K203" s="225"/>
      <c r="L203" s="42"/>
      <c r="M203" s="226" t="s">
        <v>1</v>
      </c>
      <c r="N203" s="227" t="s">
        <v>38</v>
      </c>
      <c r="O203" s="89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0" t="s">
        <v>185</v>
      </c>
      <c r="AT203" s="230" t="s">
        <v>187</v>
      </c>
      <c r="AU203" s="230" t="s">
        <v>80</v>
      </c>
      <c r="AY203" s="15" t="s">
        <v>186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5" t="s">
        <v>80</v>
      </c>
      <c r="BK203" s="231">
        <f>ROUND(I203*H203,2)</f>
        <v>0</v>
      </c>
      <c r="BL203" s="15" t="s">
        <v>185</v>
      </c>
      <c r="BM203" s="230" t="s">
        <v>1222</v>
      </c>
    </row>
    <row r="204" s="2" customFormat="1">
      <c r="A204" s="36"/>
      <c r="B204" s="37"/>
      <c r="C204" s="38"/>
      <c r="D204" s="232" t="s">
        <v>192</v>
      </c>
      <c r="E204" s="38"/>
      <c r="F204" s="233" t="s">
        <v>400</v>
      </c>
      <c r="G204" s="38"/>
      <c r="H204" s="38"/>
      <c r="I204" s="234"/>
      <c r="J204" s="38"/>
      <c r="K204" s="38"/>
      <c r="L204" s="42"/>
      <c r="M204" s="235"/>
      <c r="N204" s="236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192</v>
      </c>
      <c r="AU204" s="15" t="s">
        <v>80</v>
      </c>
    </row>
    <row r="205" s="2" customFormat="1" ht="16.5" customHeight="1">
      <c r="A205" s="36"/>
      <c r="B205" s="37"/>
      <c r="C205" s="218" t="s">
        <v>405</v>
      </c>
      <c r="D205" s="218" t="s">
        <v>187</v>
      </c>
      <c r="E205" s="219" t="s">
        <v>402</v>
      </c>
      <c r="F205" s="220" t="s">
        <v>403</v>
      </c>
      <c r="G205" s="221" t="s">
        <v>285</v>
      </c>
      <c r="H205" s="222">
        <v>26.38062</v>
      </c>
      <c r="I205" s="223"/>
      <c r="J205" s="224">
        <f>ROUND(I205*H205,2)</f>
        <v>0</v>
      </c>
      <c r="K205" s="225"/>
      <c r="L205" s="42"/>
      <c r="M205" s="226" t="s">
        <v>1</v>
      </c>
      <c r="N205" s="227" t="s">
        <v>38</v>
      </c>
      <c r="O205" s="89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0" t="s">
        <v>185</v>
      </c>
      <c r="AT205" s="230" t="s">
        <v>187</v>
      </c>
      <c r="AU205" s="230" t="s">
        <v>80</v>
      </c>
      <c r="AY205" s="15" t="s">
        <v>186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5" t="s">
        <v>80</v>
      </c>
      <c r="BK205" s="231">
        <f>ROUND(I205*H205,2)</f>
        <v>0</v>
      </c>
      <c r="BL205" s="15" t="s">
        <v>185</v>
      </c>
      <c r="BM205" s="230" t="s">
        <v>1223</v>
      </c>
    </row>
    <row r="206" s="2" customFormat="1">
      <c r="A206" s="36"/>
      <c r="B206" s="37"/>
      <c r="C206" s="38"/>
      <c r="D206" s="232" t="s">
        <v>192</v>
      </c>
      <c r="E206" s="38"/>
      <c r="F206" s="233" t="s">
        <v>403</v>
      </c>
      <c r="G206" s="38"/>
      <c r="H206" s="38"/>
      <c r="I206" s="234"/>
      <c r="J206" s="38"/>
      <c r="K206" s="38"/>
      <c r="L206" s="42"/>
      <c r="M206" s="235"/>
      <c r="N206" s="236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192</v>
      </c>
      <c r="AU206" s="15" t="s">
        <v>80</v>
      </c>
    </row>
    <row r="207" s="2" customFormat="1" ht="16.5" customHeight="1">
      <c r="A207" s="36"/>
      <c r="B207" s="37"/>
      <c r="C207" s="218" t="s">
        <v>409</v>
      </c>
      <c r="D207" s="218" t="s">
        <v>187</v>
      </c>
      <c r="E207" s="219" t="s">
        <v>406</v>
      </c>
      <c r="F207" s="220" t="s">
        <v>407</v>
      </c>
      <c r="G207" s="221" t="s">
        <v>285</v>
      </c>
      <c r="H207" s="222">
        <v>1.2562199999999999</v>
      </c>
      <c r="I207" s="223"/>
      <c r="J207" s="224">
        <f>ROUND(I207*H207,2)</f>
        <v>0</v>
      </c>
      <c r="K207" s="225"/>
      <c r="L207" s="42"/>
      <c r="M207" s="226" t="s">
        <v>1</v>
      </c>
      <c r="N207" s="227" t="s">
        <v>38</v>
      </c>
      <c r="O207" s="89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185</v>
      </c>
      <c r="AT207" s="230" t="s">
        <v>187</v>
      </c>
      <c r="AU207" s="230" t="s">
        <v>80</v>
      </c>
      <c r="AY207" s="15" t="s">
        <v>186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80</v>
      </c>
      <c r="BK207" s="231">
        <f>ROUND(I207*H207,2)</f>
        <v>0</v>
      </c>
      <c r="BL207" s="15" t="s">
        <v>185</v>
      </c>
      <c r="BM207" s="230" t="s">
        <v>1224</v>
      </c>
    </row>
    <row r="208" s="2" customFormat="1">
      <c r="A208" s="36"/>
      <c r="B208" s="37"/>
      <c r="C208" s="38"/>
      <c r="D208" s="232" t="s">
        <v>192</v>
      </c>
      <c r="E208" s="38"/>
      <c r="F208" s="233" t="s">
        <v>407</v>
      </c>
      <c r="G208" s="38"/>
      <c r="H208" s="38"/>
      <c r="I208" s="234"/>
      <c r="J208" s="38"/>
      <c r="K208" s="38"/>
      <c r="L208" s="42"/>
      <c r="M208" s="235"/>
      <c r="N208" s="236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192</v>
      </c>
      <c r="AU208" s="15" t="s">
        <v>80</v>
      </c>
    </row>
    <row r="209" s="2" customFormat="1" ht="16.5" customHeight="1">
      <c r="A209" s="36"/>
      <c r="B209" s="37"/>
      <c r="C209" s="218" t="s">
        <v>609</v>
      </c>
      <c r="D209" s="218" t="s">
        <v>187</v>
      </c>
      <c r="E209" s="219" t="s">
        <v>410</v>
      </c>
      <c r="F209" s="220" t="s">
        <v>411</v>
      </c>
      <c r="G209" s="221" t="s">
        <v>285</v>
      </c>
      <c r="H209" s="222">
        <v>1.2562199999999999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38</v>
      </c>
      <c r="O209" s="89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185</v>
      </c>
      <c r="AT209" s="230" t="s">
        <v>187</v>
      </c>
      <c r="AU209" s="230" t="s">
        <v>80</v>
      </c>
      <c r="AY209" s="15" t="s">
        <v>186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80</v>
      </c>
      <c r="BK209" s="231">
        <f>ROUND(I209*H209,2)</f>
        <v>0</v>
      </c>
      <c r="BL209" s="15" t="s">
        <v>185</v>
      </c>
      <c r="BM209" s="230" t="s">
        <v>1225</v>
      </c>
    </row>
    <row r="210" s="2" customFormat="1">
      <c r="A210" s="36"/>
      <c r="B210" s="37"/>
      <c r="C210" s="38"/>
      <c r="D210" s="232" t="s">
        <v>192</v>
      </c>
      <c r="E210" s="38"/>
      <c r="F210" s="233" t="s">
        <v>333</v>
      </c>
      <c r="G210" s="38"/>
      <c r="H210" s="38"/>
      <c r="I210" s="234"/>
      <c r="J210" s="38"/>
      <c r="K210" s="38"/>
      <c r="L210" s="42"/>
      <c r="M210" s="237"/>
      <c r="N210" s="238"/>
      <c r="O210" s="239"/>
      <c r="P210" s="239"/>
      <c r="Q210" s="239"/>
      <c r="R210" s="239"/>
      <c r="S210" s="239"/>
      <c r="T210" s="24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192</v>
      </c>
      <c r="AU210" s="15" t="s">
        <v>80</v>
      </c>
    </row>
    <row r="211" s="2" customFormat="1" ht="6.96" customHeight="1">
      <c r="A211" s="36"/>
      <c r="B211" s="64"/>
      <c r="C211" s="65"/>
      <c r="D211" s="65"/>
      <c r="E211" s="65"/>
      <c r="F211" s="65"/>
      <c r="G211" s="65"/>
      <c r="H211" s="65"/>
      <c r="I211" s="65"/>
      <c r="J211" s="65"/>
      <c r="K211" s="65"/>
      <c r="L211" s="42"/>
      <c r="M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</row>
  </sheetData>
  <sheetProtection sheet="1" autoFilter="0" formatColumns="0" formatRows="0" objects="1" scenarios="1" spinCount="100000" saltValue="7Xs/2vGnCoXh1+lQgIO+3UbqhorhrWvcyeqlDOkBpfPK4ELj3+HvN2lceaF/eDbUlaQSLfvSph6Hqf1va39lPQ==" hashValue="wL4iw1lZyVYpwpUHbnRfouOaV0HHqJu0oU5cIR/pIklNUtidqMI3Y13Tk8j18I1rj6MsokyXsTEnQKwRUPtZ6w==" algorithmName="SHA-512" password="CC35"/>
  <autoFilter ref="C127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1226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ROUND((SUM(BE126:BE163)),  2)</f>
        <v>0</v>
      </c>
      <c r="G35" s="36"/>
      <c r="H35" s="36"/>
      <c r="I35" s="162">
        <v>0.20999999999999999</v>
      </c>
      <c r="J35" s="161">
        <f>ROUND(((SUM(BE126:BE163))*I35),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ROUND((SUM(BF126:BF163)),  2)</f>
        <v>0</v>
      </c>
      <c r="G36" s="36"/>
      <c r="H36" s="36"/>
      <c r="I36" s="162">
        <v>0.14999999999999999</v>
      </c>
      <c r="J36" s="161">
        <f>ROUND(((SUM(BF126:BF163))*I36),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ROUND((SUM(BG126:BG163)),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ROUND((SUM(BH126:BH163)),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ROUND((SUM(BI126:BI163)),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014 - Oprava LB a PB opěrné stěny v km 22,2786-22,291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650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651</v>
      </c>
      <c r="E102" s="189"/>
      <c r="F102" s="189"/>
      <c r="G102" s="189"/>
      <c r="H102" s="189"/>
      <c r="I102" s="189"/>
      <c r="J102" s="190">
        <f>J140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241</v>
      </c>
      <c r="E103" s="189"/>
      <c r="F103" s="189"/>
      <c r="G103" s="189"/>
      <c r="H103" s="189"/>
      <c r="I103" s="189"/>
      <c r="J103" s="190">
        <f>J146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290</v>
      </c>
      <c r="E104" s="189"/>
      <c r="F104" s="189"/>
      <c r="G104" s="189"/>
      <c r="H104" s="189"/>
      <c r="I104" s="189"/>
      <c r="J104" s="190">
        <f>J151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171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81" t="str">
        <f>E7</f>
        <v>Březná, Bílá Voda, Štíty – dosypání hráze, oprava stupňů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161</v>
      </c>
      <c r="D115" s="20"/>
      <c r="E115" s="20"/>
      <c r="F115" s="20"/>
      <c r="G115" s="20"/>
      <c r="H115" s="20"/>
      <c r="I115" s="20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81" t="s">
        <v>162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163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014 - Oprava LB a PB opěrné stěny v km 22,2786-22,291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F14</f>
        <v xml:space="preserve"> </v>
      </c>
      <c r="G120" s="38"/>
      <c r="H120" s="38"/>
      <c r="I120" s="30" t="s">
        <v>22</v>
      </c>
      <c r="J120" s="77" t="str">
        <f>IF(J14="","",J14)</f>
        <v>3. 2. 2025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E17</f>
        <v xml:space="preserve"> </v>
      </c>
      <c r="G122" s="38"/>
      <c r="H122" s="38"/>
      <c r="I122" s="30" t="s">
        <v>29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IF(E20="","",E20)</f>
        <v>Vyplň údaj</v>
      </c>
      <c r="G123" s="38"/>
      <c r="H123" s="38"/>
      <c r="I123" s="30" t="s">
        <v>31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192"/>
      <c r="B125" s="193"/>
      <c r="C125" s="194" t="s">
        <v>172</v>
      </c>
      <c r="D125" s="195" t="s">
        <v>58</v>
      </c>
      <c r="E125" s="195" t="s">
        <v>54</v>
      </c>
      <c r="F125" s="195" t="s">
        <v>55</v>
      </c>
      <c r="G125" s="195" t="s">
        <v>173</v>
      </c>
      <c r="H125" s="195" t="s">
        <v>174</v>
      </c>
      <c r="I125" s="195" t="s">
        <v>175</v>
      </c>
      <c r="J125" s="196" t="s">
        <v>167</v>
      </c>
      <c r="K125" s="197" t="s">
        <v>176</v>
      </c>
      <c r="L125" s="198"/>
      <c r="M125" s="98" t="s">
        <v>1</v>
      </c>
      <c r="N125" s="99" t="s">
        <v>37</v>
      </c>
      <c r="O125" s="99" t="s">
        <v>177</v>
      </c>
      <c r="P125" s="99" t="s">
        <v>178</v>
      </c>
      <c r="Q125" s="99" t="s">
        <v>179</v>
      </c>
      <c r="R125" s="99" t="s">
        <v>180</v>
      </c>
      <c r="S125" s="99" t="s">
        <v>181</v>
      </c>
      <c r="T125" s="100" t="s">
        <v>182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6"/>
      <c r="B126" s="37"/>
      <c r="C126" s="105" t="s">
        <v>183</v>
      </c>
      <c r="D126" s="38"/>
      <c r="E126" s="38"/>
      <c r="F126" s="38"/>
      <c r="G126" s="38"/>
      <c r="H126" s="38"/>
      <c r="I126" s="38"/>
      <c r="J126" s="199">
        <f>BK126</f>
        <v>0</v>
      </c>
      <c r="K126" s="38"/>
      <c r="L126" s="42"/>
      <c r="M126" s="101"/>
      <c r="N126" s="200"/>
      <c r="O126" s="102"/>
      <c r="P126" s="201">
        <f>P127+P130+P135+P140+P146+P151</f>
        <v>0</v>
      </c>
      <c r="Q126" s="102"/>
      <c r="R126" s="201">
        <f>R127+R130+R135+R140+R146+R151</f>
        <v>1.9610627999999999</v>
      </c>
      <c r="S126" s="102"/>
      <c r="T126" s="202">
        <f>T127+T130+T135+T140+T146+T151</f>
        <v>0.93581999999999999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169</v>
      </c>
      <c r="BK126" s="203">
        <f>BK127+BK130+BK135+BK140+BK146+BK151</f>
        <v>0</v>
      </c>
    </row>
    <row r="127" s="11" customFormat="1" ht="25.92" customHeight="1">
      <c r="A127" s="11"/>
      <c r="B127" s="204"/>
      <c r="C127" s="205"/>
      <c r="D127" s="206" t="s">
        <v>72</v>
      </c>
      <c r="E127" s="207" t="s">
        <v>80</v>
      </c>
      <c r="F127" s="207" t="s">
        <v>184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SUM(P128:P129)</f>
        <v>0</v>
      </c>
      <c r="Q127" s="212"/>
      <c r="R127" s="213">
        <f>SUM(R128:R129)</f>
        <v>0</v>
      </c>
      <c r="S127" s="212"/>
      <c r="T127" s="214">
        <f>SUM(T128:T129)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5" t="s">
        <v>185</v>
      </c>
      <c r="AT127" s="216" t="s">
        <v>72</v>
      </c>
      <c r="AU127" s="216" t="s">
        <v>73</v>
      </c>
      <c r="AY127" s="215" t="s">
        <v>186</v>
      </c>
      <c r="BK127" s="217">
        <f>SUM(BK128:BK129)</f>
        <v>0</v>
      </c>
    </row>
    <row r="128" s="2" customFormat="1" ht="16.5" customHeight="1">
      <c r="A128" s="36"/>
      <c r="B128" s="37"/>
      <c r="C128" s="218" t="s">
        <v>80</v>
      </c>
      <c r="D128" s="218" t="s">
        <v>187</v>
      </c>
      <c r="E128" s="219" t="s">
        <v>341</v>
      </c>
      <c r="F128" s="220" t="s">
        <v>342</v>
      </c>
      <c r="G128" s="221" t="s">
        <v>232</v>
      </c>
      <c r="H128" s="222">
        <v>1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1227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344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11" customFormat="1" ht="25.92" customHeight="1">
      <c r="A130" s="11"/>
      <c r="B130" s="204"/>
      <c r="C130" s="205"/>
      <c r="D130" s="206" t="s">
        <v>72</v>
      </c>
      <c r="E130" s="207" t="s">
        <v>82</v>
      </c>
      <c r="F130" s="207" t="s">
        <v>685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SUM(P131:P134)</f>
        <v>0</v>
      </c>
      <c r="Q130" s="212"/>
      <c r="R130" s="213">
        <f>SUM(R131:R134)</f>
        <v>0.0010398000000000002</v>
      </c>
      <c r="S130" s="212"/>
      <c r="T130" s="214">
        <f>SUM(T131:T134)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5" t="s">
        <v>185</v>
      </c>
      <c r="AT130" s="216" t="s">
        <v>72</v>
      </c>
      <c r="AU130" s="216" t="s">
        <v>73</v>
      </c>
      <c r="AY130" s="215" t="s">
        <v>186</v>
      </c>
      <c r="BK130" s="217">
        <f>SUM(BK131:BK134)</f>
        <v>0</v>
      </c>
    </row>
    <row r="131" s="2" customFormat="1" ht="16.5" customHeight="1">
      <c r="A131" s="36"/>
      <c r="B131" s="37"/>
      <c r="C131" s="218" t="s">
        <v>82</v>
      </c>
      <c r="D131" s="218" t="s">
        <v>187</v>
      </c>
      <c r="E131" s="219" t="s">
        <v>686</v>
      </c>
      <c r="F131" s="220" t="s">
        <v>687</v>
      </c>
      <c r="G131" s="221" t="s">
        <v>190</v>
      </c>
      <c r="H131" s="222">
        <v>51.990000000000002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2.0000000000000002E-05</v>
      </c>
      <c r="R131" s="228">
        <f>Q131*H131</f>
        <v>0.0010398000000000002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1228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819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2" customFormat="1" ht="16.5" customHeight="1">
      <c r="A133" s="36"/>
      <c r="B133" s="37"/>
      <c r="C133" s="218" t="s">
        <v>198</v>
      </c>
      <c r="D133" s="218" t="s">
        <v>187</v>
      </c>
      <c r="E133" s="219" t="s">
        <v>690</v>
      </c>
      <c r="F133" s="220" t="s">
        <v>691</v>
      </c>
      <c r="G133" s="221" t="s">
        <v>190</v>
      </c>
      <c r="H133" s="222">
        <v>51.990000000000002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1229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693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11" customFormat="1" ht="25.92" customHeight="1">
      <c r="A135" s="11"/>
      <c r="B135" s="204"/>
      <c r="C135" s="205"/>
      <c r="D135" s="206" t="s">
        <v>72</v>
      </c>
      <c r="E135" s="207" t="s">
        <v>743</v>
      </c>
      <c r="F135" s="207" t="s">
        <v>744</v>
      </c>
      <c r="G135" s="205"/>
      <c r="H135" s="205"/>
      <c r="I135" s="208"/>
      <c r="J135" s="209">
        <f>BK135</f>
        <v>0</v>
      </c>
      <c r="K135" s="205"/>
      <c r="L135" s="210"/>
      <c r="M135" s="211"/>
      <c r="N135" s="212"/>
      <c r="O135" s="212"/>
      <c r="P135" s="213">
        <f>SUM(P136:P139)</f>
        <v>0</v>
      </c>
      <c r="Q135" s="212"/>
      <c r="R135" s="213">
        <f>SUM(R136:R139)</f>
        <v>1.9600229999999999</v>
      </c>
      <c r="S135" s="212"/>
      <c r="T135" s="214">
        <f>SUM(T136:T139)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5" t="s">
        <v>185</v>
      </c>
      <c r="AT135" s="216" t="s">
        <v>72</v>
      </c>
      <c r="AU135" s="216" t="s">
        <v>73</v>
      </c>
      <c r="AY135" s="215" t="s">
        <v>186</v>
      </c>
      <c r="BK135" s="217">
        <f>SUM(BK136:BK139)</f>
        <v>0</v>
      </c>
    </row>
    <row r="136" s="2" customFormat="1" ht="16.5" customHeight="1">
      <c r="A136" s="36"/>
      <c r="B136" s="37"/>
      <c r="C136" s="218" t="s">
        <v>185</v>
      </c>
      <c r="D136" s="218" t="s">
        <v>187</v>
      </c>
      <c r="E136" s="219" t="s">
        <v>745</v>
      </c>
      <c r="F136" s="220" t="s">
        <v>746</v>
      </c>
      <c r="G136" s="221" t="s">
        <v>190</v>
      </c>
      <c r="H136" s="222">
        <v>51.990000000000002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1230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748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2" customFormat="1" ht="16.5" customHeight="1">
      <c r="A138" s="36"/>
      <c r="B138" s="37"/>
      <c r="C138" s="218" t="s">
        <v>205</v>
      </c>
      <c r="D138" s="218" t="s">
        <v>187</v>
      </c>
      <c r="E138" s="219" t="s">
        <v>749</v>
      </c>
      <c r="F138" s="220" t="s">
        <v>750</v>
      </c>
      <c r="G138" s="221" t="s">
        <v>190</v>
      </c>
      <c r="H138" s="222">
        <v>51.990000000000002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0.037699999999999997</v>
      </c>
      <c r="R138" s="228">
        <f>Q138*H138</f>
        <v>1.9600229999999999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1231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752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11" customFormat="1" ht="25.92" customHeight="1">
      <c r="A140" s="11"/>
      <c r="B140" s="204"/>
      <c r="C140" s="205"/>
      <c r="D140" s="206" t="s">
        <v>72</v>
      </c>
      <c r="E140" s="207" t="s">
        <v>753</v>
      </c>
      <c r="F140" s="207" t="s">
        <v>754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SUM(P141:P145)</f>
        <v>0</v>
      </c>
      <c r="Q140" s="212"/>
      <c r="R140" s="213">
        <f>SUM(R141:R145)</f>
        <v>0</v>
      </c>
      <c r="S140" s="212"/>
      <c r="T140" s="214">
        <f>SUM(T141:T145)</f>
        <v>0.93581999999999999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5" t="s">
        <v>185</v>
      </c>
      <c r="AT140" s="216" t="s">
        <v>72</v>
      </c>
      <c r="AU140" s="216" t="s">
        <v>73</v>
      </c>
      <c r="AY140" s="215" t="s">
        <v>186</v>
      </c>
      <c r="BK140" s="217">
        <f>SUM(BK141:BK145)</f>
        <v>0</v>
      </c>
    </row>
    <row r="141" s="2" customFormat="1" ht="16.5" customHeight="1">
      <c r="A141" s="36"/>
      <c r="B141" s="37"/>
      <c r="C141" s="218" t="s">
        <v>209</v>
      </c>
      <c r="D141" s="218" t="s">
        <v>187</v>
      </c>
      <c r="E141" s="219" t="s">
        <v>755</v>
      </c>
      <c r="F141" s="220" t="s">
        <v>756</v>
      </c>
      <c r="G141" s="221" t="s">
        <v>190</v>
      </c>
      <c r="H141" s="222">
        <v>51.990000000000002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0.017999999999999999</v>
      </c>
      <c r="T141" s="229">
        <f>S141*H141</f>
        <v>0.93581999999999999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1232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756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12" customFormat="1">
      <c r="A143" s="12"/>
      <c r="B143" s="241"/>
      <c r="C143" s="242"/>
      <c r="D143" s="232" t="s">
        <v>262</v>
      </c>
      <c r="E143" s="243" t="s">
        <v>1</v>
      </c>
      <c r="F143" s="244" t="s">
        <v>1233</v>
      </c>
      <c r="G143" s="242"/>
      <c r="H143" s="245">
        <v>27.91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262</v>
      </c>
      <c r="AU143" s="251" t="s">
        <v>80</v>
      </c>
      <c r="AV143" s="12" t="s">
        <v>82</v>
      </c>
      <c r="AW143" s="12" t="s">
        <v>30</v>
      </c>
      <c r="AX143" s="12" t="s">
        <v>73</v>
      </c>
      <c r="AY143" s="251" t="s">
        <v>186</v>
      </c>
    </row>
    <row r="144" s="12" customFormat="1">
      <c r="A144" s="12"/>
      <c r="B144" s="241"/>
      <c r="C144" s="242"/>
      <c r="D144" s="232" t="s">
        <v>262</v>
      </c>
      <c r="E144" s="243" t="s">
        <v>1</v>
      </c>
      <c r="F144" s="244" t="s">
        <v>1234</v>
      </c>
      <c r="G144" s="242"/>
      <c r="H144" s="245">
        <v>24.079999999999998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262</v>
      </c>
      <c r="AU144" s="251" t="s">
        <v>80</v>
      </c>
      <c r="AV144" s="12" t="s">
        <v>82</v>
      </c>
      <c r="AW144" s="12" t="s">
        <v>30</v>
      </c>
      <c r="AX144" s="12" t="s">
        <v>73</v>
      </c>
      <c r="AY144" s="251" t="s">
        <v>186</v>
      </c>
    </row>
    <row r="145" s="13" customFormat="1">
      <c r="A145" s="13"/>
      <c r="B145" s="263"/>
      <c r="C145" s="264"/>
      <c r="D145" s="232" t="s">
        <v>262</v>
      </c>
      <c r="E145" s="265" t="s">
        <v>1</v>
      </c>
      <c r="F145" s="266" t="s">
        <v>544</v>
      </c>
      <c r="G145" s="264"/>
      <c r="H145" s="267">
        <v>51.989999999999995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3" t="s">
        <v>262</v>
      </c>
      <c r="AU145" s="273" t="s">
        <v>80</v>
      </c>
      <c r="AV145" s="13" t="s">
        <v>185</v>
      </c>
      <c r="AW145" s="13" t="s">
        <v>30</v>
      </c>
      <c r="AX145" s="13" t="s">
        <v>80</v>
      </c>
      <c r="AY145" s="273" t="s">
        <v>186</v>
      </c>
    </row>
    <row r="146" s="11" customFormat="1" ht="25.92" customHeight="1">
      <c r="A146" s="11"/>
      <c r="B146" s="204"/>
      <c r="C146" s="205"/>
      <c r="D146" s="206" t="s">
        <v>72</v>
      </c>
      <c r="E146" s="207" t="s">
        <v>281</v>
      </c>
      <c r="F146" s="207" t="s">
        <v>282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SUM(P147:P150)</f>
        <v>0</v>
      </c>
      <c r="Q146" s="212"/>
      <c r="R146" s="213">
        <f>SUM(R147:R150)</f>
        <v>0</v>
      </c>
      <c r="S146" s="212"/>
      <c r="T146" s="214">
        <f>SUM(T147:T150)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5" t="s">
        <v>185</v>
      </c>
      <c r="AT146" s="216" t="s">
        <v>72</v>
      </c>
      <c r="AU146" s="216" t="s">
        <v>73</v>
      </c>
      <c r="AY146" s="215" t="s">
        <v>186</v>
      </c>
      <c r="BK146" s="217">
        <f>SUM(BK147:BK150)</f>
        <v>0</v>
      </c>
    </row>
    <row r="147" s="2" customFormat="1" ht="16.5" customHeight="1">
      <c r="A147" s="36"/>
      <c r="B147" s="37"/>
      <c r="C147" s="218" t="s">
        <v>213</v>
      </c>
      <c r="D147" s="218" t="s">
        <v>187</v>
      </c>
      <c r="E147" s="219" t="s">
        <v>378</v>
      </c>
      <c r="F147" s="220" t="s">
        <v>379</v>
      </c>
      <c r="G147" s="221" t="s">
        <v>285</v>
      </c>
      <c r="H147" s="222">
        <v>1.96106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1235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379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2" customFormat="1" ht="16.5" customHeight="1">
      <c r="A149" s="36"/>
      <c r="B149" s="37"/>
      <c r="C149" s="218" t="s">
        <v>217</v>
      </c>
      <c r="D149" s="218" t="s">
        <v>187</v>
      </c>
      <c r="E149" s="219" t="s">
        <v>382</v>
      </c>
      <c r="F149" s="220" t="s">
        <v>383</v>
      </c>
      <c r="G149" s="221" t="s">
        <v>285</v>
      </c>
      <c r="H149" s="222">
        <v>1.96106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1236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383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11" customFormat="1" ht="25.92" customHeight="1">
      <c r="A151" s="11"/>
      <c r="B151" s="204"/>
      <c r="C151" s="205"/>
      <c r="D151" s="206" t="s">
        <v>72</v>
      </c>
      <c r="E151" s="207" t="s">
        <v>385</v>
      </c>
      <c r="F151" s="207" t="s">
        <v>386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SUM(P152:P163)</f>
        <v>0</v>
      </c>
      <c r="Q151" s="212"/>
      <c r="R151" s="213">
        <f>SUM(R152:R163)</f>
        <v>0</v>
      </c>
      <c r="S151" s="212"/>
      <c r="T151" s="214">
        <f>SUM(T152:T163)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5" t="s">
        <v>185</v>
      </c>
      <c r="AT151" s="216" t="s">
        <v>72</v>
      </c>
      <c r="AU151" s="216" t="s">
        <v>73</v>
      </c>
      <c r="AY151" s="215" t="s">
        <v>186</v>
      </c>
      <c r="BK151" s="217">
        <f>SUM(BK152:BK163)</f>
        <v>0</v>
      </c>
    </row>
    <row r="152" s="2" customFormat="1" ht="16.5" customHeight="1">
      <c r="A152" s="36"/>
      <c r="B152" s="37"/>
      <c r="C152" s="218" t="s">
        <v>221</v>
      </c>
      <c r="D152" s="218" t="s">
        <v>187</v>
      </c>
      <c r="E152" s="219" t="s">
        <v>388</v>
      </c>
      <c r="F152" s="220" t="s">
        <v>389</v>
      </c>
      <c r="G152" s="221" t="s">
        <v>285</v>
      </c>
      <c r="H152" s="222">
        <v>0.93581999999999999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1237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389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2" customFormat="1" ht="16.5" customHeight="1">
      <c r="A154" s="36"/>
      <c r="B154" s="37"/>
      <c r="C154" s="218" t="s">
        <v>225</v>
      </c>
      <c r="D154" s="218" t="s">
        <v>187</v>
      </c>
      <c r="E154" s="219" t="s">
        <v>392</v>
      </c>
      <c r="F154" s="220" t="s">
        <v>393</v>
      </c>
      <c r="G154" s="221" t="s">
        <v>285</v>
      </c>
      <c r="H154" s="222">
        <v>0.93581999999999999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1238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460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2" customFormat="1" ht="16.5" customHeight="1">
      <c r="A156" s="36"/>
      <c r="B156" s="37"/>
      <c r="C156" s="218" t="s">
        <v>229</v>
      </c>
      <c r="D156" s="218" t="s">
        <v>187</v>
      </c>
      <c r="E156" s="219" t="s">
        <v>397</v>
      </c>
      <c r="F156" s="220" t="s">
        <v>398</v>
      </c>
      <c r="G156" s="221" t="s">
        <v>285</v>
      </c>
      <c r="H156" s="222">
        <v>0.93581999999999999</v>
      </c>
      <c r="I156" s="223"/>
      <c r="J156" s="224">
        <f>ROUND(I156*H156,2)</f>
        <v>0</v>
      </c>
      <c r="K156" s="225"/>
      <c r="L156" s="42"/>
      <c r="M156" s="226" t="s">
        <v>1</v>
      </c>
      <c r="N156" s="227" t="s">
        <v>38</v>
      </c>
      <c r="O156" s="89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185</v>
      </c>
      <c r="AT156" s="230" t="s">
        <v>187</v>
      </c>
      <c r="AU156" s="230" t="s">
        <v>80</v>
      </c>
      <c r="AY156" s="15" t="s">
        <v>186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80</v>
      </c>
      <c r="BK156" s="231">
        <f>ROUND(I156*H156,2)</f>
        <v>0</v>
      </c>
      <c r="BL156" s="15" t="s">
        <v>185</v>
      </c>
      <c r="BM156" s="230" t="s">
        <v>1239</v>
      </c>
    </row>
    <row r="157" s="2" customFormat="1">
      <c r="A157" s="36"/>
      <c r="B157" s="37"/>
      <c r="C157" s="38"/>
      <c r="D157" s="232" t="s">
        <v>192</v>
      </c>
      <c r="E157" s="38"/>
      <c r="F157" s="233" t="s">
        <v>400</v>
      </c>
      <c r="G157" s="38"/>
      <c r="H157" s="38"/>
      <c r="I157" s="234"/>
      <c r="J157" s="38"/>
      <c r="K157" s="38"/>
      <c r="L157" s="42"/>
      <c r="M157" s="235"/>
      <c r="N157" s="23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192</v>
      </c>
      <c r="AU157" s="15" t="s">
        <v>80</v>
      </c>
    </row>
    <row r="158" s="2" customFormat="1" ht="16.5" customHeight="1">
      <c r="A158" s="36"/>
      <c r="B158" s="37"/>
      <c r="C158" s="218" t="s">
        <v>235</v>
      </c>
      <c r="D158" s="218" t="s">
        <v>187</v>
      </c>
      <c r="E158" s="219" t="s">
        <v>402</v>
      </c>
      <c r="F158" s="220" t="s">
        <v>403</v>
      </c>
      <c r="G158" s="221" t="s">
        <v>285</v>
      </c>
      <c r="H158" s="222">
        <v>19.65222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38</v>
      </c>
      <c r="O158" s="89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185</v>
      </c>
      <c r="AT158" s="230" t="s">
        <v>187</v>
      </c>
      <c r="AU158" s="230" t="s">
        <v>80</v>
      </c>
      <c r="AY158" s="15" t="s">
        <v>186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185</v>
      </c>
      <c r="BM158" s="230" t="s">
        <v>1240</v>
      </c>
    </row>
    <row r="159" s="2" customFormat="1">
      <c r="A159" s="36"/>
      <c r="B159" s="37"/>
      <c r="C159" s="38"/>
      <c r="D159" s="232" t="s">
        <v>192</v>
      </c>
      <c r="E159" s="38"/>
      <c r="F159" s="233" t="s">
        <v>403</v>
      </c>
      <c r="G159" s="38"/>
      <c r="H159" s="38"/>
      <c r="I159" s="234"/>
      <c r="J159" s="38"/>
      <c r="K159" s="38"/>
      <c r="L159" s="42"/>
      <c r="M159" s="235"/>
      <c r="N159" s="23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192</v>
      </c>
      <c r="AU159" s="15" t="s">
        <v>80</v>
      </c>
    </row>
    <row r="160" s="2" customFormat="1" ht="16.5" customHeight="1">
      <c r="A160" s="36"/>
      <c r="B160" s="37"/>
      <c r="C160" s="218" t="s">
        <v>335</v>
      </c>
      <c r="D160" s="218" t="s">
        <v>187</v>
      </c>
      <c r="E160" s="219" t="s">
        <v>406</v>
      </c>
      <c r="F160" s="220" t="s">
        <v>407</v>
      </c>
      <c r="G160" s="221" t="s">
        <v>285</v>
      </c>
      <c r="H160" s="222">
        <v>0.93581999999999999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1241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407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2" customFormat="1" ht="16.5" customHeight="1">
      <c r="A162" s="36"/>
      <c r="B162" s="37"/>
      <c r="C162" s="218" t="s">
        <v>340</v>
      </c>
      <c r="D162" s="218" t="s">
        <v>187</v>
      </c>
      <c r="E162" s="219" t="s">
        <v>410</v>
      </c>
      <c r="F162" s="220" t="s">
        <v>411</v>
      </c>
      <c r="G162" s="221" t="s">
        <v>285</v>
      </c>
      <c r="H162" s="222">
        <v>0.93581999999999999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1242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333</v>
      </c>
      <c r="G163" s="38"/>
      <c r="H163" s="38"/>
      <c r="I163" s="234"/>
      <c r="J163" s="38"/>
      <c r="K163" s="38"/>
      <c r="L163" s="42"/>
      <c r="M163" s="237"/>
      <c r="N163" s="238"/>
      <c r="O163" s="239"/>
      <c r="P163" s="239"/>
      <c r="Q163" s="239"/>
      <c r="R163" s="239"/>
      <c r="S163" s="239"/>
      <c r="T163" s="24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2" customFormat="1" ht="6.96" customHeight="1">
      <c r="A164" s="36"/>
      <c r="B164" s="64"/>
      <c r="C164" s="65"/>
      <c r="D164" s="65"/>
      <c r="E164" s="65"/>
      <c r="F164" s="65"/>
      <c r="G164" s="65"/>
      <c r="H164" s="65"/>
      <c r="I164" s="65"/>
      <c r="J164" s="65"/>
      <c r="K164" s="65"/>
      <c r="L164" s="42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sheet="1" autoFilter="0" formatColumns="0" formatRows="0" objects="1" scenarios="1" spinCount="100000" saltValue="G1hKhgOc/dHa8TthhcyYM5FfaOu+Ztdc2iaYmu/6JAduXd+4PnDzbcgrLewLZwuA1NCYFhrRjasBOCn4i8e4ug==" hashValue="C9TZCM2MBO53ycbu2s4LL1cb9T9CK7FkLEPY4BtD5ULhGFgQOOxpxE/w0nymRZGm0+dcdnhoPwlpWqaL2ox1SA==" algorithmName="SHA-512" password="CC35"/>
  <autoFilter ref="C125:K1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164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ROUND((SUM(BE121:BE146)),  2)</f>
        <v>0</v>
      </c>
      <c r="G35" s="36"/>
      <c r="H35" s="36"/>
      <c r="I35" s="162">
        <v>0.20999999999999999</v>
      </c>
      <c r="J35" s="161">
        <f>ROUND(((SUM(BE121:BE146))*I35),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ROUND((SUM(BF121:BF146)),  2)</f>
        <v>0</v>
      </c>
      <c r="G36" s="36"/>
      <c r="H36" s="36"/>
      <c r="I36" s="162">
        <v>0.14999999999999999</v>
      </c>
      <c r="J36" s="161">
        <f>ROUND(((SUM(BF121:BF146))*I36),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ROUND((SUM(BG121:BG146)),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ROUND((SUM(BH121:BH146)),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ROUND((SUM(BI121:BI146)),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001a - Odstranění stromových porostů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171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Březná, Bílá Voda, Štíty – dosypání hráze, oprava stupňů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161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162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163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001a - Odstranění stromových porostů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3. 2. 2025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172</v>
      </c>
      <c r="D120" s="195" t="s">
        <v>58</v>
      </c>
      <c r="E120" s="195" t="s">
        <v>54</v>
      </c>
      <c r="F120" s="195" t="s">
        <v>55</v>
      </c>
      <c r="G120" s="195" t="s">
        <v>173</v>
      </c>
      <c r="H120" s="195" t="s">
        <v>174</v>
      </c>
      <c r="I120" s="195" t="s">
        <v>175</v>
      </c>
      <c r="J120" s="196" t="s">
        <v>167</v>
      </c>
      <c r="K120" s="197" t="s">
        <v>176</v>
      </c>
      <c r="L120" s="198"/>
      <c r="M120" s="98" t="s">
        <v>1</v>
      </c>
      <c r="N120" s="99" t="s">
        <v>37</v>
      </c>
      <c r="O120" s="99" t="s">
        <v>177</v>
      </c>
      <c r="P120" s="99" t="s">
        <v>178</v>
      </c>
      <c r="Q120" s="99" t="s">
        <v>179</v>
      </c>
      <c r="R120" s="99" t="s">
        <v>180</v>
      </c>
      <c r="S120" s="99" t="s">
        <v>181</v>
      </c>
      <c r="T120" s="100" t="s">
        <v>182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183</v>
      </c>
      <c r="D121" s="38"/>
      <c r="E121" s="38"/>
      <c r="F121" s="38"/>
      <c r="G121" s="38"/>
      <c r="H121" s="38"/>
      <c r="I121" s="38"/>
      <c r="J121" s="199">
        <f>BK121</f>
        <v>0</v>
      </c>
      <c r="K121" s="38"/>
      <c r="L121" s="42"/>
      <c r="M121" s="101"/>
      <c r="N121" s="200"/>
      <c r="O121" s="102"/>
      <c r="P121" s="201">
        <f>P122</f>
        <v>0</v>
      </c>
      <c r="Q121" s="102"/>
      <c r="R121" s="201">
        <f>R122</f>
        <v>0</v>
      </c>
      <c r="S121" s="102"/>
      <c r="T121" s="20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169</v>
      </c>
      <c r="BK121" s="203">
        <f>BK122</f>
        <v>0</v>
      </c>
    </row>
    <row r="122" s="11" customFormat="1" ht="25.92" customHeight="1">
      <c r="A122" s="11"/>
      <c r="B122" s="204"/>
      <c r="C122" s="205"/>
      <c r="D122" s="206" t="s">
        <v>72</v>
      </c>
      <c r="E122" s="207" t="s">
        <v>80</v>
      </c>
      <c r="F122" s="207" t="s">
        <v>184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SUM(P123:P146)</f>
        <v>0</v>
      </c>
      <c r="Q122" s="212"/>
      <c r="R122" s="213">
        <f>SUM(R123:R146)</f>
        <v>0</v>
      </c>
      <c r="S122" s="212"/>
      <c r="T122" s="214">
        <f>SUM(T123:T146)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185</v>
      </c>
      <c r="AT122" s="216" t="s">
        <v>72</v>
      </c>
      <c r="AU122" s="216" t="s">
        <v>73</v>
      </c>
      <c r="AY122" s="215" t="s">
        <v>186</v>
      </c>
      <c r="BK122" s="217">
        <f>SUM(BK123:BK146)</f>
        <v>0</v>
      </c>
    </row>
    <row r="123" s="2" customFormat="1" ht="16.5" customHeight="1">
      <c r="A123" s="36"/>
      <c r="B123" s="37"/>
      <c r="C123" s="218" t="s">
        <v>80</v>
      </c>
      <c r="D123" s="218" t="s">
        <v>187</v>
      </c>
      <c r="E123" s="219" t="s">
        <v>188</v>
      </c>
      <c r="F123" s="220" t="s">
        <v>189</v>
      </c>
      <c r="G123" s="221" t="s">
        <v>190</v>
      </c>
      <c r="H123" s="222">
        <v>3917</v>
      </c>
      <c r="I123" s="223"/>
      <c r="J123" s="224">
        <f>ROUND(I123*H123,2)</f>
        <v>0</v>
      </c>
      <c r="K123" s="225"/>
      <c r="L123" s="42"/>
      <c r="M123" s="226" t="s">
        <v>1</v>
      </c>
      <c r="N123" s="227" t="s">
        <v>38</v>
      </c>
      <c r="O123" s="89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0" t="s">
        <v>185</v>
      </c>
      <c r="AT123" s="230" t="s">
        <v>187</v>
      </c>
      <c r="AU123" s="230" t="s">
        <v>80</v>
      </c>
      <c r="AY123" s="15" t="s">
        <v>186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5" t="s">
        <v>80</v>
      </c>
      <c r="BK123" s="231">
        <f>ROUND(I123*H123,2)</f>
        <v>0</v>
      </c>
      <c r="BL123" s="15" t="s">
        <v>185</v>
      </c>
      <c r="BM123" s="230" t="s">
        <v>191</v>
      </c>
    </row>
    <row r="124" s="2" customFormat="1">
      <c r="A124" s="36"/>
      <c r="B124" s="37"/>
      <c r="C124" s="38"/>
      <c r="D124" s="232" t="s">
        <v>192</v>
      </c>
      <c r="E124" s="38"/>
      <c r="F124" s="233" t="s">
        <v>189</v>
      </c>
      <c r="G124" s="38"/>
      <c r="H124" s="38"/>
      <c r="I124" s="234"/>
      <c r="J124" s="38"/>
      <c r="K124" s="38"/>
      <c r="L124" s="42"/>
      <c r="M124" s="235"/>
      <c r="N124" s="236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192</v>
      </c>
      <c r="AU124" s="15" t="s">
        <v>80</v>
      </c>
    </row>
    <row r="125" s="2" customFormat="1" ht="16.5" customHeight="1">
      <c r="A125" s="36"/>
      <c r="B125" s="37"/>
      <c r="C125" s="218" t="s">
        <v>82</v>
      </c>
      <c r="D125" s="218" t="s">
        <v>187</v>
      </c>
      <c r="E125" s="219" t="s">
        <v>193</v>
      </c>
      <c r="F125" s="220" t="s">
        <v>194</v>
      </c>
      <c r="G125" s="221" t="s">
        <v>195</v>
      </c>
      <c r="H125" s="222">
        <v>211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196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197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2" customFormat="1" ht="16.5" customHeight="1">
      <c r="A127" s="36"/>
      <c r="B127" s="37"/>
      <c r="C127" s="218" t="s">
        <v>198</v>
      </c>
      <c r="D127" s="218" t="s">
        <v>187</v>
      </c>
      <c r="E127" s="219" t="s">
        <v>199</v>
      </c>
      <c r="F127" s="220" t="s">
        <v>200</v>
      </c>
      <c r="G127" s="221" t="s">
        <v>195</v>
      </c>
      <c r="H127" s="222">
        <v>116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185</v>
      </c>
      <c r="AT127" s="230" t="s">
        <v>187</v>
      </c>
      <c r="AU127" s="230" t="s">
        <v>80</v>
      </c>
      <c r="AY127" s="15" t="s">
        <v>186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185</v>
      </c>
      <c r="BM127" s="230" t="s">
        <v>201</v>
      </c>
    </row>
    <row r="128" s="2" customFormat="1">
      <c r="A128" s="36"/>
      <c r="B128" s="37"/>
      <c r="C128" s="38"/>
      <c r="D128" s="232" t="s">
        <v>192</v>
      </c>
      <c r="E128" s="38"/>
      <c r="F128" s="233" t="s">
        <v>197</v>
      </c>
      <c r="G128" s="38"/>
      <c r="H128" s="38"/>
      <c r="I128" s="234"/>
      <c r="J128" s="38"/>
      <c r="K128" s="38"/>
      <c r="L128" s="42"/>
      <c r="M128" s="235"/>
      <c r="N128" s="23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192</v>
      </c>
      <c r="AU128" s="15" t="s">
        <v>80</v>
      </c>
    </row>
    <row r="129" s="2" customFormat="1" ht="16.5" customHeight="1">
      <c r="A129" s="36"/>
      <c r="B129" s="37"/>
      <c r="C129" s="218" t="s">
        <v>185</v>
      </c>
      <c r="D129" s="218" t="s">
        <v>187</v>
      </c>
      <c r="E129" s="219" t="s">
        <v>202</v>
      </c>
      <c r="F129" s="220" t="s">
        <v>203</v>
      </c>
      <c r="G129" s="221" t="s">
        <v>195</v>
      </c>
      <c r="H129" s="222">
        <v>41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185</v>
      </c>
      <c r="AT129" s="230" t="s">
        <v>187</v>
      </c>
      <c r="AU129" s="230" t="s">
        <v>80</v>
      </c>
      <c r="AY129" s="15" t="s">
        <v>186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185</v>
      </c>
      <c r="BM129" s="230" t="s">
        <v>204</v>
      </c>
    </row>
    <row r="130" s="2" customFormat="1">
      <c r="A130" s="36"/>
      <c r="B130" s="37"/>
      <c r="C130" s="38"/>
      <c r="D130" s="232" t="s">
        <v>192</v>
      </c>
      <c r="E130" s="38"/>
      <c r="F130" s="233" t="s">
        <v>197</v>
      </c>
      <c r="G130" s="38"/>
      <c r="H130" s="38"/>
      <c r="I130" s="234"/>
      <c r="J130" s="38"/>
      <c r="K130" s="38"/>
      <c r="L130" s="42"/>
      <c r="M130" s="235"/>
      <c r="N130" s="236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192</v>
      </c>
      <c r="AU130" s="15" t="s">
        <v>80</v>
      </c>
    </row>
    <row r="131" s="2" customFormat="1" ht="16.5" customHeight="1">
      <c r="A131" s="36"/>
      <c r="B131" s="37"/>
      <c r="C131" s="218" t="s">
        <v>205</v>
      </c>
      <c r="D131" s="218" t="s">
        <v>187</v>
      </c>
      <c r="E131" s="219" t="s">
        <v>206</v>
      </c>
      <c r="F131" s="220" t="s">
        <v>207</v>
      </c>
      <c r="G131" s="221" t="s">
        <v>195</v>
      </c>
      <c r="H131" s="222">
        <v>13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208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197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2" customFormat="1" ht="16.5" customHeight="1">
      <c r="A133" s="36"/>
      <c r="B133" s="37"/>
      <c r="C133" s="218" t="s">
        <v>209</v>
      </c>
      <c r="D133" s="218" t="s">
        <v>187</v>
      </c>
      <c r="E133" s="219" t="s">
        <v>210</v>
      </c>
      <c r="F133" s="220" t="s">
        <v>211</v>
      </c>
      <c r="G133" s="221" t="s">
        <v>195</v>
      </c>
      <c r="H133" s="222">
        <v>211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212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211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2" customFormat="1" ht="16.5" customHeight="1">
      <c r="A135" s="36"/>
      <c r="B135" s="37"/>
      <c r="C135" s="218" t="s">
        <v>213</v>
      </c>
      <c r="D135" s="218" t="s">
        <v>187</v>
      </c>
      <c r="E135" s="219" t="s">
        <v>214</v>
      </c>
      <c r="F135" s="220" t="s">
        <v>215</v>
      </c>
      <c r="G135" s="221" t="s">
        <v>195</v>
      </c>
      <c r="H135" s="222">
        <v>116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216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215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2" customFormat="1" ht="16.5" customHeight="1">
      <c r="A137" s="36"/>
      <c r="B137" s="37"/>
      <c r="C137" s="218" t="s">
        <v>217</v>
      </c>
      <c r="D137" s="218" t="s">
        <v>187</v>
      </c>
      <c r="E137" s="219" t="s">
        <v>218</v>
      </c>
      <c r="F137" s="220" t="s">
        <v>219</v>
      </c>
      <c r="G137" s="221" t="s">
        <v>195</v>
      </c>
      <c r="H137" s="222">
        <v>41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220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219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2" customFormat="1" ht="16.5" customHeight="1">
      <c r="A139" s="36"/>
      <c r="B139" s="37"/>
      <c r="C139" s="218" t="s">
        <v>221</v>
      </c>
      <c r="D139" s="218" t="s">
        <v>187</v>
      </c>
      <c r="E139" s="219" t="s">
        <v>222</v>
      </c>
      <c r="F139" s="220" t="s">
        <v>223</v>
      </c>
      <c r="G139" s="221" t="s">
        <v>195</v>
      </c>
      <c r="H139" s="222">
        <v>13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185</v>
      </c>
      <c r="AT139" s="230" t="s">
        <v>187</v>
      </c>
      <c r="AU139" s="230" t="s">
        <v>80</v>
      </c>
      <c r="AY139" s="15" t="s">
        <v>186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185</v>
      </c>
      <c r="BM139" s="230" t="s">
        <v>224</v>
      </c>
    </row>
    <row r="140" s="2" customFormat="1">
      <c r="A140" s="36"/>
      <c r="B140" s="37"/>
      <c r="C140" s="38"/>
      <c r="D140" s="232" t="s">
        <v>192</v>
      </c>
      <c r="E140" s="38"/>
      <c r="F140" s="233" t="s">
        <v>223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192</v>
      </c>
      <c r="AU140" s="15" t="s">
        <v>80</v>
      </c>
    </row>
    <row r="141" s="2" customFormat="1" ht="16.5" customHeight="1">
      <c r="A141" s="36"/>
      <c r="B141" s="37"/>
      <c r="C141" s="218" t="s">
        <v>225</v>
      </c>
      <c r="D141" s="218" t="s">
        <v>187</v>
      </c>
      <c r="E141" s="219" t="s">
        <v>226</v>
      </c>
      <c r="F141" s="220" t="s">
        <v>227</v>
      </c>
      <c r="G141" s="221" t="s">
        <v>195</v>
      </c>
      <c r="H141" s="222">
        <v>3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228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197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2" customFormat="1" ht="16.5" customHeight="1">
      <c r="A143" s="36"/>
      <c r="B143" s="37"/>
      <c r="C143" s="218" t="s">
        <v>229</v>
      </c>
      <c r="D143" s="218" t="s">
        <v>187</v>
      </c>
      <c r="E143" s="219" t="s">
        <v>230</v>
      </c>
      <c r="F143" s="220" t="s">
        <v>231</v>
      </c>
      <c r="G143" s="221" t="s">
        <v>232</v>
      </c>
      <c r="H143" s="222">
        <v>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233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234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2" customFormat="1" ht="16.5" customHeight="1">
      <c r="A145" s="36"/>
      <c r="B145" s="37"/>
      <c r="C145" s="218" t="s">
        <v>235</v>
      </c>
      <c r="D145" s="218" t="s">
        <v>187</v>
      </c>
      <c r="E145" s="219" t="s">
        <v>236</v>
      </c>
      <c r="F145" s="220" t="s">
        <v>237</v>
      </c>
      <c r="G145" s="221" t="s">
        <v>195</v>
      </c>
      <c r="H145" s="222">
        <v>3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185</v>
      </c>
      <c r="AT145" s="230" t="s">
        <v>187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238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237</v>
      </c>
      <c r="G146" s="38"/>
      <c r="H146" s="38"/>
      <c r="I146" s="234"/>
      <c r="J146" s="38"/>
      <c r="K146" s="38"/>
      <c r="L146" s="42"/>
      <c r="M146" s="237"/>
      <c r="N146" s="238"/>
      <c r="O146" s="239"/>
      <c r="P146" s="239"/>
      <c r="Q146" s="239"/>
      <c r="R146" s="239"/>
      <c r="S146" s="239"/>
      <c r="T146" s="24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2" customFormat="1" ht="6.96" customHeight="1">
      <c r="A147" s="36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42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sheet="1" autoFilter="0" formatColumns="0" formatRows="0" objects="1" scenarios="1" spinCount="100000" saltValue="gucjSLwC6QVTzz8aZtDBtIVpOdNjnzsuGvPVXhR5+RrOQ4Mvu8AJFptDanmIb64CDfKzPwQwDFsl3hmQN2DoQQ==" hashValue="KzJdiKiyZJrtkOhhhA8o85j9B4ZRW0htRscHEpWOTEm6MMwlnxzwGiorEofSzVjQ9+4nA5uOcm/pBDbmMAU0rg==" algorithmName="SHA-512" password="CC35"/>
  <autoFilter ref="C120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1243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ROUND((SUM(BE122:BE162)),  2)</f>
        <v>0</v>
      </c>
      <c r="G35" s="36"/>
      <c r="H35" s="36"/>
      <c r="I35" s="162">
        <v>0.20999999999999999</v>
      </c>
      <c r="J35" s="161">
        <f>ROUND(((SUM(BE122:BE162))*I35),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ROUND((SUM(BF122:BF162)),  2)</f>
        <v>0</v>
      </c>
      <c r="G36" s="36"/>
      <c r="H36" s="36"/>
      <c r="I36" s="162">
        <v>0.14999999999999999</v>
      </c>
      <c r="J36" s="161">
        <f>ROUND(((SUM(BF122:BF162))*I36),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ROUND((SUM(BG122:BG162)),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ROUND((SUM(BH122:BH162)),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ROUND((SUM(BI122:BI162)),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000 - Ostatní a vedlejší náklady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1244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849</v>
      </c>
      <c r="E100" s="189"/>
      <c r="F100" s="189"/>
      <c r="G100" s="189"/>
      <c r="H100" s="189"/>
      <c r="I100" s="189"/>
      <c r="J100" s="190">
        <f>J138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171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Březná, Bílá Voda, Štíty – dosypání hráze, oprava stupňů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161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162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163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000 - Ostatní a vedlejší náklady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 xml:space="preserve"> </v>
      </c>
      <c r="G116" s="38"/>
      <c r="H116" s="38"/>
      <c r="I116" s="30" t="s">
        <v>22</v>
      </c>
      <c r="J116" s="77" t="str">
        <f>IF(J14="","",J14)</f>
        <v>3. 2. 2025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 xml:space="preserve"> </v>
      </c>
      <c r="G118" s="38"/>
      <c r="H118" s="38"/>
      <c r="I118" s="30" t="s">
        <v>29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31</v>
      </c>
      <c r="J119" s="34" t="str">
        <f>E26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92"/>
      <c r="B121" s="193"/>
      <c r="C121" s="194" t="s">
        <v>172</v>
      </c>
      <c r="D121" s="195" t="s">
        <v>58</v>
      </c>
      <c r="E121" s="195" t="s">
        <v>54</v>
      </c>
      <c r="F121" s="195" t="s">
        <v>55</v>
      </c>
      <c r="G121" s="195" t="s">
        <v>173</v>
      </c>
      <c r="H121" s="195" t="s">
        <v>174</v>
      </c>
      <c r="I121" s="195" t="s">
        <v>175</v>
      </c>
      <c r="J121" s="196" t="s">
        <v>167</v>
      </c>
      <c r="K121" s="197" t="s">
        <v>176</v>
      </c>
      <c r="L121" s="198"/>
      <c r="M121" s="98" t="s">
        <v>1</v>
      </c>
      <c r="N121" s="99" t="s">
        <v>37</v>
      </c>
      <c r="O121" s="99" t="s">
        <v>177</v>
      </c>
      <c r="P121" s="99" t="s">
        <v>178</v>
      </c>
      <c r="Q121" s="99" t="s">
        <v>179</v>
      </c>
      <c r="R121" s="99" t="s">
        <v>180</v>
      </c>
      <c r="S121" s="99" t="s">
        <v>181</v>
      </c>
      <c r="T121" s="100" t="s">
        <v>182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6"/>
      <c r="B122" s="37"/>
      <c r="C122" s="105" t="s">
        <v>183</v>
      </c>
      <c r="D122" s="38"/>
      <c r="E122" s="38"/>
      <c r="F122" s="38"/>
      <c r="G122" s="38"/>
      <c r="H122" s="38"/>
      <c r="I122" s="38"/>
      <c r="J122" s="199">
        <f>BK122</f>
        <v>0</v>
      </c>
      <c r="K122" s="38"/>
      <c r="L122" s="42"/>
      <c r="M122" s="101"/>
      <c r="N122" s="200"/>
      <c r="O122" s="102"/>
      <c r="P122" s="201">
        <f>P123+P138</f>
        <v>0</v>
      </c>
      <c r="Q122" s="102"/>
      <c r="R122" s="201">
        <f>R123+R138</f>
        <v>0</v>
      </c>
      <c r="S122" s="102"/>
      <c r="T122" s="202">
        <f>T123+T138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169</v>
      </c>
      <c r="BK122" s="203">
        <f>BK123+BK138</f>
        <v>0</v>
      </c>
    </row>
    <row r="123" s="11" customFormat="1" ht="25.92" customHeight="1">
      <c r="A123" s="11"/>
      <c r="B123" s="204"/>
      <c r="C123" s="205"/>
      <c r="D123" s="206" t="s">
        <v>72</v>
      </c>
      <c r="E123" s="207" t="s">
        <v>1245</v>
      </c>
      <c r="F123" s="207" t="s">
        <v>1246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SUM(P124:P137)</f>
        <v>0</v>
      </c>
      <c r="Q123" s="212"/>
      <c r="R123" s="213">
        <f>SUM(R124:R137)</f>
        <v>0</v>
      </c>
      <c r="S123" s="212"/>
      <c r="T123" s="214">
        <f>SUM(T124:T137)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185</v>
      </c>
      <c r="AT123" s="216" t="s">
        <v>72</v>
      </c>
      <c r="AU123" s="216" t="s">
        <v>73</v>
      </c>
      <c r="AY123" s="215" t="s">
        <v>186</v>
      </c>
      <c r="BK123" s="217">
        <f>SUM(BK124:BK137)</f>
        <v>0</v>
      </c>
    </row>
    <row r="124" s="2" customFormat="1" ht="16.5" customHeight="1">
      <c r="A124" s="36"/>
      <c r="B124" s="37"/>
      <c r="C124" s="218" t="s">
        <v>335</v>
      </c>
      <c r="D124" s="218" t="s">
        <v>187</v>
      </c>
      <c r="E124" s="219" t="s">
        <v>1247</v>
      </c>
      <c r="F124" s="220" t="s">
        <v>1248</v>
      </c>
      <c r="G124" s="221" t="s">
        <v>907</v>
      </c>
      <c r="H124" s="222">
        <v>1</v>
      </c>
      <c r="I124" s="223"/>
      <c r="J124" s="224">
        <f>ROUND(I124*H124,2)</f>
        <v>0</v>
      </c>
      <c r="K124" s="225"/>
      <c r="L124" s="42"/>
      <c r="M124" s="226" t="s">
        <v>1</v>
      </c>
      <c r="N124" s="227" t="s">
        <v>38</v>
      </c>
      <c r="O124" s="89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0" t="s">
        <v>185</v>
      </c>
      <c r="AT124" s="230" t="s">
        <v>187</v>
      </c>
      <c r="AU124" s="230" t="s">
        <v>80</v>
      </c>
      <c r="AY124" s="15" t="s">
        <v>186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5" t="s">
        <v>80</v>
      </c>
      <c r="BK124" s="231">
        <f>ROUND(I124*H124,2)</f>
        <v>0</v>
      </c>
      <c r="BL124" s="15" t="s">
        <v>185</v>
      </c>
      <c r="BM124" s="230" t="s">
        <v>1249</v>
      </c>
    </row>
    <row r="125" s="2" customFormat="1">
      <c r="A125" s="36"/>
      <c r="B125" s="37"/>
      <c r="C125" s="38"/>
      <c r="D125" s="232" t="s">
        <v>192</v>
      </c>
      <c r="E125" s="38"/>
      <c r="F125" s="233" t="s">
        <v>1250</v>
      </c>
      <c r="G125" s="38"/>
      <c r="H125" s="38"/>
      <c r="I125" s="234"/>
      <c r="J125" s="38"/>
      <c r="K125" s="38"/>
      <c r="L125" s="42"/>
      <c r="M125" s="235"/>
      <c r="N125" s="236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192</v>
      </c>
      <c r="AU125" s="15" t="s">
        <v>80</v>
      </c>
    </row>
    <row r="126" s="2" customFormat="1" ht="16.5" customHeight="1">
      <c r="A126" s="36"/>
      <c r="B126" s="37"/>
      <c r="C126" s="218" t="s">
        <v>340</v>
      </c>
      <c r="D126" s="218" t="s">
        <v>187</v>
      </c>
      <c r="E126" s="219" t="s">
        <v>1251</v>
      </c>
      <c r="F126" s="220" t="s">
        <v>1252</v>
      </c>
      <c r="G126" s="221" t="s">
        <v>907</v>
      </c>
      <c r="H126" s="222">
        <v>1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185</v>
      </c>
      <c r="AT126" s="230" t="s">
        <v>187</v>
      </c>
      <c r="AU126" s="230" t="s">
        <v>80</v>
      </c>
      <c r="AY126" s="15" t="s">
        <v>186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185</v>
      </c>
      <c r="BM126" s="230" t="s">
        <v>1253</v>
      </c>
    </row>
    <row r="127" s="2" customFormat="1">
      <c r="A127" s="36"/>
      <c r="B127" s="37"/>
      <c r="C127" s="38"/>
      <c r="D127" s="232" t="s">
        <v>192</v>
      </c>
      <c r="E127" s="38"/>
      <c r="F127" s="233" t="s">
        <v>1254</v>
      </c>
      <c r="G127" s="38"/>
      <c r="H127" s="38"/>
      <c r="I127" s="234"/>
      <c r="J127" s="38"/>
      <c r="K127" s="38"/>
      <c r="L127" s="42"/>
      <c r="M127" s="235"/>
      <c r="N127" s="236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192</v>
      </c>
      <c r="AU127" s="15" t="s">
        <v>80</v>
      </c>
    </row>
    <row r="128" s="2" customFormat="1" ht="16.5" customHeight="1">
      <c r="A128" s="36"/>
      <c r="B128" s="37"/>
      <c r="C128" s="218" t="s">
        <v>8</v>
      </c>
      <c r="D128" s="218" t="s">
        <v>187</v>
      </c>
      <c r="E128" s="219" t="s">
        <v>1255</v>
      </c>
      <c r="F128" s="220" t="s">
        <v>1256</v>
      </c>
      <c r="G128" s="221" t="s">
        <v>907</v>
      </c>
      <c r="H128" s="222">
        <v>1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1257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1258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2" customFormat="1" ht="16.5" customHeight="1">
      <c r="A130" s="36"/>
      <c r="B130" s="37"/>
      <c r="C130" s="218" t="s">
        <v>351</v>
      </c>
      <c r="D130" s="218" t="s">
        <v>187</v>
      </c>
      <c r="E130" s="219" t="s">
        <v>1259</v>
      </c>
      <c r="F130" s="220" t="s">
        <v>1260</v>
      </c>
      <c r="G130" s="221" t="s">
        <v>907</v>
      </c>
      <c r="H130" s="222">
        <v>1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1261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1262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2" customFormat="1" ht="16.5" customHeight="1">
      <c r="A132" s="36"/>
      <c r="B132" s="37"/>
      <c r="C132" s="218" t="s">
        <v>356</v>
      </c>
      <c r="D132" s="218" t="s">
        <v>187</v>
      </c>
      <c r="E132" s="219" t="s">
        <v>1263</v>
      </c>
      <c r="F132" s="220" t="s">
        <v>1264</v>
      </c>
      <c r="G132" s="221" t="s">
        <v>907</v>
      </c>
      <c r="H132" s="222">
        <v>1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1265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1266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2" customFormat="1" ht="16.5" customHeight="1">
      <c r="A134" s="36"/>
      <c r="B134" s="37"/>
      <c r="C134" s="218" t="s">
        <v>242</v>
      </c>
      <c r="D134" s="218" t="s">
        <v>187</v>
      </c>
      <c r="E134" s="219" t="s">
        <v>1267</v>
      </c>
      <c r="F134" s="220" t="s">
        <v>1268</v>
      </c>
      <c r="G134" s="221" t="s">
        <v>907</v>
      </c>
      <c r="H134" s="222">
        <v>1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1269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1270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367</v>
      </c>
      <c r="D136" s="218" t="s">
        <v>187</v>
      </c>
      <c r="E136" s="219" t="s">
        <v>1271</v>
      </c>
      <c r="F136" s="220" t="s">
        <v>1272</v>
      </c>
      <c r="G136" s="221" t="s">
        <v>232</v>
      </c>
      <c r="H136" s="222">
        <v>1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1273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1274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11" customFormat="1" ht="25.92" customHeight="1">
      <c r="A138" s="11"/>
      <c r="B138" s="204"/>
      <c r="C138" s="205"/>
      <c r="D138" s="206" t="s">
        <v>72</v>
      </c>
      <c r="E138" s="207" t="s">
        <v>903</v>
      </c>
      <c r="F138" s="207" t="s">
        <v>904</v>
      </c>
      <c r="G138" s="205"/>
      <c r="H138" s="205"/>
      <c r="I138" s="208"/>
      <c r="J138" s="209">
        <f>BK138</f>
        <v>0</v>
      </c>
      <c r="K138" s="205"/>
      <c r="L138" s="210"/>
      <c r="M138" s="211"/>
      <c r="N138" s="212"/>
      <c r="O138" s="212"/>
      <c r="P138" s="213">
        <f>SUM(P139:P162)</f>
        <v>0</v>
      </c>
      <c r="Q138" s="212"/>
      <c r="R138" s="213">
        <f>SUM(R139:R162)</f>
        <v>0</v>
      </c>
      <c r="S138" s="212"/>
      <c r="T138" s="214">
        <f>SUM(T139:T162)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5" t="s">
        <v>185</v>
      </c>
      <c r="AT138" s="216" t="s">
        <v>72</v>
      </c>
      <c r="AU138" s="216" t="s">
        <v>73</v>
      </c>
      <c r="AY138" s="215" t="s">
        <v>186</v>
      </c>
      <c r="BK138" s="217">
        <f>SUM(BK139:BK162)</f>
        <v>0</v>
      </c>
    </row>
    <row r="139" s="2" customFormat="1" ht="16.5" customHeight="1">
      <c r="A139" s="36"/>
      <c r="B139" s="37"/>
      <c r="C139" s="218" t="s">
        <v>80</v>
      </c>
      <c r="D139" s="218" t="s">
        <v>187</v>
      </c>
      <c r="E139" s="219" t="s">
        <v>1275</v>
      </c>
      <c r="F139" s="220" t="s">
        <v>1276</v>
      </c>
      <c r="G139" s="221" t="s">
        <v>907</v>
      </c>
      <c r="H139" s="222">
        <v>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185</v>
      </c>
      <c r="AT139" s="230" t="s">
        <v>187</v>
      </c>
      <c r="AU139" s="230" t="s">
        <v>80</v>
      </c>
      <c r="AY139" s="15" t="s">
        <v>186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185</v>
      </c>
      <c r="BM139" s="230" t="s">
        <v>1277</v>
      </c>
    </row>
    <row r="140" s="2" customFormat="1">
      <c r="A140" s="36"/>
      <c r="B140" s="37"/>
      <c r="C140" s="38"/>
      <c r="D140" s="232" t="s">
        <v>192</v>
      </c>
      <c r="E140" s="38"/>
      <c r="F140" s="233" t="s">
        <v>1278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192</v>
      </c>
      <c r="AU140" s="15" t="s">
        <v>80</v>
      </c>
    </row>
    <row r="141" s="2" customFormat="1" ht="16.5" customHeight="1">
      <c r="A141" s="36"/>
      <c r="B141" s="37"/>
      <c r="C141" s="218" t="s">
        <v>82</v>
      </c>
      <c r="D141" s="218" t="s">
        <v>187</v>
      </c>
      <c r="E141" s="219" t="s">
        <v>1279</v>
      </c>
      <c r="F141" s="220" t="s">
        <v>1280</v>
      </c>
      <c r="G141" s="221" t="s">
        <v>907</v>
      </c>
      <c r="H141" s="222">
        <v>1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1281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1282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2" customFormat="1" ht="16.5" customHeight="1">
      <c r="A143" s="36"/>
      <c r="B143" s="37"/>
      <c r="C143" s="218" t="s">
        <v>198</v>
      </c>
      <c r="D143" s="218" t="s">
        <v>187</v>
      </c>
      <c r="E143" s="219" t="s">
        <v>1283</v>
      </c>
      <c r="F143" s="220" t="s">
        <v>1284</v>
      </c>
      <c r="G143" s="221" t="s">
        <v>907</v>
      </c>
      <c r="H143" s="222">
        <v>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1285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1286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2" customFormat="1" ht="16.5" customHeight="1">
      <c r="A145" s="36"/>
      <c r="B145" s="37"/>
      <c r="C145" s="218" t="s">
        <v>185</v>
      </c>
      <c r="D145" s="218" t="s">
        <v>187</v>
      </c>
      <c r="E145" s="219" t="s">
        <v>1287</v>
      </c>
      <c r="F145" s="220" t="s">
        <v>1288</v>
      </c>
      <c r="G145" s="221" t="s">
        <v>907</v>
      </c>
      <c r="H145" s="222">
        <v>1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185</v>
      </c>
      <c r="AT145" s="230" t="s">
        <v>187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1289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1290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2" customFormat="1" ht="16.5" customHeight="1">
      <c r="A147" s="36"/>
      <c r="B147" s="37"/>
      <c r="C147" s="218" t="s">
        <v>205</v>
      </c>
      <c r="D147" s="218" t="s">
        <v>187</v>
      </c>
      <c r="E147" s="219" t="s">
        <v>1291</v>
      </c>
      <c r="F147" s="220" t="s">
        <v>1292</v>
      </c>
      <c r="G147" s="221" t="s">
        <v>907</v>
      </c>
      <c r="H147" s="222">
        <v>1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1293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1292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2" customFormat="1" ht="16.5" customHeight="1">
      <c r="A149" s="36"/>
      <c r="B149" s="37"/>
      <c r="C149" s="218" t="s">
        <v>209</v>
      </c>
      <c r="D149" s="218" t="s">
        <v>187</v>
      </c>
      <c r="E149" s="219" t="s">
        <v>1294</v>
      </c>
      <c r="F149" s="220" t="s">
        <v>1295</v>
      </c>
      <c r="G149" s="221" t="s">
        <v>232</v>
      </c>
      <c r="H149" s="222">
        <v>1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1296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1297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16.5" customHeight="1">
      <c r="A151" s="36"/>
      <c r="B151" s="37"/>
      <c r="C151" s="218" t="s">
        <v>213</v>
      </c>
      <c r="D151" s="218" t="s">
        <v>187</v>
      </c>
      <c r="E151" s="219" t="s">
        <v>1298</v>
      </c>
      <c r="F151" s="220" t="s">
        <v>1299</v>
      </c>
      <c r="G151" s="221" t="s">
        <v>232</v>
      </c>
      <c r="H151" s="222">
        <v>1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1300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1299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2" customFormat="1" ht="16.5" customHeight="1">
      <c r="A153" s="36"/>
      <c r="B153" s="37"/>
      <c r="C153" s="218" t="s">
        <v>217</v>
      </c>
      <c r="D153" s="218" t="s">
        <v>187</v>
      </c>
      <c r="E153" s="219" t="s">
        <v>1301</v>
      </c>
      <c r="F153" s="220" t="s">
        <v>1302</v>
      </c>
      <c r="G153" s="221" t="s">
        <v>1303</v>
      </c>
      <c r="H153" s="222">
        <v>1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185</v>
      </c>
      <c r="AT153" s="230" t="s">
        <v>187</v>
      </c>
      <c r="AU153" s="230" t="s">
        <v>80</v>
      </c>
      <c r="AY153" s="15" t="s">
        <v>186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185</v>
      </c>
      <c r="BM153" s="230" t="s">
        <v>1304</v>
      </c>
    </row>
    <row r="154" s="2" customFormat="1">
      <c r="A154" s="36"/>
      <c r="B154" s="37"/>
      <c r="C154" s="38"/>
      <c r="D154" s="232" t="s">
        <v>192</v>
      </c>
      <c r="E154" s="38"/>
      <c r="F154" s="233" t="s">
        <v>1302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192</v>
      </c>
      <c r="AU154" s="15" t="s">
        <v>80</v>
      </c>
    </row>
    <row r="155" s="2" customFormat="1" ht="24.15" customHeight="1">
      <c r="A155" s="36"/>
      <c r="B155" s="37"/>
      <c r="C155" s="218" t="s">
        <v>221</v>
      </c>
      <c r="D155" s="218" t="s">
        <v>187</v>
      </c>
      <c r="E155" s="219" t="s">
        <v>1305</v>
      </c>
      <c r="F155" s="220" t="s">
        <v>1306</v>
      </c>
      <c r="G155" s="221" t="s">
        <v>232</v>
      </c>
      <c r="H155" s="222">
        <v>1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185</v>
      </c>
      <c r="AT155" s="230" t="s">
        <v>187</v>
      </c>
      <c r="AU155" s="230" t="s">
        <v>80</v>
      </c>
      <c r="AY155" s="15" t="s">
        <v>186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185</v>
      </c>
      <c r="BM155" s="230" t="s">
        <v>1307</v>
      </c>
    </row>
    <row r="156" s="2" customFormat="1">
      <c r="A156" s="36"/>
      <c r="B156" s="37"/>
      <c r="C156" s="38"/>
      <c r="D156" s="232" t="s">
        <v>192</v>
      </c>
      <c r="E156" s="38"/>
      <c r="F156" s="233" t="s">
        <v>1306</v>
      </c>
      <c r="G156" s="38"/>
      <c r="H156" s="38"/>
      <c r="I156" s="234"/>
      <c r="J156" s="38"/>
      <c r="K156" s="38"/>
      <c r="L156" s="42"/>
      <c r="M156" s="235"/>
      <c r="N156" s="236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192</v>
      </c>
      <c r="AU156" s="15" t="s">
        <v>80</v>
      </c>
    </row>
    <row r="157" s="2" customFormat="1" ht="16.5" customHeight="1">
      <c r="A157" s="36"/>
      <c r="B157" s="37"/>
      <c r="C157" s="218" t="s">
        <v>225</v>
      </c>
      <c r="D157" s="218" t="s">
        <v>187</v>
      </c>
      <c r="E157" s="219" t="s">
        <v>1308</v>
      </c>
      <c r="F157" s="220" t="s">
        <v>1309</v>
      </c>
      <c r="G157" s="221" t="s">
        <v>232</v>
      </c>
      <c r="H157" s="222">
        <v>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1310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1309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2" customFormat="1" ht="16.5" customHeight="1">
      <c r="A159" s="36"/>
      <c r="B159" s="37"/>
      <c r="C159" s="218" t="s">
        <v>229</v>
      </c>
      <c r="D159" s="218" t="s">
        <v>187</v>
      </c>
      <c r="E159" s="219" t="s">
        <v>1311</v>
      </c>
      <c r="F159" s="220" t="s">
        <v>1312</v>
      </c>
      <c r="G159" s="221" t="s">
        <v>232</v>
      </c>
      <c r="H159" s="222">
        <v>1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185</v>
      </c>
      <c r="AT159" s="230" t="s">
        <v>187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1313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1312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2" customFormat="1" ht="16.5" customHeight="1">
      <c r="A161" s="36"/>
      <c r="B161" s="37"/>
      <c r="C161" s="218" t="s">
        <v>235</v>
      </c>
      <c r="D161" s="218" t="s">
        <v>187</v>
      </c>
      <c r="E161" s="219" t="s">
        <v>1314</v>
      </c>
      <c r="F161" s="220" t="s">
        <v>1315</v>
      </c>
      <c r="G161" s="221" t="s">
        <v>232</v>
      </c>
      <c r="H161" s="222">
        <v>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38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185</v>
      </c>
      <c r="AT161" s="230" t="s">
        <v>187</v>
      </c>
      <c r="AU161" s="230" t="s">
        <v>80</v>
      </c>
      <c r="AY161" s="15" t="s">
        <v>186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185</v>
      </c>
      <c r="BM161" s="230" t="s">
        <v>1316</v>
      </c>
    </row>
    <row r="162" s="2" customFormat="1">
      <c r="A162" s="36"/>
      <c r="B162" s="37"/>
      <c r="C162" s="38"/>
      <c r="D162" s="232" t="s">
        <v>192</v>
      </c>
      <c r="E162" s="38"/>
      <c r="F162" s="233" t="s">
        <v>1315</v>
      </c>
      <c r="G162" s="38"/>
      <c r="H162" s="38"/>
      <c r="I162" s="234"/>
      <c r="J162" s="38"/>
      <c r="K162" s="38"/>
      <c r="L162" s="42"/>
      <c r="M162" s="237"/>
      <c r="N162" s="238"/>
      <c r="O162" s="239"/>
      <c r="P162" s="239"/>
      <c r="Q162" s="239"/>
      <c r="R162" s="239"/>
      <c r="S162" s="239"/>
      <c r="T162" s="24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192</v>
      </c>
      <c r="AU162" s="15" t="s">
        <v>80</v>
      </c>
    </row>
    <row r="163" s="2" customFormat="1" ht="6.96" customHeight="1">
      <c r="A163" s="36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42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sheet="1" autoFilter="0" formatColumns="0" formatRows="0" objects="1" scenarios="1" spinCount="100000" saltValue="UHr94Ph1piOxFSmYDpJ/vxsHdZkFIb6Vcbui/Lm4SiA8/PPbavstbB5H0xfr6MXqOjF1O4ARZMv822MXsBXPOw==" hashValue="rrt2Y7MMk3RHJDXn/quqZ4VoHN+0grQIKZXE43/YYA5zsKwzh1z5xiRVIrUikt5gAWVhcpu4ICYSkChrKbIgGw==" algorithmName="SHA-512" password="CC35"/>
  <autoFilter ref="C121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1317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1318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ROUND((SUM(BE121:BE131)),  2)</f>
        <v>0</v>
      </c>
      <c r="G35" s="36"/>
      <c r="H35" s="36"/>
      <c r="I35" s="162">
        <v>0.20999999999999999</v>
      </c>
      <c r="J35" s="161">
        <f>ROUND(((SUM(BE121:BE131))*I35),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ROUND((SUM(BF121:BF131)),  2)</f>
        <v>0</v>
      </c>
      <c r="G36" s="36"/>
      <c r="H36" s="36"/>
      <c r="I36" s="162">
        <v>0.14999999999999999</v>
      </c>
      <c r="J36" s="161">
        <f>ROUND(((SUM(BF121:BF131))*I36),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ROUND((SUM(BG121:BG131)),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ROUND((SUM(BH121:BH131)),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ROUND((SUM(BI121:BI131)),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1317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001 - Odstranění stromových porostů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171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Březná, Bílá Voda, Štíty – dosypání hráze, oprava stupňů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161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1317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163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001 - Odstranění stromových porostů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3. 2. 2025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172</v>
      </c>
      <c r="D120" s="195" t="s">
        <v>58</v>
      </c>
      <c r="E120" s="195" t="s">
        <v>54</v>
      </c>
      <c r="F120" s="195" t="s">
        <v>55</v>
      </c>
      <c r="G120" s="195" t="s">
        <v>173</v>
      </c>
      <c r="H120" s="195" t="s">
        <v>174</v>
      </c>
      <c r="I120" s="195" t="s">
        <v>175</v>
      </c>
      <c r="J120" s="196" t="s">
        <v>167</v>
      </c>
      <c r="K120" s="197" t="s">
        <v>176</v>
      </c>
      <c r="L120" s="198"/>
      <c r="M120" s="98" t="s">
        <v>1</v>
      </c>
      <c r="N120" s="99" t="s">
        <v>37</v>
      </c>
      <c r="O120" s="99" t="s">
        <v>177</v>
      </c>
      <c r="P120" s="99" t="s">
        <v>178</v>
      </c>
      <c r="Q120" s="99" t="s">
        <v>179</v>
      </c>
      <c r="R120" s="99" t="s">
        <v>180</v>
      </c>
      <c r="S120" s="99" t="s">
        <v>181</v>
      </c>
      <c r="T120" s="100" t="s">
        <v>182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183</v>
      </c>
      <c r="D121" s="38"/>
      <c r="E121" s="38"/>
      <c r="F121" s="38"/>
      <c r="G121" s="38"/>
      <c r="H121" s="38"/>
      <c r="I121" s="38"/>
      <c r="J121" s="199">
        <f>BK121</f>
        <v>0</v>
      </c>
      <c r="K121" s="38"/>
      <c r="L121" s="42"/>
      <c r="M121" s="101"/>
      <c r="N121" s="200"/>
      <c r="O121" s="102"/>
      <c r="P121" s="201">
        <f>P122</f>
        <v>0</v>
      </c>
      <c r="Q121" s="102"/>
      <c r="R121" s="201">
        <f>R122</f>
        <v>0</v>
      </c>
      <c r="S121" s="102"/>
      <c r="T121" s="20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169</v>
      </c>
      <c r="BK121" s="203">
        <f>BK122</f>
        <v>0</v>
      </c>
    </row>
    <row r="122" s="11" customFormat="1" ht="25.92" customHeight="1">
      <c r="A122" s="11"/>
      <c r="B122" s="204"/>
      <c r="C122" s="205"/>
      <c r="D122" s="206" t="s">
        <v>72</v>
      </c>
      <c r="E122" s="207" t="s">
        <v>80</v>
      </c>
      <c r="F122" s="207" t="s">
        <v>184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SUM(P123:P131)</f>
        <v>0</v>
      </c>
      <c r="Q122" s="212"/>
      <c r="R122" s="213">
        <f>SUM(R123:R131)</f>
        <v>0</v>
      </c>
      <c r="S122" s="212"/>
      <c r="T122" s="214">
        <f>SUM(T123:T131)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185</v>
      </c>
      <c r="AT122" s="216" t="s">
        <v>72</v>
      </c>
      <c r="AU122" s="216" t="s">
        <v>73</v>
      </c>
      <c r="AY122" s="215" t="s">
        <v>186</v>
      </c>
      <c r="BK122" s="217">
        <f>SUM(BK123:BK131)</f>
        <v>0</v>
      </c>
    </row>
    <row r="123" s="2" customFormat="1" ht="16.5" customHeight="1">
      <c r="A123" s="36"/>
      <c r="B123" s="37"/>
      <c r="C123" s="218" t="s">
        <v>80</v>
      </c>
      <c r="D123" s="218" t="s">
        <v>187</v>
      </c>
      <c r="E123" s="219" t="s">
        <v>1319</v>
      </c>
      <c r="F123" s="220" t="s">
        <v>1320</v>
      </c>
      <c r="G123" s="221" t="s">
        <v>190</v>
      </c>
      <c r="H123" s="222">
        <v>458</v>
      </c>
      <c r="I123" s="223"/>
      <c r="J123" s="224">
        <f>ROUND(I123*H123,2)</f>
        <v>0</v>
      </c>
      <c r="K123" s="225"/>
      <c r="L123" s="42"/>
      <c r="M123" s="226" t="s">
        <v>1</v>
      </c>
      <c r="N123" s="227" t="s">
        <v>38</v>
      </c>
      <c r="O123" s="89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0" t="s">
        <v>185</v>
      </c>
      <c r="AT123" s="230" t="s">
        <v>187</v>
      </c>
      <c r="AU123" s="230" t="s">
        <v>80</v>
      </c>
      <c r="AY123" s="15" t="s">
        <v>186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5" t="s">
        <v>80</v>
      </c>
      <c r="BK123" s="231">
        <f>ROUND(I123*H123,2)</f>
        <v>0</v>
      </c>
      <c r="BL123" s="15" t="s">
        <v>185</v>
      </c>
      <c r="BM123" s="230" t="s">
        <v>1321</v>
      </c>
    </row>
    <row r="124" s="2" customFormat="1">
      <c r="A124" s="36"/>
      <c r="B124" s="37"/>
      <c r="C124" s="38"/>
      <c r="D124" s="232" t="s">
        <v>192</v>
      </c>
      <c r="E124" s="38"/>
      <c r="F124" s="233" t="s">
        <v>1320</v>
      </c>
      <c r="G124" s="38"/>
      <c r="H124" s="38"/>
      <c r="I124" s="234"/>
      <c r="J124" s="38"/>
      <c r="K124" s="38"/>
      <c r="L124" s="42"/>
      <c r="M124" s="235"/>
      <c r="N124" s="236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192</v>
      </c>
      <c r="AU124" s="15" t="s">
        <v>80</v>
      </c>
    </row>
    <row r="125" s="12" customFormat="1">
      <c r="A125" s="12"/>
      <c r="B125" s="241"/>
      <c r="C125" s="242"/>
      <c r="D125" s="232" t="s">
        <v>262</v>
      </c>
      <c r="E125" s="243" t="s">
        <v>1</v>
      </c>
      <c r="F125" s="244" t="s">
        <v>1322</v>
      </c>
      <c r="G125" s="242"/>
      <c r="H125" s="245">
        <v>458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51" t="s">
        <v>262</v>
      </c>
      <c r="AU125" s="251" t="s">
        <v>80</v>
      </c>
      <c r="AV125" s="12" t="s">
        <v>82</v>
      </c>
      <c r="AW125" s="12" t="s">
        <v>30</v>
      </c>
      <c r="AX125" s="12" t="s">
        <v>80</v>
      </c>
      <c r="AY125" s="251" t="s">
        <v>186</v>
      </c>
    </row>
    <row r="126" s="2" customFormat="1" ht="16.5" customHeight="1">
      <c r="A126" s="36"/>
      <c r="B126" s="37"/>
      <c r="C126" s="218" t="s">
        <v>82</v>
      </c>
      <c r="D126" s="218" t="s">
        <v>187</v>
      </c>
      <c r="E126" s="219" t="s">
        <v>193</v>
      </c>
      <c r="F126" s="220" t="s">
        <v>194</v>
      </c>
      <c r="G126" s="221" t="s">
        <v>195</v>
      </c>
      <c r="H126" s="222">
        <v>168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185</v>
      </c>
      <c r="AT126" s="230" t="s">
        <v>187</v>
      </c>
      <c r="AU126" s="230" t="s">
        <v>80</v>
      </c>
      <c r="AY126" s="15" t="s">
        <v>186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185</v>
      </c>
      <c r="BM126" s="230" t="s">
        <v>1323</v>
      </c>
    </row>
    <row r="127" s="2" customFormat="1">
      <c r="A127" s="36"/>
      <c r="B127" s="37"/>
      <c r="C127" s="38"/>
      <c r="D127" s="232" t="s">
        <v>192</v>
      </c>
      <c r="E127" s="38"/>
      <c r="F127" s="233" t="s">
        <v>197</v>
      </c>
      <c r="G127" s="38"/>
      <c r="H127" s="38"/>
      <c r="I127" s="234"/>
      <c r="J127" s="38"/>
      <c r="K127" s="38"/>
      <c r="L127" s="42"/>
      <c r="M127" s="235"/>
      <c r="N127" s="236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192</v>
      </c>
      <c r="AU127" s="15" t="s">
        <v>80</v>
      </c>
    </row>
    <row r="128" s="2" customFormat="1" ht="16.5" customHeight="1">
      <c r="A128" s="36"/>
      <c r="B128" s="37"/>
      <c r="C128" s="218" t="s">
        <v>185</v>
      </c>
      <c r="D128" s="218" t="s">
        <v>187</v>
      </c>
      <c r="E128" s="219" t="s">
        <v>230</v>
      </c>
      <c r="F128" s="220" t="s">
        <v>231</v>
      </c>
      <c r="G128" s="221" t="s">
        <v>232</v>
      </c>
      <c r="H128" s="222">
        <v>1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1324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234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2" customFormat="1" ht="16.5" customHeight="1">
      <c r="A130" s="36"/>
      <c r="B130" s="37"/>
      <c r="C130" s="218" t="s">
        <v>198</v>
      </c>
      <c r="D130" s="218" t="s">
        <v>187</v>
      </c>
      <c r="E130" s="219" t="s">
        <v>210</v>
      </c>
      <c r="F130" s="220" t="s">
        <v>211</v>
      </c>
      <c r="G130" s="221" t="s">
        <v>195</v>
      </c>
      <c r="H130" s="222">
        <v>168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1325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211</v>
      </c>
      <c r="G131" s="38"/>
      <c r="H131" s="38"/>
      <c r="I131" s="234"/>
      <c r="J131" s="38"/>
      <c r="K131" s="38"/>
      <c r="L131" s="42"/>
      <c r="M131" s="237"/>
      <c r="N131" s="238"/>
      <c r="O131" s="239"/>
      <c r="P131" s="239"/>
      <c r="Q131" s="239"/>
      <c r="R131" s="239"/>
      <c r="S131" s="239"/>
      <c r="T131" s="24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2" customFormat="1" ht="6.96" customHeight="1">
      <c r="A132" s="36"/>
      <c r="B132" s="64"/>
      <c r="C132" s="65"/>
      <c r="D132" s="65"/>
      <c r="E132" s="65"/>
      <c r="F132" s="65"/>
      <c r="G132" s="65"/>
      <c r="H132" s="65"/>
      <c r="I132" s="65"/>
      <c r="J132" s="65"/>
      <c r="K132" s="65"/>
      <c r="L132" s="42"/>
      <c r="M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</sheetData>
  <sheetProtection sheet="1" autoFilter="0" formatColumns="0" formatRows="0" objects="1" scenarios="1" spinCount="100000" saltValue="kCIRLioQHDwfuCvKF6G1vGheq+03wPLLpPNySVNtTISkZiQaJq/Iz6aDqncwoqEtuBfukGUBut8ZOzv4g3PxGQ==" hashValue="NuIkaB4lOsWBx36uHeka0Kgnq8MVfaagCcG1bfNcOv6CNJ6+ln/RuGkvtL6b/mbBOi4k2dow7AWfRk5aY1q7rQ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1317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1326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ROUND(J130,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ROUND((SUM(BE130:BE449)),  2)</f>
        <v>0</v>
      </c>
      <c r="G35" s="36"/>
      <c r="H35" s="36"/>
      <c r="I35" s="162">
        <v>0.20999999999999999</v>
      </c>
      <c r="J35" s="161">
        <f>ROUND(((SUM(BE130:BE449))*I35),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ROUND((SUM(BF130:BF449)),  2)</f>
        <v>0</v>
      </c>
      <c r="G36" s="36"/>
      <c r="H36" s="36"/>
      <c r="I36" s="162">
        <v>0.14999999999999999</v>
      </c>
      <c r="J36" s="161">
        <f>ROUND(((SUM(BF130:BF449))*I36),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ROUND((SUM(BG130:BG449)),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ROUND((SUM(BH130:BH449)),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ROUND((SUM(BI130:BI449)),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1317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002 - Oprava stupně Štíty v ř. km 12,825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J130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J222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514</v>
      </c>
      <c r="E101" s="189"/>
      <c r="F101" s="189"/>
      <c r="G101" s="189"/>
      <c r="H101" s="189"/>
      <c r="I101" s="189"/>
      <c r="J101" s="190">
        <f>J259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288</v>
      </c>
      <c r="E102" s="189"/>
      <c r="F102" s="189"/>
      <c r="G102" s="189"/>
      <c r="H102" s="189"/>
      <c r="I102" s="189"/>
      <c r="J102" s="190">
        <f>J316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650</v>
      </c>
      <c r="E103" s="189"/>
      <c r="F103" s="189"/>
      <c r="G103" s="189"/>
      <c r="H103" s="189"/>
      <c r="I103" s="189"/>
      <c r="J103" s="190">
        <f>J372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1327</v>
      </c>
      <c r="E104" s="189"/>
      <c r="F104" s="189"/>
      <c r="G104" s="189"/>
      <c r="H104" s="189"/>
      <c r="I104" s="189"/>
      <c r="J104" s="190">
        <f>J377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651</v>
      </c>
      <c r="E105" s="189"/>
      <c r="F105" s="189"/>
      <c r="G105" s="189"/>
      <c r="H105" s="189"/>
      <c r="I105" s="189"/>
      <c r="J105" s="190">
        <f>J400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289</v>
      </c>
      <c r="E106" s="189"/>
      <c r="F106" s="189"/>
      <c r="G106" s="189"/>
      <c r="H106" s="189"/>
      <c r="I106" s="189"/>
      <c r="J106" s="190">
        <f>J415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6"/>
      <c r="C107" s="187"/>
      <c r="D107" s="188" t="s">
        <v>241</v>
      </c>
      <c r="E107" s="189"/>
      <c r="F107" s="189"/>
      <c r="G107" s="189"/>
      <c r="H107" s="189"/>
      <c r="I107" s="189"/>
      <c r="J107" s="190">
        <f>J434</f>
        <v>0</v>
      </c>
      <c r="K107" s="187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6"/>
      <c r="C108" s="187"/>
      <c r="D108" s="188" t="s">
        <v>290</v>
      </c>
      <c r="E108" s="189"/>
      <c r="F108" s="189"/>
      <c r="G108" s="189"/>
      <c r="H108" s="189"/>
      <c r="I108" s="189"/>
      <c r="J108" s="190">
        <f>J437</f>
        <v>0</v>
      </c>
      <c r="K108" s="187"/>
      <c r="L108" s="19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171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81" t="str">
        <f>E7</f>
        <v>Březná, Bílá Voda, Štíty – dosypání hráze, oprava stupňů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19"/>
      <c r="C119" s="30" t="s">
        <v>161</v>
      </c>
      <c r="D119" s="20"/>
      <c r="E119" s="20"/>
      <c r="F119" s="20"/>
      <c r="G119" s="20"/>
      <c r="H119" s="20"/>
      <c r="I119" s="20"/>
      <c r="J119" s="20"/>
      <c r="K119" s="20"/>
      <c r="L119" s="18"/>
    </row>
    <row r="120" s="2" customFormat="1" ht="16.5" customHeight="1">
      <c r="A120" s="36"/>
      <c r="B120" s="37"/>
      <c r="C120" s="38"/>
      <c r="D120" s="38"/>
      <c r="E120" s="181" t="s">
        <v>1317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163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74" t="str">
        <f>E11</f>
        <v>002 - Oprava stupně Štíty v ř. km 12,825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F14</f>
        <v xml:space="preserve"> </v>
      </c>
      <c r="G124" s="38"/>
      <c r="H124" s="38"/>
      <c r="I124" s="30" t="s">
        <v>22</v>
      </c>
      <c r="J124" s="77" t="str">
        <f>IF(J14="","",J14)</f>
        <v>3. 2. 2025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8"/>
      <c r="E126" s="38"/>
      <c r="F126" s="25" t="str">
        <f>E17</f>
        <v xml:space="preserve"> </v>
      </c>
      <c r="G126" s="38"/>
      <c r="H126" s="38"/>
      <c r="I126" s="30" t="s">
        <v>29</v>
      </c>
      <c r="J126" s="34" t="str">
        <f>E23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27</v>
      </c>
      <c r="D127" s="38"/>
      <c r="E127" s="38"/>
      <c r="F127" s="25" t="str">
        <f>IF(E20="","",E20)</f>
        <v>Vyplň údaj</v>
      </c>
      <c r="G127" s="38"/>
      <c r="H127" s="38"/>
      <c r="I127" s="30" t="s">
        <v>31</v>
      </c>
      <c r="J127" s="34" t="str">
        <f>E26</f>
        <v xml:space="preserve"> 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0" customFormat="1" ht="29.28" customHeight="1">
      <c r="A129" s="192"/>
      <c r="B129" s="193"/>
      <c r="C129" s="194" t="s">
        <v>172</v>
      </c>
      <c r="D129" s="195" t="s">
        <v>58</v>
      </c>
      <c r="E129" s="195" t="s">
        <v>54</v>
      </c>
      <c r="F129" s="195" t="s">
        <v>55</v>
      </c>
      <c r="G129" s="195" t="s">
        <v>173</v>
      </c>
      <c r="H129" s="195" t="s">
        <v>174</v>
      </c>
      <c r="I129" s="195" t="s">
        <v>175</v>
      </c>
      <c r="J129" s="196" t="s">
        <v>167</v>
      </c>
      <c r="K129" s="197" t="s">
        <v>176</v>
      </c>
      <c r="L129" s="198"/>
      <c r="M129" s="98" t="s">
        <v>1</v>
      </c>
      <c r="N129" s="99" t="s">
        <v>37</v>
      </c>
      <c r="O129" s="99" t="s">
        <v>177</v>
      </c>
      <c r="P129" s="99" t="s">
        <v>178</v>
      </c>
      <c r="Q129" s="99" t="s">
        <v>179</v>
      </c>
      <c r="R129" s="99" t="s">
        <v>180</v>
      </c>
      <c r="S129" s="99" t="s">
        <v>181</v>
      </c>
      <c r="T129" s="100" t="s">
        <v>182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6"/>
      <c r="B130" s="37"/>
      <c r="C130" s="105" t="s">
        <v>183</v>
      </c>
      <c r="D130" s="38"/>
      <c r="E130" s="38"/>
      <c r="F130" s="38"/>
      <c r="G130" s="38"/>
      <c r="H130" s="38"/>
      <c r="I130" s="38"/>
      <c r="J130" s="199">
        <f>BK130</f>
        <v>0</v>
      </c>
      <c r="K130" s="38"/>
      <c r="L130" s="42"/>
      <c r="M130" s="101"/>
      <c r="N130" s="200"/>
      <c r="O130" s="102"/>
      <c r="P130" s="201">
        <f>P131+P222+P259+P316+P372+P377+P400+P415+P434+P437</f>
        <v>0</v>
      </c>
      <c r="Q130" s="102"/>
      <c r="R130" s="201">
        <f>R131+R222+R259+R316+R372+R377+R400+R415+R434+R437</f>
        <v>1515.1227741231</v>
      </c>
      <c r="S130" s="102"/>
      <c r="T130" s="202">
        <f>T131+T222+T259+T316+T372+T377+T400+T415+T434+T437</f>
        <v>9.9994742759999991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72</v>
      </c>
      <c r="AU130" s="15" t="s">
        <v>169</v>
      </c>
      <c r="BK130" s="203">
        <f>BK131+BK222+BK259+BK316+BK372+BK377+BK400+BK415+BK434+BK437</f>
        <v>0</v>
      </c>
    </row>
    <row r="131" s="11" customFormat="1" ht="25.92" customHeight="1">
      <c r="A131" s="11"/>
      <c r="B131" s="204"/>
      <c r="C131" s="205"/>
      <c r="D131" s="206" t="s">
        <v>72</v>
      </c>
      <c r="E131" s="207" t="s">
        <v>80</v>
      </c>
      <c r="F131" s="207" t="s">
        <v>184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SUM(P132:P221)</f>
        <v>0</v>
      </c>
      <c r="Q131" s="212"/>
      <c r="R131" s="213">
        <f>SUM(R132:R221)</f>
        <v>4.2443384999999996</v>
      </c>
      <c r="S131" s="212"/>
      <c r="T131" s="214">
        <f>SUM(T132:T221)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5" t="s">
        <v>185</v>
      </c>
      <c r="AT131" s="216" t="s">
        <v>72</v>
      </c>
      <c r="AU131" s="216" t="s">
        <v>73</v>
      </c>
      <c r="AY131" s="215" t="s">
        <v>186</v>
      </c>
      <c r="BK131" s="217">
        <f>SUM(BK132:BK221)</f>
        <v>0</v>
      </c>
    </row>
    <row r="132" s="2" customFormat="1" ht="16.5" customHeight="1">
      <c r="A132" s="36"/>
      <c r="B132" s="37"/>
      <c r="C132" s="218" t="s">
        <v>405</v>
      </c>
      <c r="D132" s="218" t="s">
        <v>187</v>
      </c>
      <c r="E132" s="219" t="s">
        <v>1328</v>
      </c>
      <c r="F132" s="220" t="s">
        <v>1329</v>
      </c>
      <c r="G132" s="221" t="s">
        <v>195</v>
      </c>
      <c r="H132" s="222">
        <v>25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0.00010000000000000001</v>
      </c>
      <c r="R132" s="228">
        <f>Q132*H132</f>
        <v>0.0025000000000000001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1330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1331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2" customFormat="1" ht="16.5" customHeight="1">
      <c r="A134" s="36"/>
      <c r="B134" s="37"/>
      <c r="C134" s="218" t="s">
        <v>409</v>
      </c>
      <c r="D134" s="218" t="s">
        <v>187</v>
      </c>
      <c r="E134" s="219" t="s">
        <v>1332</v>
      </c>
      <c r="F134" s="220" t="s">
        <v>522</v>
      </c>
      <c r="G134" s="221" t="s">
        <v>523</v>
      </c>
      <c r="H134" s="222">
        <v>73.5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0.01721</v>
      </c>
      <c r="R134" s="228">
        <f>Q134*H134</f>
        <v>1.2649349999999999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1333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1334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80</v>
      </c>
      <c r="D136" s="218" t="s">
        <v>187</v>
      </c>
      <c r="E136" s="219" t="s">
        <v>527</v>
      </c>
      <c r="F136" s="220" t="s">
        <v>528</v>
      </c>
      <c r="G136" s="221" t="s">
        <v>529</v>
      </c>
      <c r="H136" s="222">
        <v>1260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1335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528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12" customFormat="1">
      <c r="A138" s="12"/>
      <c r="B138" s="241"/>
      <c r="C138" s="242"/>
      <c r="D138" s="232" t="s">
        <v>262</v>
      </c>
      <c r="E138" s="243" t="s">
        <v>1</v>
      </c>
      <c r="F138" s="244" t="s">
        <v>1336</v>
      </c>
      <c r="G138" s="242"/>
      <c r="H138" s="245">
        <v>1260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262</v>
      </c>
      <c r="AU138" s="251" t="s">
        <v>80</v>
      </c>
      <c r="AV138" s="12" t="s">
        <v>82</v>
      </c>
      <c r="AW138" s="12" t="s">
        <v>30</v>
      </c>
      <c r="AX138" s="12" t="s">
        <v>80</v>
      </c>
      <c r="AY138" s="251" t="s">
        <v>186</v>
      </c>
    </row>
    <row r="139" s="2" customFormat="1" ht="16.5" customHeight="1">
      <c r="A139" s="36"/>
      <c r="B139" s="37"/>
      <c r="C139" s="218" t="s">
        <v>82</v>
      </c>
      <c r="D139" s="218" t="s">
        <v>187</v>
      </c>
      <c r="E139" s="219" t="s">
        <v>532</v>
      </c>
      <c r="F139" s="220" t="s">
        <v>533</v>
      </c>
      <c r="G139" s="221" t="s">
        <v>534</v>
      </c>
      <c r="H139" s="222">
        <v>126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185</v>
      </c>
      <c r="AT139" s="230" t="s">
        <v>187</v>
      </c>
      <c r="AU139" s="230" t="s">
        <v>80</v>
      </c>
      <c r="AY139" s="15" t="s">
        <v>186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185</v>
      </c>
      <c r="BM139" s="230" t="s">
        <v>1337</v>
      </c>
    </row>
    <row r="140" s="2" customFormat="1">
      <c r="A140" s="36"/>
      <c r="B140" s="37"/>
      <c r="C140" s="38"/>
      <c r="D140" s="232" t="s">
        <v>192</v>
      </c>
      <c r="E140" s="38"/>
      <c r="F140" s="233" t="s">
        <v>533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192</v>
      </c>
      <c r="AU140" s="15" t="s">
        <v>80</v>
      </c>
    </row>
    <row r="141" s="12" customFormat="1">
      <c r="A141" s="12"/>
      <c r="B141" s="241"/>
      <c r="C141" s="242"/>
      <c r="D141" s="232" t="s">
        <v>262</v>
      </c>
      <c r="E141" s="243" t="s">
        <v>1</v>
      </c>
      <c r="F141" s="244" t="s">
        <v>1338</v>
      </c>
      <c r="G141" s="242"/>
      <c r="H141" s="245">
        <v>126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262</v>
      </c>
      <c r="AU141" s="251" t="s">
        <v>80</v>
      </c>
      <c r="AV141" s="12" t="s">
        <v>82</v>
      </c>
      <c r="AW141" s="12" t="s">
        <v>30</v>
      </c>
      <c r="AX141" s="12" t="s">
        <v>80</v>
      </c>
      <c r="AY141" s="251" t="s">
        <v>186</v>
      </c>
    </row>
    <row r="142" s="2" customFormat="1" ht="16.5" customHeight="1">
      <c r="A142" s="36"/>
      <c r="B142" s="37"/>
      <c r="C142" s="218" t="s">
        <v>198</v>
      </c>
      <c r="D142" s="218" t="s">
        <v>187</v>
      </c>
      <c r="E142" s="219" t="s">
        <v>1339</v>
      </c>
      <c r="F142" s="220" t="s">
        <v>1340</v>
      </c>
      <c r="G142" s="221" t="s">
        <v>266</v>
      </c>
      <c r="H142" s="222">
        <v>162.80000000000001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185</v>
      </c>
      <c r="AT142" s="230" t="s">
        <v>187</v>
      </c>
      <c r="AU142" s="230" t="s">
        <v>80</v>
      </c>
      <c r="AY142" s="15" t="s">
        <v>186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185</v>
      </c>
      <c r="BM142" s="230" t="s">
        <v>1341</v>
      </c>
    </row>
    <row r="143" s="2" customFormat="1">
      <c r="A143" s="36"/>
      <c r="B143" s="37"/>
      <c r="C143" s="38"/>
      <c r="D143" s="232" t="s">
        <v>192</v>
      </c>
      <c r="E143" s="38"/>
      <c r="F143" s="233" t="s">
        <v>1340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192</v>
      </c>
      <c r="AU143" s="15" t="s">
        <v>80</v>
      </c>
    </row>
    <row r="144" s="12" customFormat="1">
      <c r="A144" s="12"/>
      <c r="B144" s="241"/>
      <c r="C144" s="242"/>
      <c r="D144" s="232" t="s">
        <v>262</v>
      </c>
      <c r="E144" s="243" t="s">
        <v>1</v>
      </c>
      <c r="F144" s="244" t="s">
        <v>1342</v>
      </c>
      <c r="G144" s="242"/>
      <c r="H144" s="245">
        <v>94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262</v>
      </c>
      <c r="AU144" s="251" t="s">
        <v>80</v>
      </c>
      <c r="AV144" s="12" t="s">
        <v>82</v>
      </c>
      <c r="AW144" s="12" t="s">
        <v>30</v>
      </c>
      <c r="AX144" s="12" t="s">
        <v>73</v>
      </c>
      <c r="AY144" s="251" t="s">
        <v>186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1343</v>
      </c>
      <c r="G145" s="242"/>
      <c r="H145" s="245">
        <v>28.800000000000001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73</v>
      </c>
      <c r="AY145" s="251" t="s">
        <v>186</v>
      </c>
    </row>
    <row r="146" s="12" customFormat="1">
      <c r="A146" s="12"/>
      <c r="B146" s="241"/>
      <c r="C146" s="242"/>
      <c r="D146" s="232" t="s">
        <v>262</v>
      </c>
      <c r="E146" s="243" t="s">
        <v>1</v>
      </c>
      <c r="F146" s="244" t="s">
        <v>1344</v>
      </c>
      <c r="G146" s="242"/>
      <c r="H146" s="245">
        <v>40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262</v>
      </c>
      <c r="AU146" s="251" t="s">
        <v>80</v>
      </c>
      <c r="AV146" s="12" t="s">
        <v>82</v>
      </c>
      <c r="AW146" s="12" t="s">
        <v>30</v>
      </c>
      <c r="AX146" s="12" t="s">
        <v>73</v>
      </c>
      <c r="AY146" s="251" t="s">
        <v>186</v>
      </c>
    </row>
    <row r="147" s="13" customFormat="1">
      <c r="A147" s="13"/>
      <c r="B147" s="263"/>
      <c r="C147" s="264"/>
      <c r="D147" s="232" t="s">
        <v>262</v>
      </c>
      <c r="E147" s="265" t="s">
        <v>1</v>
      </c>
      <c r="F147" s="266" t="s">
        <v>544</v>
      </c>
      <c r="G147" s="264"/>
      <c r="H147" s="267">
        <v>162.80000000000001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3" t="s">
        <v>262</v>
      </c>
      <c r="AU147" s="273" t="s">
        <v>80</v>
      </c>
      <c r="AV147" s="13" t="s">
        <v>185</v>
      </c>
      <c r="AW147" s="13" t="s">
        <v>30</v>
      </c>
      <c r="AX147" s="13" t="s">
        <v>80</v>
      </c>
      <c r="AY147" s="273" t="s">
        <v>186</v>
      </c>
    </row>
    <row r="148" s="2" customFormat="1" ht="16.5" customHeight="1">
      <c r="A148" s="36"/>
      <c r="B148" s="37"/>
      <c r="C148" s="218" t="s">
        <v>185</v>
      </c>
      <c r="D148" s="218" t="s">
        <v>187</v>
      </c>
      <c r="E148" s="219" t="s">
        <v>1345</v>
      </c>
      <c r="F148" s="220" t="s">
        <v>1346</v>
      </c>
      <c r="G148" s="221" t="s">
        <v>266</v>
      </c>
      <c r="H148" s="222">
        <v>345.79500000000002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1347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298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1348</v>
      </c>
      <c r="G150" s="242"/>
      <c r="H150" s="245">
        <v>171.29499999999999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73</v>
      </c>
      <c r="AY150" s="251" t="s">
        <v>186</v>
      </c>
    </row>
    <row r="151" s="12" customFormat="1">
      <c r="A151" s="12"/>
      <c r="B151" s="241"/>
      <c r="C151" s="242"/>
      <c r="D151" s="232" t="s">
        <v>262</v>
      </c>
      <c r="E151" s="243" t="s">
        <v>1</v>
      </c>
      <c r="F151" s="244" t="s">
        <v>1349</v>
      </c>
      <c r="G151" s="242"/>
      <c r="H151" s="245">
        <v>82.650000000000006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262</v>
      </c>
      <c r="AU151" s="251" t="s">
        <v>80</v>
      </c>
      <c r="AV151" s="12" t="s">
        <v>82</v>
      </c>
      <c r="AW151" s="12" t="s">
        <v>30</v>
      </c>
      <c r="AX151" s="12" t="s">
        <v>73</v>
      </c>
      <c r="AY151" s="251" t="s">
        <v>186</v>
      </c>
    </row>
    <row r="152" s="12" customFormat="1">
      <c r="A152" s="12"/>
      <c r="B152" s="241"/>
      <c r="C152" s="242"/>
      <c r="D152" s="232" t="s">
        <v>262</v>
      </c>
      <c r="E152" s="243" t="s">
        <v>1</v>
      </c>
      <c r="F152" s="244" t="s">
        <v>1350</v>
      </c>
      <c r="G152" s="242"/>
      <c r="H152" s="245">
        <v>68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51" t="s">
        <v>262</v>
      </c>
      <c r="AU152" s="251" t="s">
        <v>80</v>
      </c>
      <c r="AV152" s="12" t="s">
        <v>82</v>
      </c>
      <c r="AW152" s="12" t="s">
        <v>30</v>
      </c>
      <c r="AX152" s="12" t="s">
        <v>73</v>
      </c>
      <c r="AY152" s="251" t="s">
        <v>186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1351</v>
      </c>
      <c r="G153" s="242"/>
      <c r="H153" s="245">
        <v>23.850000000000001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73</v>
      </c>
      <c r="AY153" s="251" t="s">
        <v>186</v>
      </c>
    </row>
    <row r="154" s="13" customFormat="1">
      <c r="A154" s="13"/>
      <c r="B154" s="263"/>
      <c r="C154" s="264"/>
      <c r="D154" s="232" t="s">
        <v>262</v>
      </c>
      <c r="E154" s="265" t="s">
        <v>1</v>
      </c>
      <c r="F154" s="266" t="s">
        <v>544</v>
      </c>
      <c r="G154" s="264"/>
      <c r="H154" s="267">
        <v>345.79500000000002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3" t="s">
        <v>262</v>
      </c>
      <c r="AU154" s="273" t="s">
        <v>80</v>
      </c>
      <c r="AV154" s="13" t="s">
        <v>185</v>
      </c>
      <c r="AW154" s="13" t="s">
        <v>30</v>
      </c>
      <c r="AX154" s="13" t="s">
        <v>80</v>
      </c>
      <c r="AY154" s="273" t="s">
        <v>186</v>
      </c>
    </row>
    <row r="155" s="2" customFormat="1" ht="16.5" customHeight="1">
      <c r="A155" s="36"/>
      <c r="B155" s="37"/>
      <c r="C155" s="218" t="s">
        <v>209</v>
      </c>
      <c r="D155" s="218" t="s">
        <v>187</v>
      </c>
      <c r="E155" s="219" t="s">
        <v>1352</v>
      </c>
      <c r="F155" s="220" t="s">
        <v>1353</v>
      </c>
      <c r="G155" s="221" t="s">
        <v>266</v>
      </c>
      <c r="H155" s="222">
        <v>171.29499999999999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0.017299999999999999</v>
      </c>
      <c r="R155" s="228">
        <f>Q155*H155</f>
        <v>2.9634034999999996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185</v>
      </c>
      <c r="AT155" s="230" t="s">
        <v>187</v>
      </c>
      <c r="AU155" s="230" t="s">
        <v>80</v>
      </c>
      <c r="AY155" s="15" t="s">
        <v>186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185</v>
      </c>
      <c r="BM155" s="230" t="s">
        <v>1354</v>
      </c>
    </row>
    <row r="156" s="2" customFormat="1">
      <c r="A156" s="36"/>
      <c r="B156" s="37"/>
      <c r="C156" s="38"/>
      <c r="D156" s="232" t="s">
        <v>192</v>
      </c>
      <c r="E156" s="38"/>
      <c r="F156" s="233" t="s">
        <v>298</v>
      </c>
      <c r="G156" s="38"/>
      <c r="H156" s="38"/>
      <c r="I156" s="234"/>
      <c r="J156" s="38"/>
      <c r="K156" s="38"/>
      <c r="L156" s="42"/>
      <c r="M156" s="235"/>
      <c r="N156" s="236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192</v>
      </c>
      <c r="AU156" s="15" t="s">
        <v>80</v>
      </c>
    </row>
    <row r="157" s="12" customFormat="1">
      <c r="A157" s="12"/>
      <c r="B157" s="241"/>
      <c r="C157" s="242"/>
      <c r="D157" s="232" t="s">
        <v>262</v>
      </c>
      <c r="E157" s="243" t="s">
        <v>1</v>
      </c>
      <c r="F157" s="244" t="s">
        <v>1355</v>
      </c>
      <c r="G157" s="242"/>
      <c r="H157" s="245">
        <v>171.29499999999999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51" t="s">
        <v>262</v>
      </c>
      <c r="AU157" s="251" t="s">
        <v>80</v>
      </c>
      <c r="AV157" s="12" t="s">
        <v>82</v>
      </c>
      <c r="AW157" s="12" t="s">
        <v>30</v>
      </c>
      <c r="AX157" s="12" t="s">
        <v>80</v>
      </c>
      <c r="AY157" s="251" t="s">
        <v>186</v>
      </c>
    </row>
    <row r="158" s="2" customFormat="1" ht="16.5" customHeight="1">
      <c r="A158" s="36"/>
      <c r="B158" s="37"/>
      <c r="C158" s="218" t="s">
        <v>213</v>
      </c>
      <c r="D158" s="218" t="s">
        <v>187</v>
      </c>
      <c r="E158" s="219" t="s">
        <v>1356</v>
      </c>
      <c r="F158" s="220" t="s">
        <v>1357</v>
      </c>
      <c r="G158" s="221" t="s">
        <v>266</v>
      </c>
      <c r="H158" s="222">
        <v>5.5800000000000001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38</v>
      </c>
      <c r="O158" s="89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185</v>
      </c>
      <c r="AT158" s="230" t="s">
        <v>187</v>
      </c>
      <c r="AU158" s="230" t="s">
        <v>80</v>
      </c>
      <c r="AY158" s="15" t="s">
        <v>186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185</v>
      </c>
      <c r="BM158" s="230" t="s">
        <v>1358</v>
      </c>
    </row>
    <row r="159" s="2" customFormat="1">
      <c r="A159" s="36"/>
      <c r="B159" s="37"/>
      <c r="C159" s="38"/>
      <c r="D159" s="232" t="s">
        <v>192</v>
      </c>
      <c r="E159" s="38"/>
      <c r="F159" s="233" t="s">
        <v>298</v>
      </c>
      <c r="G159" s="38"/>
      <c r="H159" s="38"/>
      <c r="I159" s="234"/>
      <c r="J159" s="38"/>
      <c r="K159" s="38"/>
      <c r="L159" s="42"/>
      <c r="M159" s="235"/>
      <c r="N159" s="23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192</v>
      </c>
      <c r="AU159" s="15" t="s">
        <v>80</v>
      </c>
    </row>
    <row r="160" s="12" customFormat="1">
      <c r="A160" s="12"/>
      <c r="B160" s="241"/>
      <c r="C160" s="242"/>
      <c r="D160" s="232" t="s">
        <v>262</v>
      </c>
      <c r="E160" s="243" t="s">
        <v>1</v>
      </c>
      <c r="F160" s="244" t="s">
        <v>1359</v>
      </c>
      <c r="G160" s="242"/>
      <c r="H160" s="245">
        <v>5.5800000000000001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51" t="s">
        <v>262</v>
      </c>
      <c r="AU160" s="251" t="s">
        <v>80</v>
      </c>
      <c r="AV160" s="12" t="s">
        <v>82</v>
      </c>
      <c r="AW160" s="12" t="s">
        <v>30</v>
      </c>
      <c r="AX160" s="12" t="s">
        <v>80</v>
      </c>
      <c r="AY160" s="251" t="s">
        <v>186</v>
      </c>
    </row>
    <row r="161" s="2" customFormat="1" ht="16.5" customHeight="1">
      <c r="A161" s="36"/>
      <c r="B161" s="37"/>
      <c r="C161" s="218" t="s">
        <v>217</v>
      </c>
      <c r="D161" s="218" t="s">
        <v>187</v>
      </c>
      <c r="E161" s="219" t="s">
        <v>663</v>
      </c>
      <c r="F161" s="220" t="s">
        <v>664</v>
      </c>
      <c r="G161" s="221" t="s">
        <v>266</v>
      </c>
      <c r="H161" s="222">
        <v>17.399999999999999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38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185</v>
      </c>
      <c r="AT161" s="230" t="s">
        <v>187</v>
      </c>
      <c r="AU161" s="230" t="s">
        <v>80</v>
      </c>
      <c r="AY161" s="15" t="s">
        <v>186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185</v>
      </c>
      <c r="BM161" s="230" t="s">
        <v>1360</v>
      </c>
    </row>
    <row r="162" s="2" customFormat="1">
      <c r="A162" s="36"/>
      <c r="B162" s="37"/>
      <c r="C162" s="38"/>
      <c r="D162" s="232" t="s">
        <v>192</v>
      </c>
      <c r="E162" s="38"/>
      <c r="F162" s="233" t="s">
        <v>664</v>
      </c>
      <c r="G162" s="38"/>
      <c r="H162" s="38"/>
      <c r="I162" s="234"/>
      <c r="J162" s="38"/>
      <c r="K162" s="38"/>
      <c r="L162" s="42"/>
      <c r="M162" s="235"/>
      <c r="N162" s="236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192</v>
      </c>
      <c r="AU162" s="15" t="s">
        <v>80</v>
      </c>
    </row>
    <row r="163" s="12" customFormat="1">
      <c r="A163" s="12"/>
      <c r="B163" s="241"/>
      <c r="C163" s="242"/>
      <c r="D163" s="232" t="s">
        <v>262</v>
      </c>
      <c r="E163" s="243" t="s">
        <v>1</v>
      </c>
      <c r="F163" s="244" t="s">
        <v>1361</v>
      </c>
      <c r="G163" s="242"/>
      <c r="H163" s="245">
        <v>17.399999999999999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262</v>
      </c>
      <c r="AU163" s="251" t="s">
        <v>80</v>
      </c>
      <c r="AV163" s="12" t="s">
        <v>82</v>
      </c>
      <c r="AW163" s="12" t="s">
        <v>30</v>
      </c>
      <c r="AX163" s="12" t="s">
        <v>80</v>
      </c>
      <c r="AY163" s="251" t="s">
        <v>186</v>
      </c>
    </row>
    <row r="164" s="2" customFormat="1" ht="16.5" customHeight="1">
      <c r="A164" s="36"/>
      <c r="B164" s="37"/>
      <c r="C164" s="218" t="s">
        <v>221</v>
      </c>
      <c r="D164" s="218" t="s">
        <v>187</v>
      </c>
      <c r="E164" s="219" t="s">
        <v>669</v>
      </c>
      <c r="F164" s="220" t="s">
        <v>670</v>
      </c>
      <c r="G164" s="221" t="s">
        <v>266</v>
      </c>
      <c r="H164" s="222">
        <v>363.19499999999999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38</v>
      </c>
      <c r="O164" s="89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185</v>
      </c>
      <c r="AT164" s="230" t="s">
        <v>187</v>
      </c>
      <c r="AU164" s="230" t="s">
        <v>80</v>
      </c>
      <c r="AY164" s="15" t="s">
        <v>186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80</v>
      </c>
      <c r="BK164" s="231">
        <f>ROUND(I164*H164,2)</f>
        <v>0</v>
      </c>
      <c r="BL164" s="15" t="s">
        <v>185</v>
      </c>
      <c r="BM164" s="230" t="s">
        <v>1362</v>
      </c>
    </row>
    <row r="165" s="2" customFormat="1">
      <c r="A165" s="36"/>
      <c r="B165" s="37"/>
      <c r="C165" s="38"/>
      <c r="D165" s="232" t="s">
        <v>192</v>
      </c>
      <c r="E165" s="38"/>
      <c r="F165" s="233" t="s">
        <v>670</v>
      </c>
      <c r="G165" s="38"/>
      <c r="H165" s="38"/>
      <c r="I165" s="234"/>
      <c r="J165" s="38"/>
      <c r="K165" s="38"/>
      <c r="L165" s="42"/>
      <c r="M165" s="235"/>
      <c r="N165" s="23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192</v>
      </c>
      <c r="AU165" s="15" t="s">
        <v>80</v>
      </c>
    </row>
    <row r="166" s="12" customFormat="1">
      <c r="A166" s="12"/>
      <c r="B166" s="241"/>
      <c r="C166" s="242"/>
      <c r="D166" s="232" t="s">
        <v>262</v>
      </c>
      <c r="E166" s="243" t="s">
        <v>1</v>
      </c>
      <c r="F166" s="244" t="s">
        <v>1363</v>
      </c>
      <c r="G166" s="242"/>
      <c r="H166" s="245">
        <v>363.19499999999999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262</v>
      </c>
      <c r="AU166" s="251" t="s">
        <v>80</v>
      </c>
      <c r="AV166" s="12" t="s">
        <v>82</v>
      </c>
      <c r="AW166" s="12" t="s">
        <v>30</v>
      </c>
      <c r="AX166" s="12" t="s">
        <v>80</v>
      </c>
      <c r="AY166" s="251" t="s">
        <v>186</v>
      </c>
    </row>
    <row r="167" s="2" customFormat="1" ht="16.5" customHeight="1">
      <c r="A167" s="36"/>
      <c r="B167" s="37"/>
      <c r="C167" s="218" t="s">
        <v>225</v>
      </c>
      <c r="D167" s="218" t="s">
        <v>187</v>
      </c>
      <c r="E167" s="219" t="s">
        <v>1364</v>
      </c>
      <c r="F167" s="220" t="s">
        <v>1365</v>
      </c>
      <c r="G167" s="221" t="s">
        <v>266</v>
      </c>
      <c r="H167" s="222">
        <v>339.67500000000001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1366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1365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12" customFormat="1">
      <c r="A169" s="12"/>
      <c r="B169" s="241"/>
      <c r="C169" s="242"/>
      <c r="D169" s="232" t="s">
        <v>262</v>
      </c>
      <c r="E169" s="243" t="s">
        <v>1</v>
      </c>
      <c r="F169" s="244" t="s">
        <v>1367</v>
      </c>
      <c r="G169" s="242"/>
      <c r="H169" s="245">
        <v>339.67500000000001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1" t="s">
        <v>262</v>
      </c>
      <c r="AU169" s="251" t="s">
        <v>80</v>
      </c>
      <c r="AV169" s="12" t="s">
        <v>82</v>
      </c>
      <c r="AW169" s="12" t="s">
        <v>30</v>
      </c>
      <c r="AX169" s="12" t="s">
        <v>80</v>
      </c>
      <c r="AY169" s="251" t="s">
        <v>186</v>
      </c>
    </row>
    <row r="170" s="2" customFormat="1" ht="16.5" customHeight="1">
      <c r="A170" s="36"/>
      <c r="B170" s="37"/>
      <c r="C170" s="218" t="s">
        <v>229</v>
      </c>
      <c r="D170" s="218" t="s">
        <v>187</v>
      </c>
      <c r="E170" s="219" t="s">
        <v>1368</v>
      </c>
      <c r="F170" s="220" t="s">
        <v>1369</v>
      </c>
      <c r="G170" s="221" t="s">
        <v>266</v>
      </c>
      <c r="H170" s="222">
        <v>563.78499999999997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1370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1369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12" customFormat="1">
      <c r="A172" s="12"/>
      <c r="B172" s="241"/>
      <c r="C172" s="242"/>
      <c r="D172" s="232" t="s">
        <v>262</v>
      </c>
      <c r="E172" s="243" t="s">
        <v>1</v>
      </c>
      <c r="F172" s="244" t="s">
        <v>1371</v>
      </c>
      <c r="G172" s="242"/>
      <c r="H172" s="245">
        <v>563.78499999999997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262</v>
      </c>
      <c r="AU172" s="251" t="s">
        <v>80</v>
      </c>
      <c r="AV172" s="12" t="s">
        <v>82</v>
      </c>
      <c r="AW172" s="12" t="s">
        <v>30</v>
      </c>
      <c r="AX172" s="12" t="s">
        <v>80</v>
      </c>
      <c r="AY172" s="251" t="s">
        <v>186</v>
      </c>
    </row>
    <row r="173" s="2" customFormat="1" ht="16.5" customHeight="1">
      <c r="A173" s="36"/>
      <c r="B173" s="37"/>
      <c r="C173" s="218" t="s">
        <v>235</v>
      </c>
      <c r="D173" s="218" t="s">
        <v>187</v>
      </c>
      <c r="E173" s="219" t="s">
        <v>307</v>
      </c>
      <c r="F173" s="220" t="s">
        <v>308</v>
      </c>
      <c r="G173" s="221" t="s">
        <v>266</v>
      </c>
      <c r="H173" s="222">
        <v>63.902500000000003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1372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308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12" customFormat="1">
      <c r="A175" s="12"/>
      <c r="B175" s="241"/>
      <c r="C175" s="242"/>
      <c r="D175" s="232" t="s">
        <v>262</v>
      </c>
      <c r="E175" s="243" t="s">
        <v>1</v>
      </c>
      <c r="F175" s="244" t="s">
        <v>1373</v>
      </c>
      <c r="G175" s="242"/>
      <c r="H175" s="245">
        <v>63.902500000000003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262</v>
      </c>
      <c r="AU175" s="251" t="s">
        <v>80</v>
      </c>
      <c r="AV175" s="12" t="s">
        <v>82</v>
      </c>
      <c r="AW175" s="12" t="s">
        <v>30</v>
      </c>
      <c r="AX175" s="12" t="s">
        <v>80</v>
      </c>
      <c r="AY175" s="251" t="s">
        <v>186</v>
      </c>
    </row>
    <row r="176" s="2" customFormat="1" ht="16.5" customHeight="1">
      <c r="A176" s="36"/>
      <c r="B176" s="37"/>
      <c r="C176" s="218" t="s">
        <v>340</v>
      </c>
      <c r="D176" s="218" t="s">
        <v>187</v>
      </c>
      <c r="E176" s="219" t="s">
        <v>311</v>
      </c>
      <c r="F176" s="220" t="s">
        <v>312</v>
      </c>
      <c r="G176" s="221" t="s">
        <v>266</v>
      </c>
      <c r="H176" s="222">
        <v>830.73249999999996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1374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312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2" customFormat="1">
      <c r="A178" s="12"/>
      <c r="B178" s="241"/>
      <c r="C178" s="242"/>
      <c r="D178" s="232" t="s">
        <v>262</v>
      </c>
      <c r="E178" s="243" t="s">
        <v>1</v>
      </c>
      <c r="F178" s="244" t="s">
        <v>1375</v>
      </c>
      <c r="G178" s="242"/>
      <c r="H178" s="245">
        <v>830.73249999999996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51" t="s">
        <v>262</v>
      </c>
      <c r="AU178" s="251" t="s">
        <v>80</v>
      </c>
      <c r="AV178" s="12" t="s">
        <v>82</v>
      </c>
      <c r="AW178" s="12" t="s">
        <v>30</v>
      </c>
      <c r="AX178" s="12" t="s">
        <v>80</v>
      </c>
      <c r="AY178" s="251" t="s">
        <v>186</v>
      </c>
    </row>
    <row r="179" s="2" customFormat="1" ht="16.5" customHeight="1">
      <c r="A179" s="36"/>
      <c r="B179" s="37"/>
      <c r="C179" s="218" t="s">
        <v>335</v>
      </c>
      <c r="D179" s="218" t="s">
        <v>187</v>
      </c>
      <c r="E179" s="219" t="s">
        <v>553</v>
      </c>
      <c r="F179" s="220" t="s">
        <v>554</v>
      </c>
      <c r="G179" s="221" t="s">
        <v>266</v>
      </c>
      <c r="H179" s="222">
        <v>339.67500000000001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1376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554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12" customFormat="1">
      <c r="A181" s="12"/>
      <c r="B181" s="241"/>
      <c r="C181" s="242"/>
      <c r="D181" s="232" t="s">
        <v>262</v>
      </c>
      <c r="E181" s="243" t="s">
        <v>1</v>
      </c>
      <c r="F181" s="244" t="s">
        <v>1377</v>
      </c>
      <c r="G181" s="242"/>
      <c r="H181" s="245">
        <v>162.80000000000001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51" t="s">
        <v>262</v>
      </c>
      <c r="AU181" s="251" t="s">
        <v>80</v>
      </c>
      <c r="AV181" s="12" t="s">
        <v>82</v>
      </c>
      <c r="AW181" s="12" t="s">
        <v>30</v>
      </c>
      <c r="AX181" s="12" t="s">
        <v>73</v>
      </c>
      <c r="AY181" s="251" t="s">
        <v>186</v>
      </c>
    </row>
    <row r="182" s="12" customFormat="1">
      <c r="A182" s="12"/>
      <c r="B182" s="241"/>
      <c r="C182" s="242"/>
      <c r="D182" s="232" t="s">
        <v>262</v>
      </c>
      <c r="E182" s="243" t="s">
        <v>1</v>
      </c>
      <c r="F182" s="244" t="s">
        <v>1378</v>
      </c>
      <c r="G182" s="242"/>
      <c r="H182" s="245">
        <v>176.875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51" t="s">
        <v>262</v>
      </c>
      <c r="AU182" s="251" t="s">
        <v>80</v>
      </c>
      <c r="AV182" s="12" t="s">
        <v>82</v>
      </c>
      <c r="AW182" s="12" t="s">
        <v>30</v>
      </c>
      <c r="AX182" s="12" t="s">
        <v>73</v>
      </c>
      <c r="AY182" s="251" t="s">
        <v>186</v>
      </c>
    </row>
    <row r="183" s="13" customFormat="1">
      <c r="A183" s="13"/>
      <c r="B183" s="263"/>
      <c r="C183" s="264"/>
      <c r="D183" s="232" t="s">
        <v>262</v>
      </c>
      <c r="E183" s="265" t="s">
        <v>1</v>
      </c>
      <c r="F183" s="266" t="s">
        <v>544</v>
      </c>
      <c r="G183" s="264"/>
      <c r="H183" s="267">
        <v>339.67500000000001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3" t="s">
        <v>262</v>
      </c>
      <c r="AU183" s="273" t="s">
        <v>80</v>
      </c>
      <c r="AV183" s="13" t="s">
        <v>185</v>
      </c>
      <c r="AW183" s="13" t="s">
        <v>30</v>
      </c>
      <c r="AX183" s="13" t="s">
        <v>80</v>
      </c>
      <c r="AY183" s="273" t="s">
        <v>186</v>
      </c>
    </row>
    <row r="184" s="2" customFormat="1" ht="16.5" customHeight="1">
      <c r="A184" s="36"/>
      <c r="B184" s="37"/>
      <c r="C184" s="218" t="s">
        <v>8</v>
      </c>
      <c r="D184" s="218" t="s">
        <v>187</v>
      </c>
      <c r="E184" s="219" t="s">
        <v>558</v>
      </c>
      <c r="F184" s="220" t="s">
        <v>559</v>
      </c>
      <c r="G184" s="221" t="s">
        <v>266</v>
      </c>
      <c r="H184" s="222">
        <v>4415.7749999999996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1379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559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2" customFormat="1">
      <c r="A186" s="12"/>
      <c r="B186" s="241"/>
      <c r="C186" s="242"/>
      <c r="D186" s="232" t="s">
        <v>262</v>
      </c>
      <c r="E186" s="243" t="s">
        <v>1</v>
      </c>
      <c r="F186" s="244" t="s">
        <v>1380</v>
      </c>
      <c r="G186" s="242"/>
      <c r="H186" s="245">
        <v>4415.7749999999996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262</v>
      </c>
      <c r="AU186" s="251" t="s">
        <v>80</v>
      </c>
      <c r="AV186" s="12" t="s">
        <v>82</v>
      </c>
      <c r="AW186" s="12" t="s">
        <v>30</v>
      </c>
      <c r="AX186" s="12" t="s">
        <v>80</v>
      </c>
      <c r="AY186" s="251" t="s">
        <v>186</v>
      </c>
    </row>
    <row r="187" s="2" customFormat="1" ht="16.5" customHeight="1">
      <c r="A187" s="36"/>
      <c r="B187" s="37"/>
      <c r="C187" s="218" t="s">
        <v>351</v>
      </c>
      <c r="D187" s="218" t="s">
        <v>187</v>
      </c>
      <c r="E187" s="219" t="s">
        <v>562</v>
      </c>
      <c r="F187" s="220" t="s">
        <v>337</v>
      </c>
      <c r="G187" s="221" t="s">
        <v>266</v>
      </c>
      <c r="H187" s="222">
        <v>345.79500000000002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1381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1382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2" customFormat="1" ht="16.5" customHeight="1">
      <c r="A189" s="36"/>
      <c r="B189" s="37"/>
      <c r="C189" s="218" t="s">
        <v>356</v>
      </c>
      <c r="D189" s="218" t="s">
        <v>187</v>
      </c>
      <c r="E189" s="219" t="s">
        <v>565</v>
      </c>
      <c r="F189" s="220" t="s">
        <v>566</v>
      </c>
      <c r="G189" s="221" t="s">
        <v>266</v>
      </c>
      <c r="H189" s="222">
        <v>339.67500000000001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38</v>
      </c>
      <c r="O189" s="89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185</v>
      </c>
      <c r="AT189" s="230" t="s">
        <v>187</v>
      </c>
      <c r="AU189" s="230" t="s">
        <v>80</v>
      </c>
      <c r="AY189" s="15" t="s">
        <v>186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80</v>
      </c>
      <c r="BK189" s="231">
        <f>ROUND(I189*H189,2)</f>
        <v>0</v>
      </c>
      <c r="BL189" s="15" t="s">
        <v>185</v>
      </c>
      <c r="BM189" s="230" t="s">
        <v>1383</v>
      </c>
    </row>
    <row r="190" s="2" customFormat="1">
      <c r="A190" s="36"/>
      <c r="B190" s="37"/>
      <c r="C190" s="38"/>
      <c r="D190" s="232" t="s">
        <v>192</v>
      </c>
      <c r="E190" s="38"/>
      <c r="F190" s="233" t="s">
        <v>1382</v>
      </c>
      <c r="G190" s="38"/>
      <c r="H190" s="38"/>
      <c r="I190" s="234"/>
      <c r="J190" s="38"/>
      <c r="K190" s="38"/>
      <c r="L190" s="42"/>
      <c r="M190" s="235"/>
      <c r="N190" s="236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192</v>
      </c>
      <c r="AU190" s="15" t="s">
        <v>80</v>
      </c>
    </row>
    <row r="191" s="2" customFormat="1" ht="16.5" customHeight="1">
      <c r="A191" s="36"/>
      <c r="B191" s="37"/>
      <c r="C191" s="218" t="s">
        <v>242</v>
      </c>
      <c r="D191" s="218" t="s">
        <v>187</v>
      </c>
      <c r="E191" s="219" t="s">
        <v>811</v>
      </c>
      <c r="F191" s="220" t="s">
        <v>812</v>
      </c>
      <c r="G191" s="221" t="s">
        <v>266</v>
      </c>
      <c r="H191" s="222">
        <v>281.89249999999998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38</v>
      </c>
      <c r="O191" s="89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185</v>
      </c>
      <c r="AT191" s="230" t="s">
        <v>187</v>
      </c>
      <c r="AU191" s="230" t="s">
        <v>80</v>
      </c>
      <c r="AY191" s="15" t="s">
        <v>186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80</v>
      </c>
      <c r="BK191" s="231">
        <f>ROUND(I191*H191,2)</f>
        <v>0</v>
      </c>
      <c r="BL191" s="15" t="s">
        <v>185</v>
      </c>
      <c r="BM191" s="230" t="s">
        <v>1384</v>
      </c>
    </row>
    <row r="192" s="2" customFormat="1">
      <c r="A192" s="36"/>
      <c r="B192" s="37"/>
      <c r="C192" s="38"/>
      <c r="D192" s="232" t="s">
        <v>192</v>
      </c>
      <c r="E192" s="38"/>
      <c r="F192" s="233" t="s">
        <v>812</v>
      </c>
      <c r="G192" s="38"/>
      <c r="H192" s="38"/>
      <c r="I192" s="234"/>
      <c r="J192" s="38"/>
      <c r="K192" s="38"/>
      <c r="L192" s="42"/>
      <c r="M192" s="235"/>
      <c r="N192" s="236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192</v>
      </c>
      <c r="AU192" s="15" t="s">
        <v>80</v>
      </c>
    </row>
    <row r="193" s="2" customFormat="1" ht="16.5" customHeight="1">
      <c r="A193" s="36"/>
      <c r="B193" s="37"/>
      <c r="C193" s="218" t="s">
        <v>367</v>
      </c>
      <c r="D193" s="218" t="s">
        <v>187</v>
      </c>
      <c r="E193" s="219" t="s">
        <v>318</v>
      </c>
      <c r="F193" s="220" t="s">
        <v>319</v>
      </c>
      <c r="G193" s="221" t="s">
        <v>266</v>
      </c>
      <c r="H193" s="222">
        <v>281.89249999999998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1385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321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12" customFormat="1">
      <c r="A195" s="12"/>
      <c r="B195" s="241"/>
      <c r="C195" s="242"/>
      <c r="D195" s="232" t="s">
        <v>262</v>
      </c>
      <c r="E195" s="243" t="s">
        <v>1</v>
      </c>
      <c r="F195" s="244" t="s">
        <v>1386</v>
      </c>
      <c r="G195" s="242"/>
      <c r="H195" s="245">
        <v>89.560000000000002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51" t="s">
        <v>262</v>
      </c>
      <c r="AU195" s="251" t="s">
        <v>80</v>
      </c>
      <c r="AV195" s="12" t="s">
        <v>82</v>
      </c>
      <c r="AW195" s="12" t="s">
        <v>30</v>
      </c>
      <c r="AX195" s="12" t="s">
        <v>73</v>
      </c>
      <c r="AY195" s="251" t="s">
        <v>186</v>
      </c>
    </row>
    <row r="196" s="12" customFormat="1">
      <c r="A196" s="12"/>
      <c r="B196" s="241"/>
      <c r="C196" s="242"/>
      <c r="D196" s="232" t="s">
        <v>262</v>
      </c>
      <c r="E196" s="243" t="s">
        <v>1</v>
      </c>
      <c r="F196" s="244" t="s">
        <v>1387</v>
      </c>
      <c r="G196" s="242"/>
      <c r="H196" s="245">
        <v>64.194999999999993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51" t="s">
        <v>262</v>
      </c>
      <c r="AU196" s="251" t="s">
        <v>80</v>
      </c>
      <c r="AV196" s="12" t="s">
        <v>82</v>
      </c>
      <c r="AW196" s="12" t="s">
        <v>30</v>
      </c>
      <c r="AX196" s="12" t="s">
        <v>73</v>
      </c>
      <c r="AY196" s="251" t="s">
        <v>186</v>
      </c>
    </row>
    <row r="197" s="12" customFormat="1">
      <c r="A197" s="12"/>
      <c r="B197" s="241"/>
      <c r="C197" s="242"/>
      <c r="D197" s="232" t="s">
        <v>262</v>
      </c>
      <c r="E197" s="243" t="s">
        <v>1</v>
      </c>
      <c r="F197" s="244" t="s">
        <v>1388</v>
      </c>
      <c r="G197" s="242"/>
      <c r="H197" s="245">
        <v>91.349999999999994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51" t="s">
        <v>262</v>
      </c>
      <c r="AU197" s="251" t="s">
        <v>80</v>
      </c>
      <c r="AV197" s="12" t="s">
        <v>82</v>
      </c>
      <c r="AW197" s="12" t="s">
        <v>30</v>
      </c>
      <c r="AX197" s="12" t="s">
        <v>73</v>
      </c>
      <c r="AY197" s="251" t="s">
        <v>186</v>
      </c>
    </row>
    <row r="198" s="12" customFormat="1">
      <c r="A198" s="12"/>
      <c r="B198" s="241"/>
      <c r="C198" s="242"/>
      <c r="D198" s="232" t="s">
        <v>262</v>
      </c>
      <c r="E198" s="243" t="s">
        <v>1</v>
      </c>
      <c r="F198" s="244" t="s">
        <v>1389</v>
      </c>
      <c r="G198" s="242"/>
      <c r="H198" s="245">
        <v>12.9375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51" t="s">
        <v>262</v>
      </c>
      <c r="AU198" s="251" t="s">
        <v>80</v>
      </c>
      <c r="AV198" s="12" t="s">
        <v>82</v>
      </c>
      <c r="AW198" s="12" t="s">
        <v>30</v>
      </c>
      <c r="AX198" s="12" t="s">
        <v>73</v>
      </c>
      <c r="AY198" s="251" t="s">
        <v>186</v>
      </c>
    </row>
    <row r="199" s="12" customFormat="1">
      <c r="A199" s="12"/>
      <c r="B199" s="241"/>
      <c r="C199" s="242"/>
      <c r="D199" s="232" t="s">
        <v>262</v>
      </c>
      <c r="E199" s="243" t="s">
        <v>1</v>
      </c>
      <c r="F199" s="244" t="s">
        <v>1390</v>
      </c>
      <c r="G199" s="242"/>
      <c r="H199" s="245">
        <v>23.850000000000001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51" t="s">
        <v>262</v>
      </c>
      <c r="AU199" s="251" t="s">
        <v>80</v>
      </c>
      <c r="AV199" s="12" t="s">
        <v>82</v>
      </c>
      <c r="AW199" s="12" t="s">
        <v>30</v>
      </c>
      <c r="AX199" s="12" t="s">
        <v>73</v>
      </c>
      <c r="AY199" s="251" t="s">
        <v>186</v>
      </c>
    </row>
    <row r="200" s="13" customFormat="1">
      <c r="A200" s="13"/>
      <c r="B200" s="263"/>
      <c r="C200" s="264"/>
      <c r="D200" s="232" t="s">
        <v>262</v>
      </c>
      <c r="E200" s="265" t="s">
        <v>1</v>
      </c>
      <c r="F200" s="266" t="s">
        <v>544</v>
      </c>
      <c r="G200" s="264"/>
      <c r="H200" s="267">
        <v>281.89250000000004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3" t="s">
        <v>262</v>
      </c>
      <c r="AU200" s="273" t="s">
        <v>80</v>
      </c>
      <c r="AV200" s="13" t="s">
        <v>185</v>
      </c>
      <c r="AW200" s="13" t="s">
        <v>30</v>
      </c>
      <c r="AX200" s="13" t="s">
        <v>80</v>
      </c>
      <c r="AY200" s="273" t="s">
        <v>186</v>
      </c>
    </row>
    <row r="201" s="2" customFormat="1" ht="16.5" customHeight="1">
      <c r="A201" s="36"/>
      <c r="B201" s="37"/>
      <c r="C201" s="218" t="s">
        <v>373</v>
      </c>
      <c r="D201" s="218" t="s">
        <v>187</v>
      </c>
      <c r="E201" s="219" t="s">
        <v>873</v>
      </c>
      <c r="F201" s="220" t="s">
        <v>874</v>
      </c>
      <c r="G201" s="221" t="s">
        <v>190</v>
      </c>
      <c r="H201" s="222">
        <v>350</v>
      </c>
      <c r="I201" s="223"/>
      <c r="J201" s="224">
        <f>ROUND(I201*H201,2)</f>
        <v>0</v>
      </c>
      <c r="K201" s="225"/>
      <c r="L201" s="42"/>
      <c r="M201" s="226" t="s">
        <v>1</v>
      </c>
      <c r="N201" s="227" t="s">
        <v>38</v>
      </c>
      <c r="O201" s="89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185</v>
      </c>
      <c r="AT201" s="230" t="s">
        <v>187</v>
      </c>
      <c r="AU201" s="230" t="s">
        <v>80</v>
      </c>
      <c r="AY201" s="15" t="s">
        <v>186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80</v>
      </c>
      <c r="BK201" s="231">
        <f>ROUND(I201*H201,2)</f>
        <v>0</v>
      </c>
      <c r="BL201" s="15" t="s">
        <v>185</v>
      </c>
      <c r="BM201" s="230" t="s">
        <v>1391</v>
      </c>
    </row>
    <row r="202" s="2" customFormat="1">
      <c r="A202" s="36"/>
      <c r="B202" s="37"/>
      <c r="C202" s="38"/>
      <c r="D202" s="232" t="s">
        <v>192</v>
      </c>
      <c r="E202" s="38"/>
      <c r="F202" s="233" t="s">
        <v>874</v>
      </c>
      <c r="G202" s="38"/>
      <c r="H202" s="38"/>
      <c r="I202" s="234"/>
      <c r="J202" s="38"/>
      <c r="K202" s="38"/>
      <c r="L202" s="42"/>
      <c r="M202" s="235"/>
      <c r="N202" s="236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192</v>
      </c>
      <c r="AU202" s="15" t="s">
        <v>80</v>
      </c>
    </row>
    <row r="203" s="2" customFormat="1" ht="16.5" customHeight="1">
      <c r="A203" s="36"/>
      <c r="B203" s="37"/>
      <c r="C203" s="218" t="s">
        <v>7</v>
      </c>
      <c r="D203" s="218" t="s">
        <v>187</v>
      </c>
      <c r="E203" s="219" t="s">
        <v>876</v>
      </c>
      <c r="F203" s="220" t="s">
        <v>877</v>
      </c>
      <c r="G203" s="221" t="s">
        <v>190</v>
      </c>
      <c r="H203" s="222">
        <v>100</v>
      </c>
      <c r="I203" s="223"/>
      <c r="J203" s="224">
        <f>ROUND(I203*H203,2)</f>
        <v>0</v>
      </c>
      <c r="K203" s="225"/>
      <c r="L203" s="42"/>
      <c r="M203" s="226" t="s">
        <v>1</v>
      </c>
      <c r="N203" s="227" t="s">
        <v>38</v>
      </c>
      <c r="O203" s="89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0" t="s">
        <v>185</v>
      </c>
      <c r="AT203" s="230" t="s">
        <v>187</v>
      </c>
      <c r="AU203" s="230" t="s">
        <v>80</v>
      </c>
      <c r="AY203" s="15" t="s">
        <v>186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5" t="s">
        <v>80</v>
      </c>
      <c r="BK203" s="231">
        <f>ROUND(I203*H203,2)</f>
        <v>0</v>
      </c>
      <c r="BL203" s="15" t="s">
        <v>185</v>
      </c>
      <c r="BM203" s="230" t="s">
        <v>1392</v>
      </c>
    </row>
    <row r="204" s="2" customFormat="1">
      <c r="A204" s="36"/>
      <c r="B204" s="37"/>
      <c r="C204" s="38"/>
      <c r="D204" s="232" t="s">
        <v>192</v>
      </c>
      <c r="E204" s="38"/>
      <c r="F204" s="233" t="s">
        <v>877</v>
      </c>
      <c r="G204" s="38"/>
      <c r="H204" s="38"/>
      <c r="I204" s="234"/>
      <c r="J204" s="38"/>
      <c r="K204" s="38"/>
      <c r="L204" s="42"/>
      <c r="M204" s="235"/>
      <c r="N204" s="236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192</v>
      </c>
      <c r="AU204" s="15" t="s">
        <v>80</v>
      </c>
    </row>
    <row r="205" s="2" customFormat="1" ht="16.5" customHeight="1">
      <c r="A205" s="36"/>
      <c r="B205" s="37"/>
      <c r="C205" s="218" t="s">
        <v>381</v>
      </c>
      <c r="D205" s="218" t="s">
        <v>187</v>
      </c>
      <c r="E205" s="219" t="s">
        <v>887</v>
      </c>
      <c r="F205" s="220" t="s">
        <v>888</v>
      </c>
      <c r="G205" s="221" t="s">
        <v>190</v>
      </c>
      <c r="H205" s="222">
        <v>350</v>
      </c>
      <c r="I205" s="223"/>
      <c r="J205" s="224">
        <f>ROUND(I205*H205,2)</f>
        <v>0</v>
      </c>
      <c r="K205" s="225"/>
      <c r="L205" s="42"/>
      <c r="M205" s="226" t="s">
        <v>1</v>
      </c>
      <c r="N205" s="227" t="s">
        <v>38</v>
      </c>
      <c r="O205" s="89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0" t="s">
        <v>185</v>
      </c>
      <c r="AT205" s="230" t="s">
        <v>187</v>
      </c>
      <c r="AU205" s="230" t="s">
        <v>80</v>
      </c>
      <c r="AY205" s="15" t="s">
        <v>186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5" t="s">
        <v>80</v>
      </c>
      <c r="BK205" s="231">
        <f>ROUND(I205*H205,2)</f>
        <v>0</v>
      </c>
      <c r="BL205" s="15" t="s">
        <v>185</v>
      </c>
      <c r="BM205" s="230" t="s">
        <v>1393</v>
      </c>
    </row>
    <row r="206" s="2" customFormat="1">
      <c r="A206" s="36"/>
      <c r="B206" s="37"/>
      <c r="C206" s="38"/>
      <c r="D206" s="232" t="s">
        <v>192</v>
      </c>
      <c r="E206" s="38"/>
      <c r="F206" s="233" t="s">
        <v>888</v>
      </c>
      <c r="G206" s="38"/>
      <c r="H206" s="38"/>
      <c r="I206" s="234"/>
      <c r="J206" s="38"/>
      <c r="K206" s="38"/>
      <c r="L206" s="42"/>
      <c r="M206" s="235"/>
      <c r="N206" s="236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192</v>
      </c>
      <c r="AU206" s="15" t="s">
        <v>80</v>
      </c>
    </row>
    <row r="207" s="2" customFormat="1" ht="16.5" customHeight="1">
      <c r="A207" s="36"/>
      <c r="B207" s="37"/>
      <c r="C207" s="218" t="s">
        <v>387</v>
      </c>
      <c r="D207" s="218" t="s">
        <v>187</v>
      </c>
      <c r="E207" s="219" t="s">
        <v>890</v>
      </c>
      <c r="F207" s="220" t="s">
        <v>891</v>
      </c>
      <c r="G207" s="221" t="s">
        <v>190</v>
      </c>
      <c r="H207" s="222">
        <v>100</v>
      </c>
      <c r="I207" s="223"/>
      <c r="J207" s="224">
        <f>ROUND(I207*H207,2)</f>
        <v>0</v>
      </c>
      <c r="K207" s="225"/>
      <c r="L207" s="42"/>
      <c r="M207" s="226" t="s">
        <v>1</v>
      </c>
      <c r="N207" s="227" t="s">
        <v>38</v>
      </c>
      <c r="O207" s="89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185</v>
      </c>
      <c r="AT207" s="230" t="s">
        <v>187</v>
      </c>
      <c r="AU207" s="230" t="s">
        <v>80</v>
      </c>
      <c r="AY207" s="15" t="s">
        <v>186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80</v>
      </c>
      <c r="BK207" s="231">
        <f>ROUND(I207*H207,2)</f>
        <v>0</v>
      </c>
      <c r="BL207" s="15" t="s">
        <v>185</v>
      </c>
      <c r="BM207" s="230" t="s">
        <v>1394</v>
      </c>
    </row>
    <row r="208" s="2" customFormat="1">
      <c r="A208" s="36"/>
      <c r="B208" s="37"/>
      <c r="C208" s="38"/>
      <c r="D208" s="232" t="s">
        <v>192</v>
      </c>
      <c r="E208" s="38"/>
      <c r="F208" s="233" t="s">
        <v>891</v>
      </c>
      <c r="G208" s="38"/>
      <c r="H208" s="38"/>
      <c r="I208" s="234"/>
      <c r="J208" s="38"/>
      <c r="K208" s="38"/>
      <c r="L208" s="42"/>
      <c r="M208" s="235"/>
      <c r="N208" s="236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192</v>
      </c>
      <c r="AU208" s="15" t="s">
        <v>80</v>
      </c>
    </row>
    <row r="209" s="2" customFormat="1" ht="16.5" customHeight="1">
      <c r="A209" s="36"/>
      <c r="B209" s="37"/>
      <c r="C209" s="218" t="s">
        <v>391</v>
      </c>
      <c r="D209" s="218" t="s">
        <v>187</v>
      </c>
      <c r="E209" s="219" t="s">
        <v>576</v>
      </c>
      <c r="F209" s="220" t="s">
        <v>577</v>
      </c>
      <c r="G209" s="221" t="s">
        <v>266</v>
      </c>
      <c r="H209" s="222">
        <v>339.67500000000001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38</v>
      </c>
      <c r="O209" s="89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185</v>
      </c>
      <c r="AT209" s="230" t="s">
        <v>187</v>
      </c>
      <c r="AU209" s="230" t="s">
        <v>80</v>
      </c>
      <c r="AY209" s="15" t="s">
        <v>186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80</v>
      </c>
      <c r="BK209" s="231">
        <f>ROUND(I209*H209,2)</f>
        <v>0</v>
      </c>
      <c r="BL209" s="15" t="s">
        <v>185</v>
      </c>
      <c r="BM209" s="230" t="s">
        <v>1395</v>
      </c>
    </row>
    <row r="210" s="2" customFormat="1">
      <c r="A210" s="36"/>
      <c r="B210" s="37"/>
      <c r="C210" s="38"/>
      <c r="D210" s="232" t="s">
        <v>192</v>
      </c>
      <c r="E210" s="38"/>
      <c r="F210" s="233" t="s">
        <v>577</v>
      </c>
      <c r="G210" s="38"/>
      <c r="H210" s="38"/>
      <c r="I210" s="234"/>
      <c r="J210" s="38"/>
      <c r="K210" s="38"/>
      <c r="L210" s="42"/>
      <c r="M210" s="235"/>
      <c r="N210" s="236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192</v>
      </c>
      <c r="AU210" s="15" t="s">
        <v>80</v>
      </c>
    </row>
    <row r="211" s="2" customFormat="1" ht="16.5" customHeight="1">
      <c r="A211" s="36"/>
      <c r="B211" s="37"/>
      <c r="C211" s="218" t="s">
        <v>396</v>
      </c>
      <c r="D211" s="218" t="s">
        <v>187</v>
      </c>
      <c r="E211" s="219" t="s">
        <v>330</v>
      </c>
      <c r="F211" s="220" t="s">
        <v>331</v>
      </c>
      <c r="G211" s="221" t="s">
        <v>285</v>
      </c>
      <c r="H211" s="222">
        <v>118.21963</v>
      </c>
      <c r="I211" s="223"/>
      <c r="J211" s="224">
        <f>ROUND(I211*H211,2)</f>
        <v>0</v>
      </c>
      <c r="K211" s="225"/>
      <c r="L211" s="42"/>
      <c r="M211" s="226" t="s">
        <v>1</v>
      </c>
      <c r="N211" s="227" t="s">
        <v>38</v>
      </c>
      <c r="O211" s="89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0" t="s">
        <v>185</v>
      </c>
      <c r="AT211" s="230" t="s">
        <v>187</v>
      </c>
      <c r="AU211" s="230" t="s">
        <v>80</v>
      </c>
      <c r="AY211" s="15" t="s">
        <v>186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5" t="s">
        <v>80</v>
      </c>
      <c r="BK211" s="231">
        <f>ROUND(I211*H211,2)</f>
        <v>0</v>
      </c>
      <c r="BL211" s="15" t="s">
        <v>185</v>
      </c>
      <c r="BM211" s="230" t="s">
        <v>1396</v>
      </c>
    </row>
    <row r="212" s="2" customFormat="1">
      <c r="A212" s="36"/>
      <c r="B212" s="37"/>
      <c r="C212" s="38"/>
      <c r="D212" s="232" t="s">
        <v>192</v>
      </c>
      <c r="E212" s="38"/>
      <c r="F212" s="233" t="s">
        <v>333</v>
      </c>
      <c r="G212" s="38"/>
      <c r="H212" s="38"/>
      <c r="I212" s="234"/>
      <c r="J212" s="38"/>
      <c r="K212" s="38"/>
      <c r="L212" s="42"/>
      <c r="M212" s="235"/>
      <c r="N212" s="236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192</v>
      </c>
      <c r="AU212" s="15" t="s">
        <v>80</v>
      </c>
    </row>
    <row r="213" s="12" customFormat="1">
      <c r="A213" s="12"/>
      <c r="B213" s="241"/>
      <c r="C213" s="242"/>
      <c r="D213" s="232" t="s">
        <v>262</v>
      </c>
      <c r="E213" s="243" t="s">
        <v>1</v>
      </c>
      <c r="F213" s="244" t="s">
        <v>1397</v>
      </c>
      <c r="G213" s="242"/>
      <c r="H213" s="245">
        <v>118.21963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51" t="s">
        <v>262</v>
      </c>
      <c r="AU213" s="251" t="s">
        <v>80</v>
      </c>
      <c r="AV213" s="12" t="s">
        <v>82</v>
      </c>
      <c r="AW213" s="12" t="s">
        <v>30</v>
      </c>
      <c r="AX213" s="12" t="s">
        <v>80</v>
      </c>
      <c r="AY213" s="251" t="s">
        <v>186</v>
      </c>
    </row>
    <row r="214" s="2" customFormat="1" ht="16.5" customHeight="1">
      <c r="A214" s="36"/>
      <c r="B214" s="37"/>
      <c r="C214" s="218" t="s">
        <v>609</v>
      </c>
      <c r="D214" s="218" t="s">
        <v>187</v>
      </c>
      <c r="E214" s="219" t="s">
        <v>581</v>
      </c>
      <c r="F214" s="220" t="s">
        <v>682</v>
      </c>
      <c r="G214" s="221" t="s">
        <v>232</v>
      </c>
      <c r="H214" s="222">
        <v>1</v>
      </c>
      <c r="I214" s="223"/>
      <c r="J214" s="224">
        <f>ROUND(I214*H214,2)</f>
        <v>0</v>
      </c>
      <c r="K214" s="225"/>
      <c r="L214" s="42"/>
      <c r="M214" s="226" t="s">
        <v>1</v>
      </c>
      <c r="N214" s="227" t="s">
        <v>38</v>
      </c>
      <c r="O214" s="89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30" t="s">
        <v>185</v>
      </c>
      <c r="AT214" s="230" t="s">
        <v>187</v>
      </c>
      <c r="AU214" s="230" t="s">
        <v>80</v>
      </c>
      <c r="AY214" s="15" t="s">
        <v>186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5" t="s">
        <v>80</v>
      </c>
      <c r="BK214" s="231">
        <f>ROUND(I214*H214,2)</f>
        <v>0</v>
      </c>
      <c r="BL214" s="15" t="s">
        <v>185</v>
      </c>
      <c r="BM214" s="230" t="s">
        <v>1398</v>
      </c>
    </row>
    <row r="215" s="2" customFormat="1">
      <c r="A215" s="36"/>
      <c r="B215" s="37"/>
      <c r="C215" s="38"/>
      <c r="D215" s="232" t="s">
        <v>192</v>
      </c>
      <c r="E215" s="38"/>
      <c r="F215" s="233" t="s">
        <v>1399</v>
      </c>
      <c r="G215" s="38"/>
      <c r="H215" s="38"/>
      <c r="I215" s="234"/>
      <c r="J215" s="38"/>
      <c r="K215" s="38"/>
      <c r="L215" s="42"/>
      <c r="M215" s="235"/>
      <c r="N215" s="236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192</v>
      </c>
      <c r="AU215" s="15" t="s">
        <v>80</v>
      </c>
    </row>
    <row r="216" s="2" customFormat="1" ht="16.5" customHeight="1">
      <c r="A216" s="36"/>
      <c r="B216" s="37"/>
      <c r="C216" s="252" t="s">
        <v>612</v>
      </c>
      <c r="D216" s="252" t="s">
        <v>269</v>
      </c>
      <c r="E216" s="253" t="s">
        <v>1400</v>
      </c>
      <c r="F216" s="254" t="s">
        <v>1401</v>
      </c>
      <c r="G216" s="255" t="s">
        <v>899</v>
      </c>
      <c r="H216" s="256">
        <v>13.5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38</v>
      </c>
      <c r="O216" s="89"/>
      <c r="P216" s="228">
        <f>O216*H216</f>
        <v>0</v>
      </c>
      <c r="Q216" s="228">
        <v>0.001</v>
      </c>
      <c r="R216" s="228">
        <f>Q216*H216</f>
        <v>0.0135</v>
      </c>
      <c r="S216" s="228">
        <v>0</v>
      </c>
      <c r="T216" s="229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0" t="s">
        <v>217</v>
      </c>
      <c r="AT216" s="230" t="s">
        <v>269</v>
      </c>
      <c r="AU216" s="230" t="s">
        <v>80</v>
      </c>
      <c r="AY216" s="15" t="s">
        <v>186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5" t="s">
        <v>80</v>
      </c>
      <c r="BK216" s="231">
        <f>ROUND(I216*H216,2)</f>
        <v>0</v>
      </c>
      <c r="BL216" s="15" t="s">
        <v>185</v>
      </c>
      <c r="BM216" s="230" t="s">
        <v>1402</v>
      </c>
    </row>
    <row r="217" s="2" customFormat="1">
      <c r="A217" s="36"/>
      <c r="B217" s="37"/>
      <c r="C217" s="38"/>
      <c r="D217" s="232" t="s">
        <v>192</v>
      </c>
      <c r="E217" s="38"/>
      <c r="F217" s="233" t="s">
        <v>1401</v>
      </c>
      <c r="G217" s="38"/>
      <c r="H217" s="38"/>
      <c r="I217" s="234"/>
      <c r="J217" s="38"/>
      <c r="K217" s="38"/>
      <c r="L217" s="42"/>
      <c r="M217" s="235"/>
      <c r="N217" s="236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192</v>
      </c>
      <c r="AU217" s="15" t="s">
        <v>80</v>
      </c>
    </row>
    <row r="218" s="12" customFormat="1">
      <c r="A218" s="12"/>
      <c r="B218" s="241"/>
      <c r="C218" s="242"/>
      <c r="D218" s="232" t="s">
        <v>262</v>
      </c>
      <c r="E218" s="243" t="s">
        <v>1</v>
      </c>
      <c r="F218" s="244" t="s">
        <v>1403</v>
      </c>
      <c r="G218" s="242"/>
      <c r="H218" s="245">
        <v>13.5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51" t="s">
        <v>262</v>
      </c>
      <c r="AU218" s="251" t="s">
        <v>80</v>
      </c>
      <c r="AV218" s="12" t="s">
        <v>82</v>
      </c>
      <c r="AW218" s="12" t="s">
        <v>30</v>
      </c>
      <c r="AX218" s="12" t="s">
        <v>80</v>
      </c>
      <c r="AY218" s="251" t="s">
        <v>186</v>
      </c>
    </row>
    <row r="219" s="2" customFormat="1" ht="16.5" customHeight="1">
      <c r="A219" s="36"/>
      <c r="B219" s="37"/>
      <c r="C219" s="218" t="s">
        <v>401</v>
      </c>
      <c r="D219" s="218" t="s">
        <v>187</v>
      </c>
      <c r="E219" s="219" t="s">
        <v>1404</v>
      </c>
      <c r="F219" s="220" t="s">
        <v>1405</v>
      </c>
      <c r="G219" s="221" t="s">
        <v>285</v>
      </c>
      <c r="H219" s="222">
        <v>325.42000000000002</v>
      </c>
      <c r="I219" s="223"/>
      <c r="J219" s="224">
        <f>ROUND(I219*H219,2)</f>
        <v>0</v>
      </c>
      <c r="K219" s="225"/>
      <c r="L219" s="42"/>
      <c r="M219" s="226" t="s">
        <v>1</v>
      </c>
      <c r="N219" s="227" t="s">
        <v>38</v>
      </c>
      <c r="O219" s="89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0" t="s">
        <v>185</v>
      </c>
      <c r="AT219" s="230" t="s">
        <v>187</v>
      </c>
      <c r="AU219" s="230" t="s">
        <v>80</v>
      </c>
      <c r="AY219" s="15" t="s">
        <v>186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5" t="s">
        <v>80</v>
      </c>
      <c r="BK219" s="231">
        <f>ROUND(I219*H219,2)</f>
        <v>0</v>
      </c>
      <c r="BL219" s="15" t="s">
        <v>185</v>
      </c>
      <c r="BM219" s="230" t="s">
        <v>1406</v>
      </c>
    </row>
    <row r="220" s="2" customFormat="1">
      <c r="A220" s="36"/>
      <c r="B220" s="37"/>
      <c r="C220" s="38"/>
      <c r="D220" s="232" t="s">
        <v>192</v>
      </c>
      <c r="E220" s="38"/>
      <c r="F220" s="233" t="s">
        <v>1405</v>
      </c>
      <c r="G220" s="38"/>
      <c r="H220" s="38"/>
      <c r="I220" s="234"/>
      <c r="J220" s="38"/>
      <c r="K220" s="38"/>
      <c r="L220" s="42"/>
      <c r="M220" s="235"/>
      <c r="N220" s="236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192</v>
      </c>
      <c r="AU220" s="15" t="s">
        <v>80</v>
      </c>
    </row>
    <row r="221" s="12" customFormat="1">
      <c r="A221" s="12"/>
      <c r="B221" s="241"/>
      <c r="C221" s="242"/>
      <c r="D221" s="232" t="s">
        <v>262</v>
      </c>
      <c r="E221" s="243" t="s">
        <v>1</v>
      </c>
      <c r="F221" s="244" t="s">
        <v>1407</v>
      </c>
      <c r="G221" s="242"/>
      <c r="H221" s="245">
        <v>325.42000000000002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51" t="s">
        <v>262</v>
      </c>
      <c r="AU221" s="251" t="s">
        <v>80</v>
      </c>
      <c r="AV221" s="12" t="s">
        <v>82</v>
      </c>
      <c r="AW221" s="12" t="s">
        <v>30</v>
      </c>
      <c r="AX221" s="12" t="s">
        <v>80</v>
      </c>
      <c r="AY221" s="251" t="s">
        <v>186</v>
      </c>
    </row>
    <row r="222" s="11" customFormat="1" ht="25.92" customHeight="1">
      <c r="A222" s="11"/>
      <c r="B222" s="204"/>
      <c r="C222" s="205"/>
      <c r="D222" s="206" t="s">
        <v>72</v>
      </c>
      <c r="E222" s="207" t="s">
        <v>82</v>
      </c>
      <c r="F222" s="207" t="s">
        <v>685</v>
      </c>
      <c r="G222" s="205"/>
      <c r="H222" s="205"/>
      <c r="I222" s="208"/>
      <c r="J222" s="209">
        <f>BK222</f>
        <v>0</v>
      </c>
      <c r="K222" s="205"/>
      <c r="L222" s="210"/>
      <c r="M222" s="211"/>
      <c r="N222" s="212"/>
      <c r="O222" s="212"/>
      <c r="P222" s="213">
        <f>SUM(P223:P258)</f>
        <v>0</v>
      </c>
      <c r="Q222" s="212"/>
      <c r="R222" s="213">
        <f>SUM(R223:R258)</f>
        <v>206.80332708</v>
      </c>
      <c r="S222" s="212"/>
      <c r="T222" s="214">
        <f>SUM(T223:T258)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15" t="s">
        <v>185</v>
      </c>
      <c r="AT222" s="216" t="s">
        <v>72</v>
      </c>
      <c r="AU222" s="216" t="s">
        <v>73</v>
      </c>
      <c r="AY222" s="215" t="s">
        <v>186</v>
      </c>
      <c r="BK222" s="217">
        <f>SUM(BK223:BK258)</f>
        <v>0</v>
      </c>
    </row>
    <row r="223" s="2" customFormat="1" ht="16.5" customHeight="1">
      <c r="A223" s="36"/>
      <c r="B223" s="37"/>
      <c r="C223" s="218" t="s">
        <v>618</v>
      </c>
      <c r="D223" s="218" t="s">
        <v>187</v>
      </c>
      <c r="E223" s="219" t="s">
        <v>1408</v>
      </c>
      <c r="F223" s="220" t="s">
        <v>1409</v>
      </c>
      <c r="G223" s="221" t="s">
        <v>523</v>
      </c>
      <c r="H223" s="222">
        <v>62</v>
      </c>
      <c r="I223" s="223"/>
      <c r="J223" s="224">
        <f>ROUND(I223*H223,2)</f>
        <v>0</v>
      </c>
      <c r="K223" s="225"/>
      <c r="L223" s="42"/>
      <c r="M223" s="226" t="s">
        <v>1</v>
      </c>
      <c r="N223" s="227" t="s">
        <v>38</v>
      </c>
      <c r="O223" s="89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0" t="s">
        <v>185</v>
      </c>
      <c r="AT223" s="230" t="s">
        <v>187</v>
      </c>
      <c r="AU223" s="230" t="s">
        <v>80</v>
      </c>
      <c r="AY223" s="15" t="s">
        <v>186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5" t="s">
        <v>80</v>
      </c>
      <c r="BK223" s="231">
        <f>ROUND(I223*H223,2)</f>
        <v>0</v>
      </c>
      <c r="BL223" s="15" t="s">
        <v>185</v>
      </c>
      <c r="BM223" s="230" t="s">
        <v>1410</v>
      </c>
    </row>
    <row r="224" s="2" customFormat="1">
      <c r="A224" s="36"/>
      <c r="B224" s="37"/>
      <c r="C224" s="38"/>
      <c r="D224" s="232" t="s">
        <v>192</v>
      </c>
      <c r="E224" s="38"/>
      <c r="F224" s="233" t="s">
        <v>1409</v>
      </c>
      <c r="G224" s="38"/>
      <c r="H224" s="38"/>
      <c r="I224" s="234"/>
      <c r="J224" s="38"/>
      <c r="K224" s="38"/>
      <c r="L224" s="42"/>
      <c r="M224" s="235"/>
      <c r="N224" s="236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192</v>
      </c>
      <c r="AU224" s="15" t="s">
        <v>80</v>
      </c>
    </row>
    <row r="225" s="2" customFormat="1" ht="16.5" customHeight="1">
      <c r="A225" s="36"/>
      <c r="B225" s="37"/>
      <c r="C225" s="218" t="s">
        <v>622</v>
      </c>
      <c r="D225" s="218" t="s">
        <v>187</v>
      </c>
      <c r="E225" s="219" t="s">
        <v>686</v>
      </c>
      <c r="F225" s="220" t="s">
        <v>687</v>
      </c>
      <c r="G225" s="221" t="s">
        <v>190</v>
      </c>
      <c r="H225" s="222">
        <v>129.18000000000001</v>
      </c>
      <c r="I225" s="223"/>
      <c r="J225" s="224">
        <f>ROUND(I225*H225,2)</f>
        <v>0</v>
      </c>
      <c r="K225" s="225"/>
      <c r="L225" s="42"/>
      <c r="M225" s="226" t="s">
        <v>1</v>
      </c>
      <c r="N225" s="227" t="s">
        <v>38</v>
      </c>
      <c r="O225" s="89"/>
      <c r="P225" s="228">
        <f>O225*H225</f>
        <v>0</v>
      </c>
      <c r="Q225" s="228">
        <v>2.0000000000000002E-05</v>
      </c>
      <c r="R225" s="228">
        <f>Q225*H225</f>
        <v>0.0025836000000000001</v>
      </c>
      <c r="S225" s="228">
        <v>0</v>
      </c>
      <c r="T225" s="229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0" t="s">
        <v>185</v>
      </c>
      <c r="AT225" s="230" t="s">
        <v>187</v>
      </c>
      <c r="AU225" s="230" t="s">
        <v>80</v>
      </c>
      <c r="AY225" s="15" t="s">
        <v>186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5" t="s">
        <v>80</v>
      </c>
      <c r="BK225" s="231">
        <f>ROUND(I225*H225,2)</f>
        <v>0</v>
      </c>
      <c r="BL225" s="15" t="s">
        <v>185</v>
      </c>
      <c r="BM225" s="230" t="s">
        <v>1411</v>
      </c>
    </row>
    <row r="226" s="2" customFormat="1">
      <c r="A226" s="36"/>
      <c r="B226" s="37"/>
      <c r="C226" s="38"/>
      <c r="D226" s="232" t="s">
        <v>192</v>
      </c>
      <c r="E226" s="38"/>
      <c r="F226" s="233" t="s">
        <v>819</v>
      </c>
      <c r="G226" s="38"/>
      <c r="H226" s="38"/>
      <c r="I226" s="234"/>
      <c r="J226" s="38"/>
      <c r="K226" s="38"/>
      <c r="L226" s="42"/>
      <c r="M226" s="235"/>
      <c r="N226" s="236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192</v>
      </c>
      <c r="AU226" s="15" t="s">
        <v>80</v>
      </c>
    </row>
    <row r="227" s="12" customFormat="1">
      <c r="A227" s="12"/>
      <c r="B227" s="241"/>
      <c r="C227" s="242"/>
      <c r="D227" s="232" t="s">
        <v>262</v>
      </c>
      <c r="E227" s="243" t="s">
        <v>1</v>
      </c>
      <c r="F227" s="244" t="s">
        <v>1412</v>
      </c>
      <c r="G227" s="242"/>
      <c r="H227" s="245">
        <v>129.18000000000001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51" t="s">
        <v>262</v>
      </c>
      <c r="AU227" s="251" t="s">
        <v>80</v>
      </c>
      <c r="AV227" s="12" t="s">
        <v>82</v>
      </c>
      <c r="AW227" s="12" t="s">
        <v>30</v>
      </c>
      <c r="AX227" s="12" t="s">
        <v>80</v>
      </c>
      <c r="AY227" s="251" t="s">
        <v>186</v>
      </c>
    </row>
    <row r="228" s="2" customFormat="1" ht="16.5" customHeight="1">
      <c r="A228" s="36"/>
      <c r="B228" s="37"/>
      <c r="C228" s="218" t="s">
        <v>625</v>
      </c>
      <c r="D228" s="218" t="s">
        <v>187</v>
      </c>
      <c r="E228" s="219" t="s">
        <v>1413</v>
      </c>
      <c r="F228" s="220" t="s">
        <v>1414</v>
      </c>
      <c r="G228" s="221" t="s">
        <v>523</v>
      </c>
      <c r="H228" s="222">
        <v>4</v>
      </c>
      <c r="I228" s="223"/>
      <c r="J228" s="224">
        <f>ROUND(I228*H228,2)</f>
        <v>0</v>
      </c>
      <c r="K228" s="225"/>
      <c r="L228" s="42"/>
      <c r="M228" s="226" t="s">
        <v>1</v>
      </c>
      <c r="N228" s="227" t="s">
        <v>38</v>
      </c>
      <c r="O228" s="89"/>
      <c r="P228" s="228">
        <f>O228*H228</f>
        <v>0</v>
      </c>
      <c r="Q228" s="228">
        <v>0.024639999999999999</v>
      </c>
      <c r="R228" s="228">
        <f>Q228*H228</f>
        <v>0.098559999999999995</v>
      </c>
      <c r="S228" s="228">
        <v>0</v>
      </c>
      <c r="T228" s="22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30" t="s">
        <v>185</v>
      </c>
      <c r="AT228" s="230" t="s">
        <v>187</v>
      </c>
      <c r="AU228" s="230" t="s">
        <v>80</v>
      </c>
      <c r="AY228" s="15" t="s">
        <v>186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5" t="s">
        <v>80</v>
      </c>
      <c r="BK228" s="231">
        <f>ROUND(I228*H228,2)</f>
        <v>0</v>
      </c>
      <c r="BL228" s="15" t="s">
        <v>185</v>
      </c>
      <c r="BM228" s="230" t="s">
        <v>1415</v>
      </c>
    </row>
    <row r="229" s="2" customFormat="1">
      <c r="A229" s="36"/>
      <c r="B229" s="37"/>
      <c r="C229" s="38"/>
      <c r="D229" s="232" t="s">
        <v>192</v>
      </c>
      <c r="E229" s="38"/>
      <c r="F229" s="233" t="s">
        <v>1414</v>
      </c>
      <c r="G229" s="38"/>
      <c r="H229" s="38"/>
      <c r="I229" s="234"/>
      <c r="J229" s="38"/>
      <c r="K229" s="38"/>
      <c r="L229" s="42"/>
      <c r="M229" s="235"/>
      <c r="N229" s="236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192</v>
      </c>
      <c r="AU229" s="15" t="s">
        <v>80</v>
      </c>
    </row>
    <row r="230" s="2" customFormat="1" ht="16.5" customHeight="1">
      <c r="A230" s="36"/>
      <c r="B230" s="37"/>
      <c r="C230" s="218" t="s">
        <v>628</v>
      </c>
      <c r="D230" s="218" t="s">
        <v>187</v>
      </c>
      <c r="E230" s="219" t="s">
        <v>1416</v>
      </c>
      <c r="F230" s="220" t="s">
        <v>1417</v>
      </c>
      <c r="G230" s="221" t="s">
        <v>266</v>
      </c>
      <c r="H230" s="222">
        <v>0.314</v>
      </c>
      <c r="I230" s="223"/>
      <c r="J230" s="224">
        <f>ROUND(I230*H230,2)</f>
        <v>0</v>
      </c>
      <c r="K230" s="225"/>
      <c r="L230" s="42"/>
      <c r="M230" s="226" t="s">
        <v>1</v>
      </c>
      <c r="N230" s="227" t="s">
        <v>38</v>
      </c>
      <c r="O230" s="89"/>
      <c r="P230" s="228">
        <f>O230*H230</f>
        <v>0</v>
      </c>
      <c r="Q230" s="228">
        <v>3.4861200000000001</v>
      </c>
      <c r="R230" s="228">
        <f>Q230*H230</f>
        <v>1.0946416800000001</v>
      </c>
      <c r="S230" s="228">
        <v>0</v>
      </c>
      <c r="T230" s="22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30" t="s">
        <v>185</v>
      </c>
      <c r="AT230" s="230" t="s">
        <v>187</v>
      </c>
      <c r="AU230" s="230" t="s">
        <v>80</v>
      </c>
      <c r="AY230" s="15" t="s">
        <v>186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5" t="s">
        <v>80</v>
      </c>
      <c r="BK230" s="231">
        <f>ROUND(I230*H230,2)</f>
        <v>0</v>
      </c>
      <c r="BL230" s="15" t="s">
        <v>185</v>
      </c>
      <c r="BM230" s="230" t="s">
        <v>1418</v>
      </c>
    </row>
    <row r="231" s="2" customFormat="1">
      <c r="A231" s="36"/>
      <c r="B231" s="37"/>
      <c r="C231" s="38"/>
      <c r="D231" s="232" t="s">
        <v>192</v>
      </c>
      <c r="E231" s="38"/>
      <c r="F231" s="233" t="s">
        <v>1417</v>
      </c>
      <c r="G231" s="38"/>
      <c r="H231" s="38"/>
      <c r="I231" s="234"/>
      <c r="J231" s="38"/>
      <c r="K231" s="38"/>
      <c r="L231" s="42"/>
      <c r="M231" s="235"/>
      <c r="N231" s="236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192</v>
      </c>
      <c r="AU231" s="15" t="s">
        <v>80</v>
      </c>
    </row>
    <row r="232" s="12" customFormat="1">
      <c r="A232" s="12"/>
      <c r="B232" s="241"/>
      <c r="C232" s="242"/>
      <c r="D232" s="232" t="s">
        <v>262</v>
      </c>
      <c r="E232" s="243" t="s">
        <v>1</v>
      </c>
      <c r="F232" s="244" t="s">
        <v>1419</v>
      </c>
      <c r="G232" s="242"/>
      <c r="H232" s="245">
        <v>0.314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51" t="s">
        <v>262</v>
      </c>
      <c r="AU232" s="251" t="s">
        <v>80</v>
      </c>
      <c r="AV232" s="12" t="s">
        <v>82</v>
      </c>
      <c r="AW232" s="12" t="s">
        <v>30</v>
      </c>
      <c r="AX232" s="12" t="s">
        <v>80</v>
      </c>
      <c r="AY232" s="251" t="s">
        <v>186</v>
      </c>
    </row>
    <row r="233" s="2" customFormat="1" ht="16.5" customHeight="1">
      <c r="A233" s="36"/>
      <c r="B233" s="37"/>
      <c r="C233" s="218" t="s">
        <v>632</v>
      </c>
      <c r="D233" s="218" t="s">
        <v>187</v>
      </c>
      <c r="E233" s="219" t="s">
        <v>1420</v>
      </c>
      <c r="F233" s="220" t="s">
        <v>1421</v>
      </c>
      <c r="G233" s="221" t="s">
        <v>266</v>
      </c>
      <c r="H233" s="222">
        <v>62.450000000000003</v>
      </c>
      <c r="I233" s="223"/>
      <c r="J233" s="224">
        <f>ROUND(I233*H233,2)</f>
        <v>0</v>
      </c>
      <c r="K233" s="225"/>
      <c r="L233" s="42"/>
      <c r="M233" s="226" t="s">
        <v>1</v>
      </c>
      <c r="N233" s="227" t="s">
        <v>38</v>
      </c>
      <c r="O233" s="89"/>
      <c r="P233" s="228">
        <f>O233*H233</f>
        <v>0</v>
      </c>
      <c r="Q233" s="228">
        <v>3.1486999999999998</v>
      </c>
      <c r="R233" s="228">
        <f>Q233*H233</f>
        <v>196.636315</v>
      </c>
      <c r="S233" s="228">
        <v>0</v>
      </c>
      <c r="T233" s="229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30" t="s">
        <v>185</v>
      </c>
      <c r="AT233" s="230" t="s">
        <v>187</v>
      </c>
      <c r="AU233" s="230" t="s">
        <v>80</v>
      </c>
      <c r="AY233" s="15" t="s">
        <v>186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5" t="s">
        <v>80</v>
      </c>
      <c r="BK233" s="231">
        <f>ROUND(I233*H233,2)</f>
        <v>0</v>
      </c>
      <c r="BL233" s="15" t="s">
        <v>185</v>
      </c>
      <c r="BM233" s="230" t="s">
        <v>1422</v>
      </c>
    </row>
    <row r="234" s="2" customFormat="1">
      <c r="A234" s="36"/>
      <c r="B234" s="37"/>
      <c r="C234" s="38"/>
      <c r="D234" s="232" t="s">
        <v>192</v>
      </c>
      <c r="E234" s="38"/>
      <c r="F234" s="233" t="s">
        <v>1423</v>
      </c>
      <c r="G234" s="38"/>
      <c r="H234" s="38"/>
      <c r="I234" s="234"/>
      <c r="J234" s="38"/>
      <c r="K234" s="38"/>
      <c r="L234" s="42"/>
      <c r="M234" s="235"/>
      <c r="N234" s="236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192</v>
      </c>
      <c r="AU234" s="15" t="s">
        <v>80</v>
      </c>
    </row>
    <row r="235" s="12" customFormat="1">
      <c r="A235" s="12"/>
      <c r="B235" s="241"/>
      <c r="C235" s="242"/>
      <c r="D235" s="232" t="s">
        <v>262</v>
      </c>
      <c r="E235" s="243" t="s">
        <v>1</v>
      </c>
      <c r="F235" s="244" t="s">
        <v>1424</v>
      </c>
      <c r="G235" s="242"/>
      <c r="H235" s="245">
        <v>62.450000000000003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51" t="s">
        <v>262</v>
      </c>
      <c r="AU235" s="251" t="s">
        <v>80</v>
      </c>
      <c r="AV235" s="12" t="s">
        <v>82</v>
      </c>
      <c r="AW235" s="12" t="s">
        <v>30</v>
      </c>
      <c r="AX235" s="12" t="s">
        <v>80</v>
      </c>
      <c r="AY235" s="251" t="s">
        <v>186</v>
      </c>
    </row>
    <row r="236" s="2" customFormat="1" ht="16.5" customHeight="1">
      <c r="A236" s="36"/>
      <c r="B236" s="37"/>
      <c r="C236" s="218" t="s">
        <v>636</v>
      </c>
      <c r="D236" s="218" t="s">
        <v>187</v>
      </c>
      <c r="E236" s="219" t="s">
        <v>1425</v>
      </c>
      <c r="F236" s="220" t="s">
        <v>1426</v>
      </c>
      <c r="G236" s="221" t="s">
        <v>190</v>
      </c>
      <c r="H236" s="222">
        <v>262.45999999999998</v>
      </c>
      <c r="I236" s="223"/>
      <c r="J236" s="224">
        <f>ROUND(I236*H236,2)</f>
        <v>0</v>
      </c>
      <c r="K236" s="225"/>
      <c r="L236" s="42"/>
      <c r="M236" s="226" t="s">
        <v>1</v>
      </c>
      <c r="N236" s="227" t="s">
        <v>38</v>
      </c>
      <c r="O236" s="89"/>
      <c r="P236" s="228">
        <f>O236*H236</f>
        <v>0</v>
      </c>
      <c r="Q236" s="228">
        <v>3.0000000000000001E-05</v>
      </c>
      <c r="R236" s="228">
        <f>Q236*H236</f>
        <v>0.0078738000000000002</v>
      </c>
      <c r="S236" s="228">
        <v>0</v>
      </c>
      <c r="T236" s="229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0" t="s">
        <v>185</v>
      </c>
      <c r="AT236" s="230" t="s">
        <v>187</v>
      </c>
      <c r="AU236" s="230" t="s">
        <v>80</v>
      </c>
      <c r="AY236" s="15" t="s">
        <v>186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5" t="s">
        <v>80</v>
      </c>
      <c r="BK236" s="231">
        <f>ROUND(I236*H236,2)</f>
        <v>0</v>
      </c>
      <c r="BL236" s="15" t="s">
        <v>185</v>
      </c>
      <c r="BM236" s="230" t="s">
        <v>1427</v>
      </c>
    </row>
    <row r="237" s="2" customFormat="1">
      <c r="A237" s="36"/>
      <c r="B237" s="37"/>
      <c r="C237" s="38"/>
      <c r="D237" s="232" t="s">
        <v>192</v>
      </c>
      <c r="E237" s="38"/>
      <c r="F237" s="233" t="s">
        <v>1426</v>
      </c>
      <c r="G237" s="38"/>
      <c r="H237" s="38"/>
      <c r="I237" s="234"/>
      <c r="J237" s="38"/>
      <c r="K237" s="38"/>
      <c r="L237" s="42"/>
      <c r="M237" s="235"/>
      <c r="N237" s="236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192</v>
      </c>
      <c r="AU237" s="15" t="s">
        <v>80</v>
      </c>
    </row>
    <row r="238" s="2" customFormat="1" ht="16.5" customHeight="1">
      <c r="A238" s="36"/>
      <c r="B238" s="37"/>
      <c r="C238" s="218" t="s">
        <v>638</v>
      </c>
      <c r="D238" s="218" t="s">
        <v>187</v>
      </c>
      <c r="E238" s="219" t="s">
        <v>1428</v>
      </c>
      <c r="F238" s="220" t="s">
        <v>1429</v>
      </c>
      <c r="G238" s="221" t="s">
        <v>523</v>
      </c>
      <c r="H238" s="222">
        <v>53.460000000000001</v>
      </c>
      <c r="I238" s="223"/>
      <c r="J238" s="224">
        <f>ROUND(I238*H238,2)</f>
        <v>0</v>
      </c>
      <c r="K238" s="225"/>
      <c r="L238" s="42"/>
      <c r="M238" s="226" t="s">
        <v>1</v>
      </c>
      <c r="N238" s="227" t="s">
        <v>38</v>
      </c>
      <c r="O238" s="89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30" t="s">
        <v>185</v>
      </c>
      <c r="AT238" s="230" t="s">
        <v>187</v>
      </c>
      <c r="AU238" s="230" t="s">
        <v>80</v>
      </c>
      <c r="AY238" s="15" t="s">
        <v>186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5" t="s">
        <v>80</v>
      </c>
      <c r="BK238" s="231">
        <f>ROUND(I238*H238,2)</f>
        <v>0</v>
      </c>
      <c r="BL238" s="15" t="s">
        <v>185</v>
      </c>
      <c r="BM238" s="230" t="s">
        <v>1430</v>
      </c>
    </row>
    <row r="239" s="2" customFormat="1">
      <c r="A239" s="36"/>
      <c r="B239" s="37"/>
      <c r="C239" s="38"/>
      <c r="D239" s="232" t="s">
        <v>192</v>
      </c>
      <c r="E239" s="38"/>
      <c r="F239" s="233" t="s">
        <v>1429</v>
      </c>
      <c r="G239" s="38"/>
      <c r="H239" s="38"/>
      <c r="I239" s="234"/>
      <c r="J239" s="38"/>
      <c r="K239" s="38"/>
      <c r="L239" s="42"/>
      <c r="M239" s="235"/>
      <c r="N239" s="236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192</v>
      </c>
      <c r="AU239" s="15" t="s">
        <v>80</v>
      </c>
    </row>
    <row r="240" s="12" customFormat="1">
      <c r="A240" s="12"/>
      <c r="B240" s="241"/>
      <c r="C240" s="242"/>
      <c r="D240" s="232" t="s">
        <v>262</v>
      </c>
      <c r="E240" s="243" t="s">
        <v>1</v>
      </c>
      <c r="F240" s="244" t="s">
        <v>1431</v>
      </c>
      <c r="G240" s="242"/>
      <c r="H240" s="245">
        <v>53.460000000000001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51" t="s">
        <v>262</v>
      </c>
      <c r="AU240" s="251" t="s">
        <v>80</v>
      </c>
      <c r="AV240" s="12" t="s">
        <v>82</v>
      </c>
      <c r="AW240" s="12" t="s">
        <v>30</v>
      </c>
      <c r="AX240" s="12" t="s">
        <v>80</v>
      </c>
      <c r="AY240" s="251" t="s">
        <v>186</v>
      </c>
    </row>
    <row r="241" s="2" customFormat="1" ht="16.5" customHeight="1">
      <c r="A241" s="36"/>
      <c r="B241" s="37"/>
      <c r="C241" s="218" t="s">
        <v>640</v>
      </c>
      <c r="D241" s="218" t="s">
        <v>187</v>
      </c>
      <c r="E241" s="219" t="s">
        <v>1432</v>
      </c>
      <c r="F241" s="220" t="s">
        <v>1433</v>
      </c>
      <c r="G241" s="221" t="s">
        <v>523</v>
      </c>
      <c r="H241" s="222">
        <v>125</v>
      </c>
      <c r="I241" s="223"/>
      <c r="J241" s="224">
        <f>ROUND(I241*H241,2)</f>
        <v>0</v>
      </c>
      <c r="K241" s="225"/>
      <c r="L241" s="42"/>
      <c r="M241" s="226" t="s">
        <v>1</v>
      </c>
      <c r="N241" s="227" t="s">
        <v>38</v>
      </c>
      <c r="O241" s="89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30" t="s">
        <v>185</v>
      </c>
      <c r="AT241" s="230" t="s">
        <v>187</v>
      </c>
      <c r="AU241" s="230" t="s">
        <v>80</v>
      </c>
      <c r="AY241" s="15" t="s">
        <v>186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5" t="s">
        <v>80</v>
      </c>
      <c r="BK241" s="231">
        <f>ROUND(I241*H241,2)</f>
        <v>0</v>
      </c>
      <c r="BL241" s="15" t="s">
        <v>185</v>
      </c>
      <c r="BM241" s="230" t="s">
        <v>1434</v>
      </c>
    </row>
    <row r="242" s="2" customFormat="1">
      <c r="A242" s="36"/>
      <c r="B242" s="37"/>
      <c r="C242" s="38"/>
      <c r="D242" s="232" t="s">
        <v>192</v>
      </c>
      <c r="E242" s="38"/>
      <c r="F242" s="233" t="s">
        <v>1435</v>
      </c>
      <c r="G242" s="38"/>
      <c r="H242" s="38"/>
      <c r="I242" s="234"/>
      <c r="J242" s="38"/>
      <c r="K242" s="38"/>
      <c r="L242" s="42"/>
      <c r="M242" s="235"/>
      <c r="N242" s="236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192</v>
      </c>
      <c r="AU242" s="15" t="s">
        <v>80</v>
      </c>
    </row>
    <row r="243" s="12" customFormat="1">
      <c r="A243" s="12"/>
      <c r="B243" s="241"/>
      <c r="C243" s="242"/>
      <c r="D243" s="232" t="s">
        <v>262</v>
      </c>
      <c r="E243" s="243" t="s">
        <v>1</v>
      </c>
      <c r="F243" s="244" t="s">
        <v>1436</v>
      </c>
      <c r="G243" s="242"/>
      <c r="H243" s="245">
        <v>125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51" t="s">
        <v>262</v>
      </c>
      <c r="AU243" s="251" t="s">
        <v>80</v>
      </c>
      <c r="AV243" s="12" t="s">
        <v>82</v>
      </c>
      <c r="AW243" s="12" t="s">
        <v>30</v>
      </c>
      <c r="AX243" s="12" t="s">
        <v>80</v>
      </c>
      <c r="AY243" s="251" t="s">
        <v>186</v>
      </c>
    </row>
    <row r="244" s="2" customFormat="1" ht="16.5" customHeight="1">
      <c r="A244" s="36"/>
      <c r="B244" s="37"/>
      <c r="C244" s="218" t="s">
        <v>642</v>
      </c>
      <c r="D244" s="218" t="s">
        <v>187</v>
      </c>
      <c r="E244" s="219" t="s">
        <v>1437</v>
      </c>
      <c r="F244" s="220" t="s">
        <v>1438</v>
      </c>
      <c r="G244" s="221" t="s">
        <v>266</v>
      </c>
      <c r="H244" s="222">
        <v>26.883749999999999</v>
      </c>
      <c r="I244" s="223"/>
      <c r="J244" s="224">
        <f>ROUND(I244*H244,2)</f>
        <v>0</v>
      </c>
      <c r="K244" s="225"/>
      <c r="L244" s="42"/>
      <c r="M244" s="226" t="s">
        <v>1</v>
      </c>
      <c r="N244" s="227" t="s">
        <v>38</v>
      </c>
      <c r="O244" s="89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30" t="s">
        <v>185</v>
      </c>
      <c r="AT244" s="230" t="s">
        <v>187</v>
      </c>
      <c r="AU244" s="230" t="s">
        <v>80</v>
      </c>
      <c r="AY244" s="15" t="s">
        <v>186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5" t="s">
        <v>80</v>
      </c>
      <c r="BK244" s="231">
        <f>ROUND(I244*H244,2)</f>
        <v>0</v>
      </c>
      <c r="BL244" s="15" t="s">
        <v>185</v>
      </c>
      <c r="BM244" s="230" t="s">
        <v>1439</v>
      </c>
    </row>
    <row r="245" s="2" customFormat="1">
      <c r="A245" s="36"/>
      <c r="B245" s="37"/>
      <c r="C245" s="38"/>
      <c r="D245" s="232" t="s">
        <v>192</v>
      </c>
      <c r="E245" s="38"/>
      <c r="F245" s="233" t="s">
        <v>1438</v>
      </c>
      <c r="G245" s="38"/>
      <c r="H245" s="38"/>
      <c r="I245" s="234"/>
      <c r="J245" s="38"/>
      <c r="K245" s="38"/>
      <c r="L245" s="42"/>
      <c r="M245" s="235"/>
      <c r="N245" s="236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192</v>
      </c>
      <c r="AU245" s="15" t="s">
        <v>80</v>
      </c>
    </row>
    <row r="246" s="12" customFormat="1">
      <c r="A246" s="12"/>
      <c r="B246" s="241"/>
      <c r="C246" s="242"/>
      <c r="D246" s="232" t="s">
        <v>262</v>
      </c>
      <c r="E246" s="243" t="s">
        <v>1</v>
      </c>
      <c r="F246" s="244" t="s">
        <v>1440</v>
      </c>
      <c r="G246" s="242"/>
      <c r="H246" s="245">
        <v>26.883749999999999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51" t="s">
        <v>262</v>
      </c>
      <c r="AU246" s="251" t="s">
        <v>80</v>
      </c>
      <c r="AV246" s="12" t="s">
        <v>82</v>
      </c>
      <c r="AW246" s="12" t="s">
        <v>30</v>
      </c>
      <c r="AX246" s="12" t="s">
        <v>80</v>
      </c>
      <c r="AY246" s="251" t="s">
        <v>186</v>
      </c>
    </row>
    <row r="247" s="2" customFormat="1" ht="16.5" customHeight="1">
      <c r="A247" s="36"/>
      <c r="B247" s="37"/>
      <c r="C247" s="218" t="s">
        <v>644</v>
      </c>
      <c r="D247" s="218" t="s">
        <v>187</v>
      </c>
      <c r="E247" s="219" t="s">
        <v>1441</v>
      </c>
      <c r="F247" s="220" t="s">
        <v>1442</v>
      </c>
      <c r="G247" s="221" t="s">
        <v>232</v>
      </c>
      <c r="H247" s="222">
        <v>1</v>
      </c>
      <c r="I247" s="223"/>
      <c r="J247" s="224">
        <f>ROUND(I247*H247,2)</f>
        <v>0</v>
      </c>
      <c r="K247" s="225"/>
      <c r="L247" s="42"/>
      <c r="M247" s="226" t="s">
        <v>1</v>
      </c>
      <c r="N247" s="227" t="s">
        <v>38</v>
      </c>
      <c r="O247" s="89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0" t="s">
        <v>185</v>
      </c>
      <c r="AT247" s="230" t="s">
        <v>187</v>
      </c>
      <c r="AU247" s="230" t="s">
        <v>80</v>
      </c>
      <c r="AY247" s="15" t="s">
        <v>186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5" t="s">
        <v>80</v>
      </c>
      <c r="BK247" s="231">
        <f>ROUND(I247*H247,2)</f>
        <v>0</v>
      </c>
      <c r="BL247" s="15" t="s">
        <v>185</v>
      </c>
      <c r="BM247" s="230" t="s">
        <v>1443</v>
      </c>
    </row>
    <row r="248" s="2" customFormat="1">
      <c r="A248" s="36"/>
      <c r="B248" s="37"/>
      <c r="C248" s="38"/>
      <c r="D248" s="232" t="s">
        <v>192</v>
      </c>
      <c r="E248" s="38"/>
      <c r="F248" s="233" t="s">
        <v>1444</v>
      </c>
      <c r="G248" s="38"/>
      <c r="H248" s="38"/>
      <c r="I248" s="234"/>
      <c r="J248" s="38"/>
      <c r="K248" s="38"/>
      <c r="L248" s="42"/>
      <c r="M248" s="235"/>
      <c r="N248" s="236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192</v>
      </c>
      <c r="AU248" s="15" t="s">
        <v>80</v>
      </c>
    </row>
    <row r="249" s="2" customFormat="1" ht="16.5" customHeight="1">
      <c r="A249" s="36"/>
      <c r="B249" s="37"/>
      <c r="C249" s="252" t="s">
        <v>646</v>
      </c>
      <c r="D249" s="252" t="s">
        <v>269</v>
      </c>
      <c r="E249" s="253" t="s">
        <v>1445</v>
      </c>
      <c r="F249" s="254" t="s">
        <v>1446</v>
      </c>
      <c r="G249" s="255" t="s">
        <v>523</v>
      </c>
      <c r="H249" s="256">
        <v>4</v>
      </c>
      <c r="I249" s="257"/>
      <c r="J249" s="258">
        <f>ROUND(I249*H249,2)</f>
        <v>0</v>
      </c>
      <c r="K249" s="259"/>
      <c r="L249" s="260"/>
      <c r="M249" s="261" t="s">
        <v>1</v>
      </c>
      <c r="N249" s="262" t="s">
        <v>38</v>
      </c>
      <c r="O249" s="89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0" t="s">
        <v>217</v>
      </c>
      <c r="AT249" s="230" t="s">
        <v>269</v>
      </c>
      <c r="AU249" s="230" t="s">
        <v>80</v>
      </c>
      <c r="AY249" s="15" t="s">
        <v>186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5" t="s">
        <v>80</v>
      </c>
      <c r="BK249" s="231">
        <f>ROUND(I249*H249,2)</f>
        <v>0</v>
      </c>
      <c r="BL249" s="15" t="s">
        <v>185</v>
      </c>
      <c r="BM249" s="230" t="s">
        <v>1447</v>
      </c>
    </row>
    <row r="250" s="2" customFormat="1">
      <c r="A250" s="36"/>
      <c r="B250" s="37"/>
      <c r="C250" s="38"/>
      <c r="D250" s="232" t="s">
        <v>192</v>
      </c>
      <c r="E250" s="38"/>
      <c r="F250" s="233" t="s">
        <v>1448</v>
      </c>
      <c r="G250" s="38"/>
      <c r="H250" s="38"/>
      <c r="I250" s="234"/>
      <c r="J250" s="38"/>
      <c r="K250" s="38"/>
      <c r="L250" s="42"/>
      <c r="M250" s="235"/>
      <c r="N250" s="236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192</v>
      </c>
      <c r="AU250" s="15" t="s">
        <v>80</v>
      </c>
    </row>
    <row r="251" s="2" customFormat="1" ht="16.5" customHeight="1">
      <c r="A251" s="36"/>
      <c r="B251" s="37"/>
      <c r="C251" s="252" t="s">
        <v>1449</v>
      </c>
      <c r="D251" s="252" t="s">
        <v>269</v>
      </c>
      <c r="E251" s="253" t="s">
        <v>1450</v>
      </c>
      <c r="F251" s="254" t="s">
        <v>1451</v>
      </c>
      <c r="G251" s="255" t="s">
        <v>285</v>
      </c>
      <c r="H251" s="256">
        <v>5.859</v>
      </c>
      <c r="I251" s="257"/>
      <c r="J251" s="258">
        <f>ROUND(I251*H251,2)</f>
        <v>0</v>
      </c>
      <c r="K251" s="259"/>
      <c r="L251" s="260"/>
      <c r="M251" s="261" t="s">
        <v>1</v>
      </c>
      <c r="N251" s="262" t="s">
        <v>38</v>
      </c>
      <c r="O251" s="89"/>
      <c r="P251" s="228">
        <f>O251*H251</f>
        <v>0</v>
      </c>
      <c r="Q251" s="228">
        <v>1</v>
      </c>
      <c r="R251" s="228">
        <f>Q251*H251</f>
        <v>5.859</v>
      </c>
      <c r="S251" s="228">
        <v>0</v>
      </c>
      <c r="T251" s="229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0" t="s">
        <v>217</v>
      </c>
      <c r="AT251" s="230" t="s">
        <v>269</v>
      </c>
      <c r="AU251" s="230" t="s">
        <v>80</v>
      </c>
      <c r="AY251" s="15" t="s">
        <v>186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5" t="s">
        <v>80</v>
      </c>
      <c r="BK251" s="231">
        <f>ROUND(I251*H251,2)</f>
        <v>0</v>
      </c>
      <c r="BL251" s="15" t="s">
        <v>185</v>
      </c>
      <c r="BM251" s="230" t="s">
        <v>1452</v>
      </c>
    </row>
    <row r="252" s="2" customFormat="1">
      <c r="A252" s="36"/>
      <c r="B252" s="37"/>
      <c r="C252" s="38"/>
      <c r="D252" s="232" t="s">
        <v>192</v>
      </c>
      <c r="E252" s="38"/>
      <c r="F252" s="233" t="s">
        <v>1451</v>
      </c>
      <c r="G252" s="38"/>
      <c r="H252" s="38"/>
      <c r="I252" s="234"/>
      <c r="J252" s="38"/>
      <c r="K252" s="38"/>
      <c r="L252" s="42"/>
      <c r="M252" s="235"/>
      <c r="N252" s="236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192</v>
      </c>
      <c r="AU252" s="15" t="s">
        <v>80</v>
      </c>
    </row>
    <row r="253" s="12" customFormat="1">
      <c r="A253" s="12"/>
      <c r="B253" s="241"/>
      <c r="C253" s="242"/>
      <c r="D253" s="232" t="s">
        <v>262</v>
      </c>
      <c r="E253" s="243" t="s">
        <v>1</v>
      </c>
      <c r="F253" s="244" t="s">
        <v>1453</v>
      </c>
      <c r="G253" s="242"/>
      <c r="H253" s="245">
        <v>5.859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51" t="s">
        <v>262</v>
      </c>
      <c r="AU253" s="251" t="s">
        <v>80</v>
      </c>
      <c r="AV253" s="12" t="s">
        <v>82</v>
      </c>
      <c r="AW253" s="12" t="s">
        <v>30</v>
      </c>
      <c r="AX253" s="12" t="s">
        <v>80</v>
      </c>
      <c r="AY253" s="251" t="s">
        <v>186</v>
      </c>
    </row>
    <row r="254" s="2" customFormat="1" ht="16.5" customHeight="1">
      <c r="A254" s="36"/>
      <c r="B254" s="37"/>
      <c r="C254" s="252" t="s">
        <v>1454</v>
      </c>
      <c r="D254" s="252" t="s">
        <v>269</v>
      </c>
      <c r="E254" s="253" t="s">
        <v>1455</v>
      </c>
      <c r="F254" s="254" t="s">
        <v>1456</v>
      </c>
      <c r="G254" s="255" t="s">
        <v>195</v>
      </c>
      <c r="H254" s="256">
        <v>4</v>
      </c>
      <c r="I254" s="257"/>
      <c r="J254" s="258">
        <f>ROUND(I254*H254,2)</f>
        <v>0</v>
      </c>
      <c r="K254" s="259"/>
      <c r="L254" s="260"/>
      <c r="M254" s="261" t="s">
        <v>1</v>
      </c>
      <c r="N254" s="262" t="s">
        <v>38</v>
      </c>
      <c r="O254" s="89"/>
      <c r="P254" s="228">
        <f>O254*H254</f>
        <v>0</v>
      </c>
      <c r="Q254" s="228">
        <v>0.73999999999999999</v>
      </c>
      <c r="R254" s="228">
        <f>Q254*H254</f>
        <v>2.96</v>
      </c>
      <c r="S254" s="228">
        <v>0</v>
      </c>
      <c r="T254" s="22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30" t="s">
        <v>217</v>
      </c>
      <c r="AT254" s="230" t="s">
        <v>269</v>
      </c>
      <c r="AU254" s="230" t="s">
        <v>80</v>
      </c>
      <c r="AY254" s="15" t="s">
        <v>186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5" t="s">
        <v>80</v>
      </c>
      <c r="BK254" s="231">
        <f>ROUND(I254*H254,2)</f>
        <v>0</v>
      </c>
      <c r="BL254" s="15" t="s">
        <v>185</v>
      </c>
      <c r="BM254" s="230" t="s">
        <v>1457</v>
      </c>
    </row>
    <row r="255" s="2" customFormat="1">
      <c r="A255" s="36"/>
      <c r="B255" s="37"/>
      <c r="C255" s="38"/>
      <c r="D255" s="232" t="s">
        <v>192</v>
      </c>
      <c r="E255" s="38"/>
      <c r="F255" s="233" t="s">
        <v>1456</v>
      </c>
      <c r="G255" s="38"/>
      <c r="H255" s="38"/>
      <c r="I255" s="234"/>
      <c r="J255" s="38"/>
      <c r="K255" s="38"/>
      <c r="L255" s="42"/>
      <c r="M255" s="235"/>
      <c r="N255" s="236"/>
      <c r="O255" s="89"/>
      <c r="P255" s="89"/>
      <c r="Q255" s="89"/>
      <c r="R255" s="89"/>
      <c r="S255" s="89"/>
      <c r="T255" s="90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192</v>
      </c>
      <c r="AU255" s="15" t="s">
        <v>80</v>
      </c>
    </row>
    <row r="256" s="2" customFormat="1" ht="16.5" customHeight="1">
      <c r="A256" s="36"/>
      <c r="B256" s="37"/>
      <c r="C256" s="252" t="s">
        <v>1458</v>
      </c>
      <c r="D256" s="252" t="s">
        <v>269</v>
      </c>
      <c r="E256" s="253" t="s">
        <v>1459</v>
      </c>
      <c r="F256" s="254" t="s">
        <v>1460</v>
      </c>
      <c r="G256" s="255" t="s">
        <v>190</v>
      </c>
      <c r="H256" s="256">
        <v>288.70600000000002</v>
      </c>
      <c r="I256" s="257"/>
      <c r="J256" s="258">
        <f>ROUND(I256*H256,2)</f>
        <v>0</v>
      </c>
      <c r="K256" s="259"/>
      <c r="L256" s="260"/>
      <c r="M256" s="261" t="s">
        <v>1</v>
      </c>
      <c r="N256" s="262" t="s">
        <v>38</v>
      </c>
      <c r="O256" s="89"/>
      <c r="P256" s="228">
        <f>O256*H256</f>
        <v>0</v>
      </c>
      <c r="Q256" s="228">
        <v>0.00050000000000000001</v>
      </c>
      <c r="R256" s="228">
        <f>Q256*H256</f>
        <v>0.14435300000000001</v>
      </c>
      <c r="S256" s="228">
        <v>0</v>
      </c>
      <c r="T256" s="229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30" t="s">
        <v>217</v>
      </c>
      <c r="AT256" s="230" t="s">
        <v>269</v>
      </c>
      <c r="AU256" s="230" t="s">
        <v>80</v>
      </c>
      <c r="AY256" s="15" t="s">
        <v>186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5" t="s">
        <v>80</v>
      </c>
      <c r="BK256" s="231">
        <f>ROUND(I256*H256,2)</f>
        <v>0</v>
      </c>
      <c r="BL256" s="15" t="s">
        <v>185</v>
      </c>
      <c r="BM256" s="230" t="s">
        <v>1461</v>
      </c>
    </row>
    <row r="257" s="2" customFormat="1">
      <c r="A257" s="36"/>
      <c r="B257" s="37"/>
      <c r="C257" s="38"/>
      <c r="D257" s="232" t="s">
        <v>192</v>
      </c>
      <c r="E257" s="38"/>
      <c r="F257" s="233" t="s">
        <v>1460</v>
      </c>
      <c r="G257" s="38"/>
      <c r="H257" s="38"/>
      <c r="I257" s="234"/>
      <c r="J257" s="38"/>
      <c r="K257" s="38"/>
      <c r="L257" s="42"/>
      <c r="M257" s="235"/>
      <c r="N257" s="236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192</v>
      </c>
      <c r="AU257" s="15" t="s">
        <v>80</v>
      </c>
    </row>
    <row r="258" s="12" customFormat="1">
      <c r="A258" s="12"/>
      <c r="B258" s="241"/>
      <c r="C258" s="242"/>
      <c r="D258" s="232" t="s">
        <v>262</v>
      </c>
      <c r="E258" s="243" t="s">
        <v>1</v>
      </c>
      <c r="F258" s="244" t="s">
        <v>1462</v>
      </c>
      <c r="G258" s="242"/>
      <c r="H258" s="245">
        <v>288.70600000000002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51" t="s">
        <v>262</v>
      </c>
      <c r="AU258" s="251" t="s">
        <v>80</v>
      </c>
      <c r="AV258" s="12" t="s">
        <v>82</v>
      </c>
      <c r="AW258" s="12" t="s">
        <v>30</v>
      </c>
      <c r="AX258" s="12" t="s">
        <v>80</v>
      </c>
      <c r="AY258" s="251" t="s">
        <v>186</v>
      </c>
    </row>
    <row r="259" s="11" customFormat="1" ht="25.92" customHeight="1">
      <c r="A259" s="11"/>
      <c r="B259" s="204"/>
      <c r="C259" s="205"/>
      <c r="D259" s="206" t="s">
        <v>72</v>
      </c>
      <c r="E259" s="207" t="s">
        <v>198</v>
      </c>
      <c r="F259" s="207" t="s">
        <v>585</v>
      </c>
      <c r="G259" s="205"/>
      <c r="H259" s="205"/>
      <c r="I259" s="208"/>
      <c r="J259" s="209">
        <f>BK259</f>
        <v>0</v>
      </c>
      <c r="K259" s="205"/>
      <c r="L259" s="210"/>
      <c r="M259" s="211"/>
      <c r="N259" s="212"/>
      <c r="O259" s="212"/>
      <c r="P259" s="213">
        <f>SUM(P260:P315)</f>
        <v>0</v>
      </c>
      <c r="Q259" s="212"/>
      <c r="R259" s="213">
        <f>SUM(R260:R315)</f>
        <v>538.75689517110004</v>
      </c>
      <c r="S259" s="212"/>
      <c r="T259" s="214">
        <f>SUM(T260:T315)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15" t="s">
        <v>185</v>
      </c>
      <c r="AT259" s="216" t="s">
        <v>72</v>
      </c>
      <c r="AU259" s="216" t="s">
        <v>73</v>
      </c>
      <c r="AY259" s="215" t="s">
        <v>186</v>
      </c>
      <c r="BK259" s="217">
        <f>SUM(BK260:BK315)</f>
        <v>0</v>
      </c>
    </row>
    <row r="260" s="2" customFormat="1" ht="16.5" customHeight="1">
      <c r="A260" s="36"/>
      <c r="B260" s="37"/>
      <c r="C260" s="218" t="s">
        <v>1463</v>
      </c>
      <c r="D260" s="218" t="s">
        <v>187</v>
      </c>
      <c r="E260" s="219" t="s">
        <v>1464</v>
      </c>
      <c r="F260" s="220" t="s">
        <v>1465</v>
      </c>
      <c r="G260" s="221" t="s">
        <v>266</v>
      </c>
      <c r="H260" s="222">
        <v>27.805499999999999</v>
      </c>
      <c r="I260" s="223"/>
      <c r="J260" s="224">
        <f>ROUND(I260*H260,2)</f>
        <v>0</v>
      </c>
      <c r="K260" s="225"/>
      <c r="L260" s="42"/>
      <c r="M260" s="226" t="s">
        <v>1</v>
      </c>
      <c r="N260" s="227" t="s">
        <v>38</v>
      </c>
      <c r="O260" s="89"/>
      <c r="P260" s="228">
        <f>O260*H260</f>
        <v>0</v>
      </c>
      <c r="Q260" s="228">
        <v>0.17978</v>
      </c>
      <c r="R260" s="228">
        <f>Q260*H260</f>
        <v>4.9988727899999992</v>
      </c>
      <c r="S260" s="228">
        <v>0</v>
      </c>
      <c r="T260" s="229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30" t="s">
        <v>185</v>
      </c>
      <c r="AT260" s="230" t="s">
        <v>187</v>
      </c>
      <c r="AU260" s="230" t="s">
        <v>80</v>
      </c>
      <c r="AY260" s="15" t="s">
        <v>186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5" t="s">
        <v>80</v>
      </c>
      <c r="BK260" s="231">
        <f>ROUND(I260*H260,2)</f>
        <v>0</v>
      </c>
      <c r="BL260" s="15" t="s">
        <v>185</v>
      </c>
      <c r="BM260" s="230" t="s">
        <v>1466</v>
      </c>
    </row>
    <row r="261" s="2" customFormat="1">
      <c r="A261" s="36"/>
      <c r="B261" s="37"/>
      <c r="C261" s="38"/>
      <c r="D261" s="232" t="s">
        <v>192</v>
      </c>
      <c r="E261" s="38"/>
      <c r="F261" s="233" t="s">
        <v>1465</v>
      </c>
      <c r="G261" s="38"/>
      <c r="H261" s="38"/>
      <c r="I261" s="234"/>
      <c r="J261" s="38"/>
      <c r="K261" s="38"/>
      <c r="L261" s="42"/>
      <c r="M261" s="235"/>
      <c r="N261" s="236"/>
      <c r="O261" s="89"/>
      <c r="P261" s="89"/>
      <c r="Q261" s="89"/>
      <c r="R261" s="89"/>
      <c r="S261" s="89"/>
      <c r="T261" s="90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192</v>
      </c>
      <c r="AU261" s="15" t="s">
        <v>80</v>
      </c>
    </row>
    <row r="262" s="12" customFormat="1">
      <c r="A262" s="12"/>
      <c r="B262" s="241"/>
      <c r="C262" s="242"/>
      <c r="D262" s="232" t="s">
        <v>262</v>
      </c>
      <c r="E262" s="243" t="s">
        <v>1</v>
      </c>
      <c r="F262" s="244" t="s">
        <v>1467</v>
      </c>
      <c r="G262" s="242"/>
      <c r="H262" s="245">
        <v>21.149999999999999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51" t="s">
        <v>262</v>
      </c>
      <c r="AU262" s="251" t="s">
        <v>80</v>
      </c>
      <c r="AV262" s="12" t="s">
        <v>82</v>
      </c>
      <c r="AW262" s="12" t="s">
        <v>30</v>
      </c>
      <c r="AX262" s="12" t="s">
        <v>73</v>
      </c>
      <c r="AY262" s="251" t="s">
        <v>186</v>
      </c>
    </row>
    <row r="263" s="12" customFormat="1">
      <c r="A263" s="12"/>
      <c r="B263" s="241"/>
      <c r="C263" s="242"/>
      <c r="D263" s="232" t="s">
        <v>262</v>
      </c>
      <c r="E263" s="243" t="s">
        <v>1</v>
      </c>
      <c r="F263" s="244" t="s">
        <v>1468</v>
      </c>
      <c r="G263" s="242"/>
      <c r="H263" s="245">
        <v>6.6555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51" t="s">
        <v>262</v>
      </c>
      <c r="AU263" s="251" t="s">
        <v>80</v>
      </c>
      <c r="AV263" s="12" t="s">
        <v>82</v>
      </c>
      <c r="AW263" s="12" t="s">
        <v>30</v>
      </c>
      <c r="AX263" s="12" t="s">
        <v>73</v>
      </c>
      <c r="AY263" s="251" t="s">
        <v>186</v>
      </c>
    </row>
    <row r="264" s="13" customFormat="1">
      <c r="A264" s="13"/>
      <c r="B264" s="263"/>
      <c r="C264" s="264"/>
      <c r="D264" s="232" t="s">
        <v>262</v>
      </c>
      <c r="E264" s="265" t="s">
        <v>1</v>
      </c>
      <c r="F264" s="266" t="s">
        <v>544</v>
      </c>
      <c r="G264" s="264"/>
      <c r="H264" s="267">
        <v>27.805499999999999</v>
      </c>
      <c r="I264" s="268"/>
      <c r="J264" s="264"/>
      <c r="K264" s="264"/>
      <c r="L264" s="269"/>
      <c r="M264" s="270"/>
      <c r="N264" s="271"/>
      <c r="O264" s="271"/>
      <c r="P264" s="271"/>
      <c r="Q264" s="271"/>
      <c r="R264" s="271"/>
      <c r="S264" s="271"/>
      <c r="T264" s="27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3" t="s">
        <v>262</v>
      </c>
      <c r="AU264" s="273" t="s">
        <v>80</v>
      </c>
      <c r="AV264" s="13" t="s">
        <v>185</v>
      </c>
      <c r="AW264" s="13" t="s">
        <v>30</v>
      </c>
      <c r="AX264" s="13" t="s">
        <v>80</v>
      </c>
      <c r="AY264" s="273" t="s">
        <v>186</v>
      </c>
    </row>
    <row r="265" s="2" customFormat="1" ht="16.5" customHeight="1">
      <c r="A265" s="36"/>
      <c r="B265" s="37"/>
      <c r="C265" s="218" t="s">
        <v>1469</v>
      </c>
      <c r="D265" s="218" t="s">
        <v>187</v>
      </c>
      <c r="E265" s="219" t="s">
        <v>586</v>
      </c>
      <c r="F265" s="220" t="s">
        <v>587</v>
      </c>
      <c r="G265" s="221" t="s">
        <v>266</v>
      </c>
      <c r="H265" s="222">
        <v>9.2593999999999994</v>
      </c>
      <c r="I265" s="223"/>
      <c r="J265" s="224">
        <f>ROUND(I265*H265,2)</f>
        <v>0</v>
      </c>
      <c r="K265" s="225"/>
      <c r="L265" s="42"/>
      <c r="M265" s="226" t="s">
        <v>1</v>
      </c>
      <c r="N265" s="227" t="s">
        <v>38</v>
      </c>
      <c r="O265" s="89"/>
      <c r="P265" s="228">
        <f>O265*H265</f>
        <v>0</v>
      </c>
      <c r="Q265" s="228">
        <v>2.9559700000000002</v>
      </c>
      <c r="R265" s="228">
        <f>Q265*H265</f>
        <v>27.370508617999999</v>
      </c>
      <c r="S265" s="228">
        <v>0</v>
      </c>
      <c r="T265" s="229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30" t="s">
        <v>185</v>
      </c>
      <c r="AT265" s="230" t="s">
        <v>187</v>
      </c>
      <c r="AU265" s="230" t="s">
        <v>80</v>
      </c>
      <c r="AY265" s="15" t="s">
        <v>186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5" t="s">
        <v>80</v>
      </c>
      <c r="BK265" s="231">
        <f>ROUND(I265*H265,2)</f>
        <v>0</v>
      </c>
      <c r="BL265" s="15" t="s">
        <v>185</v>
      </c>
      <c r="BM265" s="230" t="s">
        <v>1470</v>
      </c>
    </row>
    <row r="266" s="2" customFormat="1">
      <c r="A266" s="36"/>
      <c r="B266" s="37"/>
      <c r="C266" s="38"/>
      <c r="D266" s="232" t="s">
        <v>192</v>
      </c>
      <c r="E266" s="38"/>
      <c r="F266" s="233" t="s">
        <v>587</v>
      </c>
      <c r="G266" s="38"/>
      <c r="H266" s="38"/>
      <c r="I266" s="234"/>
      <c r="J266" s="38"/>
      <c r="K266" s="38"/>
      <c r="L266" s="42"/>
      <c r="M266" s="235"/>
      <c r="N266" s="236"/>
      <c r="O266" s="89"/>
      <c r="P266" s="89"/>
      <c r="Q266" s="89"/>
      <c r="R266" s="89"/>
      <c r="S266" s="89"/>
      <c r="T266" s="90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192</v>
      </c>
      <c r="AU266" s="15" t="s">
        <v>80</v>
      </c>
    </row>
    <row r="267" s="12" customFormat="1">
      <c r="A267" s="12"/>
      <c r="B267" s="241"/>
      <c r="C267" s="242"/>
      <c r="D267" s="232" t="s">
        <v>262</v>
      </c>
      <c r="E267" s="243" t="s">
        <v>1</v>
      </c>
      <c r="F267" s="244" t="s">
        <v>1471</v>
      </c>
      <c r="G267" s="242"/>
      <c r="H267" s="245">
        <v>9.2593999999999994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51" t="s">
        <v>262</v>
      </c>
      <c r="AU267" s="251" t="s">
        <v>80</v>
      </c>
      <c r="AV267" s="12" t="s">
        <v>82</v>
      </c>
      <c r="AW267" s="12" t="s">
        <v>30</v>
      </c>
      <c r="AX267" s="12" t="s">
        <v>80</v>
      </c>
      <c r="AY267" s="251" t="s">
        <v>186</v>
      </c>
    </row>
    <row r="268" s="2" customFormat="1" ht="16.5" customHeight="1">
      <c r="A268" s="36"/>
      <c r="B268" s="37"/>
      <c r="C268" s="218" t="s">
        <v>1472</v>
      </c>
      <c r="D268" s="218" t="s">
        <v>187</v>
      </c>
      <c r="E268" s="219" t="s">
        <v>1473</v>
      </c>
      <c r="F268" s="220" t="s">
        <v>1474</v>
      </c>
      <c r="G268" s="221" t="s">
        <v>266</v>
      </c>
      <c r="H268" s="222">
        <v>11</v>
      </c>
      <c r="I268" s="223"/>
      <c r="J268" s="224">
        <f>ROUND(I268*H268,2)</f>
        <v>0</v>
      </c>
      <c r="K268" s="225"/>
      <c r="L268" s="42"/>
      <c r="M268" s="226" t="s">
        <v>1</v>
      </c>
      <c r="N268" s="227" t="s">
        <v>38</v>
      </c>
      <c r="O268" s="89"/>
      <c r="P268" s="228">
        <f>O268*H268</f>
        <v>0</v>
      </c>
      <c r="Q268" s="228">
        <v>2.9559700000000002</v>
      </c>
      <c r="R268" s="228">
        <f>Q268*H268</f>
        <v>32.51567</v>
      </c>
      <c r="S268" s="228">
        <v>0</v>
      </c>
      <c r="T268" s="229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30" t="s">
        <v>185</v>
      </c>
      <c r="AT268" s="230" t="s">
        <v>187</v>
      </c>
      <c r="AU268" s="230" t="s">
        <v>80</v>
      </c>
      <c r="AY268" s="15" t="s">
        <v>186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5" t="s">
        <v>80</v>
      </c>
      <c r="BK268" s="231">
        <f>ROUND(I268*H268,2)</f>
        <v>0</v>
      </c>
      <c r="BL268" s="15" t="s">
        <v>185</v>
      </c>
      <c r="BM268" s="230" t="s">
        <v>1475</v>
      </c>
    </row>
    <row r="269" s="2" customFormat="1">
      <c r="A269" s="36"/>
      <c r="B269" s="37"/>
      <c r="C269" s="38"/>
      <c r="D269" s="232" t="s">
        <v>192</v>
      </c>
      <c r="E269" s="38"/>
      <c r="F269" s="233" t="s">
        <v>1474</v>
      </c>
      <c r="G269" s="38"/>
      <c r="H269" s="38"/>
      <c r="I269" s="234"/>
      <c r="J269" s="38"/>
      <c r="K269" s="38"/>
      <c r="L269" s="42"/>
      <c r="M269" s="235"/>
      <c r="N269" s="236"/>
      <c r="O269" s="89"/>
      <c r="P269" s="89"/>
      <c r="Q269" s="89"/>
      <c r="R269" s="89"/>
      <c r="S269" s="89"/>
      <c r="T269" s="90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192</v>
      </c>
      <c r="AU269" s="15" t="s">
        <v>80</v>
      </c>
    </row>
    <row r="270" s="12" customFormat="1">
      <c r="A270" s="12"/>
      <c r="B270" s="241"/>
      <c r="C270" s="242"/>
      <c r="D270" s="232" t="s">
        <v>262</v>
      </c>
      <c r="E270" s="243" t="s">
        <v>1</v>
      </c>
      <c r="F270" s="244" t="s">
        <v>1476</v>
      </c>
      <c r="G270" s="242"/>
      <c r="H270" s="245">
        <v>11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51" t="s">
        <v>262</v>
      </c>
      <c r="AU270" s="251" t="s">
        <v>80</v>
      </c>
      <c r="AV270" s="12" t="s">
        <v>82</v>
      </c>
      <c r="AW270" s="12" t="s">
        <v>30</v>
      </c>
      <c r="AX270" s="12" t="s">
        <v>80</v>
      </c>
      <c r="AY270" s="251" t="s">
        <v>186</v>
      </c>
    </row>
    <row r="271" s="2" customFormat="1" ht="16.5" customHeight="1">
      <c r="A271" s="36"/>
      <c r="B271" s="37"/>
      <c r="C271" s="218" t="s">
        <v>1477</v>
      </c>
      <c r="D271" s="218" t="s">
        <v>187</v>
      </c>
      <c r="E271" s="219" t="s">
        <v>591</v>
      </c>
      <c r="F271" s="220" t="s">
        <v>592</v>
      </c>
      <c r="G271" s="221" t="s">
        <v>266</v>
      </c>
      <c r="H271" s="222">
        <v>144.90725000000001</v>
      </c>
      <c r="I271" s="223"/>
      <c r="J271" s="224">
        <f>ROUND(I271*H271,2)</f>
        <v>0</v>
      </c>
      <c r="K271" s="225"/>
      <c r="L271" s="42"/>
      <c r="M271" s="226" t="s">
        <v>1</v>
      </c>
      <c r="N271" s="227" t="s">
        <v>38</v>
      </c>
      <c r="O271" s="89"/>
      <c r="P271" s="228">
        <f>O271*H271</f>
        <v>0</v>
      </c>
      <c r="Q271" s="228">
        <v>3.0044900000000001</v>
      </c>
      <c r="R271" s="228">
        <f>Q271*H271</f>
        <v>435.37238355250003</v>
      </c>
      <c r="S271" s="228">
        <v>0</v>
      </c>
      <c r="T271" s="229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30" t="s">
        <v>185</v>
      </c>
      <c r="AT271" s="230" t="s">
        <v>187</v>
      </c>
      <c r="AU271" s="230" t="s">
        <v>80</v>
      </c>
      <c r="AY271" s="15" t="s">
        <v>186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5" t="s">
        <v>80</v>
      </c>
      <c r="BK271" s="231">
        <f>ROUND(I271*H271,2)</f>
        <v>0</v>
      </c>
      <c r="BL271" s="15" t="s">
        <v>185</v>
      </c>
      <c r="BM271" s="230" t="s">
        <v>1478</v>
      </c>
    </row>
    <row r="272" s="2" customFormat="1">
      <c r="A272" s="36"/>
      <c r="B272" s="37"/>
      <c r="C272" s="38"/>
      <c r="D272" s="232" t="s">
        <v>192</v>
      </c>
      <c r="E272" s="38"/>
      <c r="F272" s="233" t="s">
        <v>592</v>
      </c>
      <c r="G272" s="38"/>
      <c r="H272" s="38"/>
      <c r="I272" s="234"/>
      <c r="J272" s="38"/>
      <c r="K272" s="38"/>
      <c r="L272" s="42"/>
      <c r="M272" s="235"/>
      <c r="N272" s="236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192</v>
      </c>
      <c r="AU272" s="15" t="s">
        <v>80</v>
      </c>
    </row>
    <row r="273" s="12" customFormat="1">
      <c r="A273" s="12"/>
      <c r="B273" s="241"/>
      <c r="C273" s="242"/>
      <c r="D273" s="232" t="s">
        <v>262</v>
      </c>
      <c r="E273" s="243" t="s">
        <v>1</v>
      </c>
      <c r="F273" s="244" t="s">
        <v>1479</v>
      </c>
      <c r="G273" s="242"/>
      <c r="H273" s="245">
        <v>76.400000000000006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51" t="s">
        <v>262</v>
      </c>
      <c r="AU273" s="251" t="s">
        <v>80</v>
      </c>
      <c r="AV273" s="12" t="s">
        <v>82</v>
      </c>
      <c r="AW273" s="12" t="s">
        <v>30</v>
      </c>
      <c r="AX273" s="12" t="s">
        <v>73</v>
      </c>
      <c r="AY273" s="251" t="s">
        <v>186</v>
      </c>
    </row>
    <row r="274" s="12" customFormat="1">
      <c r="A274" s="12"/>
      <c r="B274" s="241"/>
      <c r="C274" s="242"/>
      <c r="D274" s="232" t="s">
        <v>262</v>
      </c>
      <c r="E274" s="243" t="s">
        <v>1</v>
      </c>
      <c r="F274" s="244" t="s">
        <v>1480</v>
      </c>
      <c r="G274" s="242"/>
      <c r="H274" s="245">
        <v>45.662999999999997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51" t="s">
        <v>262</v>
      </c>
      <c r="AU274" s="251" t="s">
        <v>80</v>
      </c>
      <c r="AV274" s="12" t="s">
        <v>82</v>
      </c>
      <c r="AW274" s="12" t="s">
        <v>30</v>
      </c>
      <c r="AX274" s="12" t="s">
        <v>73</v>
      </c>
      <c r="AY274" s="251" t="s">
        <v>186</v>
      </c>
    </row>
    <row r="275" s="12" customFormat="1">
      <c r="A275" s="12"/>
      <c r="B275" s="241"/>
      <c r="C275" s="242"/>
      <c r="D275" s="232" t="s">
        <v>262</v>
      </c>
      <c r="E275" s="243" t="s">
        <v>1</v>
      </c>
      <c r="F275" s="244" t="s">
        <v>1481</v>
      </c>
      <c r="G275" s="242"/>
      <c r="H275" s="245">
        <v>9.2070000000000007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51" t="s">
        <v>262</v>
      </c>
      <c r="AU275" s="251" t="s">
        <v>80</v>
      </c>
      <c r="AV275" s="12" t="s">
        <v>82</v>
      </c>
      <c r="AW275" s="12" t="s">
        <v>30</v>
      </c>
      <c r="AX275" s="12" t="s">
        <v>73</v>
      </c>
      <c r="AY275" s="251" t="s">
        <v>186</v>
      </c>
    </row>
    <row r="276" s="12" customFormat="1">
      <c r="A276" s="12"/>
      <c r="B276" s="241"/>
      <c r="C276" s="242"/>
      <c r="D276" s="232" t="s">
        <v>262</v>
      </c>
      <c r="E276" s="243" t="s">
        <v>1</v>
      </c>
      <c r="F276" s="244" t="s">
        <v>1482</v>
      </c>
      <c r="G276" s="242"/>
      <c r="H276" s="245">
        <v>13.63725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51" t="s">
        <v>262</v>
      </c>
      <c r="AU276" s="251" t="s">
        <v>80</v>
      </c>
      <c r="AV276" s="12" t="s">
        <v>82</v>
      </c>
      <c r="AW276" s="12" t="s">
        <v>30</v>
      </c>
      <c r="AX276" s="12" t="s">
        <v>73</v>
      </c>
      <c r="AY276" s="251" t="s">
        <v>186</v>
      </c>
    </row>
    <row r="277" s="13" customFormat="1">
      <c r="A277" s="13"/>
      <c r="B277" s="263"/>
      <c r="C277" s="264"/>
      <c r="D277" s="232" t="s">
        <v>262</v>
      </c>
      <c r="E277" s="265" t="s">
        <v>1</v>
      </c>
      <c r="F277" s="266" t="s">
        <v>544</v>
      </c>
      <c r="G277" s="264"/>
      <c r="H277" s="267">
        <v>144.90725000000001</v>
      </c>
      <c r="I277" s="268"/>
      <c r="J277" s="264"/>
      <c r="K277" s="264"/>
      <c r="L277" s="269"/>
      <c r="M277" s="270"/>
      <c r="N277" s="271"/>
      <c r="O277" s="271"/>
      <c r="P277" s="271"/>
      <c r="Q277" s="271"/>
      <c r="R277" s="271"/>
      <c r="S277" s="271"/>
      <c r="T277" s="27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3" t="s">
        <v>262</v>
      </c>
      <c r="AU277" s="273" t="s">
        <v>80</v>
      </c>
      <c r="AV277" s="13" t="s">
        <v>185</v>
      </c>
      <c r="AW277" s="13" t="s">
        <v>30</v>
      </c>
      <c r="AX277" s="13" t="s">
        <v>80</v>
      </c>
      <c r="AY277" s="273" t="s">
        <v>186</v>
      </c>
    </row>
    <row r="278" s="2" customFormat="1" ht="16.5" customHeight="1">
      <c r="A278" s="36"/>
      <c r="B278" s="37"/>
      <c r="C278" s="218" t="s">
        <v>1483</v>
      </c>
      <c r="D278" s="218" t="s">
        <v>187</v>
      </c>
      <c r="E278" s="219" t="s">
        <v>595</v>
      </c>
      <c r="F278" s="220" t="s">
        <v>596</v>
      </c>
      <c r="G278" s="221" t="s">
        <v>190</v>
      </c>
      <c r="H278" s="222">
        <v>191.37350000000001</v>
      </c>
      <c r="I278" s="223"/>
      <c r="J278" s="224">
        <f>ROUND(I278*H278,2)</f>
        <v>0</v>
      </c>
      <c r="K278" s="225"/>
      <c r="L278" s="42"/>
      <c r="M278" s="226" t="s">
        <v>1</v>
      </c>
      <c r="N278" s="227" t="s">
        <v>38</v>
      </c>
      <c r="O278" s="89"/>
      <c r="P278" s="228">
        <f>O278*H278</f>
        <v>0</v>
      </c>
      <c r="Q278" s="228">
        <v>0.014500000000000001</v>
      </c>
      <c r="R278" s="228">
        <f>Q278*H278</f>
        <v>2.7749157500000003</v>
      </c>
      <c r="S278" s="228">
        <v>0</v>
      </c>
      <c r="T278" s="229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30" t="s">
        <v>185</v>
      </c>
      <c r="AT278" s="230" t="s">
        <v>187</v>
      </c>
      <c r="AU278" s="230" t="s">
        <v>80</v>
      </c>
      <c r="AY278" s="15" t="s">
        <v>186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5" t="s">
        <v>80</v>
      </c>
      <c r="BK278" s="231">
        <f>ROUND(I278*H278,2)</f>
        <v>0</v>
      </c>
      <c r="BL278" s="15" t="s">
        <v>185</v>
      </c>
      <c r="BM278" s="230" t="s">
        <v>1484</v>
      </c>
    </row>
    <row r="279" s="2" customFormat="1">
      <c r="A279" s="36"/>
      <c r="B279" s="37"/>
      <c r="C279" s="38"/>
      <c r="D279" s="232" t="s">
        <v>192</v>
      </c>
      <c r="E279" s="38"/>
      <c r="F279" s="233" t="s">
        <v>596</v>
      </c>
      <c r="G279" s="38"/>
      <c r="H279" s="38"/>
      <c r="I279" s="234"/>
      <c r="J279" s="38"/>
      <c r="K279" s="38"/>
      <c r="L279" s="42"/>
      <c r="M279" s="235"/>
      <c r="N279" s="236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192</v>
      </c>
      <c r="AU279" s="15" t="s">
        <v>80</v>
      </c>
    </row>
    <row r="280" s="12" customFormat="1">
      <c r="A280" s="12"/>
      <c r="B280" s="241"/>
      <c r="C280" s="242"/>
      <c r="D280" s="232" t="s">
        <v>262</v>
      </c>
      <c r="E280" s="243" t="s">
        <v>1</v>
      </c>
      <c r="F280" s="244" t="s">
        <v>1485</v>
      </c>
      <c r="G280" s="242"/>
      <c r="H280" s="245">
        <v>23.039999999999999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51" t="s">
        <v>262</v>
      </c>
      <c r="AU280" s="251" t="s">
        <v>80</v>
      </c>
      <c r="AV280" s="12" t="s">
        <v>82</v>
      </c>
      <c r="AW280" s="12" t="s">
        <v>30</v>
      </c>
      <c r="AX280" s="12" t="s">
        <v>73</v>
      </c>
      <c r="AY280" s="251" t="s">
        <v>186</v>
      </c>
    </row>
    <row r="281" s="12" customFormat="1">
      <c r="A281" s="12"/>
      <c r="B281" s="241"/>
      <c r="C281" s="242"/>
      <c r="D281" s="232" t="s">
        <v>262</v>
      </c>
      <c r="E281" s="243" t="s">
        <v>1</v>
      </c>
      <c r="F281" s="244" t="s">
        <v>1486</v>
      </c>
      <c r="G281" s="242"/>
      <c r="H281" s="245">
        <v>81.694000000000003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51" t="s">
        <v>262</v>
      </c>
      <c r="AU281" s="251" t="s">
        <v>80</v>
      </c>
      <c r="AV281" s="12" t="s">
        <v>82</v>
      </c>
      <c r="AW281" s="12" t="s">
        <v>30</v>
      </c>
      <c r="AX281" s="12" t="s">
        <v>73</v>
      </c>
      <c r="AY281" s="251" t="s">
        <v>186</v>
      </c>
    </row>
    <row r="282" s="12" customFormat="1">
      <c r="A282" s="12"/>
      <c r="B282" s="241"/>
      <c r="C282" s="242"/>
      <c r="D282" s="232" t="s">
        <v>262</v>
      </c>
      <c r="E282" s="243" t="s">
        <v>1</v>
      </c>
      <c r="F282" s="244" t="s">
        <v>1487</v>
      </c>
      <c r="G282" s="242"/>
      <c r="H282" s="245">
        <v>1.5329999999999999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51" t="s">
        <v>262</v>
      </c>
      <c r="AU282" s="251" t="s">
        <v>80</v>
      </c>
      <c r="AV282" s="12" t="s">
        <v>82</v>
      </c>
      <c r="AW282" s="12" t="s">
        <v>30</v>
      </c>
      <c r="AX282" s="12" t="s">
        <v>73</v>
      </c>
      <c r="AY282" s="251" t="s">
        <v>186</v>
      </c>
    </row>
    <row r="283" s="12" customFormat="1">
      <c r="A283" s="12"/>
      <c r="B283" s="241"/>
      <c r="C283" s="242"/>
      <c r="D283" s="232" t="s">
        <v>262</v>
      </c>
      <c r="E283" s="243" t="s">
        <v>1</v>
      </c>
      <c r="F283" s="244" t="s">
        <v>1488</v>
      </c>
      <c r="G283" s="242"/>
      <c r="H283" s="245">
        <v>11.640000000000001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51" t="s">
        <v>262</v>
      </c>
      <c r="AU283" s="251" t="s">
        <v>80</v>
      </c>
      <c r="AV283" s="12" t="s">
        <v>82</v>
      </c>
      <c r="AW283" s="12" t="s">
        <v>30</v>
      </c>
      <c r="AX283" s="12" t="s">
        <v>73</v>
      </c>
      <c r="AY283" s="251" t="s">
        <v>186</v>
      </c>
    </row>
    <row r="284" s="12" customFormat="1">
      <c r="A284" s="12"/>
      <c r="B284" s="241"/>
      <c r="C284" s="242"/>
      <c r="D284" s="232" t="s">
        <v>262</v>
      </c>
      <c r="E284" s="243" t="s">
        <v>1</v>
      </c>
      <c r="F284" s="244" t="s">
        <v>1489</v>
      </c>
      <c r="G284" s="242"/>
      <c r="H284" s="245">
        <v>2.6625000000000001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51" t="s">
        <v>262</v>
      </c>
      <c r="AU284" s="251" t="s">
        <v>80</v>
      </c>
      <c r="AV284" s="12" t="s">
        <v>82</v>
      </c>
      <c r="AW284" s="12" t="s">
        <v>30</v>
      </c>
      <c r="AX284" s="12" t="s">
        <v>73</v>
      </c>
      <c r="AY284" s="251" t="s">
        <v>186</v>
      </c>
    </row>
    <row r="285" s="12" customFormat="1">
      <c r="A285" s="12"/>
      <c r="B285" s="241"/>
      <c r="C285" s="242"/>
      <c r="D285" s="232" t="s">
        <v>262</v>
      </c>
      <c r="E285" s="243" t="s">
        <v>1</v>
      </c>
      <c r="F285" s="244" t="s">
        <v>1490</v>
      </c>
      <c r="G285" s="242"/>
      <c r="H285" s="245">
        <v>38.189999999999998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51" t="s">
        <v>262</v>
      </c>
      <c r="AU285" s="251" t="s">
        <v>80</v>
      </c>
      <c r="AV285" s="12" t="s">
        <v>82</v>
      </c>
      <c r="AW285" s="12" t="s">
        <v>30</v>
      </c>
      <c r="AX285" s="12" t="s">
        <v>73</v>
      </c>
      <c r="AY285" s="251" t="s">
        <v>186</v>
      </c>
    </row>
    <row r="286" s="12" customFormat="1">
      <c r="A286" s="12"/>
      <c r="B286" s="241"/>
      <c r="C286" s="242"/>
      <c r="D286" s="232" t="s">
        <v>262</v>
      </c>
      <c r="E286" s="243" t="s">
        <v>1</v>
      </c>
      <c r="F286" s="244" t="s">
        <v>1491</v>
      </c>
      <c r="G286" s="242"/>
      <c r="H286" s="245">
        <v>15.114000000000001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51" t="s">
        <v>262</v>
      </c>
      <c r="AU286" s="251" t="s">
        <v>80</v>
      </c>
      <c r="AV286" s="12" t="s">
        <v>82</v>
      </c>
      <c r="AW286" s="12" t="s">
        <v>30</v>
      </c>
      <c r="AX286" s="12" t="s">
        <v>73</v>
      </c>
      <c r="AY286" s="251" t="s">
        <v>186</v>
      </c>
    </row>
    <row r="287" s="12" customFormat="1">
      <c r="A287" s="12"/>
      <c r="B287" s="241"/>
      <c r="C287" s="242"/>
      <c r="D287" s="232" t="s">
        <v>262</v>
      </c>
      <c r="E287" s="243" t="s">
        <v>1</v>
      </c>
      <c r="F287" s="244" t="s">
        <v>1492</v>
      </c>
      <c r="G287" s="242"/>
      <c r="H287" s="245">
        <v>17.5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51" t="s">
        <v>262</v>
      </c>
      <c r="AU287" s="251" t="s">
        <v>80</v>
      </c>
      <c r="AV287" s="12" t="s">
        <v>82</v>
      </c>
      <c r="AW287" s="12" t="s">
        <v>30</v>
      </c>
      <c r="AX287" s="12" t="s">
        <v>73</v>
      </c>
      <c r="AY287" s="251" t="s">
        <v>186</v>
      </c>
    </row>
    <row r="288" s="13" customFormat="1">
      <c r="A288" s="13"/>
      <c r="B288" s="263"/>
      <c r="C288" s="264"/>
      <c r="D288" s="232" t="s">
        <v>262</v>
      </c>
      <c r="E288" s="265" t="s">
        <v>1</v>
      </c>
      <c r="F288" s="266" t="s">
        <v>544</v>
      </c>
      <c r="G288" s="264"/>
      <c r="H288" s="267">
        <v>191.37350000000001</v>
      </c>
      <c r="I288" s="268"/>
      <c r="J288" s="264"/>
      <c r="K288" s="264"/>
      <c r="L288" s="269"/>
      <c r="M288" s="270"/>
      <c r="N288" s="271"/>
      <c r="O288" s="271"/>
      <c r="P288" s="271"/>
      <c r="Q288" s="271"/>
      <c r="R288" s="271"/>
      <c r="S288" s="271"/>
      <c r="T288" s="27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3" t="s">
        <v>262</v>
      </c>
      <c r="AU288" s="273" t="s">
        <v>80</v>
      </c>
      <c r="AV288" s="13" t="s">
        <v>185</v>
      </c>
      <c r="AW288" s="13" t="s">
        <v>30</v>
      </c>
      <c r="AX288" s="13" t="s">
        <v>80</v>
      </c>
      <c r="AY288" s="273" t="s">
        <v>186</v>
      </c>
    </row>
    <row r="289" s="2" customFormat="1" ht="16.5" customHeight="1">
      <c r="A289" s="36"/>
      <c r="B289" s="37"/>
      <c r="C289" s="218" t="s">
        <v>1493</v>
      </c>
      <c r="D289" s="218" t="s">
        <v>187</v>
      </c>
      <c r="E289" s="219" t="s">
        <v>599</v>
      </c>
      <c r="F289" s="220" t="s">
        <v>600</v>
      </c>
      <c r="G289" s="221" t="s">
        <v>190</v>
      </c>
      <c r="H289" s="222">
        <v>191.37350000000001</v>
      </c>
      <c r="I289" s="223"/>
      <c r="J289" s="224">
        <f>ROUND(I289*H289,2)</f>
        <v>0</v>
      </c>
      <c r="K289" s="225"/>
      <c r="L289" s="42"/>
      <c r="M289" s="226" t="s">
        <v>1</v>
      </c>
      <c r="N289" s="227" t="s">
        <v>38</v>
      </c>
      <c r="O289" s="89"/>
      <c r="P289" s="228">
        <f>O289*H289</f>
        <v>0</v>
      </c>
      <c r="Q289" s="228">
        <v>0.00096000000000000002</v>
      </c>
      <c r="R289" s="228">
        <f>Q289*H289</f>
        <v>0.18371856</v>
      </c>
      <c r="S289" s="228">
        <v>0</v>
      </c>
      <c r="T289" s="229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30" t="s">
        <v>185</v>
      </c>
      <c r="AT289" s="230" t="s">
        <v>187</v>
      </c>
      <c r="AU289" s="230" t="s">
        <v>80</v>
      </c>
      <c r="AY289" s="15" t="s">
        <v>186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5" t="s">
        <v>80</v>
      </c>
      <c r="BK289" s="231">
        <f>ROUND(I289*H289,2)</f>
        <v>0</v>
      </c>
      <c r="BL289" s="15" t="s">
        <v>185</v>
      </c>
      <c r="BM289" s="230" t="s">
        <v>1494</v>
      </c>
    </row>
    <row r="290" s="2" customFormat="1">
      <c r="A290" s="36"/>
      <c r="B290" s="37"/>
      <c r="C290" s="38"/>
      <c r="D290" s="232" t="s">
        <v>192</v>
      </c>
      <c r="E290" s="38"/>
      <c r="F290" s="233" t="s">
        <v>600</v>
      </c>
      <c r="G290" s="38"/>
      <c r="H290" s="38"/>
      <c r="I290" s="234"/>
      <c r="J290" s="38"/>
      <c r="K290" s="38"/>
      <c r="L290" s="42"/>
      <c r="M290" s="235"/>
      <c r="N290" s="236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192</v>
      </c>
      <c r="AU290" s="15" t="s">
        <v>80</v>
      </c>
    </row>
    <row r="291" s="2" customFormat="1" ht="16.5" customHeight="1">
      <c r="A291" s="36"/>
      <c r="B291" s="37"/>
      <c r="C291" s="218" t="s">
        <v>1495</v>
      </c>
      <c r="D291" s="218" t="s">
        <v>187</v>
      </c>
      <c r="E291" s="219" t="s">
        <v>603</v>
      </c>
      <c r="F291" s="220" t="s">
        <v>604</v>
      </c>
      <c r="G291" s="221" t="s">
        <v>285</v>
      </c>
      <c r="H291" s="222">
        <v>0.73712</v>
      </c>
      <c r="I291" s="223"/>
      <c r="J291" s="224">
        <f>ROUND(I291*H291,2)</f>
        <v>0</v>
      </c>
      <c r="K291" s="225"/>
      <c r="L291" s="42"/>
      <c r="M291" s="226" t="s">
        <v>1</v>
      </c>
      <c r="N291" s="227" t="s">
        <v>38</v>
      </c>
      <c r="O291" s="89"/>
      <c r="P291" s="228">
        <f>O291*H291</f>
        <v>0</v>
      </c>
      <c r="Q291" s="228">
        <v>1.0610299999999999</v>
      </c>
      <c r="R291" s="228">
        <f>Q291*H291</f>
        <v>0.78210643359999998</v>
      </c>
      <c r="S291" s="228">
        <v>0</v>
      </c>
      <c r="T291" s="229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30" t="s">
        <v>185</v>
      </c>
      <c r="AT291" s="230" t="s">
        <v>187</v>
      </c>
      <c r="AU291" s="230" t="s">
        <v>80</v>
      </c>
      <c r="AY291" s="15" t="s">
        <v>186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5" t="s">
        <v>80</v>
      </c>
      <c r="BK291" s="231">
        <f>ROUND(I291*H291,2)</f>
        <v>0</v>
      </c>
      <c r="BL291" s="15" t="s">
        <v>185</v>
      </c>
      <c r="BM291" s="230" t="s">
        <v>1496</v>
      </c>
    </row>
    <row r="292" s="2" customFormat="1">
      <c r="A292" s="36"/>
      <c r="B292" s="37"/>
      <c r="C292" s="38"/>
      <c r="D292" s="232" t="s">
        <v>192</v>
      </c>
      <c r="E292" s="38"/>
      <c r="F292" s="233" t="s">
        <v>604</v>
      </c>
      <c r="G292" s="38"/>
      <c r="H292" s="38"/>
      <c r="I292" s="234"/>
      <c r="J292" s="38"/>
      <c r="K292" s="38"/>
      <c r="L292" s="42"/>
      <c r="M292" s="235"/>
      <c r="N292" s="236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192</v>
      </c>
      <c r="AU292" s="15" t="s">
        <v>80</v>
      </c>
    </row>
    <row r="293" s="12" customFormat="1">
      <c r="A293" s="12"/>
      <c r="B293" s="241"/>
      <c r="C293" s="242"/>
      <c r="D293" s="232" t="s">
        <v>262</v>
      </c>
      <c r="E293" s="243" t="s">
        <v>1</v>
      </c>
      <c r="F293" s="244" t="s">
        <v>1497</v>
      </c>
      <c r="G293" s="242"/>
      <c r="H293" s="245">
        <v>0.65974999999999995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51" t="s">
        <v>262</v>
      </c>
      <c r="AU293" s="251" t="s">
        <v>80</v>
      </c>
      <c r="AV293" s="12" t="s">
        <v>82</v>
      </c>
      <c r="AW293" s="12" t="s">
        <v>30</v>
      </c>
      <c r="AX293" s="12" t="s">
        <v>73</v>
      </c>
      <c r="AY293" s="251" t="s">
        <v>186</v>
      </c>
    </row>
    <row r="294" s="12" customFormat="1">
      <c r="A294" s="12"/>
      <c r="B294" s="241"/>
      <c r="C294" s="242"/>
      <c r="D294" s="232" t="s">
        <v>262</v>
      </c>
      <c r="E294" s="243" t="s">
        <v>1</v>
      </c>
      <c r="F294" s="244" t="s">
        <v>1498</v>
      </c>
      <c r="G294" s="242"/>
      <c r="H294" s="245">
        <v>0.077369999999999994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51" t="s">
        <v>262</v>
      </c>
      <c r="AU294" s="251" t="s">
        <v>80</v>
      </c>
      <c r="AV294" s="12" t="s">
        <v>82</v>
      </c>
      <c r="AW294" s="12" t="s">
        <v>30</v>
      </c>
      <c r="AX294" s="12" t="s">
        <v>73</v>
      </c>
      <c r="AY294" s="251" t="s">
        <v>186</v>
      </c>
    </row>
    <row r="295" s="13" customFormat="1">
      <c r="A295" s="13"/>
      <c r="B295" s="263"/>
      <c r="C295" s="264"/>
      <c r="D295" s="232" t="s">
        <v>262</v>
      </c>
      <c r="E295" s="265" t="s">
        <v>1</v>
      </c>
      <c r="F295" s="266" t="s">
        <v>544</v>
      </c>
      <c r="G295" s="264"/>
      <c r="H295" s="267">
        <v>0.73712</v>
      </c>
      <c r="I295" s="268"/>
      <c r="J295" s="264"/>
      <c r="K295" s="264"/>
      <c r="L295" s="269"/>
      <c r="M295" s="270"/>
      <c r="N295" s="271"/>
      <c r="O295" s="271"/>
      <c r="P295" s="271"/>
      <c r="Q295" s="271"/>
      <c r="R295" s="271"/>
      <c r="S295" s="271"/>
      <c r="T295" s="27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3" t="s">
        <v>262</v>
      </c>
      <c r="AU295" s="273" t="s">
        <v>80</v>
      </c>
      <c r="AV295" s="13" t="s">
        <v>185</v>
      </c>
      <c r="AW295" s="13" t="s">
        <v>30</v>
      </c>
      <c r="AX295" s="13" t="s">
        <v>80</v>
      </c>
      <c r="AY295" s="273" t="s">
        <v>186</v>
      </c>
    </row>
    <row r="296" s="2" customFormat="1" ht="16.5" customHeight="1">
      <c r="A296" s="36"/>
      <c r="B296" s="37"/>
      <c r="C296" s="218" t="s">
        <v>1499</v>
      </c>
      <c r="D296" s="218" t="s">
        <v>187</v>
      </c>
      <c r="E296" s="219" t="s">
        <v>1500</v>
      </c>
      <c r="F296" s="220" t="s">
        <v>1501</v>
      </c>
      <c r="G296" s="221" t="s">
        <v>285</v>
      </c>
      <c r="H296" s="222">
        <v>0.35015000000000002</v>
      </c>
      <c r="I296" s="223"/>
      <c r="J296" s="224">
        <f>ROUND(I296*H296,2)</f>
        <v>0</v>
      </c>
      <c r="K296" s="225"/>
      <c r="L296" s="42"/>
      <c r="M296" s="226" t="s">
        <v>1</v>
      </c>
      <c r="N296" s="227" t="s">
        <v>38</v>
      </c>
      <c r="O296" s="89"/>
      <c r="P296" s="228">
        <f>O296*H296</f>
        <v>0</v>
      </c>
      <c r="Q296" s="228">
        <v>1.0232600000000001</v>
      </c>
      <c r="R296" s="228">
        <f>Q296*H296</f>
        <v>0.35829448900000005</v>
      </c>
      <c r="S296" s="228">
        <v>0</v>
      </c>
      <c r="T296" s="229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30" t="s">
        <v>185</v>
      </c>
      <c r="AT296" s="230" t="s">
        <v>187</v>
      </c>
      <c r="AU296" s="230" t="s">
        <v>80</v>
      </c>
      <c r="AY296" s="15" t="s">
        <v>186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5" t="s">
        <v>80</v>
      </c>
      <c r="BK296" s="231">
        <f>ROUND(I296*H296,2)</f>
        <v>0</v>
      </c>
      <c r="BL296" s="15" t="s">
        <v>185</v>
      </c>
      <c r="BM296" s="230" t="s">
        <v>1502</v>
      </c>
    </row>
    <row r="297" s="2" customFormat="1">
      <c r="A297" s="36"/>
      <c r="B297" s="37"/>
      <c r="C297" s="38"/>
      <c r="D297" s="232" t="s">
        <v>192</v>
      </c>
      <c r="E297" s="38"/>
      <c r="F297" s="233" t="s">
        <v>1501</v>
      </c>
      <c r="G297" s="38"/>
      <c r="H297" s="38"/>
      <c r="I297" s="234"/>
      <c r="J297" s="38"/>
      <c r="K297" s="38"/>
      <c r="L297" s="42"/>
      <c r="M297" s="235"/>
      <c r="N297" s="236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192</v>
      </c>
      <c r="AU297" s="15" t="s">
        <v>80</v>
      </c>
    </row>
    <row r="298" s="12" customFormat="1">
      <c r="A298" s="12"/>
      <c r="B298" s="241"/>
      <c r="C298" s="242"/>
      <c r="D298" s="232" t="s">
        <v>262</v>
      </c>
      <c r="E298" s="243" t="s">
        <v>1</v>
      </c>
      <c r="F298" s="244" t="s">
        <v>1503</v>
      </c>
      <c r="G298" s="242"/>
      <c r="H298" s="245">
        <v>0.35015000000000002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51" t="s">
        <v>262</v>
      </c>
      <c r="AU298" s="251" t="s">
        <v>80</v>
      </c>
      <c r="AV298" s="12" t="s">
        <v>82</v>
      </c>
      <c r="AW298" s="12" t="s">
        <v>30</v>
      </c>
      <c r="AX298" s="12" t="s">
        <v>80</v>
      </c>
      <c r="AY298" s="251" t="s">
        <v>186</v>
      </c>
    </row>
    <row r="299" s="2" customFormat="1" ht="16.5" customHeight="1">
      <c r="A299" s="36"/>
      <c r="B299" s="37"/>
      <c r="C299" s="218" t="s">
        <v>1504</v>
      </c>
      <c r="D299" s="218" t="s">
        <v>187</v>
      </c>
      <c r="E299" s="219" t="s">
        <v>1505</v>
      </c>
      <c r="F299" s="220" t="s">
        <v>1506</v>
      </c>
      <c r="G299" s="221" t="s">
        <v>285</v>
      </c>
      <c r="H299" s="222">
        <v>4.5950300000000004</v>
      </c>
      <c r="I299" s="223"/>
      <c r="J299" s="224">
        <f>ROUND(I299*H299,2)</f>
        <v>0</v>
      </c>
      <c r="K299" s="225"/>
      <c r="L299" s="42"/>
      <c r="M299" s="226" t="s">
        <v>1</v>
      </c>
      <c r="N299" s="227" t="s">
        <v>38</v>
      </c>
      <c r="O299" s="89"/>
      <c r="P299" s="228">
        <f>O299*H299</f>
        <v>0</v>
      </c>
      <c r="Q299" s="228">
        <v>1.0561</v>
      </c>
      <c r="R299" s="228">
        <f>Q299*H299</f>
        <v>4.8528111830000009</v>
      </c>
      <c r="S299" s="228">
        <v>0</v>
      </c>
      <c r="T299" s="229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30" t="s">
        <v>185</v>
      </c>
      <c r="AT299" s="230" t="s">
        <v>187</v>
      </c>
      <c r="AU299" s="230" t="s">
        <v>80</v>
      </c>
      <c r="AY299" s="15" t="s">
        <v>186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5" t="s">
        <v>80</v>
      </c>
      <c r="BK299" s="231">
        <f>ROUND(I299*H299,2)</f>
        <v>0</v>
      </c>
      <c r="BL299" s="15" t="s">
        <v>185</v>
      </c>
      <c r="BM299" s="230" t="s">
        <v>1507</v>
      </c>
    </row>
    <row r="300" s="2" customFormat="1">
      <c r="A300" s="36"/>
      <c r="B300" s="37"/>
      <c r="C300" s="38"/>
      <c r="D300" s="232" t="s">
        <v>192</v>
      </c>
      <c r="E300" s="38"/>
      <c r="F300" s="233" t="s">
        <v>1506</v>
      </c>
      <c r="G300" s="38"/>
      <c r="H300" s="38"/>
      <c r="I300" s="234"/>
      <c r="J300" s="38"/>
      <c r="K300" s="38"/>
      <c r="L300" s="42"/>
      <c r="M300" s="235"/>
      <c r="N300" s="236"/>
      <c r="O300" s="89"/>
      <c r="P300" s="89"/>
      <c r="Q300" s="89"/>
      <c r="R300" s="89"/>
      <c r="S300" s="89"/>
      <c r="T300" s="90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192</v>
      </c>
      <c r="AU300" s="15" t="s">
        <v>80</v>
      </c>
    </row>
    <row r="301" s="12" customFormat="1">
      <c r="A301" s="12"/>
      <c r="B301" s="241"/>
      <c r="C301" s="242"/>
      <c r="D301" s="232" t="s">
        <v>262</v>
      </c>
      <c r="E301" s="243" t="s">
        <v>1</v>
      </c>
      <c r="F301" s="244" t="s">
        <v>1508</v>
      </c>
      <c r="G301" s="242"/>
      <c r="H301" s="245">
        <v>4.0171900000000003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51" t="s">
        <v>262</v>
      </c>
      <c r="AU301" s="251" t="s">
        <v>80</v>
      </c>
      <c r="AV301" s="12" t="s">
        <v>82</v>
      </c>
      <c r="AW301" s="12" t="s">
        <v>30</v>
      </c>
      <c r="AX301" s="12" t="s">
        <v>73</v>
      </c>
      <c r="AY301" s="251" t="s">
        <v>186</v>
      </c>
    </row>
    <row r="302" s="12" customFormat="1">
      <c r="A302" s="12"/>
      <c r="B302" s="241"/>
      <c r="C302" s="242"/>
      <c r="D302" s="232" t="s">
        <v>262</v>
      </c>
      <c r="E302" s="243" t="s">
        <v>1</v>
      </c>
      <c r="F302" s="244" t="s">
        <v>1509</v>
      </c>
      <c r="G302" s="242"/>
      <c r="H302" s="245">
        <v>0.25535999999999998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51" t="s">
        <v>262</v>
      </c>
      <c r="AU302" s="251" t="s">
        <v>80</v>
      </c>
      <c r="AV302" s="12" t="s">
        <v>82</v>
      </c>
      <c r="AW302" s="12" t="s">
        <v>30</v>
      </c>
      <c r="AX302" s="12" t="s">
        <v>73</v>
      </c>
      <c r="AY302" s="251" t="s">
        <v>186</v>
      </c>
    </row>
    <row r="303" s="12" customFormat="1">
      <c r="A303" s="12"/>
      <c r="B303" s="241"/>
      <c r="C303" s="242"/>
      <c r="D303" s="232" t="s">
        <v>262</v>
      </c>
      <c r="E303" s="243" t="s">
        <v>1</v>
      </c>
      <c r="F303" s="244" t="s">
        <v>1510</v>
      </c>
      <c r="G303" s="242"/>
      <c r="H303" s="245">
        <v>0.14474999999999999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51" t="s">
        <v>262</v>
      </c>
      <c r="AU303" s="251" t="s">
        <v>80</v>
      </c>
      <c r="AV303" s="12" t="s">
        <v>82</v>
      </c>
      <c r="AW303" s="12" t="s">
        <v>30</v>
      </c>
      <c r="AX303" s="12" t="s">
        <v>73</v>
      </c>
      <c r="AY303" s="251" t="s">
        <v>186</v>
      </c>
    </row>
    <row r="304" s="12" customFormat="1">
      <c r="A304" s="12"/>
      <c r="B304" s="241"/>
      <c r="C304" s="242"/>
      <c r="D304" s="232" t="s">
        <v>262</v>
      </c>
      <c r="E304" s="243" t="s">
        <v>1</v>
      </c>
      <c r="F304" s="244" t="s">
        <v>1511</v>
      </c>
      <c r="G304" s="242"/>
      <c r="H304" s="245">
        <v>0.17773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51" t="s">
        <v>262</v>
      </c>
      <c r="AU304" s="251" t="s">
        <v>80</v>
      </c>
      <c r="AV304" s="12" t="s">
        <v>82</v>
      </c>
      <c r="AW304" s="12" t="s">
        <v>30</v>
      </c>
      <c r="AX304" s="12" t="s">
        <v>73</v>
      </c>
      <c r="AY304" s="251" t="s">
        <v>186</v>
      </c>
    </row>
    <row r="305" s="13" customFormat="1">
      <c r="A305" s="13"/>
      <c r="B305" s="263"/>
      <c r="C305" s="264"/>
      <c r="D305" s="232" t="s">
        <v>262</v>
      </c>
      <c r="E305" s="265" t="s">
        <v>1</v>
      </c>
      <c r="F305" s="266" t="s">
        <v>544</v>
      </c>
      <c r="G305" s="264"/>
      <c r="H305" s="267">
        <v>4.5950300000000004</v>
      </c>
      <c r="I305" s="268"/>
      <c r="J305" s="264"/>
      <c r="K305" s="264"/>
      <c r="L305" s="269"/>
      <c r="M305" s="270"/>
      <c r="N305" s="271"/>
      <c r="O305" s="271"/>
      <c r="P305" s="271"/>
      <c r="Q305" s="271"/>
      <c r="R305" s="271"/>
      <c r="S305" s="271"/>
      <c r="T305" s="27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3" t="s">
        <v>262</v>
      </c>
      <c r="AU305" s="273" t="s">
        <v>80</v>
      </c>
      <c r="AV305" s="13" t="s">
        <v>185</v>
      </c>
      <c r="AW305" s="13" t="s">
        <v>30</v>
      </c>
      <c r="AX305" s="13" t="s">
        <v>80</v>
      </c>
      <c r="AY305" s="273" t="s">
        <v>186</v>
      </c>
    </row>
    <row r="306" s="2" customFormat="1" ht="16.5" customHeight="1">
      <c r="A306" s="36"/>
      <c r="B306" s="37"/>
      <c r="C306" s="218" t="s">
        <v>1512</v>
      </c>
      <c r="D306" s="218" t="s">
        <v>187</v>
      </c>
      <c r="E306" s="219" t="s">
        <v>1513</v>
      </c>
      <c r="F306" s="220" t="s">
        <v>1514</v>
      </c>
      <c r="G306" s="221" t="s">
        <v>266</v>
      </c>
      <c r="H306" s="222">
        <v>11</v>
      </c>
      <c r="I306" s="223"/>
      <c r="J306" s="224">
        <f>ROUND(I306*H306,2)</f>
        <v>0</v>
      </c>
      <c r="K306" s="225"/>
      <c r="L306" s="42"/>
      <c r="M306" s="226" t="s">
        <v>1</v>
      </c>
      <c r="N306" s="227" t="s">
        <v>38</v>
      </c>
      <c r="O306" s="89"/>
      <c r="P306" s="228">
        <f>O306*H306</f>
        <v>0</v>
      </c>
      <c r="Q306" s="228">
        <v>0.02</v>
      </c>
      <c r="R306" s="228">
        <f>Q306*H306</f>
        <v>0.22</v>
      </c>
      <c r="S306" s="228">
        <v>0</v>
      </c>
      <c r="T306" s="229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30" t="s">
        <v>185</v>
      </c>
      <c r="AT306" s="230" t="s">
        <v>187</v>
      </c>
      <c r="AU306" s="230" t="s">
        <v>80</v>
      </c>
      <c r="AY306" s="15" t="s">
        <v>186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5" t="s">
        <v>80</v>
      </c>
      <c r="BK306" s="231">
        <f>ROUND(I306*H306,2)</f>
        <v>0</v>
      </c>
      <c r="BL306" s="15" t="s">
        <v>185</v>
      </c>
      <c r="BM306" s="230" t="s">
        <v>1515</v>
      </c>
    </row>
    <row r="307" s="2" customFormat="1">
      <c r="A307" s="36"/>
      <c r="B307" s="37"/>
      <c r="C307" s="38"/>
      <c r="D307" s="232" t="s">
        <v>192</v>
      </c>
      <c r="E307" s="38"/>
      <c r="F307" s="233" t="s">
        <v>1516</v>
      </c>
      <c r="G307" s="38"/>
      <c r="H307" s="38"/>
      <c r="I307" s="234"/>
      <c r="J307" s="38"/>
      <c r="K307" s="38"/>
      <c r="L307" s="42"/>
      <c r="M307" s="235"/>
      <c r="N307" s="236"/>
      <c r="O307" s="89"/>
      <c r="P307" s="89"/>
      <c r="Q307" s="89"/>
      <c r="R307" s="89"/>
      <c r="S307" s="89"/>
      <c r="T307" s="90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192</v>
      </c>
      <c r="AU307" s="15" t="s">
        <v>80</v>
      </c>
    </row>
    <row r="308" s="2" customFormat="1" ht="16.5" customHeight="1">
      <c r="A308" s="36"/>
      <c r="B308" s="37"/>
      <c r="C308" s="218" t="s">
        <v>1517</v>
      </c>
      <c r="D308" s="218" t="s">
        <v>187</v>
      </c>
      <c r="E308" s="219" t="s">
        <v>1518</v>
      </c>
      <c r="F308" s="220" t="s">
        <v>1519</v>
      </c>
      <c r="G308" s="221" t="s">
        <v>195</v>
      </c>
      <c r="H308" s="222">
        <v>62</v>
      </c>
      <c r="I308" s="223"/>
      <c r="J308" s="224">
        <f>ROUND(I308*H308,2)</f>
        <v>0</v>
      </c>
      <c r="K308" s="225"/>
      <c r="L308" s="42"/>
      <c r="M308" s="226" t="s">
        <v>1</v>
      </c>
      <c r="N308" s="227" t="s">
        <v>38</v>
      </c>
      <c r="O308" s="89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30" t="s">
        <v>185</v>
      </c>
      <c r="AT308" s="230" t="s">
        <v>187</v>
      </c>
      <c r="AU308" s="230" t="s">
        <v>80</v>
      </c>
      <c r="AY308" s="15" t="s">
        <v>186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5" t="s">
        <v>80</v>
      </c>
      <c r="BK308" s="231">
        <f>ROUND(I308*H308,2)</f>
        <v>0</v>
      </c>
      <c r="BL308" s="15" t="s">
        <v>185</v>
      </c>
      <c r="BM308" s="230" t="s">
        <v>1520</v>
      </c>
    </row>
    <row r="309" s="2" customFormat="1">
      <c r="A309" s="36"/>
      <c r="B309" s="37"/>
      <c r="C309" s="38"/>
      <c r="D309" s="232" t="s">
        <v>192</v>
      </c>
      <c r="E309" s="38"/>
      <c r="F309" s="233" t="s">
        <v>1519</v>
      </c>
      <c r="G309" s="38"/>
      <c r="H309" s="38"/>
      <c r="I309" s="234"/>
      <c r="J309" s="38"/>
      <c r="K309" s="38"/>
      <c r="L309" s="42"/>
      <c r="M309" s="235"/>
      <c r="N309" s="236"/>
      <c r="O309" s="89"/>
      <c r="P309" s="89"/>
      <c r="Q309" s="89"/>
      <c r="R309" s="89"/>
      <c r="S309" s="89"/>
      <c r="T309" s="90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192</v>
      </c>
      <c r="AU309" s="15" t="s">
        <v>80</v>
      </c>
    </row>
    <row r="310" s="2" customFormat="1" ht="16.5" customHeight="1">
      <c r="A310" s="36"/>
      <c r="B310" s="37"/>
      <c r="C310" s="252" t="s">
        <v>1521</v>
      </c>
      <c r="D310" s="252" t="s">
        <v>269</v>
      </c>
      <c r="E310" s="253" t="s">
        <v>723</v>
      </c>
      <c r="F310" s="254" t="s">
        <v>724</v>
      </c>
      <c r="G310" s="255" t="s">
        <v>195</v>
      </c>
      <c r="H310" s="256">
        <v>13.424390000000001</v>
      </c>
      <c r="I310" s="257"/>
      <c r="J310" s="258">
        <f>ROUND(I310*H310,2)</f>
        <v>0</v>
      </c>
      <c r="K310" s="259"/>
      <c r="L310" s="260"/>
      <c r="M310" s="261" t="s">
        <v>1</v>
      </c>
      <c r="N310" s="262" t="s">
        <v>38</v>
      </c>
      <c r="O310" s="89"/>
      <c r="P310" s="228">
        <f>O310*H310</f>
        <v>0</v>
      </c>
      <c r="Q310" s="228">
        <v>0.00050000000000000001</v>
      </c>
      <c r="R310" s="228">
        <f>Q310*H310</f>
        <v>0.0067121950000000007</v>
      </c>
      <c r="S310" s="228">
        <v>0</v>
      </c>
      <c r="T310" s="229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30" t="s">
        <v>217</v>
      </c>
      <c r="AT310" s="230" t="s">
        <v>269</v>
      </c>
      <c r="AU310" s="230" t="s">
        <v>80</v>
      </c>
      <c r="AY310" s="15" t="s">
        <v>186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5" t="s">
        <v>80</v>
      </c>
      <c r="BK310" s="231">
        <f>ROUND(I310*H310,2)</f>
        <v>0</v>
      </c>
      <c r="BL310" s="15" t="s">
        <v>185</v>
      </c>
      <c r="BM310" s="230" t="s">
        <v>1522</v>
      </c>
    </row>
    <row r="311" s="2" customFormat="1">
      <c r="A311" s="36"/>
      <c r="B311" s="37"/>
      <c r="C311" s="38"/>
      <c r="D311" s="232" t="s">
        <v>192</v>
      </c>
      <c r="E311" s="38"/>
      <c r="F311" s="233" t="s">
        <v>724</v>
      </c>
      <c r="G311" s="38"/>
      <c r="H311" s="38"/>
      <c r="I311" s="234"/>
      <c r="J311" s="38"/>
      <c r="K311" s="38"/>
      <c r="L311" s="42"/>
      <c r="M311" s="235"/>
      <c r="N311" s="236"/>
      <c r="O311" s="89"/>
      <c r="P311" s="89"/>
      <c r="Q311" s="89"/>
      <c r="R311" s="89"/>
      <c r="S311" s="89"/>
      <c r="T311" s="90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192</v>
      </c>
      <c r="AU311" s="15" t="s">
        <v>80</v>
      </c>
    </row>
    <row r="312" s="12" customFormat="1">
      <c r="A312" s="12"/>
      <c r="B312" s="241"/>
      <c r="C312" s="242"/>
      <c r="D312" s="232" t="s">
        <v>262</v>
      </c>
      <c r="E312" s="243" t="s">
        <v>1</v>
      </c>
      <c r="F312" s="244" t="s">
        <v>1523</v>
      </c>
      <c r="G312" s="242"/>
      <c r="H312" s="245">
        <v>13.424390000000001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51" t="s">
        <v>262</v>
      </c>
      <c r="AU312" s="251" t="s">
        <v>80</v>
      </c>
      <c r="AV312" s="12" t="s">
        <v>82</v>
      </c>
      <c r="AW312" s="12" t="s">
        <v>30</v>
      </c>
      <c r="AX312" s="12" t="s">
        <v>80</v>
      </c>
      <c r="AY312" s="251" t="s">
        <v>186</v>
      </c>
    </row>
    <row r="313" s="2" customFormat="1" ht="16.5" customHeight="1">
      <c r="A313" s="36"/>
      <c r="B313" s="37"/>
      <c r="C313" s="252" t="s">
        <v>1524</v>
      </c>
      <c r="D313" s="252" t="s">
        <v>269</v>
      </c>
      <c r="E313" s="253" t="s">
        <v>1525</v>
      </c>
      <c r="F313" s="254" t="s">
        <v>1526</v>
      </c>
      <c r="G313" s="255" t="s">
        <v>190</v>
      </c>
      <c r="H313" s="256">
        <v>79.245679999999993</v>
      </c>
      <c r="I313" s="257"/>
      <c r="J313" s="258">
        <f>ROUND(I313*H313,2)</f>
        <v>0</v>
      </c>
      <c r="K313" s="259"/>
      <c r="L313" s="260"/>
      <c r="M313" s="261" t="s">
        <v>1</v>
      </c>
      <c r="N313" s="262" t="s">
        <v>38</v>
      </c>
      <c r="O313" s="89"/>
      <c r="P313" s="228">
        <f>O313*H313</f>
        <v>0</v>
      </c>
      <c r="Q313" s="228">
        <v>0.37</v>
      </c>
      <c r="R313" s="228">
        <f>Q313*H313</f>
        <v>29.320901599999996</v>
      </c>
      <c r="S313" s="228">
        <v>0</v>
      </c>
      <c r="T313" s="229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30" t="s">
        <v>217</v>
      </c>
      <c r="AT313" s="230" t="s">
        <v>269</v>
      </c>
      <c r="AU313" s="230" t="s">
        <v>80</v>
      </c>
      <c r="AY313" s="15" t="s">
        <v>186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5" t="s">
        <v>80</v>
      </c>
      <c r="BK313" s="231">
        <f>ROUND(I313*H313,2)</f>
        <v>0</v>
      </c>
      <c r="BL313" s="15" t="s">
        <v>185</v>
      </c>
      <c r="BM313" s="230" t="s">
        <v>1527</v>
      </c>
    </row>
    <row r="314" s="2" customFormat="1">
      <c r="A314" s="36"/>
      <c r="B314" s="37"/>
      <c r="C314" s="38"/>
      <c r="D314" s="232" t="s">
        <v>192</v>
      </c>
      <c r="E314" s="38"/>
      <c r="F314" s="233" t="s">
        <v>1526</v>
      </c>
      <c r="G314" s="38"/>
      <c r="H314" s="38"/>
      <c r="I314" s="234"/>
      <c r="J314" s="38"/>
      <c r="K314" s="38"/>
      <c r="L314" s="42"/>
      <c r="M314" s="235"/>
      <c r="N314" s="236"/>
      <c r="O314" s="89"/>
      <c r="P314" s="89"/>
      <c r="Q314" s="89"/>
      <c r="R314" s="89"/>
      <c r="S314" s="89"/>
      <c r="T314" s="90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192</v>
      </c>
      <c r="AU314" s="15" t="s">
        <v>80</v>
      </c>
    </row>
    <row r="315" s="12" customFormat="1">
      <c r="A315" s="12"/>
      <c r="B315" s="241"/>
      <c r="C315" s="242"/>
      <c r="D315" s="232" t="s">
        <v>262</v>
      </c>
      <c r="E315" s="243" t="s">
        <v>1</v>
      </c>
      <c r="F315" s="244" t="s">
        <v>1528</v>
      </c>
      <c r="G315" s="242"/>
      <c r="H315" s="245">
        <v>79.245679999999993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51" t="s">
        <v>262</v>
      </c>
      <c r="AU315" s="251" t="s">
        <v>80</v>
      </c>
      <c r="AV315" s="12" t="s">
        <v>82</v>
      </c>
      <c r="AW315" s="12" t="s">
        <v>30</v>
      </c>
      <c r="AX315" s="12" t="s">
        <v>80</v>
      </c>
      <c r="AY315" s="251" t="s">
        <v>186</v>
      </c>
    </row>
    <row r="316" s="11" customFormat="1" ht="25.92" customHeight="1">
      <c r="A316" s="11"/>
      <c r="B316" s="204"/>
      <c r="C316" s="205"/>
      <c r="D316" s="206" t="s">
        <v>72</v>
      </c>
      <c r="E316" s="207" t="s">
        <v>185</v>
      </c>
      <c r="F316" s="207" t="s">
        <v>345</v>
      </c>
      <c r="G316" s="205"/>
      <c r="H316" s="205"/>
      <c r="I316" s="208"/>
      <c r="J316" s="209">
        <f>BK316</f>
        <v>0</v>
      </c>
      <c r="K316" s="205"/>
      <c r="L316" s="210"/>
      <c r="M316" s="211"/>
      <c r="N316" s="212"/>
      <c r="O316" s="212"/>
      <c r="P316" s="213">
        <f>SUM(P317:P371)</f>
        <v>0</v>
      </c>
      <c r="Q316" s="212"/>
      <c r="R316" s="213">
        <f>SUM(R317:R371)</f>
        <v>719.83686319200001</v>
      </c>
      <c r="S316" s="212"/>
      <c r="T316" s="214">
        <f>SUM(T317:T371)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15" t="s">
        <v>185</v>
      </c>
      <c r="AT316" s="216" t="s">
        <v>72</v>
      </c>
      <c r="AU316" s="216" t="s">
        <v>73</v>
      </c>
      <c r="AY316" s="215" t="s">
        <v>186</v>
      </c>
      <c r="BK316" s="217">
        <f>SUM(BK317:BK371)</f>
        <v>0</v>
      </c>
    </row>
    <row r="317" s="2" customFormat="1" ht="16.5" customHeight="1">
      <c r="A317" s="36"/>
      <c r="B317" s="37"/>
      <c r="C317" s="218" t="s">
        <v>1529</v>
      </c>
      <c r="D317" s="218" t="s">
        <v>187</v>
      </c>
      <c r="E317" s="219" t="s">
        <v>1530</v>
      </c>
      <c r="F317" s="220" t="s">
        <v>1531</v>
      </c>
      <c r="G317" s="221" t="s">
        <v>190</v>
      </c>
      <c r="H317" s="222">
        <v>68</v>
      </c>
      <c r="I317" s="223"/>
      <c r="J317" s="224">
        <f>ROUND(I317*H317,2)</f>
        <v>0</v>
      </c>
      <c r="K317" s="225"/>
      <c r="L317" s="42"/>
      <c r="M317" s="226" t="s">
        <v>1</v>
      </c>
      <c r="N317" s="227" t="s">
        <v>38</v>
      </c>
      <c r="O317" s="89"/>
      <c r="P317" s="228">
        <f>O317*H317</f>
        <v>0</v>
      </c>
      <c r="Q317" s="228">
        <v>0.39374999999999999</v>
      </c>
      <c r="R317" s="228">
        <f>Q317*H317</f>
        <v>26.774999999999999</v>
      </c>
      <c r="S317" s="228">
        <v>0</v>
      </c>
      <c r="T317" s="229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30" t="s">
        <v>185</v>
      </c>
      <c r="AT317" s="230" t="s">
        <v>187</v>
      </c>
      <c r="AU317" s="230" t="s">
        <v>80</v>
      </c>
      <c r="AY317" s="15" t="s">
        <v>186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5" t="s">
        <v>80</v>
      </c>
      <c r="BK317" s="231">
        <f>ROUND(I317*H317,2)</f>
        <v>0</v>
      </c>
      <c r="BL317" s="15" t="s">
        <v>185</v>
      </c>
      <c r="BM317" s="230" t="s">
        <v>1532</v>
      </c>
    </row>
    <row r="318" s="2" customFormat="1">
      <c r="A318" s="36"/>
      <c r="B318" s="37"/>
      <c r="C318" s="38"/>
      <c r="D318" s="232" t="s">
        <v>192</v>
      </c>
      <c r="E318" s="38"/>
      <c r="F318" s="233" t="s">
        <v>1531</v>
      </c>
      <c r="G318" s="38"/>
      <c r="H318" s="38"/>
      <c r="I318" s="234"/>
      <c r="J318" s="38"/>
      <c r="K318" s="38"/>
      <c r="L318" s="42"/>
      <c r="M318" s="235"/>
      <c r="N318" s="236"/>
      <c r="O318" s="89"/>
      <c r="P318" s="89"/>
      <c r="Q318" s="89"/>
      <c r="R318" s="89"/>
      <c r="S318" s="89"/>
      <c r="T318" s="90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192</v>
      </c>
      <c r="AU318" s="15" t="s">
        <v>80</v>
      </c>
    </row>
    <row r="319" s="12" customFormat="1">
      <c r="A319" s="12"/>
      <c r="B319" s="241"/>
      <c r="C319" s="242"/>
      <c r="D319" s="232" t="s">
        <v>262</v>
      </c>
      <c r="E319" s="243" t="s">
        <v>1</v>
      </c>
      <c r="F319" s="244" t="s">
        <v>1533</v>
      </c>
      <c r="G319" s="242"/>
      <c r="H319" s="245">
        <v>49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51" t="s">
        <v>262</v>
      </c>
      <c r="AU319" s="251" t="s">
        <v>80</v>
      </c>
      <c r="AV319" s="12" t="s">
        <v>82</v>
      </c>
      <c r="AW319" s="12" t="s">
        <v>30</v>
      </c>
      <c r="AX319" s="12" t="s">
        <v>73</v>
      </c>
      <c r="AY319" s="251" t="s">
        <v>186</v>
      </c>
    </row>
    <row r="320" s="12" customFormat="1">
      <c r="A320" s="12"/>
      <c r="B320" s="241"/>
      <c r="C320" s="242"/>
      <c r="D320" s="232" t="s">
        <v>262</v>
      </c>
      <c r="E320" s="243" t="s">
        <v>1</v>
      </c>
      <c r="F320" s="244" t="s">
        <v>1534</v>
      </c>
      <c r="G320" s="242"/>
      <c r="H320" s="245">
        <v>19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51" t="s">
        <v>262</v>
      </c>
      <c r="AU320" s="251" t="s">
        <v>80</v>
      </c>
      <c r="AV320" s="12" t="s">
        <v>82</v>
      </c>
      <c r="AW320" s="12" t="s">
        <v>30</v>
      </c>
      <c r="AX320" s="12" t="s">
        <v>73</v>
      </c>
      <c r="AY320" s="251" t="s">
        <v>186</v>
      </c>
    </row>
    <row r="321" s="13" customFormat="1">
      <c r="A321" s="13"/>
      <c r="B321" s="263"/>
      <c r="C321" s="264"/>
      <c r="D321" s="232" t="s">
        <v>262</v>
      </c>
      <c r="E321" s="265" t="s">
        <v>1</v>
      </c>
      <c r="F321" s="266" t="s">
        <v>544</v>
      </c>
      <c r="G321" s="264"/>
      <c r="H321" s="267">
        <v>68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3" t="s">
        <v>262</v>
      </c>
      <c r="AU321" s="273" t="s">
        <v>80</v>
      </c>
      <c r="AV321" s="13" t="s">
        <v>185</v>
      </c>
      <c r="AW321" s="13" t="s">
        <v>30</v>
      </c>
      <c r="AX321" s="13" t="s">
        <v>80</v>
      </c>
      <c r="AY321" s="273" t="s">
        <v>186</v>
      </c>
    </row>
    <row r="322" s="2" customFormat="1" ht="16.5" customHeight="1">
      <c r="A322" s="36"/>
      <c r="B322" s="37"/>
      <c r="C322" s="218" t="s">
        <v>1535</v>
      </c>
      <c r="D322" s="218" t="s">
        <v>187</v>
      </c>
      <c r="E322" s="219" t="s">
        <v>491</v>
      </c>
      <c r="F322" s="220" t="s">
        <v>492</v>
      </c>
      <c r="G322" s="221" t="s">
        <v>190</v>
      </c>
      <c r="H322" s="222">
        <v>33.029800000000002</v>
      </c>
      <c r="I322" s="223"/>
      <c r="J322" s="224">
        <f>ROUND(I322*H322,2)</f>
        <v>0</v>
      </c>
      <c r="K322" s="225"/>
      <c r="L322" s="42"/>
      <c r="M322" s="226" t="s">
        <v>1</v>
      </c>
      <c r="N322" s="227" t="s">
        <v>38</v>
      </c>
      <c r="O322" s="89"/>
      <c r="P322" s="228">
        <f>O322*H322</f>
        <v>0</v>
      </c>
      <c r="Q322" s="228">
        <v>0.52500000000000002</v>
      </c>
      <c r="R322" s="228">
        <f>Q322*H322</f>
        <v>17.340645000000002</v>
      </c>
      <c r="S322" s="228">
        <v>0</v>
      </c>
      <c r="T322" s="229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30" t="s">
        <v>185</v>
      </c>
      <c r="AT322" s="230" t="s">
        <v>187</v>
      </c>
      <c r="AU322" s="230" t="s">
        <v>80</v>
      </c>
      <c r="AY322" s="15" t="s">
        <v>186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5" t="s">
        <v>80</v>
      </c>
      <c r="BK322" s="231">
        <f>ROUND(I322*H322,2)</f>
        <v>0</v>
      </c>
      <c r="BL322" s="15" t="s">
        <v>185</v>
      </c>
      <c r="BM322" s="230" t="s">
        <v>1536</v>
      </c>
    </row>
    <row r="323" s="2" customFormat="1">
      <c r="A323" s="36"/>
      <c r="B323" s="37"/>
      <c r="C323" s="38"/>
      <c r="D323" s="232" t="s">
        <v>192</v>
      </c>
      <c r="E323" s="38"/>
      <c r="F323" s="233" t="s">
        <v>492</v>
      </c>
      <c r="G323" s="38"/>
      <c r="H323" s="38"/>
      <c r="I323" s="234"/>
      <c r="J323" s="38"/>
      <c r="K323" s="38"/>
      <c r="L323" s="42"/>
      <c r="M323" s="235"/>
      <c r="N323" s="236"/>
      <c r="O323" s="89"/>
      <c r="P323" s="89"/>
      <c r="Q323" s="89"/>
      <c r="R323" s="89"/>
      <c r="S323" s="89"/>
      <c r="T323" s="90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192</v>
      </c>
      <c r="AU323" s="15" t="s">
        <v>80</v>
      </c>
    </row>
    <row r="324" s="12" customFormat="1">
      <c r="A324" s="12"/>
      <c r="B324" s="241"/>
      <c r="C324" s="242"/>
      <c r="D324" s="232" t="s">
        <v>262</v>
      </c>
      <c r="E324" s="243" t="s">
        <v>1</v>
      </c>
      <c r="F324" s="244" t="s">
        <v>1537</v>
      </c>
      <c r="G324" s="242"/>
      <c r="H324" s="245">
        <v>33.029800000000002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51" t="s">
        <v>262</v>
      </c>
      <c r="AU324" s="251" t="s">
        <v>80</v>
      </c>
      <c r="AV324" s="12" t="s">
        <v>82</v>
      </c>
      <c r="AW324" s="12" t="s">
        <v>30</v>
      </c>
      <c r="AX324" s="12" t="s">
        <v>80</v>
      </c>
      <c r="AY324" s="251" t="s">
        <v>186</v>
      </c>
    </row>
    <row r="325" s="2" customFormat="1" ht="16.5" customHeight="1">
      <c r="A325" s="36"/>
      <c r="B325" s="37"/>
      <c r="C325" s="218" t="s">
        <v>1538</v>
      </c>
      <c r="D325" s="218" t="s">
        <v>187</v>
      </c>
      <c r="E325" s="219" t="s">
        <v>1539</v>
      </c>
      <c r="F325" s="220" t="s">
        <v>1540</v>
      </c>
      <c r="G325" s="221" t="s">
        <v>195</v>
      </c>
      <c r="H325" s="222">
        <v>8</v>
      </c>
      <c r="I325" s="223"/>
      <c r="J325" s="224">
        <f>ROUND(I325*H325,2)</f>
        <v>0</v>
      </c>
      <c r="K325" s="225"/>
      <c r="L325" s="42"/>
      <c r="M325" s="226" t="s">
        <v>1</v>
      </c>
      <c r="N325" s="227" t="s">
        <v>38</v>
      </c>
      <c r="O325" s="89"/>
      <c r="P325" s="228">
        <f>O325*H325</f>
        <v>0</v>
      </c>
      <c r="Q325" s="228">
        <v>0.00165</v>
      </c>
      <c r="R325" s="228">
        <f>Q325*H325</f>
        <v>0.0132</v>
      </c>
      <c r="S325" s="228">
        <v>0</v>
      </c>
      <c r="T325" s="229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30" t="s">
        <v>185</v>
      </c>
      <c r="AT325" s="230" t="s">
        <v>187</v>
      </c>
      <c r="AU325" s="230" t="s">
        <v>80</v>
      </c>
      <c r="AY325" s="15" t="s">
        <v>186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5" t="s">
        <v>80</v>
      </c>
      <c r="BK325" s="231">
        <f>ROUND(I325*H325,2)</f>
        <v>0</v>
      </c>
      <c r="BL325" s="15" t="s">
        <v>185</v>
      </c>
      <c r="BM325" s="230" t="s">
        <v>1541</v>
      </c>
    </row>
    <row r="326" s="2" customFormat="1">
      <c r="A326" s="36"/>
      <c r="B326" s="37"/>
      <c r="C326" s="38"/>
      <c r="D326" s="232" t="s">
        <v>192</v>
      </c>
      <c r="E326" s="38"/>
      <c r="F326" s="233" t="s">
        <v>1540</v>
      </c>
      <c r="G326" s="38"/>
      <c r="H326" s="38"/>
      <c r="I326" s="234"/>
      <c r="J326" s="38"/>
      <c r="K326" s="38"/>
      <c r="L326" s="42"/>
      <c r="M326" s="235"/>
      <c r="N326" s="236"/>
      <c r="O326" s="89"/>
      <c r="P326" s="89"/>
      <c r="Q326" s="89"/>
      <c r="R326" s="89"/>
      <c r="S326" s="89"/>
      <c r="T326" s="90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192</v>
      </c>
      <c r="AU326" s="15" t="s">
        <v>80</v>
      </c>
    </row>
    <row r="327" s="2" customFormat="1" ht="16.5" customHeight="1">
      <c r="A327" s="36"/>
      <c r="B327" s="37"/>
      <c r="C327" s="218" t="s">
        <v>1542</v>
      </c>
      <c r="D327" s="218" t="s">
        <v>187</v>
      </c>
      <c r="E327" s="219" t="s">
        <v>1543</v>
      </c>
      <c r="F327" s="220" t="s">
        <v>1544</v>
      </c>
      <c r="G327" s="221" t="s">
        <v>266</v>
      </c>
      <c r="H327" s="222">
        <v>1.2</v>
      </c>
      <c r="I327" s="223"/>
      <c r="J327" s="224">
        <f>ROUND(I327*H327,2)</f>
        <v>0</v>
      </c>
      <c r="K327" s="225"/>
      <c r="L327" s="42"/>
      <c r="M327" s="226" t="s">
        <v>1</v>
      </c>
      <c r="N327" s="227" t="s">
        <v>38</v>
      </c>
      <c r="O327" s="89"/>
      <c r="P327" s="228">
        <f>O327*H327</f>
        <v>0</v>
      </c>
      <c r="Q327" s="228">
        <v>2.5</v>
      </c>
      <c r="R327" s="228">
        <f>Q327*H327</f>
        <v>3</v>
      </c>
      <c r="S327" s="228">
        <v>0</v>
      </c>
      <c r="T327" s="229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30" t="s">
        <v>185</v>
      </c>
      <c r="AT327" s="230" t="s">
        <v>187</v>
      </c>
      <c r="AU327" s="230" t="s">
        <v>80</v>
      </c>
      <c r="AY327" s="15" t="s">
        <v>186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5" t="s">
        <v>80</v>
      </c>
      <c r="BK327" s="231">
        <f>ROUND(I327*H327,2)</f>
        <v>0</v>
      </c>
      <c r="BL327" s="15" t="s">
        <v>185</v>
      </c>
      <c r="BM327" s="230" t="s">
        <v>1545</v>
      </c>
    </row>
    <row r="328" s="2" customFormat="1">
      <c r="A328" s="36"/>
      <c r="B328" s="37"/>
      <c r="C328" s="38"/>
      <c r="D328" s="232" t="s">
        <v>192</v>
      </c>
      <c r="E328" s="38"/>
      <c r="F328" s="233" t="s">
        <v>1544</v>
      </c>
      <c r="G328" s="38"/>
      <c r="H328" s="38"/>
      <c r="I328" s="234"/>
      <c r="J328" s="38"/>
      <c r="K328" s="38"/>
      <c r="L328" s="42"/>
      <c r="M328" s="235"/>
      <c r="N328" s="236"/>
      <c r="O328" s="89"/>
      <c r="P328" s="89"/>
      <c r="Q328" s="89"/>
      <c r="R328" s="89"/>
      <c r="S328" s="89"/>
      <c r="T328" s="90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192</v>
      </c>
      <c r="AU328" s="15" t="s">
        <v>80</v>
      </c>
    </row>
    <row r="329" s="12" customFormat="1">
      <c r="A329" s="12"/>
      <c r="B329" s="241"/>
      <c r="C329" s="242"/>
      <c r="D329" s="232" t="s">
        <v>262</v>
      </c>
      <c r="E329" s="243" t="s">
        <v>1</v>
      </c>
      <c r="F329" s="244" t="s">
        <v>1546</v>
      </c>
      <c r="G329" s="242"/>
      <c r="H329" s="245">
        <v>1.2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51" t="s">
        <v>262</v>
      </c>
      <c r="AU329" s="251" t="s">
        <v>80</v>
      </c>
      <c r="AV329" s="12" t="s">
        <v>82</v>
      </c>
      <c r="AW329" s="12" t="s">
        <v>30</v>
      </c>
      <c r="AX329" s="12" t="s">
        <v>80</v>
      </c>
      <c r="AY329" s="251" t="s">
        <v>186</v>
      </c>
    </row>
    <row r="330" s="2" customFormat="1" ht="16.5" customHeight="1">
      <c r="A330" s="36"/>
      <c r="B330" s="37"/>
      <c r="C330" s="218" t="s">
        <v>743</v>
      </c>
      <c r="D330" s="218" t="s">
        <v>187</v>
      </c>
      <c r="E330" s="219" t="s">
        <v>1547</v>
      </c>
      <c r="F330" s="220" t="s">
        <v>1548</v>
      </c>
      <c r="G330" s="221" t="s">
        <v>266</v>
      </c>
      <c r="H330" s="222">
        <v>59.700000000000003</v>
      </c>
      <c r="I330" s="223"/>
      <c r="J330" s="224">
        <f>ROUND(I330*H330,2)</f>
        <v>0</v>
      </c>
      <c r="K330" s="225"/>
      <c r="L330" s="42"/>
      <c r="M330" s="226" t="s">
        <v>1</v>
      </c>
      <c r="N330" s="227" t="s">
        <v>38</v>
      </c>
      <c r="O330" s="89"/>
      <c r="P330" s="228">
        <f>O330*H330</f>
        <v>0</v>
      </c>
      <c r="Q330" s="228">
        <v>2.52542</v>
      </c>
      <c r="R330" s="228">
        <f>Q330*H330</f>
        <v>150.767574</v>
      </c>
      <c r="S330" s="228">
        <v>0</v>
      </c>
      <c r="T330" s="229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30" t="s">
        <v>185</v>
      </c>
      <c r="AT330" s="230" t="s">
        <v>187</v>
      </c>
      <c r="AU330" s="230" t="s">
        <v>80</v>
      </c>
      <c r="AY330" s="15" t="s">
        <v>186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5" t="s">
        <v>80</v>
      </c>
      <c r="BK330" s="231">
        <f>ROUND(I330*H330,2)</f>
        <v>0</v>
      </c>
      <c r="BL330" s="15" t="s">
        <v>185</v>
      </c>
      <c r="BM330" s="230" t="s">
        <v>1549</v>
      </c>
    </row>
    <row r="331" s="2" customFormat="1">
      <c r="A331" s="36"/>
      <c r="B331" s="37"/>
      <c r="C331" s="38"/>
      <c r="D331" s="232" t="s">
        <v>192</v>
      </c>
      <c r="E331" s="38"/>
      <c r="F331" s="233" t="s">
        <v>1548</v>
      </c>
      <c r="G331" s="38"/>
      <c r="H331" s="38"/>
      <c r="I331" s="234"/>
      <c r="J331" s="38"/>
      <c r="K331" s="38"/>
      <c r="L331" s="42"/>
      <c r="M331" s="235"/>
      <c r="N331" s="236"/>
      <c r="O331" s="89"/>
      <c r="P331" s="89"/>
      <c r="Q331" s="89"/>
      <c r="R331" s="89"/>
      <c r="S331" s="89"/>
      <c r="T331" s="90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192</v>
      </c>
      <c r="AU331" s="15" t="s">
        <v>80</v>
      </c>
    </row>
    <row r="332" s="12" customFormat="1">
      <c r="A332" s="12"/>
      <c r="B332" s="241"/>
      <c r="C332" s="242"/>
      <c r="D332" s="232" t="s">
        <v>262</v>
      </c>
      <c r="E332" s="243" t="s">
        <v>1</v>
      </c>
      <c r="F332" s="244" t="s">
        <v>1550</v>
      </c>
      <c r="G332" s="242"/>
      <c r="H332" s="245">
        <v>59.700000000000003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51" t="s">
        <v>262</v>
      </c>
      <c r="AU332" s="251" t="s">
        <v>80</v>
      </c>
      <c r="AV332" s="12" t="s">
        <v>82</v>
      </c>
      <c r="AW332" s="12" t="s">
        <v>30</v>
      </c>
      <c r="AX332" s="12" t="s">
        <v>80</v>
      </c>
      <c r="AY332" s="251" t="s">
        <v>186</v>
      </c>
    </row>
    <row r="333" s="2" customFormat="1" ht="16.5" customHeight="1">
      <c r="A333" s="36"/>
      <c r="B333" s="37"/>
      <c r="C333" s="218" t="s">
        <v>1551</v>
      </c>
      <c r="D333" s="218" t="s">
        <v>187</v>
      </c>
      <c r="E333" s="219" t="s">
        <v>1552</v>
      </c>
      <c r="F333" s="220" t="s">
        <v>1553</v>
      </c>
      <c r="G333" s="221" t="s">
        <v>266</v>
      </c>
      <c r="H333" s="222">
        <v>47.25</v>
      </c>
      <c r="I333" s="223"/>
      <c r="J333" s="224">
        <f>ROUND(I333*H333,2)</f>
        <v>0</v>
      </c>
      <c r="K333" s="225"/>
      <c r="L333" s="42"/>
      <c r="M333" s="226" t="s">
        <v>1</v>
      </c>
      <c r="N333" s="227" t="s">
        <v>38</v>
      </c>
      <c r="O333" s="89"/>
      <c r="P333" s="228">
        <f>O333*H333</f>
        <v>0</v>
      </c>
      <c r="Q333" s="228">
        <v>2.27136</v>
      </c>
      <c r="R333" s="228">
        <f>Q333*H333</f>
        <v>107.32176</v>
      </c>
      <c r="S333" s="228">
        <v>0</v>
      </c>
      <c r="T333" s="229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30" t="s">
        <v>185</v>
      </c>
      <c r="AT333" s="230" t="s">
        <v>187</v>
      </c>
      <c r="AU333" s="230" t="s">
        <v>80</v>
      </c>
      <c r="AY333" s="15" t="s">
        <v>186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5" t="s">
        <v>80</v>
      </c>
      <c r="BK333" s="231">
        <f>ROUND(I333*H333,2)</f>
        <v>0</v>
      </c>
      <c r="BL333" s="15" t="s">
        <v>185</v>
      </c>
      <c r="BM333" s="230" t="s">
        <v>1554</v>
      </c>
    </row>
    <row r="334" s="2" customFormat="1">
      <c r="A334" s="36"/>
      <c r="B334" s="37"/>
      <c r="C334" s="38"/>
      <c r="D334" s="232" t="s">
        <v>192</v>
      </c>
      <c r="E334" s="38"/>
      <c r="F334" s="233" t="s">
        <v>349</v>
      </c>
      <c r="G334" s="38"/>
      <c r="H334" s="38"/>
      <c r="I334" s="234"/>
      <c r="J334" s="38"/>
      <c r="K334" s="38"/>
      <c r="L334" s="42"/>
      <c r="M334" s="235"/>
      <c r="N334" s="236"/>
      <c r="O334" s="89"/>
      <c r="P334" s="89"/>
      <c r="Q334" s="89"/>
      <c r="R334" s="89"/>
      <c r="S334" s="89"/>
      <c r="T334" s="90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192</v>
      </c>
      <c r="AU334" s="15" t="s">
        <v>80</v>
      </c>
    </row>
    <row r="335" s="12" customFormat="1">
      <c r="A335" s="12"/>
      <c r="B335" s="241"/>
      <c r="C335" s="242"/>
      <c r="D335" s="232" t="s">
        <v>262</v>
      </c>
      <c r="E335" s="243" t="s">
        <v>1</v>
      </c>
      <c r="F335" s="244" t="s">
        <v>1555</v>
      </c>
      <c r="G335" s="242"/>
      <c r="H335" s="245">
        <v>47.25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51" t="s">
        <v>262</v>
      </c>
      <c r="AU335" s="251" t="s">
        <v>80</v>
      </c>
      <c r="AV335" s="12" t="s">
        <v>82</v>
      </c>
      <c r="AW335" s="12" t="s">
        <v>30</v>
      </c>
      <c r="AX335" s="12" t="s">
        <v>80</v>
      </c>
      <c r="AY335" s="251" t="s">
        <v>186</v>
      </c>
    </row>
    <row r="336" s="2" customFormat="1" ht="16.5" customHeight="1">
      <c r="A336" s="36"/>
      <c r="B336" s="37"/>
      <c r="C336" s="218" t="s">
        <v>1556</v>
      </c>
      <c r="D336" s="218" t="s">
        <v>187</v>
      </c>
      <c r="E336" s="219" t="s">
        <v>357</v>
      </c>
      <c r="F336" s="220" t="s">
        <v>1557</v>
      </c>
      <c r="G336" s="221" t="s">
        <v>266</v>
      </c>
      <c r="H336" s="222">
        <v>26.239999999999998</v>
      </c>
      <c r="I336" s="223"/>
      <c r="J336" s="224">
        <f>ROUND(I336*H336,2)</f>
        <v>0</v>
      </c>
      <c r="K336" s="225"/>
      <c r="L336" s="42"/>
      <c r="M336" s="226" t="s">
        <v>1</v>
      </c>
      <c r="N336" s="227" t="s">
        <v>38</v>
      </c>
      <c r="O336" s="89"/>
      <c r="P336" s="228">
        <f>O336*H336</f>
        <v>0</v>
      </c>
      <c r="Q336" s="228">
        <v>2.5713599999999999</v>
      </c>
      <c r="R336" s="228">
        <f>Q336*H336</f>
        <v>67.472486399999994</v>
      </c>
      <c r="S336" s="228">
        <v>0</v>
      </c>
      <c r="T336" s="229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30" t="s">
        <v>185</v>
      </c>
      <c r="AT336" s="230" t="s">
        <v>187</v>
      </c>
      <c r="AU336" s="230" t="s">
        <v>80</v>
      </c>
      <c r="AY336" s="15" t="s">
        <v>186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5" t="s">
        <v>80</v>
      </c>
      <c r="BK336" s="231">
        <f>ROUND(I336*H336,2)</f>
        <v>0</v>
      </c>
      <c r="BL336" s="15" t="s">
        <v>185</v>
      </c>
      <c r="BM336" s="230" t="s">
        <v>1558</v>
      </c>
    </row>
    <row r="337" s="2" customFormat="1">
      <c r="A337" s="36"/>
      <c r="B337" s="37"/>
      <c r="C337" s="38"/>
      <c r="D337" s="232" t="s">
        <v>192</v>
      </c>
      <c r="E337" s="38"/>
      <c r="F337" s="233" t="s">
        <v>349</v>
      </c>
      <c r="G337" s="38"/>
      <c r="H337" s="38"/>
      <c r="I337" s="234"/>
      <c r="J337" s="38"/>
      <c r="K337" s="38"/>
      <c r="L337" s="42"/>
      <c r="M337" s="235"/>
      <c r="N337" s="236"/>
      <c r="O337" s="89"/>
      <c r="P337" s="89"/>
      <c r="Q337" s="89"/>
      <c r="R337" s="89"/>
      <c r="S337" s="89"/>
      <c r="T337" s="90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192</v>
      </c>
      <c r="AU337" s="15" t="s">
        <v>80</v>
      </c>
    </row>
    <row r="338" s="12" customFormat="1">
      <c r="A338" s="12"/>
      <c r="B338" s="241"/>
      <c r="C338" s="242"/>
      <c r="D338" s="232" t="s">
        <v>262</v>
      </c>
      <c r="E338" s="243" t="s">
        <v>1</v>
      </c>
      <c r="F338" s="244" t="s">
        <v>1559</v>
      </c>
      <c r="G338" s="242"/>
      <c r="H338" s="245">
        <v>19.84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51" t="s">
        <v>262</v>
      </c>
      <c r="AU338" s="251" t="s">
        <v>80</v>
      </c>
      <c r="AV338" s="12" t="s">
        <v>82</v>
      </c>
      <c r="AW338" s="12" t="s">
        <v>30</v>
      </c>
      <c r="AX338" s="12" t="s">
        <v>73</v>
      </c>
      <c r="AY338" s="251" t="s">
        <v>186</v>
      </c>
    </row>
    <row r="339" s="12" customFormat="1">
      <c r="A339" s="12"/>
      <c r="B339" s="241"/>
      <c r="C339" s="242"/>
      <c r="D339" s="232" t="s">
        <v>262</v>
      </c>
      <c r="E339" s="243" t="s">
        <v>1</v>
      </c>
      <c r="F339" s="244" t="s">
        <v>1560</v>
      </c>
      <c r="G339" s="242"/>
      <c r="H339" s="245">
        <v>6.4000000000000004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51" t="s">
        <v>262</v>
      </c>
      <c r="AU339" s="251" t="s">
        <v>80</v>
      </c>
      <c r="AV339" s="12" t="s">
        <v>82</v>
      </c>
      <c r="AW339" s="12" t="s">
        <v>30</v>
      </c>
      <c r="AX339" s="12" t="s">
        <v>73</v>
      </c>
      <c r="AY339" s="251" t="s">
        <v>186</v>
      </c>
    </row>
    <row r="340" s="13" customFormat="1">
      <c r="A340" s="13"/>
      <c r="B340" s="263"/>
      <c r="C340" s="264"/>
      <c r="D340" s="232" t="s">
        <v>262</v>
      </c>
      <c r="E340" s="265" t="s">
        <v>1</v>
      </c>
      <c r="F340" s="266" t="s">
        <v>544</v>
      </c>
      <c r="G340" s="264"/>
      <c r="H340" s="267">
        <v>26.240000000000002</v>
      </c>
      <c r="I340" s="268"/>
      <c r="J340" s="264"/>
      <c r="K340" s="264"/>
      <c r="L340" s="269"/>
      <c r="M340" s="270"/>
      <c r="N340" s="271"/>
      <c r="O340" s="271"/>
      <c r="P340" s="271"/>
      <c r="Q340" s="271"/>
      <c r="R340" s="271"/>
      <c r="S340" s="271"/>
      <c r="T340" s="27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73" t="s">
        <v>262</v>
      </c>
      <c r="AU340" s="273" t="s">
        <v>80</v>
      </c>
      <c r="AV340" s="13" t="s">
        <v>185</v>
      </c>
      <c r="AW340" s="13" t="s">
        <v>30</v>
      </c>
      <c r="AX340" s="13" t="s">
        <v>80</v>
      </c>
      <c r="AY340" s="273" t="s">
        <v>186</v>
      </c>
    </row>
    <row r="341" s="2" customFormat="1" ht="16.5" customHeight="1">
      <c r="A341" s="36"/>
      <c r="B341" s="37"/>
      <c r="C341" s="218" t="s">
        <v>1561</v>
      </c>
      <c r="D341" s="218" t="s">
        <v>187</v>
      </c>
      <c r="E341" s="219" t="s">
        <v>361</v>
      </c>
      <c r="F341" s="220" t="s">
        <v>1562</v>
      </c>
      <c r="G341" s="221" t="s">
        <v>190</v>
      </c>
      <c r="H341" s="222">
        <v>111.65000000000001</v>
      </c>
      <c r="I341" s="223"/>
      <c r="J341" s="224">
        <f>ROUND(I341*H341,2)</f>
        <v>0</v>
      </c>
      <c r="K341" s="225"/>
      <c r="L341" s="42"/>
      <c r="M341" s="226" t="s">
        <v>1</v>
      </c>
      <c r="N341" s="227" t="s">
        <v>38</v>
      </c>
      <c r="O341" s="89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30" t="s">
        <v>185</v>
      </c>
      <c r="AT341" s="230" t="s">
        <v>187</v>
      </c>
      <c r="AU341" s="230" t="s">
        <v>80</v>
      </c>
      <c r="AY341" s="15" t="s">
        <v>186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5" t="s">
        <v>80</v>
      </c>
      <c r="BK341" s="231">
        <f>ROUND(I341*H341,2)</f>
        <v>0</v>
      </c>
      <c r="BL341" s="15" t="s">
        <v>185</v>
      </c>
      <c r="BM341" s="230" t="s">
        <v>1563</v>
      </c>
    </row>
    <row r="342" s="2" customFormat="1">
      <c r="A342" s="36"/>
      <c r="B342" s="37"/>
      <c r="C342" s="38"/>
      <c r="D342" s="232" t="s">
        <v>192</v>
      </c>
      <c r="E342" s="38"/>
      <c r="F342" s="233" t="s">
        <v>1562</v>
      </c>
      <c r="G342" s="38"/>
      <c r="H342" s="38"/>
      <c r="I342" s="234"/>
      <c r="J342" s="38"/>
      <c r="K342" s="38"/>
      <c r="L342" s="42"/>
      <c r="M342" s="235"/>
      <c r="N342" s="236"/>
      <c r="O342" s="89"/>
      <c r="P342" s="89"/>
      <c r="Q342" s="89"/>
      <c r="R342" s="89"/>
      <c r="S342" s="89"/>
      <c r="T342" s="90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192</v>
      </c>
      <c r="AU342" s="15" t="s">
        <v>80</v>
      </c>
    </row>
    <row r="343" s="12" customFormat="1">
      <c r="A343" s="12"/>
      <c r="B343" s="241"/>
      <c r="C343" s="242"/>
      <c r="D343" s="232" t="s">
        <v>262</v>
      </c>
      <c r="E343" s="243" t="s">
        <v>1</v>
      </c>
      <c r="F343" s="244" t="s">
        <v>1564</v>
      </c>
      <c r="G343" s="242"/>
      <c r="H343" s="245">
        <v>111.65000000000001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51" t="s">
        <v>262</v>
      </c>
      <c r="AU343" s="251" t="s">
        <v>80</v>
      </c>
      <c r="AV343" s="12" t="s">
        <v>82</v>
      </c>
      <c r="AW343" s="12" t="s">
        <v>30</v>
      </c>
      <c r="AX343" s="12" t="s">
        <v>80</v>
      </c>
      <c r="AY343" s="251" t="s">
        <v>186</v>
      </c>
    </row>
    <row r="344" s="2" customFormat="1" ht="16.5" customHeight="1">
      <c r="A344" s="36"/>
      <c r="B344" s="37"/>
      <c r="C344" s="252" t="s">
        <v>1565</v>
      </c>
      <c r="D344" s="252" t="s">
        <v>269</v>
      </c>
      <c r="E344" s="253" t="s">
        <v>1566</v>
      </c>
      <c r="F344" s="254" t="s">
        <v>1567</v>
      </c>
      <c r="G344" s="255" t="s">
        <v>195</v>
      </c>
      <c r="H344" s="256">
        <v>4</v>
      </c>
      <c r="I344" s="257"/>
      <c r="J344" s="258">
        <f>ROUND(I344*H344,2)</f>
        <v>0</v>
      </c>
      <c r="K344" s="259"/>
      <c r="L344" s="260"/>
      <c r="M344" s="261" t="s">
        <v>1</v>
      </c>
      <c r="N344" s="262" t="s">
        <v>38</v>
      </c>
      <c r="O344" s="89"/>
      <c r="P344" s="228">
        <f>O344*H344</f>
        <v>0</v>
      </c>
      <c r="Q344" s="228">
        <v>0.058000000000000003</v>
      </c>
      <c r="R344" s="228">
        <f>Q344*H344</f>
        <v>0.23200000000000001</v>
      </c>
      <c r="S344" s="228">
        <v>0</v>
      </c>
      <c r="T344" s="229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30" t="s">
        <v>217</v>
      </c>
      <c r="AT344" s="230" t="s">
        <v>269</v>
      </c>
      <c r="AU344" s="230" t="s">
        <v>80</v>
      </c>
      <c r="AY344" s="15" t="s">
        <v>186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5" t="s">
        <v>80</v>
      </c>
      <c r="BK344" s="231">
        <f>ROUND(I344*H344,2)</f>
        <v>0</v>
      </c>
      <c r="BL344" s="15" t="s">
        <v>185</v>
      </c>
      <c r="BM344" s="230" t="s">
        <v>1568</v>
      </c>
    </row>
    <row r="345" s="2" customFormat="1">
      <c r="A345" s="36"/>
      <c r="B345" s="37"/>
      <c r="C345" s="38"/>
      <c r="D345" s="232" t="s">
        <v>192</v>
      </c>
      <c r="E345" s="38"/>
      <c r="F345" s="233" t="s">
        <v>1567</v>
      </c>
      <c r="G345" s="38"/>
      <c r="H345" s="38"/>
      <c r="I345" s="234"/>
      <c r="J345" s="38"/>
      <c r="K345" s="38"/>
      <c r="L345" s="42"/>
      <c r="M345" s="235"/>
      <c r="N345" s="236"/>
      <c r="O345" s="89"/>
      <c r="P345" s="89"/>
      <c r="Q345" s="89"/>
      <c r="R345" s="89"/>
      <c r="S345" s="89"/>
      <c r="T345" s="90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192</v>
      </c>
      <c r="AU345" s="15" t="s">
        <v>80</v>
      </c>
    </row>
    <row r="346" s="2" customFormat="1" ht="16.5" customHeight="1">
      <c r="A346" s="36"/>
      <c r="B346" s="37"/>
      <c r="C346" s="218" t="s">
        <v>1569</v>
      </c>
      <c r="D346" s="218" t="s">
        <v>187</v>
      </c>
      <c r="E346" s="219" t="s">
        <v>983</v>
      </c>
      <c r="F346" s="220" t="s">
        <v>984</v>
      </c>
      <c r="G346" s="221" t="s">
        <v>266</v>
      </c>
      <c r="H346" s="222">
        <v>157.8175</v>
      </c>
      <c r="I346" s="223"/>
      <c r="J346" s="224">
        <f>ROUND(I346*H346,2)</f>
        <v>0</v>
      </c>
      <c r="K346" s="225"/>
      <c r="L346" s="42"/>
      <c r="M346" s="226" t="s">
        <v>1</v>
      </c>
      <c r="N346" s="227" t="s">
        <v>38</v>
      </c>
      <c r="O346" s="89"/>
      <c r="P346" s="228">
        <f>O346*H346</f>
        <v>0</v>
      </c>
      <c r="Q346" s="228">
        <v>1.9973700000000001</v>
      </c>
      <c r="R346" s="228">
        <f>Q346*H346</f>
        <v>315.21993997499999</v>
      </c>
      <c r="S346" s="228">
        <v>0</v>
      </c>
      <c r="T346" s="229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30" t="s">
        <v>185</v>
      </c>
      <c r="AT346" s="230" t="s">
        <v>187</v>
      </c>
      <c r="AU346" s="230" t="s">
        <v>80</v>
      </c>
      <c r="AY346" s="15" t="s">
        <v>186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5" t="s">
        <v>80</v>
      </c>
      <c r="BK346" s="231">
        <f>ROUND(I346*H346,2)</f>
        <v>0</v>
      </c>
      <c r="BL346" s="15" t="s">
        <v>185</v>
      </c>
      <c r="BM346" s="230" t="s">
        <v>1570</v>
      </c>
    </row>
    <row r="347" s="2" customFormat="1">
      <c r="A347" s="36"/>
      <c r="B347" s="37"/>
      <c r="C347" s="38"/>
      <c r="D347" s="232" t="s">
        <v>192</v>
      </c>
      <c r="E347" s="38"/>
      <c r="F347" s="233" t="s">
        <v>986</v>
      </c>
      <c r="G347" s="38"/>
      <c r="H347" s="38"/>
      <c r="I347" s="234"/>
      <c r="J347" s="38"/>
      <c r="K347" s="38"/>
      <c r="L347" s="42"/>
      <c r="M347" s="235"/>
      <c r="N347" s="236"/>
      <c r="O347" s="89"/>
      <c r="P347" s="89"/>
      <c r="Q347" s="89"/>
      <c r="R347" s="89"/>
      <c r="S347" s="89"/>
      <c r="T347" s="90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192</v>
      </c>
      <c r="AU347" s="15" t="s">
        <v>80</v>
      </c>
    </row>
    <row r="348" s="12" customFormat="1">
      <c r="A348" s="12"/>
      <c r="B348" s="241"/>
      <c r="C348" s="242"/>
      <c r="D348" s="232" t="s">
        <v>262</v>
      </c>
      <c r="E348" s="243" t="s">
        <v>1</v>
      </c>
      <c r="F348" s="244" t="s">
        <v>1571</v>
      </c>
      <c r="G348" s="242"/>
      <c r="H348" s="245">
        <v>41.712499999999999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51" t="s">
        <v>262</v>
      </c>
      <c r="AU348" s="251" t="s">
        <v>80</v>
      </c>
      <c r="AV348" s="12" t="s">
        <v>82</v>
      </c>
      <c r="AW348" s="12" t="s">
        <v>30</v>
      </c>
      <c r="AX348" s="12" t="s">
        <v>73</v>
      </c>
      <c r="AY348" s="251" t="s">
        <v>186</v>
      </c>
    </row>
    <row r="349" s="12" customFormat="1">
      <c r="A349" s="12"/>
      <c r="B349" s="241"/>
      <c r="C349" s="242"/>
      <c r="D349" s="232" t="s">
        <v>262</v>
      </c>
      <c r="E349" s="243" t="s">
        <v>1</v>
      </c>
      <c r="F349" s="244" t="s">
        <v>1572</v>
      </c>
      <c r="G349" s="242"/>
      <c r="H349" s="245">
        <v>31.5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51" t="s">
        <v>262</v>
      </c>
      <c r="AU349" s="251" t="s">
        <v>80</v>
      </c>
      <c r="AV349" s="12" t="s">
        <v>82</v>
      </c>
      <c r="AW349" s="12" t="s">
        <v>30</v>
      </c>
      <c r="AX349" s="12" t="s">
        <v>73</v>
      </c>
      <c r="AY349" s="251" t="s">
        <v>186</v>
      </c>
    </row>
    <row r="350" s="12" customFormat="1">
      <c r="A350" s="12"/>
      <c r="B350" s="241"/>
      <c r="C350" s="242"/>
      <c r="D350" s="232" t="s">
        <v>262</v>
      </c>
      <c r="E350" s="243" t="s">
        <v>1</v>
      </c>
      <c r="F350" s="244" t="s">
        <v>1573</v>
      </c>
      <c r="G350" s="242"/>
      <c r="H350" s="245">
        <v>15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51" t="s">
        <v>262</v>
      </c>
      <c r="AU350" s="251" t="s">
        <v>80</v>
      </c>
      <c r="AV350" s="12" t="s">
        <v>82</v>
      </c>
      <c r="AW350" s="12" t="s">
        <v>30</v>
      </c>
      <c r="AX350" s="12" t="s">
        <v>73</v>
      </c>
      <c r="AY350" s="251" t="s">
        <v>186</v>
      </c>
    </row>
    <row r="351" s="12" customFormat="1">
      <c r="A351" s="12"/>
      <c r="B351" s="241"/>
      <c r="C351" s="242"/>
      <c r="D351" s="232" t="s">
        <v>262</v>
      </c>
      <c r="E351" s="243" t="s">
        <v>1</v>
      </c>
      <c r="F351" s="244" t="s">
        <v>1574</v>
      </c>
      <c r="G351" s="242"/>
      <c r="H351" s="245">
        <v>19.25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51" t="s">
        <v>262</v>
      </c>
      <c r="AU351" s="251" t="s">
        <v>80</v>
      </c>
      <c r="AV351" s="12" t="s">
        <v>82</v>
      </c>
      <c r="AW351" s="12" t="s">
        <v>30</v>
      </c>
      <c r="AX351" s="12" t="s">
        <v>73</v>
      </c>
      <c r="AY351" s="251" t="s">
        <v>186</v>
      </c>
    </row>
    <row r="352" s="12" customFormat="1">
      <c r="A352" s="12"/>
      <c r="B352" s="241"/>
      <c r="C352" s="242"/>
      <c r="D352" s="232" t="s">
        <v>262</v>
      </c>
      <c r="E352" s="243" t="s">
        <v>1</v>
      </c>
      <c r="F352" s="244" t="s">
        <v>1575</v>
      </c>
      <c r="G352" s="242"/>
      <c r="H352" s="245">
        <v>17.52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51" t="s">
        <v>262</v>
      </c>
      <c r="AU352" s="251" t="s">
        <v>80</v>
      </c>
      <c r="AV352" s="12" t="s">
        <v>82</v>
      </c>
      <c r="AW352" s="12" t="s">
        <v>30</v>
      </c>
      <c r="AX352" s="12" t="s">
        <v>73</v>
      </c>
      <c r="AY352" s="251" t="s">
        <v>186</v>
      </c>
    </row>
    <row r="353" s="12" customFormat="1">
      <c r="A353" s="12"/>
      <c r="B353" s="241"/>
      <c r="C353" s="242"/>
      <c r="D353" s="232" t="s">
        <v>262</v>
      </c>
      <c r="E353" s="243" t="s">
        <v>1</v>
      </c>
      <c r="F353" s="244" t="s">
        <v>1576</v>
      </c>
      <c r="G353" s="242"/>
      <c r="H353" s="245">
        <v>25.274999999999999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51" t="s">
        <v>262</v>
      </c>
      <c r="AU353" s="251" t="s">
        <v>80</v>
      </c>
      <c r="AV353" s="12" t="s">
        <v>82</v>
      </c>
      <c r="AW353" s="12" t="s">
        <v>30</v>
      </c>
      <c r="AX353" s="12" t="s">
        <v>73</v>
      </c>
      <c r="AY353" s="251" t="s">
        <v>186</v>
      </c>
    </row>
    <row r="354" s="12" customFormat="1">
      <c r="A354" s="12"/>
      <c r="B354" s="241"/>
      <c r="C354" s="242"/>
      <c r="D354" s="232" t="s">
        <v>262</v>
      </c>
      <c r="E354" s="243" t="s">
        <v>1</v>
      </c>
      <c r="F354" s="244" t="s">
        <v>1577</v>
      </c>
      <c r="G354" s="242"/>
      <c r="H354" s="245">
        <v>7.5599999999999996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51" t="s">
        <v>262</v>
      </c>
      <c r="AU354" s="251" t="s">
        <v>80</v>
      </c>
      <c r="AV354" s="12" t="s">
        <v>82</v>
      </c>
      <c r="AW354" s="12" t="s">
        <v>30</v>
      </c>
      <c r="AX354" s="12" t="s">
        <v>73</v>
      </c>
      <c r="AY354" s="251" t="s">
        <v>186</v>
      </c>
    </row>
    <row r="355" s="13" customFormat="1">
      <c r="A355" s="13"/>
      <c r="B355" s="263"/>
      <c r="C355" s="264"/>
      <c r="D355" s="232" t="s">
        <v>262</v>
      </c>
      <c r="E355" s="265" t="s">
        <v>1</v>
      </c>
      <c r="F355" s="266" t="s">
        <v>544</v>
      </c>
      <c r="G355" s="264"/>
      <c r="H355" s="267">
        <v>157.8175</v>
      </c>
      <c r="I355" s="268"/>
      <c r="J355" s="264"/>
      <c r="K355" s="264"/>
      <c r="L355" s="269"/>
      <c r="M355" s="270"/>
      <c r="N355" s="271"/>
      <c r="O355" s="271"/>
      <c r="P355" s="271"/>
      <c r="Q355" s="271"/>
      <c r="R355" s="271"/>
      <c r="S355" s="271"/>
      <c r="T355" s="27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3" t="s">
        <v>262</v>
      </c>
      <c r="AU355" s="273" t="s">
        <v>80</v>
      </c>
      <c r="AV355" s="13" t="s">
        <v>185</v>
      </c>
      <c r="AW355" s="13" t="s">
        <v>30</v>
      </c>
      <c r="AX355" s="13" t="s">
        <v>80</v>
      </c>
      <c r="AY355" s="273" t="s">
        <v>186</v>
      </c>
    </row>
    <row r="356" s="2" customFormat="1" ht="16.5" customHeight="1">
      <c r="A356" s="36"/>
      <c r="B356" s="37"/>
      <c r="C356" s="218" t="s">
        <v>1578</v>
      </c>
      <c r="D356" s="218" t="s">
        <v>187</v>
      </c>
      <c r="E356" s="219" t="s">
        <v>988</v>
      </c>
      <c r="F356" s="220" t="s">
        <v>989</v>
      </c>
      <c r="G356" s="221" t="s">
        <v>190</v>
      </c>
      <c r="H356" s="222">
        <v>262.45999999999998</v>
      </c>
      <c r="I356" s="223"/>
      <c r="J356" s="224">
        <f>ROUND(I356*H356,2)</f>
        <v>0</v>
      </c>
      <c r="K356" s="225"/>
      <c r="L356" s="42"/>
      <c r="M356" s="226" t="s">
        <v>1</v>
      </c>
      <c r="N356" s="227" t="s">
        <v>38</v>
      </c>
      <c r="O356" s="89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30" t="s">
        <v>185</v>
      </c>
      <c r="AT356" s="230" t="s">
        <v>187</v>
      </c>
      <c r="AU356" s="230" t="s">
        <v>80</v>
      </c>
      <c r="AY356" s="15" t="s">
        <v>186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5" t="s">
        <v>80</v>
      </c>
      <c r="BK356" s="231">
        <f>ROUND(I356*H356,2)</f>
        <v>0</v>
      </c>
      <c r="BL356" s="15" t="s">
        <v>185</v>
      </c>
      <c r="BM356" s="230" t="s">
        <v>1579</v>
      </c>
    </row>
    <row r="357" s="2" customFormat="1">
      <c r="A357" s="36"/>
      <c r="B357" s="37"/>
      <c r="C357" s="38"/>
      <c r="D357" s="232" t="s">
        <v>192</v>
      </c>
      <c r="E357" s="38"/>
      <c r="F357" s="233" t="s">
        <v>989</v>
      </c>
      <c r="G357" s="38"/>
      <c r="H357" s="38"/>
      <c r="I357" s="234"/>
      <c r="J357" s="38"/>
      <c r="K357" s="38"/>
      <c r="L357" s="42"/>
      <c r="M357" s="235"/>
      <c r="N357" s="236"/>
      <c r="O357" s="89"/>
      <c r="P357" s="89"/>
      <c r="Q357" s="89"/>
      <c r="R357" s="89"/>
      <c r="S357" s="89"/>
      <c r="T357" s="90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192</v>
      </c>
      <c r="AU357" s="15" t="s">
        <v>80</v>
      </c>
    </row>
    <row r="358" s="12" customFormat="1">
      <c r="A358" s="12"/>
      <c r="B358" s="241"/>
      <c r="C358" s="242"/>
      <c r="D358" s="232" t="s">
        <v>262</v>
      </c>
      <c r="E358" s="243" t="s">
        <v>1</v>
      </c>
      <c r="F358" s="244" t="s">
        <v>1580</v>
      </c>
      <c r="G358" s="242"/>
      <c r="H358" s="245">
        <v>35.25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51" t="s">
        <v>262</v>
      </c>
      <c r="AU358" s="251" t="s">
        <v>80</v>
      </c>
      <c r="AV358" s="12" t="s">
        <v>82</v>
      </c>
      <c r="AW358" s="12" t="s">
        <v>30</v>
      </c>
      <c r="AX358" s="12" t="s">
        <v>73</v>
      </c>
      <c r="AY358" s="251" t="s">
        <v>186</v>
      </c>
    </row>
    <row r="359" s="12" customFormat="1">
      <c r="A359" s="12"/>
      <c r="B359" s="241"/>
      <c r="C359" s="242"/>
      <c r="D359" s="232" t="s">
        <v>262</v>
      </c>
      <c r="E359" s="243" t="s">
        <v>1</v>
      </c>
      <c r="F359" s="244" t="s">
        <v>1581</v>
      </c>
      <c r="G359" s="242"/>
      <c r="H359" s="245">
        <v>63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51" t="s">
        <v>262</v>
      </c>
      <c r="AU359" s="251" t="s">
        <v>80</v>
      </c>
      <c r="AV359" s="12" t="s">
        <v>82</v>
      </c>
      <c r="AW359" s="12" t="s">
        <v>30</v>
      </c>
      <c r="AX359" s="12" t="s">
        <v>73</v>
      </c>
      <c r="AY359" s="251" t="s">
        <v>186</v>
      </c>
    </row>
    <row r="360" s="12" customFormat="1">
      <c r="A360" s="12"/>
      <c r="B360" s="241"/>
      <c r="C360" s="242"/>
      <c r="D360" s="232" t="s">
        <v>262</v>
      </c>
      <c r="E360" s="243" t="s">
        <v>1</v>
      </c>
      <c r="F360" s="244" t="s">
        <v>1582</v>
      </c>
      <c r="G360" s="242"/>
      <c r="H360" s="245">
        <v>30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51" t="s">
        <v>262</v>
      </c>
      <c r="AU360" s="251" t="s">
        <v>80</v>
      </c>
      <c r="AV360" s="12" t="s">
        <v>82</v>
      </c>
      <c r="AW360" s="12" t="s">
        <v>30</v>
      </c>
      <c r="AX360" s="12" t="s">
        <v>73</v>
      </c>
      <c r="AY360" s="251" t="s">
        <v>186</v>
      </c>
    </row>
    <row r="361" s="12" customFormat="1">
      <c r="A361" s="12"/>
      <c r="B361" s="241"/>
      <c r="C361" s="242"/>
      <c r="D361" s="232" t="s">
        <v>262</v>
      </c>
      <c r="E361" s="243" t="s">
        <v>1</v>
      </c>
      <c r="F361" s="244" t="s">
        <v>1583</v>
      </c>
      <c r="G361" s="242"/>
      <c r="H361" s="245">
        <v>38.5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51" t="s">
        <v>262</v>
      </c>
      <c r="AU361" s="251" t="s">
        <v>80</v>
      </c>
      <c r="AV361" s="12" t="s">
        <v>82</v>
      </c>
      <c r="AW361" s="12" t="s">
        <v>30</v>
      </c>
      <c r="AX361" s="12" t="s">
        <v>73</v>
      </c>
      <c r="AY361" s="251" t="s">
        <v>186</v>
      </c>
    </row>
    <row r="362" s="12" customFormat="1">
      <c r="A362" s="12"/>
      <c r="B362" s="241"/>
      <c r="C362" s="242"/>
      <c r="D362" s="232" t="s">
        <v>262</v>
      </c>
      <c r="E362" s="243" t="s">
        <v>1</v>
      </c>
      <c r="F362" s="244" t="s">
        <v>1584</v>
      </c>
      <c r="G362" s="242"/>
      <c r="H362" s="245">
        <v>35.039999999999999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51" t="s">
        <v>262</v>
      </c>
      <c r="AU362" s="251" t="s">
        <v>80</v>
      </c>
      <c r="AV362" s="12" t="s">
        <v>82</v>
      </c>
      <c r="AW362" s="12" t="s">
        <v>30</v>
      </c>
      <c r="AX362" s="12" t="s">
        <v>73</v>
      </c>
      <c r="AY362" s="251" t="s">
        <v>186</v>
      </c>
    </row>
    <row r="363" s="12" customFormat="1">
      <c r="A363" s="12"/>
      <c r="B363" s="241"/>
      <c r="C363" s="242"/>
      <c r="D363" s="232" t="s">
        <v>262</v>
      </c>
      <c r="E363" s="243" t="s">
        <v>1</v>
      </c>
      <c r="F363" s="244" t="s">
        <v>1585</v>
      </c>
      <c r="G363" s="242"/>
      <c r="H363" s="245">
        <v>45.549999999999997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51" t="s">
        <v>262</v>
      </c>
      <c r="AU363" s="251" t="s">
        <v>80</v>
      </c>
      <c r="AV363" s="12" t="s">
        <v>82</v>
      </c>
      <c r="AW363" s="12" t="s">
        <v>30</v>
      </c>
      <c r="AX363" s="12" t="s">
        <v>73</v>
      </c>
      <c r="AY363" s="251" t="s">
        <v>186</v>
      </c>
    </row>
    <row r="364" s="12" customFormat="1">
      <c r="A364" s="12"/>
      <c r="B364" s="241"/>
      <c r="C364" s="242"/>
      <c r="D364" s="232" t="s">
        <v>262</v>
      </c>
      <c r="E364" s="243" t="s">
        <v>1</v>
      </c>
      <c r="F364" s="244" t="s">
        <v>1586</v>
      </c>
      <c r="G364" s="242"/>
      <c r="H364" s="245">
        <v>15.119999999999999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51" t="s">
        <v>262</v>
      </c>
      <c r="AU364" s="251" t="s">
        <v>80</v>
      </c>
      <c r="AV364" s="12" t="s">
        <v>82</v>
      </c>
      <c r="AW364" s="12" t="s">
        <v>30</v>
      </c>
      <c r="AX364" s="12" t="s">
        <v>73</v>
      </c>
      <c r="AY364" s="251" t="s">
        <v>186</v>
      </c>
    </row>
    <row r="365" s="13" customFormat="1">
      <c r="A365" s="13"/>
      <c r="B365" s="263"/>
      <c r="C365" s="264"/>
      <c r="D365" s="232" t="s">
        <v>262</v>
      </c>
      <c r="E365" s="265" t="s">
        <v>1</v>
      </c>
      <c r="F365" s="266" t="s">
        <v>544</v>
      </c>
      <c r="G365" s="264"/>
      <c r="H365" s="267">
        <v>262.45999999999998</v>
      </c>
      <c r="I365" s="268"/>
      <c r="J365" s="264"/>
      <c r="K365" s="264"/>
      <c r="L365" s="269"/>
      <c r="M365" s="270"/>
      <c r="N365" s="271"/>
      <c r="O365" s="271"/>
      <c r="P365" s="271"/>
      <c r="Q365" s="271"/>
      <c r="R365" s="271"/>
      <c r="S365" s="271"/>
      <c r="T365" s="27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73" t="s">
        <v>262</v>
      </c>
      <c r="AU365" s="273" t="s">
        <v>80</v>
      </c>
      <c r="AV365" s="13" t="s">
        <v>185</v>
      </c>
      <c r="AW365" s="13" t="s">
        <v>30</v>
      </c>
      <c r="AX365" s="13" t="s">
        <v>80</v>
      </c>
      <c r="AY365" s="273" t="s">
        <v>186</v>
      </c>
    </row>
    <row r="366" s="2" customFormat="1" ht="16.5" customHeight="1">
      <c r="A366" s="36"/>
      <c r="B366" s="37"/>
      <c r="C366" s="218" t="s">
        <v>1587</v>
      </c>
      <c r="D366" s="218" t="s">
        <v>187</v>
      </c>
      <c r="E366" s="219" t="s">
        <v>1588</v>
      </c>
      <c r="F366" s="220" t="s">
        <v>1589</v>
      </c>
      <c r="G366" s="221" t="s">
        <v>266</v>
      </c>
      <c r="H366" s="222">
        <v>7.0875000000000004</v>
      </c>
      <c r="I366" s="223"/>
      <c r="J366" s="224">
        <f>ROUND(I366*H366,2)</f>
        <v>0</v>
      </c>
      <c r="K366" s="225"/>
      <c r="L366" s="42"/>
      <c r="M366" s="226" t="s">
        <v>1</v>
      </c>
      <c r="N366" s="227" t="s">
        <v>38</v>
      </c>
      <c r="O366" s="89"/>
      <c r="P366" s="228">
        <f>O366*H366</f>
        <v>0</v>
      </c>
      <c r="Q366" s="228">
        <v>2.4327899999999998</v>
      </c>
      <c r="R366" s="228">
        <f>Q366*H366</f>
        <v>17.242399124999999</v>
      </c>
      <c r="S366" s="228">
        <v>0</v>
      </c>
      <c r="T366" s="229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30" t="s">
        <v>185</v>
      </c>
      <c r="AT366" s="230" t="s">
        <v>187</v>
      </c>
      <c r="AU366" s="230" t="s">
        <v>80</v>
      </c>
      <c r="AY366" s="15" t="s">
        <v>186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5" t="s">
        <v>80</v>
      </c>
      <c r="BK366" s="231">
        <f>ROUND(I366*H366,2)</f>
        <v>0</v>
      </c>
      <c r="BL366" s="15" t="s">
        <v>185</v>
      </c>
      <c r="BM366" s="230" t="s">
        <v>1590</v>
      </c>
    </row>
    <row r="367" s="2" customFormat="1">
      <c r="A367" s="36"/>
      <c r="B367" s="37"/>
      <c r="C367" s="38"/>
      <c r="D367" s="232" t="s">
        <v>192</v>
      </c>
      <c r="E367" s="38"/>
      <c r="F367" s="233" t="s">
        <v>1589</v>
      </c>
      <c r="G367" s="38"/>
      <c r="H367" s="38"/>
      <c r="I367" s="234"/>
      <c r="J367" s="38"/>
      <c r="K367" s="38"/>
      <c r="L367" s="42"/>
      <c r="M367" s="235"/>
      <c r="N367" s="236"/>
      <c r="O367" s="89"/>
      <c r="P367" s="89"/>
      <c r="Q367" s="89"/>
      <c r="R367" s="89"/>
      <c r="S367" s="89"/>
      <c r="T367" s="90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192</v>
      </c>
      <c r="AU367" s="15" t="s">
        <v>80</v>
      </c>
    </row>
    <row r="368" s="12" customFormat="1">
      <c r="A368" s="12"/>
      <c r="B368" s="241"/>
      <c r="C368" s="242"/>
      <c r="D368" s="232" t="s">
        <v>262</v>
      </c>
      <c r="E368" s="243" t="s">
        <v>1</v>
      </c>
      <c r="F368" s="244" t="s">
        <v>1591</v>
      </c>
      <c r="G368" s="242"/>
      <c r="H368" s="245">
        <v>7.0875000000000004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51" t="s">
        <v>262</v>
      </c>
      <c r="AU368" s="251" t="s">
        <v>80</v>
      </c>
      <c r="AV368" s="12" t="s">
        <v>82</v>
      </c>
      <c r="AW368" s="12" t="s">
        <v>30</v>
      </c>
      <c r="AX368" s="12" t="s">
        <v>80</v>
      </c>
      <c r="AY368" s="251" t="s">
        <v>186</v>
      </c>
    </row>
    <row r="369" s="2" customFormat="1" ht="16.5" customHeight="1">
      <c r="A369" s="36"/>
      <c r="B369" s="37"/>
      <c r="C369" s="218" t="s">
        <v>1592</v>
      </c>
      <c r="D369" s="218" t="s">
        <v>187</v>
      </c>
      <c r="E369" s="219" t="s">
        <v>1593</v>
      </c>
      <c r="F369" s="220" t="s">
        <v>1594</v>
      </c>
      <c r="G369" s="221" t="s">
        <v>190</v>
      </c>
      <c r="H369" s="222">
        <v>33.029800000000002</v>
      </c>
      <c r="I369" s="223"/>
      <c r="J369" s="224">
        <f>ROUND(I369*H369,2)</f>
        <v>0</v>
      </c>
      <c r="K369" s="225"/>
      <c r="L369" s="42"/>
      <c r="M369" s="226" t="s">
        <v>1</v>
      </c>
      <c r="N369" s="227" t="s">
        <v>38</v>
      </c>
      <c r="O369" s="89"/>
      <c r="P369" s="228">
        <f>O369*H369</f>
        <v>0</v>
      </c>
      <c r="Q369" s="228">
        <v>0.43753999999999998</v>
      </c>
      <c r="R369" s="228">
        <f>Q369*H369</f>
        <v>14.451858692</v>
      </c>
      <c r="S369" s="228">
        <v>0</v>
      </c>
      <c r="T369" s="229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30" t="s">
        <v>185</v>
      </c>
      <c r="AT369" s="230" t="s">
        <v>187</v>
      </c>
      <c r="AU369" s="230" t="s">
        <v>80</v>
      </c>
      <c r="AY369" s="15" t="s">
        <v>186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5" t="s">
        <v>80</v>
      </c>
      <c r="BK369" s="231">
        <f>ROUND(I369*H369,2)</f>
        <v>0</v>
      </c>
      <c r="BL369" s="15" t="s">
        <v>185</v>
      </c>
      <c r="BM369" s="230" t="s">
        <v>1595</v>
      </c>
    </row>
    <row r="370" s="2" customFormat="1">
      <c r="A370" s="36"/>
      <c r="B370" s="37"/>
      <c r="C370" s="38"/>
      <c r="D370" s="232" t="s">
        <v>192</v>
      </c>
      <c r="E370" s="38"/>
      <c r="F370" s="233" t="s">
        <v>1594</v>
      </c>
      <c r="G370" s="38"/>
      <c r="H370" s="38"/>
      <c r="I370" s="234"/>
      <c r="J370" s="38"/>
      <c r="K370" s="38"/>
      <c r="L370" s="42"/>
      <c r="M370" s="235"/>
      <c r="N370" s="236"/>
      <c r="O370" s="89"/>
      <c r="P370" s="89"/>
      <c r="Q370" s="89"/>
      <c r="R370" s="89"/>
      <c r="S370" s="89"/>
      <c r="T370" s="90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5" t="s">
        <v>192</v>
      </c>
      <c r="AU370" s="15" t="s">
        <v>80</v>
      </c>
    </row>
    <row r="371" s="12" customFormat="1">
      <c r="A371" s="12"/>
      <c r="B371" s="241"/>
      <c r="C371" s="242"/>
      <c r="D371" s="232" t="s">
        <v>262</v>
      </c>
      <c r="E371" s="243" t="s">
        <v>1</v>
      </c>
      <c r="F371" s="244" t="s">
        <v>1537</v>
      </c>
      <c r="G371" s="242"/>
      <c r="H371" s="245">
        <v>33.029800000000002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51" t="s">
        <v>262</v>
      </c>
      <c r="AU371" s="251" t="s">
        <v>80</v>
      </c>
      <c r="AV371" s="12" t="s">
        <v>82</v>
      </c>
      <c r="AW371" s="12" t="s">
        <v>30</v>
      </c>
      <c r="AX371" s="12" t="s">
        <v>80</v>
      </c>
      <c r="AY371" s="251" t="s">
        <v>186</v>
      </c>
    </row>
    <row r="372" s="11" customFormat="1" ht="25.92" customHeight="1">
      <c r="A372" s="11"/>
      <c r="B372" s="204"/>
      <c r="C372" s="205"/>
      <c r="D372" s="206" t="s">
        <v>72</v>
      </c>
      <c r="E372" s="207" t="s">
        <v>743</v>
      </c>
      <c r="F372" s="207" t="s">
        <v>744</v>
      </c>
      <c r="G372" s="205"/>
      <c r="H372" s="205"/>
      <c r="I372" s="208"/>
      <c r="J372" s="209">
        <f>BK372</f>
        <v>0</v>
      </c>
      <c r="K372" s="205"/>
      <c r="L372" s="210"/>
      <c r="M372" s="211"/>
      <c r="N372" s="212"/>
      <c r="O372" s="212"/>
      <c r="P372" s="213">
        <f>SUM(P373:P376)</f>
        <v>0</v>
      </c>
      <c r="Q372" s="212"/>
      <c r="R372" s="213">
        <f>SUM(R373:R376)</f>
        <v>4.8700859999999997</v>
      </c>
      <c r="S372" s="212"/>
      <c r="T372" s="214">
        <f>SUM(T373:T376)</f>
        <v>0</v>
      </c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215" t="s">
        <v>185</v>
      </c>
      <c r="AT372" s="216" t="s">
        <v>72</v>
      </c>
      <c r="AU372" s="216" t="s">
        <v>73</v>
      </c>
      <c r="AY372" s="215" t="s">
        <v>186</v>
      </c>
      <c r="BK372" s="217">
        <f>SUM(BK373:BK376)</f>
        <v>0</v>
      </c>
    </row>
    <row r="373" s="2" customFormat="1" ht="16.5" customHeight="1">
      <c r="A373" s="36"/>
      <c r="B373" s="37"/>
      <c r="C373" s="218" t="s">
        <v>1596</v>
      </c>
      <c r="D373" s="218" t="s">
        <v>187</v>
      </c>
      <c r="E373" s="219" t="s">
        <v>745</v>
      </c>
      <c r="F373" s="220" t="s">
        <v>746</v>
      </c>
      <c r="G373" s="221" t="s">
        <v>190</v>
      </c>
      <c r="H373" s="222">
        <v>129.18000000000001</v>
      </c>
      <c r="I373" s="223"/>
      <c r="J373" s="224">
        <f>ROUND(I373*H373,2)</f>
        <v>0</v>
      </c>
      <c r="K373" s="225"/>
      <c r="L373" s="42"/>
      <c r="M373" s="226" t="s">
        <v>1</v>
      </c>
      <c r="N373" s="227" t="s">
        <v>38</v>
      </c>
      <c r="O373" s="89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30" t="s">
        <v>185</v>
      </c>
      <c r="AT373" s="230" t="s">
        <v>187</v>
      </c>
      <c r="AU373" s="230" t="s">
        <v>80</v>
      </c>
      <c r="AY373" s="15" t="s">
        <v>186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5" t="s">
        <v>80</v>
      </c>
      <c r="BK373" s="231">
        <f>ROUND(I373*H373,2)</f>
        <v>0</v>
      </c>
      <c r="BL373" s="15" t="s">
        <v>185</v>
      </c>
      <c r="BM373" s="230" t="s">
        <v>1597</v>
      </c>
    </row>
    <row r="374" s="2" customFormat="1">
      <c r="A374" s="36"/>
      <c r="B374" s="37"/>
      <c r="C374" s="38"/>
      <c r="D374" s="232" t="s">
        <v>192</v>
      </c>
      <c r="E374" s="38"/>
      <c r="F374" s="233" t="s">
        <v>748</v>
      </c>
      <c r="G374" s="38"/>
      <c r="H374" s="38"/>
      <c r="I374" s="234"/>
      <c r="J374" s="38"/>
      <c r="K374" s="38"/>
      <c r="L374" s="42"/>
      <c r="M374" s="235"/>
      <c r="N374" s="236"/>
      <c r="O374" s="89"/>
      <c r="P374" s="89"/>
      <c r="Q374" s="89"/>
      <c r="R374" s="89"/>
      <c r="S374" s="89"/>
      <c r="T374" s="90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5" t="s">
        <v>192</v>
      </c>
      <c r="AU374" s="15" t="s">
        <v>80</v>
      </c>
    </row>
    <row r="375" s="2" customFormat="1" ht="16.5" customHeight="1">
      <c r="A375" s="36"/>
      <c r="B375" s="37"/>
      <c r="C375" s="218" t="s">
        <v>1598</v>
      </c>
      <c r="D375" s="218" t="s">
        <v>187</v>
      </c>
      <c r="E375" s="219" t="s">
        <v>749</v>
      </c>
      <c r="F375" s="220" t="s">
        <v>750</v>
      </c>
      <c r="G375" s="221" t="s">
        <v>190</v>
      </c>
      <c r="H375" s="222">
        <v>129.18000000000001</v>
      </c>
      <c r="I375" s="223"/>
      <c r="J375" s="224">
        <f>ROUND(I375*H375,2)</f>
        <v>0</v>
      </c>
      <c r="K375" s="225"/>
      <c r="L375" s="42"/>
      <c r="M375" s="226" t="s">
        <v>1</v>
      </c>
      <c r="N375" s="227" t="s">
        <v>38</v>
      </c>
      <c r="O375" s="89"/>
      <c r="P375" s="228">
        <f>O375*H375</f>
        <v>0</v>
      </c>
      <c r="Q375" s="228">
        <v>0.037699999999999997</v>
      </c>
      <c r="R375" s="228">
        <f>Q375*H375</f>
        <v>4.8700859999999997</v>
      </c>
      <c r="S375" s="228">
        <v>0</v>
      </c>
      <c r="T375" s="229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30" t="s">
        <v>185</v>
      </c>
      <c r="AT375" s="230" t="s">
        <v>187</v>
      </c>
      <c r="AU375" s="230" t="s">
        <v>80</v>
      </c>
      <c r="AY375" s="15" t="s">
        <v>186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5" t="s">
        <v>80</v>
      </c>
      <c r="BK375" s="231">
        <f>ROUND(I375*H375,2)</f>
        <v>0</v>
      </c>
      <c r="BL375" s="15" t="s">
        <v>185</v>
      </c>
      <c r="BM375" s="230" t="s">
        <v>1599</v>
      </c>
    </row>
    <row r="376" s="2" customFormat="1">
      <c r="A376" s="36"/>
      <c r="B376" s="37"/>
      <c r="C376" s="38"/>
      <c r="D376" s="232" t="s">
        <v>192</v>
      </c>
      <c r="E376" s="38"/>
      <c r="F376" s="233" t="s">
        <v>752</v>
      </c>
      <c r="G376" s="38"/>
      <c r="H376" s="38"/>
      <c r="I376" s="234"/>
      <c r="J376" s="38"/>
      <c r="K376" s="38"/>
      <c r="L376" s="42"/>
      <c r="M376" s="235"/>
      <c r="N376" s="236"/>
      <c r="O376" s="89"/>
      <c r="P376" s="89"/>
      <c r="Q376" s="89"/>
      <c r="R376" s="89"/>
      <c r="S376" s="89"/>
      <c r="T376" s="90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5" t="s">
        <v>192</v>
      </c>
      <c r="AU376" s="15" t="s">
        <v>80</v>
      </c>
    </row>
    <row r="377" s="11" customFormat="1" ht="25.92" customHeight="1">
      <c r="A377" s="11"/>
      <c r="B377" s="204"/>
      <c r="C377" s="205"/>
      <c r="D377" s="206" t="s">
        <v>72</v>
      </c>
      <c r="E377" s="207" t="s">
        <v>217</v>
      </c>
      <c r="F377" s="207" t="s">
        <v>1600</v>
      </c>
      <c r="G377" s="205"/>
      <c r="H377" s="205"/>
      <c r="I377" s="208"/>
      <c r="J377" s="209">
        <f>BK377</f>
        <v>0</v>
      </c>
      <c r="K377" s="205"/>
      <c r="L377" s="210"/>
      <c r="M377" s="211"/>
      <c r="N377" s="212"/>
      <c r="O377" s="212"/>
      <c r="P377" s="213">
        <f>SUM(P378:P399)</f>
        <v>0</v>
      </c>
      <c r="Q377" s="212"/>
      <c r="R377" s="213">
        <f>SUM(R378:R399)</f>
        <v>39.795777600000008</v>
      </c>
      <c r="S377" s="212"/>
      <c r="T377" s="214">
        <f>SUM(T378:T399)</f>
        <v>0</v>
      </c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R377" s="215" t="s">
        <v>185</v>
      </c>
      <c r="AT377" s="216" t="s">
        <v>72</v>
      </c>
      <c r="AU377" s="216" t="s">
        <v>73</v>
      </c>
      <c r="AY377" s="215" t="s">
        <v>186</v>
      </c>
      <c r="BK377" s="217">
        <f>SUM(BK378:BK399)</f>
        <v>0</v>
      </c>
    </row>
    <row r="378" s="2" customFormat="1" ht="16.5" customHeight="1">
      <c r="A378" s="36"/>
      <c r="B378" s="37"/>
      <c r="C378" s="218" t="s">
        <v>1601</v>
      </c>
      <c r="D378" s="218" t="s">
        <v>187</v>
      </c>
      <c r="E378" s="219" t="s">
        <v>1602</v>
      </c>
      <c r="F378" s="220" t="s">
        <v>1603</v>
      </c>
      <c r="G378" s="221" t="s">
        <v>523</v>
      </c>
      <c r="H378" s="222">
        <v>10</v>
      </c>
      <c r="I378" s="223"/>
      <c r="J378" s="224">
        <f>ROUND(I378*H378,2)</f>
        <v>0</v>
      </c>
      <c r="K378" s="225"/>
      <c r="L378" s="42"/>
      <c r="M378" s="226" t="s">
        <v>1</v>
      </c>
      <c r="N378" s="227" t="s">
        <v>38</v>
      </c>
      <c r="O378" s="89"/>
      <c r="P378" s="228">
        <f>O378*H378</f>
        <v>0</v>
      </c>
      <c r="Q378" s="228">
        <v>1.0000000000000001E-05</v>
      </c>
      <c r="R378" s="228">
        <f>Q378*H378</f>
        <v>0.00010000000000000001</v>
      </c>
      <c r="S378" s="228">
        <v>0</v>
      </c>
      <c r="T378" s="229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30" t="s">
        <v>185</v>
      </c>
      <c r="AT378" s="230" t="s">
        <v>187</v>
      </c>
      <c r="AU378" s="230" t="s">
        <v>80</v>
      </c>
      <c r="AY378" s="15" t="s">
        <v>186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5" t="s">
        <v>80</v>
      </c>
      <c r="BK378" s="231">
        <f>ROUND(I378*H378,2)</f>
        <v>0</v>
      </c>
      <c r="BL378" s="15" t="s">
        <v>185</v>
      </c>
      <c r="BM378" s="230" t="s">
        <v>1604</v>
      </c>
    </row>
    <row r="379" s="2" customFormat="1">
      <c r="A379" s="36"/>
      <c r="B379" s="37"/>
      <c r="C379" s="38"/>
      <c r="D379" s="232" t="s">
        <v>192</v>
      </c>
      <c r="E379" s="38"/>
      <c r="F379" s="233" t="s">
        <v>1605</v>
      </c>
      <c r="G379" s="38"/>
      <c r="H379" s="38"/>
      <c r="I379" s="234"/>
      <c r="J379" s="38"/>
      <c r="K379" s="38"/>
      <c r="L379" s="42"/>
      <c r="M379" s="235"/>
      <c r="N379" s="236"/>
      <c r="O379" s="89"/>
      <c r="P379" s="89"/>
      <c r="Q379" s="89"/>
      <c r="R379" s="89"/>
      <c r="S379" s="89"/>
      <c r="T379" s="90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192</v>
      </c>
      <c r="AU379" s="15" t="s">
        <v>80</v>
      </c>
    </row>
    <row r="380" s="2" customFormat="1" ht="16.5" customHeight="1">
      <c r="A380" s="36"/>
      <c r="B380" s="37"/>
      <c r="C380" s="218" t="s">
        <v>1606</v>
      </c>
      <c r="D380" s="218" t="s">
        <v>187</v>
      </c>
      <c r="E380" s="219" t="s">
        <v>1607</v>
      </c>
      <c r="F380" s="220" t="s">
        <v>1608</v>
      </c>
      <c r="G380" s="221" t="s">
        <v>523</v>
      </c>
      <c r="H380" s="222">
        <v>10</v>
      </c>
      <c r="I380" s="223"/>
      <c r="J380" s="224">
        <f>ROUND(I380*H380,2)</f>
        <v>0</v>
      </c>
      <c r="K380" s="225"/>
      <c r="L380" s="42"/>
      <c r="M380" s="226" t="s">
        <v>1</v>
      </c>
      <c r="N380" s="227" t="s">
        <v>38</v>
      </c>
      <c r="O380" s="89"/>
      <c r="P380" s="228">
        <f>O380*H380</f>
        <v>0</v>
      </c>
      <c r="Q380" s="228">
        <v>2.10711</v>
      </c>
      <c r="R380" s="228">
        <f>Q380*H380</f>
        <v>21.071100000000001</v>
      </c>
      <c r="S380" s="228">
        <v>0</v>
      </c>
      <c r="T380" s="229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30" t="s">
        <v>185</v>
      </c>
      <c r="AT380" s="230" t="s">
        <v>187</v>
      </c>
      <c r="AU380" s="230" t="s">
        <v>80</v>
      </c>
      <c r="AY380" s="15" t="s">
        <v>186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5" t="s">
        <v>80</v>
      </c>
      <c r="BK380" s="231">
        <f>ROUND(I380*H380,2)</f>
        <v>0</v>
      </c>
      <c r="BL380" s="15" t="s">
        <v>185</v>
      </c>
      <c r="BM380" s="230" t="s">
        <v>1609</v>
      </c>
    </row>
    <row r="381" s="2" customFormat="1">
      <c r="A381" s="36"/>
      <c r="B381" s="37"/>
      <c r="C381" s="38"/>
      <c r="D381" s="232" t="s">
        <v>192</v>
      </c>
      <c r="E381" s="38"/>
      <c r="F381" s="233" t="s">
        <v>1610</v>
      </c>
      <c r="G381" s="38"/>
      <c r="H381" s="38"/>
      <c r="I381" s="234"/>
      <c r="J381" s="38"/>
      <c r="K381" s="38"/>
      <c r="L381" s="42"/>
      <c r="M381" s="235"/>
      <c r="N381" s="236"/>
      <c r="O381" s="89"/>
      <c r="P381" s="89"/>
      <c r="Q381" s="89"/>
      <c r="R381" s="89"/>
      <c r="S381" s="89"/>
      <c r="T381" s="90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192</v>
      </c>
      <c r="AU381" s="15" t="s">
        <v>80</v>
      </c>
    </row>
    <row r="382" s="2" customFormat="1" ht="16.5" customHeight="1">
      <c r="A382" s="36"/>
      <c r="B382" s="37"/>
      <c r="C382" s="252" t="s">
        <v>1611</v>
      </c>
      <c r="D382" s="252" t="s">
        <v>269</v>
      </c>
      <c r="E382" s="253" t="s">
        <v>1612</v>
      </c>
      <c r="F382" s="254" t="s">
        <v>1613</v>
      </c>
      <c r="G382" s="255" t="s">
        <v>195</v>
      </c>
      <c r="H382" s="256">
        <v>4</v>
      </c>
      <c r="I382" s="257"/>
      <c r="J382" s="258">
        <f>ROUND(I382*H382,2)</f>
        <v>0</v>
      </c>
      <c r="K382" s="259"/>
      <c r="L382" s="260"/>
      <c r="M382" s="261" t="s">
        <v>1</v>
      </c>
      <c r="N382" s="262" t="s">
        <v>38</v>
      </c>
      <c r="O382" s="89"/>
      <c r="P382" s="228">
        <f>O382*H382</f>
        <v>0</v>
      </c>
      <c r="Q382" s="228">
        <v>0.0123</v>
      </c>
      <c r="R382" s="228">
        <f>Q382*H382</f>
        <v>0.049200000000000001</v>
      </c>
      <c r="S382" s="228">
        <v>0</v>
      </c>
      <c r="T382" s="229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30" t="s">
        <v>217</v>
      </c>
      <c r="AT382" s="230" t="s">
        <v>269</v>
      </c>
      <c r="AU382" s="230" t="s">
        <v>80</v>
      </c>
      <c r="AY382" s="15" t="s">
        <v>186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5" t="s">
        <v>80</v>
      </c>
      <c r="BK382" s="231">
        <f>ROUND(I382*H382,2)</f>
        <v>0</v>
      </c>
      <c r="BL382" s="15" t="s">
        <v>185</v>
      </c>
      <c r="BM382" s="230" t="s">
        <v>1614</v>
      </c>
    </row>
    <row r="383" s="2" customFormat="1">
      <c r="A383" s="36"/>
      <c r="B383" s="37"/>
      <c r="C383" s="38"/>
      <c r="D383" s="232" t="s">
        <v>192</v>
      </c>
      <c r="E383" s="38"/>
      <c r="F383" s="233" t="s">
        <v>1613</v>
      </c>
      <c r="G383" s="38"/>
      <c r="H383" s="38"/>
      <c r="I383" s="234"/>
      <c r="J383" s="38"/>
      <c r="K383" s="38"/>
      <c r="L383" s="42"/>
      <c r="M383" s="235"/>
      <c r="N383" s="236"/>
      <c r="O383" s="89"/>
      <c r="P383" s="89"/>
      <c r="Q383" s="89"/>
      <c r="R383" s="89"/>
      <c r="S383" s="89"/>
      <c r="T383" s="90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192</v>
      </c>
      <c r="AU383" s="15" t="s">
        <v>80</v>
      </c>
    </row>
    <row r="384" s="2" customFormat="1" ht="16.5" customHeight="1">
      <c r="A384" s="36"/>
      <c r="B384" s="37"/>
      <c r="C384" s="252" t="s">
        <v>1615</v>
      </c>
      <c r="D384" s="252" t="s">
        <v>269</v>
      </c>
      <c r="E384" s="253" t="s">
        <v>1616</v>
      </c>
      <c r="F384" s="254" t="s">
        <v>1617</v>
      </c>
      <c r="G384" s="255" t="s">
        <v>523</v>
      </c>
      <c r="H384" s="256">
        <v>62.619999999999997</v>
      </c>
      <c r="I384" s="257"/>
      <c r="J384" s="258">
        <f>ROUND(I384*H384,2)</f>
        <v>0</v>
      </c>
      <c r="K384" s="259"/>
      <c r="L384" s="260"/>
      <c r="M384" s="261" t="s">
        <v>1</v>
      </c>
      <c r="N384" s="262" t="s">
        <v>38</v>
      </c>
      <c r="O384" s="89"/>
      <c r="P384" s="228">
        <f>O384*H384</f>
        <v>0</v>
      </c>
      <c r="Q384" s="228">
        <v>0.00048000000000000001</v>
      </c>
      <c r="R384" s="228">
        <f>Q384*H384</f>
        <v>0.0300576</v>
      </c>
      <c r="S384" s="228">
        <v>0</v>
      </c>
      <c r="T384" s="229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30" t="s">
        <v>217</v>
      </c>
      <c r="AT384" s="230" t="s">
        <v>269</v>
      </c>
      <c r="AU384" s="230" t="s">
        <v>80</v>
      </c>
      <c r="AY384" s="15" t="s">
        <v>186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5" t="s">
        <v>80</v>
      </c>
      <c r="BK384" s="231">
        <f>ROUND(I384*H384,2)</f>
        <v>0</v>
      </c>
      <c r="BL384" s="15" t="s">
        <v>185</v>
      </c>
      <c r="BM384" s="230" t="s">
        <v>1618</v>
      </c>
    </row>
    <row r="385" s="2" customFormat="1">
      <c r="A385" s="36"/>
      <c r="B385" s="37"/>
      <c r="C385" s="38"/>
      <c r="D385" s="232" t="s">
        <v>192</v>
      </c>
      <c r="E385" s="38"/>
      <c r="F385" s="233" t="s">
        <v>1617</v>
      </c>
      <c r="G385" s="38"/>
      <c r="H385" s="38"/>
      <c r="I385" s="234"/>
      <c r="J385" s="38"/>
      <c r="K385" s="38"/>
      <c r="L385" s="42"/>
      <c r="M385" s="235"/>
      <c r="N385" s="236"/>
      <c r="O385" s="89"/>
      <c r="P385" s="89"/>
      <c r="Q385" s="89"/>
      <c r="R385" s="89"/>
      <c r="S385" s="89"/>
      <c r="T385" s="90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192</v>
      </c>
      <c r="AU385" s="15" t="s">
        <v>80</v>
      </c>
    </row>
    <row r="386" s="12" customFormat="1">
      <c r="A386" s="12"/>
      <c r="B386" s="241"/>
      <c r="C386" s="242"/>
      <c r="D386" s="232" t="s">
        <v>262</v>
      </c>
      <c r="E386" s="243" t="s">
        <v>1</v>
      </c>
      <c r="F386" s="244" t="s">
        <v>1619</v>
      </c>
      <c r="G386" s="242"/>
      <c r="H386" s="245">
        <v>62.619999999999997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51" t="s">
        <v>262</v>
      </c>
      <c r="AU386" s="251" t="s">
        <v>80</v>
      </c>
      <c r="AV386" s="12" t="s">
        <v>82</v>
      </c>
      <c r="AW386" s="12" t="s">
        <v>30</v>
      </c>
      <c r="AX386" s="12" t="s">
        <v>80</v>
      </c>
      <c r="AY386" s="251" t="s">
        <v>186</v>
      </c>
    </row>
    <row r="387" s="2" customFormat="1" ht="16.5" customHeight="1">
      <c r="A387" s="36"/>
      <c r="B387" s="37"/>
      <c r="C387" s="252" t="s">
        <v>1620</v>
      </c>
      <c r="D387" s="252" t="s">
        <v>269</v>
      </c>
      <c r="E387" s="253" t="s">
        <v>1621</v>
      </c>
      <c r="F387" s="254" t="s">
        <v>1622</v>
      </c>
      <c r="G387" s="255" t="s">
        <v>195</v>
      </c>
      <c r="H387" s="256">
        <v>4</v>
      </c>
      <c r="I387" s="257"/>
      <c r="J387" s="258">
        <f>ROUND(I387*H387,2)</f>
        <v>0</v>
      </c>
      <c r="K387" s="259"/>
      <c r="L387" s="260"/>
      <c r="M387" s="261" t="s">
        <v>1</v>
      </c>
      <c r="N387" s="262" t="s">
        <v>38</v>
      </c>
      <c r="O387" s="89"/>
      <c r="P387" s="228">
        <f>O387*H387</f>
        <v>0</v>
      </c>
      <c r="Q387" s="228">
        <v>1.48</v>
      </c>
      <c r="R387" s="228">
        <f>Q387*H387</f>
        <v>5.9199999999999999</v>
      </c>
      <c r="S387" s="228">
        <v>0</v>
      </c>
      <c r="T387" s="229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30" t="s">
        <v>217</v>
      </c>
      <c r="AT387" s="230" t="s">
        <v>269</v>
      </c>
      <c r="AU387" s="230" t="s">
        <v>80</v>
      </c>
      <c r="AY387" s="15" t="s">
        <v>186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5" t="s">
        <v>80</v>
      </c>
      <c r="BK387" s="231">
        <f>ROUND(I387*H387,2)</f>
        <v>0</v>
      </c>
      <c r="BL387" s="15" t="s">
        <v>185</v>
      </c>
      <c r="BM387" s="230" t="s">
        <v>1623</v>
      </c>
    </row>
    <row r="388" s="2" customFormat="1">
      <c r="A388" s="36"/>
      <c r="B388" s="37"/>
      <c r="C388" s="38"/>
      <c r="D388" s="232" t="s">
        <v>192</v>
      </c>
      <c r="E388" s="38"/>
      <c r="F388" s="233" t="s">
        <v>1622</v>
      </c>
      <c r="G388" s="38"/>
      <c r="H388" s="38"/>
      <c r="I388" s="234"/>
      <c r="J388" s="38"/>
      <c r="K388" s="38"/>
      <c r="L388" s="42"/>
      <c r="M388" s="235"/>
      <c r="N388" s="236"/>
      <c r="O388" s="89"/>
      <c r="P388" s="89"/>
      <c r="Q388" s="89"/>
      <c r="R388" s="89"/>
      <c r="S388" s="89"/>
      <c r="T388" s="90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5" t="s">
        <v>192</v>
      </c>
      <c r="AU388" s="15" t="s">
        <v>80</v>
      </c>
    </row>
    <row r="389" s="2" customFormat="1" ht="16.5" customHeight="1">
      <c r="A389" s="36"/>
      <c r="B389" s="37"/>
      <c r="C389" s="218" t="s">
        <v>1624</v>
      </c>
      <c r="D389" s="218" t="s">
        <v>187</v>
      </c>
      <c r="E389" s="219" t="s">
        <v>1625</v>
      </c>
      <c r="F389" s="220" t="s">
        <v>1626</v>
      </c>
      <c r="G389" s="221" t="s">
        <v>523</v>
      </c>
      <c r="H389" s="222">
        <v>62</v>
      </c>
      <c r="I389" s="223"/>
      <c r="J389" s="224">
        <f>ROUND(I389*H389,2)</f>
        <v>0</v>
      </c>
      <c r="K389" s="225"/>
      <c r="L389" s="42"/>
      <c r="M389" s="226" t="s">
        <v>1</v>
      </c>
      <c r="N389" s="227" t="s">
        <v>38</v>
      </c>
      <c r="O389" s="89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30" t="s">
        <v>185</v>
      </c>
      <c r="AT389" s="230" t="s">
        <v>187</v>
      </c>
      <c r="AU389" s="230" t="s">
        <v>80</v>
      </c>
      <c r="AY389" s="15" t="s">
        <v>186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5" t="s">
        <v>80</v>
      </c>
      <c r="BK389" s="231">
        <f>ROUND(I389*H389,2)</f>
        <v>0</v>
      </c>
      <c r="BL389" s="15" t="s">
        <v>185</v>
      </c>
      <c r="BM389" s="230" t="s">
        <v>1627</v>
      </c>
    </row>
    <row r="390" s="2" customFormat="1">
      <c r="A390" s="36"/>
      <c r="B390" s="37"/>
      <c r="C390" s="38"/>
      <c r="D390" s="232" t="s">
        <v>192</v>
      </c>
      <c r="E390" s="38"/>
      <c r="F390" s="233" t="s">
        <v>1626</v>
      </c>
      <c r="G390" s="38"/>
      <c r="H390" s="38"/>
      <c r="I390" s="234"/>
      <c r="J390" s="38"/>
      <c r="K390" s="38"/>
      <c r="L390" s="42"/>
      <c r="M390" s="235"/>
      <c r="N390" s="236"/>
      <c r="O390" s="89"/>
      <c r="P390" s="89"/>
      <c r="Q390" s="89"/>
      <c r="R390" s="89"/>
      <c r="S390" s="89"/>
      <c r="T390" s="90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5" t="s">
        <v>192</v>
      </c>
      <c r="AU390" s="15" t="s">
        <v>80</v>
      </c>
    </row>
    <row r="391" s="2" customFormat="1" ht="16.5" customHeight="1">
      <c r="A391" s="36"/>
      <c r="B391" s="37"/>
      <c r="C391" s="218" t="s">
        <v>1628</v>
      </c>
      <c r="D391" s="218" t="s">
        <v>187</v>
      </c>
      <c r="E391" s="219" t="s">
        <v>1629</v>
      </c>
      <c r="F391" s="220" t="s">
        <v>1630</v>
      </c>
      <c r="G391" s="221" t="s">
        <v>266</v>
      </c>
      <c r="H391" s="222">
        <v>5</v>
      </c>
      <c r="I391" s="223"/>
      <c r="J391" s="224">
        <f>ROUND(I391*H391,2)</f>
        <v>0</v>
      </c>
      <c r="K391" s="225"/>
      <c r="L391" s="42"/>
      <c r="M391" s="226" t="s">
        <v>1</v>
      </c>
      <c r="N391" s="227" t="s">
        <v>38</v>
      </c>
      <c r="O391" s="89"/>
      <c r="P391" s="228">
        <f>O391*H391</f>
        <v>0</v>
      </c>
      <c r="Q391" s="228">
        <v>2.5249999999999999</v>
      </c>
      <c r="R391" s="228">
        <f>Q391*H391</f>
        <v>12.625</v>
      </c>
      <c r="S391" s="228">
        <v>0</v>
      </c>
      <c r="T391" s="229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30" t="s">
        <v>185</v>
      </c>
      <c r="AT391" s="230" t="s">
        <v>187</v>
      </c>
      <c r="AU391" s="230" t="s">
        <v>80</v>
      </c>
      <c r="AY391" s="15" t="s">
        <v>186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5" t="s">
        <v>80</v>
      </c>
      <c r="BK391" s="231">
        <f>ROUND(I391*H391,2)</f>
        <v>0</v>
      </c>
      <c r="BL391" s="15" t="s">
        <v>185</v>
      </c>
      <c r="BM391" s="230" t="s">
        <v>1631</v>
      </c>
    </row>
    <row r="392" s="2" customFormat="1">
      <c r="A392" s="36"/>
      <c r="B392" s="37"/>
      <c r="C392" s="38"/>
      <c r="D392" s="232" t="s">
        <v>192</v>
      </c>
      <c r="E392" s="38"/>
      <c r="F392" s="233" t="s">
        <v>1630</v>
      </c>
      <c r="G392" s="38"/>
      <c r="H392" s="38"/>
      <c r="I392" s="234"/>
      <c r="J392" s="38"/>
      <c r="K392" s="38"/>
      <c r="L392" s="42"/>
      <c r="M392" s="235"/>
      <c r="N392" s="236"/>
      <c r="O392" s="89"/>
      <c r="P392" s="89"/>
      <c r="Q392" s="89"/>
      <c r="R392" s="89"/>
      <c r="S392" s="89"/>
      <c r="T392" s="90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5" t="s">
        <v>192</v>
      </c>
      <c r="AU392" s="15" t="s">
        <v>80</v>
      </c>
    </row>
    <row r="393" s="12" customFormat="1">
      <c r="A393" s="12"/>
      <c r="B393" s="241"/>
      <c r="C393" s="242"/>
      <c r="D393" s="232" t="s">
        <v>262</v>
      </c>
      <c r="E393" s="243" t="s">
        <v>1</v>
      </c>
      <c r="F393" s="244" t="s">
        <v>1632</v>
      </c>
      <c r="G393" s="242"/>
      <c r="H393" s="245">
        <v>5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51" t="s">
        <v>262</v>
      </c>
      <c r="AU393" s="251" t="s">
        <v>80</v>
      </c>
      <c r="AV393" s="12" t="s">
        <v>82</v>
      </c>
      <c r="AW393" s="12" t="s">
        <v>30</v>
      </c>
      <c r="AX393" s="12" t="s">
        <v>80</v>
      </c>
      <c r="AY393" s="251" t="s">
        <v>186</v>
      </c>
    </row>
    <row r="394" s="2" customFormat="1" ht="16.5" customHeight="1">
      <c r="A394" s="36"/>
      <c r="B394" s="37"/>
      <c r="C394" s="218" t="s">
        <v>1633</v>
      </c>
      <c r="D394" s="218" t="s">
        <v>187</v>
      </c>
      <c r="E394" s="219" t="s">
        <v>1634</v>
      </c>
      <c r="F394" s="220" t="s">
        <v>1635</v>
      </c>
      <c r="G394" s="221" t="s">
        <v>190</v>
      </c>
      <c r="H394" s="222">
        <v>24</v>
      </c>
      <c r="I394" s="223"/>
      <c r="J394" s="224">
        <f>ROUND(I394*H394,2)</f>
        <v>0</v>
      </c>
      <c r="K394" s="225"/>
      <c r="L394" s="42"/>
      <c r="M394" s="226" t="s">
        <v>1</v>
      </c>
      <c r="N394" s="227" t="s">
        <v>38</v>
      </c>
      <c r="O394" s="89"/>
      <c r="P394" s="228">
        <f>O394*H394</f>
        <v>0</v>
      </c>
      <c r="Q394" s="228">
        <v>0.0041799999999999997</v>
      </c>
      <c r="R394" s="228">
        <f>Q394*H394</f>
        <v>0.10031999999999999</v>
      </c>
      <c r="S394" s="228">
        <v>0</v>
      </c>
      <c r="T394" s="229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30" t="s">
        <v>185</v>
      </c>
      <c r="AT394" s="230" t="s">
        <v>187</v>
      </c>
      <c r="AU394" s="230" t="s">
        <v>80</v>
      </c>
      <c r="AY394" s="15" t="s">
        <v>186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5" t="s">
        <v>80</v>
      </c>
      <c r="BK394" s="231">
        <f>ROUND(I394*H394,2)</f>
        <v>0</v>
      </c>
      <c r="BL394" s="15" t="s">
        <v>185</v>
      </c>
      <c r="BM394" s="230" t="s">
        <v>1636</v>
      </c>
    </row>
    <row r="395" s="2" customFormat="1">
      <c r="A395" s="36"/>
      <c r="B395" s="37"/>
      <c r="C395" s="38"/>
      <c r="D395" s="232" t="s">
        <v>192</v>
      </c>
      <c r="E395" s="38"/>
      <c r="F395" s="233" t="s">
        <v>1635</v>
      </c>
      <c r="G395" s="38"/>
      <c r="H395" s="38"/>
      <c r="I395" s="234"/>
      <c r="J395" s="38"/>
      <c r="K395" s="38"/>
      <c r="L395" s="42"/>
      <c r="M395" s="235"/>
      <c r="N395" s="236"/>
      <c r="O395" s="89"/>
      <c r="P395" s="89"/>
      <c r="Q395" s="89"/>
      <c r="R395" s="89"/>
      <c r="S395" s="89"/>
      <c r="T395" s="90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192</v>
      </c>
      <c r="AU395" s="15" t="s">
        <v>80</v>
      </c>
    </row>
    <row r="396" s="12" customFormat="1">
      <c r="A396" s="12"/>
      <c r="B396" s="241"/>
      <c r="C396" s="242"/>
      <c r="D396" s="232" t="s">
        <v>262</v>
      </c>
      <c r="E396" s="243" t="s">
        <v>1</v>
      </c>
      <c r="F396" s="244" t="s">
        <v>1637</v>
      </c>
      <c r="G396" s="242"/>
      <c r="H396" s="245">
        <v>24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51" t="s">
        <v>262</v>
      </c>
      <c r="AU396" s="251" t="s">
        <v>80</v>
      </c>
      <c r="AV396" s="12" t="s">
        <v>82</v>
      </c>
      <c r="AW396" s="12" t="s">
        <v>30</v>
      </c>
      <c r="AX396" s="12" t="s">
        <v>80</v>
      </c>
      <c r="AY396" s="251" t="s">
        <v>186</v>
      </c>
    </row>
    <row r="397" s="2" customFormat="1" ht="16.5" customHeight="1">
      <c r="A397" s="36"/>
      <c r="B397" s="37"/>
      <c r="C397" s="218" t="s">
        <v>1638</v>
      </c>
      <c r="D397" s="218" t="s">
        <v>187</v>
      </c>
      <c r="E397" s="219" t="s">
        <v>1639</v>
      </c>
      <c r="F397" s="220" t="s">
        <v>1640</v>
      </c>
      <c r="G397" s="221" t="s">
        <v>195</v>
      </c>
      <c r="H397" s="222">
        <v>40</v>
      </c>
      <c r="I397" s="223"/>
      <c r="J397" s="224">
        <f>ROUND(I397*H397,2)</f>
        <v>0</v>
      </c>
      <c r="K397" s="225"/>
      <c r="L397" s="42"/>
      <c r="M397" s="226" t="s">
        <v>1</v>
      </c>
      <c r="N397" s="227" t="s">
        <v>38</v>
      </c>
      <c r="O397" s="89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30" t="s">
        <v>185</v>
      </c>
      <c r="AT397" s="230" t="s">
        <v>187</v>
      </c>
      <c r="AU397" s="230" t="s">
        <v>80</v>
      </c>
      <c r="AY397" s="15" t="s">
        <v>186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5" t="s">
        <v>80</v>
      </c>
      <c r="BK397" s="231">
        <f>ROUND(I397*H397,2)</f>
        <v>0</v>
      </c>
      <c r="BL397" s="15" t="s">
        <v>185</v>
      </c>
      <c r="BM397" s="230" t="s">
        <v>1641</v>
      </c>
    </row>
    <row r="398" s="2" customFormat="1">
      <c r="A398" s="36"/>
      <c r="B398" s="37"/>
      <c r="C398" s="38"/>
      <c r="D398" s="232" t="s">
        <v>192</v>
      </c>
      <c r="E398" s="38"/>
      <c r="F398" s="233" t="s">
        <v>1642</v>
      </c>
      <c r="G398" s="38"/>
      <c r="H398" s="38"/>
      <c r="I398" s="234"/>
      <c r="J398" s="38"/>
      <c r="K398" s="38"/>
      <c r="L398" s="42"/>
      <c r="M398" s="235"/>
      <c r="N398" s="236"/>
      <c r="O398" s="89"/>
      <c r="P398" s="89"/>
      <c r="Q398" s="89"/>
      <c r="R398" s="89"/>
      <c r="S398" s="89"/>
      <c r="T398" s="90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5" t="s">
        <v>192</v>
      </c>
      <c r="AU398" s="15" t="s">
        <v>80</v>
      </c>
    </row>
    <row r="399" s="12" customFormat="1">
      <c r="A399" s="12"/>
      <c r="B399" s="241"/>
      <c r="C399" s="242"/>
      <c r="D399" s="232" t="s">
        <v>262</v>
      </c>
      <c r="E399" s="243" t="s">
        <v>1</v>
      </c>
      <c r="F399" s="244" t="s">
        <v>1643</v>
      </c>
      <c r="G399" s="242"/>
      <c r="H399" s="245">
        <v>40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51" t="s">
        <v>262</v>
      </c>
      <c r="AU399" s="251" t="s">
        <v>80</v>
      </c>
      <c r="AV399" s="12" t="s">
        <v>82</v>
      </c>
      <c r="AW399" s="12" t="s">
        <v>30</v>
      </c>
      <c r="AX399" s="12" t="s">
        <v>80</v>
      </c>
      <c r="AY399" s="251" t="s">
        <v>186</v>
      </c>
    </row>
    <row r="400" s="11" customFormat="1" ht="25.92" customHeight="1">
      <c r="A400" s="11"/>
      <c r="B400" s="204"/>
      <c r="C400" s="205"/>
      <c r="D400" s="206" t="s">
        <v>72</v>
      </c>
      <c r="E400" s="207" t="s">
        <v>753</v>
      </c>
      <c r="F400" s="207" t="s">
        <v>754</v>
      </c>
      <c r="G400" s="205"/>
      <c r="H400" s="205"/>
      <c r="I400" s="208"/>
      <c r="J400" s="209">
        <f>BK400</f>
        <v>0</v>
      </c>
      <c r="K400" s="205"/>
      <c r="L400" s="210"/>
      <c r="M400" s="211"/>
      <c r="N400" s="212"/>
      <c r="O400" s="212"/>
      <c r="P400" s="213">
        <f>SUM(P401:P414)</f>
        <v>0</v>
      </c>
      <c r="Q400" s="212"/>
      <c r="R400" s="213">
        <f>SUM(R401:R414)</f>
        <v>0.81548657999999996</v>
      </c>
      <c r="S400" s="212"/>
      <c r="T400" s="214">
        <f>SUM(T401:T414)</f>
        <v>2.32524</v>
      </c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R400" s="215" t="s">
        <v>185</v>
      </c>
      <c r="AT400" s="216" t="s">
        <v>72</v>
      </c>
      <c r="AU400" s="216" t="s">
        <v>73</v>
      </c>
      <c r="AY400" s="215" t="s">
        <v>186</v>
      </c>
      <c r="BK400" s="217">
        <f>SUM(BK401:BK414)</f>
        <v>0</v>
      </c>
    </row>
    <row r="401" s="2" customFormat="1" ht="16.5" customHeight="1">
      <c r="A401" s="36"/>
      <c r="B401" s="37"/>
      <c r="C401" s="218" t="s">
        <v>1644</v>
      </c>
      <c r="D401" s="218" t="s">
        <v>187</v>
      </c>
      <c r="E401" s="219" t="s">
        <v>1645</v>
      </c>
      <c r="F401" s="220" t="s">
        <v>1646</v>
      </c>
      <c r="G401" s="221" t="s">
        <v>523</v>
      </c>
      <c r="H401" s="222">
        <v>8.6835000000000004</v>
      </c>
      <c r="I401" s="223"/>
      <c r="J401" s="224">
        <f>ROUND(I401*H401,2)</f>
        <v>0</v>
      </c>
      <c r="K401" s="225"/>
      <c r="L401" s="42"/>
      <c r="M401" s="226" t="s">
        <v>1</v>
      </c>
      <c r="N401" s="227" t="s">
        <v>38</v>
      </c>
      <c r="O401" s="89"/>
      <c r="P401" s="228">
        <f>O401*H401</f>
        <v>0</v>
      </c>
      <c r="Q401" s="228">
        <v>0.00095</v>
      </c>
      <c r="R401" s="228">
        <f>Q401*H401</f>
        <v>0.0082493250000000001</v>
      </c>
      <c r="S401" s="228">
        <v>0</v>
      </c>
      <c r="T401" s="229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30" t="s">
        <v>185</v>
      </c>
      <c r="AT401" s="230" t="s">
        <v>187</v>
      </c>
      <c r="AU401" s="230" t="s">
        <v>80</v>
      </c>
      <c r="AY401" s="15" t="s">
        <v>186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5" t="s">
        <v>80</v>
      </c>
      <c r="BK401" s="231">
        <f>ROUND(I401*H401,2)</f>
        <v>0</v>
      </c>
      <c r="BL401" s="15" t="s">
        <v>185</v>
      </c>
      <c r="BM401" s="230" t="s">
        <v>1647</v>
      </c>
    </row>
    <row r="402" s="2" customFormat="1">
      <c r="A402" s="36"/>
      <c r="B402" s="37"/>
      <c r="C402" s="38"/>
      <c r="D402" s="232" t="s">
        <v>192</v>
      </c>
      <c r="E402" s="38"/>
      <c r="F402" s="233" t="s">
        <v>1646</v>
      </c>
      <c r="G402" s="38"/>
      <c r="H402" s="38"/>
      <c r="I402" s="234"/>
      <c r="J402" s="38"/>
      <c r="K402" s="38"/>
      <c r="L402" s="42"/>
      <c r="M402" s="235"/>
      <c r="N402" s="236"/>
      <c r="O402" s="89"/>
      <c r="P402" s="89"/>
      <c r="Q402" s="89"/>
      <c r="R402" s="89"/>
      <c r="S402" s="89"/>
      <c r="T402" s="90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5" t="s">
        <v>192</v>
      </c>
      <c r="AU402" s="15" t="s">
        <v>80</v>
      </c>
    </row>
    <row r="403" s="12" customFormat="1">
      <c r="A403" s="12"/>
      <c r="B403" s="241"/>
      <c r="C403" s="242"/>
      <c r="D403" s="232" t="s">
        <v>262</v>
      </c>
      <c r="E403" s="243" t="s">
        <v>1</v>
      </c>
      <c r="F403" s="244" t="s">
        <v>1648</v>
      </c>
      <c r="G403" s="242"/>
      <c r="H403" s="245">
        <v>8.6835000000000004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51" t="s">
        <v>262</v>
      </c>
      <c r="AU403" s="251" t="s">
        <v>80</v>
      </c>
      <c r="AV403" s="12" t="s">
        <v>82</v>
      </c>
      <c r="AW403" s="12" t="s">
        <v>30</v>
      </c>
      <c r="AX403" s="12" t="s">
        <v>80</v>
      </c>
      <c r="AY403" s="251" t="s">
        <v>186</v>
      </c>
    </row>
    <row r="404" s="2" customFormat="1" ht="16.5" customHeight="1">
      <c r="A404" s="36"/>
      <c r="B404" s="37"/>
      <c r="C404" s="218" t="s">
        <v>1649</v>
      </c>
      <c r="D404" s="218" t="s">
        <v>187</v>
      </c>
      <c r="E404" s="219" t="s">
        <v>1650</v>
      </c>
      <c r="F404" s="220" t="s">
        <v>1651</v>
      </c>
      <c r="G404" s="221" t="s">
        <v>523</v>
      </c>
      <c r="H404" s="222">
        <v>28.379999999999999</v>
      </c>
      <c r="I404" s="223"/>
      <c r="J404" s="224">
        <f>ROUND(I404*H404,2)</f>
        <v>0</v>
      </c>
      <c r="K404" s="225"/>
      <c r="L404" s="42"/>
      <c r="M404" s="226" t="s">
        <v>1</v>
      </c>
      <c r="N404" s="227" t="s">
        <v>38</v>
      </c>
      <c r="O404" s="89"/>
      <c r="P404" s="228">
        <f>O404*H404</f>
        <v>0</v>
      </c>
      <c r="Q404" s="228">
        <v>0.023269999999999999</v>
      </c>
      <c r="R404" s="228">
        <f>Q404*H404</f>
        <v>0.66040259999999995</v>
      </c>
      <c r="S404" s="228">
        <v>0</v>
      </c>
      <c r="T404" s="229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30" t="s">
        <v>185</v>
      </c>
      <c r="AT404" s="230" t="s">
        <v>187</v>
      </c>
      <c r="AU404" s="230" t="s">
        <v>80</v>
      </c>
      <c r="AY404" s="15" t="s">
        <v>186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5" t="s">
        <v>80</v>
      </c>
      <c r="BK404" s="231">
        <f>ROUND(I404*H404,2)</f>
        <v>0</v>
      </c>
      <c r="BL404" s="15" t="s">
        <v>185</v>
      </c>
      <c r="BM404" s="230" t="s">
        <v>1652</v>
      </c>
    </row>
    <row r="405" s="2" customFormat="1">
      <c r="A405" s="36"/>
      <c r="B405" s="37"/>
      <c r="C405" s="38"/>
      <c r="D405" s="232" t="s">
        <v>192</v>
      </c>
      <c r="E405" s="38"/>
      <c r="F405" s="233" t="s">
        <v>1651</v>
      </c>
      <c r="G405" s="38"/>
      <c r="H405" s="38"/>
      <c r="I405" s="234"/>
      <c r="J405" s="38"/>
      <c r="K405" s="38"/>
      <c r="L405" s="42"/>
      <c r="M405" s="235"/>
      <c r="N405" s="236"/>
      <c r="O405" s="89"/>
      <c r="P405" s="89"/>
      <c r="Q405" s="89"/>
      <c r="R405" s="89"/>
      <c r="S405" s="89"/>
      <c r="T405" s="90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192</v>
      </c>
      <c r="AU405" s="15" t="s">
        <v>80</v>
      </c>
    </row>
    <row r="406" s="12" customFormat="1">
      <c r="A406" s="12"/>
      <c r="B406" s="241"/>
      <c r="C406" s="242"/>
      <c r="D406" s="232" t="s">
        <v>262</v>
      </c>
      <c r="E406" s="243" t="s">
        <v>1</v>
      </c>
      <c r="F406" s="244" t="s">
        <v>1653</v>
      </c>
      <c r="G406" s="242"/>
      <c r="H406" s="245">
        <v>28.379999999999999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51" t="s">
        <v>262</v>
      </c>
      <c r="AU406" s="251" t="s">
        <v>80</v>
      </c>
      <c r="AV406" s="12" t="s">
        <v>82</v>
      </c>
      <c r="AW406" s="12" t="s">
        <v>30</v>
      </c>
      <c r="AX406" s="12" t="s">
        <v>80</v>
      </c>
      <c r="AY406" s="251" t="s">
        <v>186</v>
      </c>
    </row>
    <row r="407" s="2" customFormat="1" ht="16.5" customHeight="1">
      <c r="A407" s="36"/>
      <c r="B407" s="37"/>
      <c r="C407" s="218" t="s">
        <v>1654</v>
      </c>
      <c r="D407" s="218" t="s">
        <v>187</v>
      </c>
      <c r="E407" s="219" t="s">
        <v>1655</v>
      </c>
      <c r="F407" s="220" t="s">
        <v>1656</v>
      </c>
      <c r="G407" s="221" t="s">
        <v>523</v>
      </c>
      <c r="H407" s="222">
        <v>4.6749999999999998</v>
      </c>
      <c r="I407" s="223"/>
      <c r="J407" s="224">
        <f>ROUND(I407*H407,2)</f>
        <v>0</v>
      </c>
      <c r="K407" s="225"/>
      <c r="L407" s="42"/>
      <c r="M407" s="226" t="s">
        <v>1</v>
      </c>
      <c r="N407" s="227" t="s">
        <v>38</v>
      </c>
      <c r="O407" s="89"/>
      <c r="P407" s="228">
        <f>O407*H407</f>
        <v>0</v>
      </c>
      <c r="Q407" s="228">
        <v>0.031260000000000003</v>
      </c>
      <c r="R407" s="228">
        <f>Q407*H407</f>
        <v>0.14614050000000001</v>
      </c>
      <c r="S407" s="228">
        <v>0</v>
      </c>
      <c r="T407" s="229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30" t="s">
        <v>185</v>
      </c>
      <c r="AT407" s="230" t="s">
        <v>187</v>
      </c>
      <c r="AU407" s="230" t="s">
        <v>80</v>
      </c>
      <c r="AY407" s="15" t="s">
        <v>186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5" t="s">
        <v>80</v>
      </c>
      <c r="BK407" s="231">
        <f>ROUND(I407*H407,2)</f>
        <v>0</v>
      </c>
      <c r="BL407" s="15" t="s">
        <v>185</v>
      </c>
      <c r="BM407" s="230" t="s">
        <v>1657</v>
      </c>
    </row>
    <row r="408" s="2" customFormat="1">
      <c r="A408" s="36"/>
      <c r="B408" s="37"/>
      <c r="C408" s="38"/>
      <c r="D408" s="232" t="s">
        <v>192</v>
      </c>
      <c r="E408" s="38"/>
      <c r="F408" s="233" t="s">
        <v>1658</v>
      </c>
      <c r="G408" s="38"/>
      <c r="H408" s="38"/>
      <c r="I408" s="234"/>
      <c r="J408" s="38"/>
      <c r="K408" s="38"/>
      <c r="L408" s="42"/>
      <c r="M408" s="235"/>
      <c r="N408" s="236"/>
      <c r="O408" s="89"/>
      <c r="P408" s="89"/>
      <c r="Q408" s="89"/>
      <c r="R408" s="89"/>
      <c r="S408" s="89"/>
      <c r="T408" s="90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5" t="s">
        <v>192</v>
      </c>
      <c r="AU408" s="15" t="s">
        <v>80</v>
      </c>
    </row>
    <row r="409" s="12" customFormat="1">
      <c r="A409" s="12"/>
      <c r="B409" s="241"/>
      <c r="C409" s="242"/>
      <c r="D409" s="232" t="s">
        <v>262</v>
      </c>
      <c r="E409" s="243" t="s">
        <v>1</v>
      </c>
      <c r="F409" s="244" t="s">
        <v>1659</v>
      </c>
      <c r="G409" s="242"/>
      <c r="H409" s="245">
        <v>4.6749999999999998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51" t="s">
        <v>262</v>
      </c>
      <c r="AU409" s="251" t="s">
        <v>80</v>
      </c>
      <c r="AV409" s="12" t="s">
        <v>82</v>
      </c>
      <c r="AW409" s="12" t="s">
        <v>30</v>
      </c>
      <c r="AX409" s="12" t="s">
        <v>80</v>
      </c>
      <c r="AY409" s="251" t="s">
        <v>186</v>
      </c>
    </row>
    <row r="410" s="2" customFormat="1" ht="16.5" customHeight="1">
      <c r="A410" s="36"/>
      <c r="B410" s="37"/>
      <c r="C410" s="218" t="s">
        <v>1660</v>
      </c>
      <c r="D410" s="218" t="s">
        <v>187</v>
      </c>
      <c r="E410" s="219" t="s">
        <v>755</v>
      </c>
      <c r="F410" s="220" t="s">
        <v>756</v>
      </c>
      <c r="G410" s="221" t="s">
        <v>190</v>
      </c>
      <c r="H410" s="222">
        <v>129.18000000000001</v>
      </c>
      <c r="I410" s="223"/>
      <c r="J410" s="224">
        <f>ROUND(I410*H410,2)</f>
        <v>0</v>
      </c>
      <c r="K410" s="225"/>
      <c r="L410" s="42"/>
      <c r="M410" s="226" t="s">
        <v>1</v>
      </c>
      <c r="N410" s="227" t="s">
        <v>38</v>
      </c>
      <c r="O410" s="89"/>
      <c r="P410" s="228">
        <f>O410*H410</f>
        <v>0</v>
      </c>
      <c r="Q410" s="228">
        <v>0</v>
      </c>
      <c r="R410" s="228">
        <f>Q410*H410</f>
        <v>0</v>
      </c>
      <c r="S410" s="228">
        <v>0.017999999999999999</v>
      </c>
      <c r="T410" s="229">
        <f>S410*H410</f>
        <v>2.32524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30" t="s">
        <v>185</v>
      </c>
      <c r="AT410" s="230" t="s">
        <v>187</v>
      </c>
      <c r="AU410" s="230" t="s">
        <v>80</v>
      </c>
      <c r="AY410" s="15" t="s">
        <v>186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5" t="s">
        <v>80</v>
      </c>
      <c r="BK410" s="231">
        <f>ROUND(I410*H410,2)</f>
        <v>0</v>
      </c>
      <c r="BL410" s="15" t="s">
        <v>185</v>
      </c>
      <c r="BM410" s="230" t="s">
        <v>1661</v>
      </c>
    </row>
    <row r="411" s="2" customFormat="1">
      <c r="A411" s="36"/>
      <c r="B411" s="37"/>
      <c r="C411" s="38"/>
      <c r="D411" s="232" t="s">
        <v>192</v>
      </c>
      <c r="E411" s="38"/>
      <c r="F411" s="233" t="s">
        <v>756</v>
      </c>
      <c r="G411" s="38"/>
      <c r="H411" s="38"/>
      <c r="I411" s="234"/>
      <c r="J411" s="38"/>
      <c r="K411" s="38"/>
      <c r="L411" s="42"/>
      <c r="M411" s="235"/>
      <c r="N411" s="236"/>
      <c r="O411" s="89"/>
      <c r="P411" s="89"/>
      <c r="Q411" s="89"/>
      <c r="R411" s="89"/>
      <c r="S411" s="89"/>
      <c r="T411" s="90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192</v>
      </c>
      <c r="AU411" s="15" t="s">
        <v>80</v>
      </c>
    </row>
    <row r="412" s="2" customFormat="1" ht="16.5" customHeight="1">
      <c r="A412" s="36"/>
      <c r="B412" s="37"/>
      <c r="C412" s="252" t="s">
        <v>1662</v>
      </c>
      <c r="D412" s="252" t="s">
        <v>269</v>
      </c>
      <c r="E412" s="253" t="s">
        <v>1663</v>
      </c>
      <c r="F412" s="254" t="s">
        <v>1664</v>
      </c>
      <c r="G412" s="255" t="s">
        <v>523</v>
      </c>
      <c r="H412" s="256">
        <v>34.707749999999997</v>
      </c>
      <c r="I412" s="257"/>
      <c r="J412" s="258">
        <f>ROUND(I412*H412,2)</f>
        <v>0</v>
      </c>
      <c r="K412" s="259"/>
      <c r="L412" s="260"/>
      <c r="M412" s="261" t="s">
        <v>1</v>
      </c>
      <c r="N412" s="262" t="s">
        <v>38</v>
      </c>
      <c r="O412" s="89"/>
      <c r="P412" s="228">
        <f>O412*H412</f>
        <v>0</v>
      </c>
      <c r="Q412" s="228">
        <v>2.0000000000000002E-05</v>
      </c>
      <c r="R412" s="228">
        <f>Q412*H412</f>
        <v>0.00069415500000000001</v>
      </c>
      <c r="S412" s="228">
        <v>0</v>
      </c>
      <c r="T412" s="229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30" t="s">
        <v>217</v>
      </c>
      <c r="AT412" s="230" t="s">
        <v>269</v>
      </c>
      <c r="AU412" s="230" t="s">
        <v>80</v>
      </c>
      <c r="AY412" s="15" t="s">
        <v>186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5" t="s">
        <v>80</v>
      </c>
      <c r="BK412" s="231">
        <f>ROUND(I412*H412,2)</f>
        <v>0</v>
      </c>
      <c r="BL412" s="15" t="s">
        <v>185</v>
      </c>
      <c r="BM412" s="230" t="s">
        <v>1665</v>
      </c>
    </row>
    <row r="413" s="2" customFormat="1">
      <c r="A413" s="36"/>
      <c r="B413" s="37"/>
      <c r="C413" s="38"/>
      <c r="D413" s="232" t="s">
        <v>192</v>
      </c>
      <c r="E413" s="38"/>
      <c r="F413" s="233" t="s">
        <v>1664</v>
      </c>
      <c r="G413" s="38"/>
      <c r="H413" s="38"/>
      <c r="I413" s="234"/>
      <c r="J413" s="38"/>
      <c r="K413" s="38"/>
      <c r="L413" s="42"/>
      <c r="M413" s="235"/>
      <c r="N413" s="236"/>
      <c r="O413" s="89"/>
      <c r="P413" s="89"/>
      <c r="Q413" s="89"/>
      <c r="R413" s="89"/>
      <c r="S413" s="89"/>
      <c r="T413" s="90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192</v>
      </c>
      <c r="AU413" s="15" t="s">
        <v>80</v>
      </c>
    </row>
    <row r="414" s="12" customFormat="1">
      <c r="A414" s="12"/>
      <c r="B414" s="241"/>
      <c r="C414" s="242"/>
      <c r="D414" s="232" t="s">
        <v>262</v>
      </c>
      <c r="E414" s="243" t="s">
        <v>1</v>
      </c>
      <c r="F414" s="244" t="s">
        <v>1666</v>
      </c>
      <c r="G414" s="242"/>
      <c r="H414" s="245">
        <v>34.707749999999997</v>
      </c>
      <c r="I414" s="246"/>
      <c r="J414" s="242"/>
      <c r="K414" s="242"/>
      <c r="L414" s="247"/>
      <c r="M414" s="248"/>
      <c r="N414" s="249"/>
      <c r="O414" s="249"/>
      <c r="P414" s="249"/>
      <c r="Q414" s="249"/>
      <c r="R414" s="249"/>
      <c r="S414" s="249"/>
      <c r="T414" s="250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51" t="s">
        <v>262</v>
      </c>
      <c r="AU414" s="251" t="s">
        <v>80</v>
      </c>
      <c r="AV414" s="12" t="s">
        <v>82</v>
      </c>
      <c r="AW414" s="12" t="s">
        <v>30</v>
      </c>
      <c r="AX414" s="12" t="s">
        <v>80</v>
      </c>
      <c r="AY414" s="251" t="s">
        <v>186</v>
      </c>
    </row>
    <row r="415" s="11" customFormat="1" ht="25.92" customHeight="1">
      <c r="A415" s="11"/>
      <c r="B415" s="204"/>
      <c r="C415" s="205"/>
      <c r="D415" s="206" t="s">
        <v>72</v>
      </c>
      <c r="E415" s="207" t="s">
        <v>365</v>
      </c>
      <c r="F415" s="207" t="s">
        <v>366</v>
      </c>
      <c r="G415" s="205"/>
      <c r="H415" s="205"/>
      <c r="I415" s="208"/>
      <c r="J415" s="209">
        <f>BK415</f>
        <v>0</v>
      </c>
      <c r="K415" s="205"/>
      <c r="L415" s="210"/>
      <c r="M415" s="211"/>
      <c r="N415" s="212"/>
      <c r="O415" s="212"/>
      <c r="P415" s="213">
        <f>SUM(P416:P433)</f>
        <v>0</v>
      </c>
      <c r="Q415" s="212"/>
      <c r="R415" s="213">
        <f>SUM(R416:R433)</f>
        <v>0</v>
      </c>
      <c r="S415" s="212"/>
      <c r="T415" s="214">
        <f>SUM(T416:T433)</f>
        <v>7.6742342759999991</v>
      </c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R415" s="215" t="s">
        <v>185</v>
      </c>
      <c r="AT415" s="216" t="s">
        <v>72</v>
      </c>
      <c r="AU415" s="216" t="s">
        <v>73</v>
      </c>
      <c r="AY415" s="215" t="s">
        <v>186</v>
      </c>
      <c r="BK415" s="217">
        <f>SUM(BK416:BK433)</f>
        <v>0</v>
      </c>
    </row>
    <row r="416" s="2" customFormat="1" ht="16.5" customHeight="1">
      <c r="A416" s="36"/>
      <c r="B416" s="37"/>
      <c r="C416" s="218" t="s">
        <v>1667</v>
      </c>
      <c r="D416" s="218" t="s">
        <v>187</v>
      </c>
      <c r="E416" s="219" t="s">
        <v>368</v>
      </c>
      <c r="F416" s="220" t="s">
        <v>369</v>
      </c>
      <c r="G416" s="221" t="s">
        <v>266</v>
      </c>
      <c r="H416" s="222">
        <v>2.71875</v>
      </c>
      <c r="I416" s="223"/>
      <c r="J416" s="224">
        <f>ROUND(I416*H416,2)</f>
        <v>0</v>
      </c>
      <c r="K416" s="225"/>
      <c r="L416" s="42"/>
      <c r="M416" s="226" t="s">
        <v>1</v>
      </c>
      <c r="N416" s="227" t="s">
        <v>38</v>
      </c>
      <c r="O416" s="89"/>
      <c r="P416" s="228">
        <f>O416*H416</f>
        <v>0</v>
      </c>
      <c r="Q416" s="228">
        <v>0</v>
      </c>
      <c r="R416" s="228">
        <f>Q416*H416</f>
        <v>0</v>
      </c>
      <c r="S416" s="228">
        <v>2.6499999999999999</v>
      </c>
      <c r="T416" s="229">
        <f>S416*H416</f>
        <v>7.2046874999999995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30" t="s">
        <v>185</v>
      </c>
      <c r="AT416" s="230" t="s">
        <v>187</v>
      </c>
      <c r="AU416" s="230" t="s">
        <v>80</v>
      </c>
      <c r="AY416" s="15" t="s">
        <v>186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5" t="s">
        <v>80</v>
      </c>
      <c r="BK416" s="231">
        <f>ROUND(I416*H416,2)</f>
        <v>0</v>
      </c>
      <c r="BL416" s="15" t="s">
        <v>185</v>
      </c>
      <c r="BM416" s="230" t="s">
        <v>1668</v>
      </c>
    </row>
    <row r="417" s="2" customFormat="1">
      <c r="A417" s="36"/>
      <c r="B417" s="37"/>
      <c r="C417" s="38"/>
      <c r="D417" s="232" t="s">
        <v>192</v>
      </c>
      <c r="E417" s="38"/>
      <c r="F417" s="233" t="s">
        <v>371</v>
      </c>
      <c r="G417" s="38"/>
      <c r="H417" s="38"/>
      <c r="I417" s="234"/>
      <c r="J417" s="38"/>
      <c r="K417" s="38"/>
      <c r="L417" s="42"/>
      <c r="M417" s="235"/>
      <c r="N417" s="236"/>
      <c r="O417" s="89"/>
      <c r="P417" s="89"/>
      <c r="Q417" s="89"/>
      <c r="R417" s="89"/>
      <c r="S417" s="89"/>
      <c r="T417" s="90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192</v>
      </c>
      <c r="AU417" s="15" t="s">
        <v>80</v>
      </c>
    </row>
    <row r="418" s="12" customFormat="1">
      <c r="A418" s="12"/>
      <c r="B418" s="241"/>
      <c r="C418" s="242"/>
      <c r="D418" s="232" t="s">
        <v>262</v>
      </c>
      <c r="E418" s="243" t="s">
        <v>1</v>
      </c>
      <c r="F418" s="244" t="s">
        <v>1669</v>
      </c>
      <c r="G418" s="242"/>
      <c r="H418" s="245">
        <v>2.71875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51" t="s">
        <v>262</v>
      </c>
      <c r="AU418" s="251" t="s">
        <v>80</v>
      </c>
      <c r="AV418" s="12" t="s">
        <v>82</v>
      </c>
      <c r="AW418" s="12" t="s">
        <v>30</v>
      </c>
      <c r="AX418" s="12" t="s">
        <v>80</v>
      </c>
      <c r="AY418" s="251" t="s">
        <v>186</v>
      </c>
    </row>
    <row r="419" s="2" customFormat="1" ht="16.5" customHeight="1">
      <c r="A419" s="36"/>
      <c r="B419" s="37"/>
      <c r="C419" s="218" t="s">
        <v>1670</v>
      </c>
      <c r="D419" s="218" t="s">
        <v>187</v>
      </c>
      <c r="E419" s="219" t="s">
        <v>1671</v>
      </c>
      <c r="F419" s="220" t="s">
        <v>1672</v>
      </c>
      <c r="G419" s="221" t="s">
        <v>190</v>
      </c>
      <c r="H419" s="222">
        <v>0.69467999999999996</v>
      </c>
      <c r="I419" s="223"/>
      <c r="J419" s="224">
        <f>ROUND(I419*H419,2)</f>
        <v>0</v>
      </c>
      <c r="K419" s="225"/>
      <c r="L419" s="42"/>
      <c r="M419" s="226" t="s">
        <v>1</v>
      </c>
      <c r="N419" s="227" t="s">
        <v>38</v>
      </c>
      <c r="O419" s="89"/>
      <c r="P419" s="228">
        <f>O419*H419</f>
        <v>0</v>
      </c>
      <c r="Q419" s="228">
        <v>0</v>
      </c>
      <c r="R419" s="228">
        <f>Q419*H419</f>
        <v>0</v>
      </c>
      <c r="S419" s="228">
        <v>0.0126</v>
      </c>
      <c r="T419" s="229">
        <f>S419*H419</f>
        <v>0.0087529679999999999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30" t="s">
        <v>185</v>
      </c>
      <c r="AT419" s="230" t="s">
        <v>187</v>
      </c>
      <c r="AU419" s="230" t="s">
        <v>80</v>
      </c>
      <c r="AY419" s="15" t="s">
        <v>186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5" t="s">
        <v>80</v>
      </c>
      <c r="BK419" s="231">
        <f>ROUND(I419*H419,2)</f>
        <v>0</v>
      </c>
      <c r="BL419" s="15" t="s">
        <v>185</v>
      </c>
      <c r="BM419" s="230" t="s">
        <v>1673</v>
      </c>
    </row>
    <row r="420" s="2" customFormat="1">
      <c r="A420" s="36"/>
      <c r="B420" s="37"/>
      <c r="C420" s="38"/>
      <c r="D420" s="232" t="s">
        <v>192</v>
      </c>
      <c r="E420" s="38"/>
      <c r="F420" s="233" t="s">
        <v>1672</v>
      </c>
      <c r="G420" s="38"/>
      <c r="H420" s="38"/>
      <c r="I420" s="234"/>
      <c r="J420" s="38"/>
      <c r="K420" s="38"/>
      <c r="L420" s="42"/>
      <c r="M420" s="235"/>
      <c r="N420" s="236"/>
      <c r="O420" s="89"/>
      <c r="P420" s="89"/>
      <c r="Q420" s="89"/>
      <c r="R420" s="89"/>
      <c r="S420" s="89"/>
      <c r="T420" s="90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5" t="s">
        <v>192</v>
      </c>
      <c r="AU420" s="15" t="s">
        <v>80</v>
      </c>
    </row>
    <row r="421" s="12" customFormat="1">
      <c r="A421" s="12"/>
      <c r="B421" s="241"/>
      <c r="C421" s="242"/>
      <c r="D421" s="232" t="s">
        <v>262</v>
      </c>
      <c r="E421" s="243" t="s">
        <v>1</v>
      </c>
      <c r="F421" s="244" t="s">
        <v>1674</v>
      </c>
      <c r="G421" s="242"/>
      <c r="H421" s="245">
        <v>0.69467999999999996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251" t="s">
        <v>262</v>
      </c>
      <c r="AU421" s="251" t="s">
        <v>80</v>
      </c>
      <c r="AV421" s="12" t="s">
        <v>82</v>
      </c>
      <c r="AW421" s="12" t="s">
        <v>30</v>
      </c>
      <c r="AX421" s="12" t="s">
        <v>80</v>
      </c>
      <c r="AY421" s="251" t="s">
        <v>186</v>
      </c>
    </row>
    <row r="422" s="2" customFormat="1" ht="16.5" customHeight="1">
      <c r="A422" s="36"/>
      <c r="B422" s="37"/>
      <c r="C422" s="218" t="s">
        <v>1675</v>
      </c>
      <c r="D422" s="218" t="s">
        <v>187</v>
      </c>
      <c r="E422" s="219" t="s">
        <v>1676</v>
      </c>
      <c r="F422" s="220" t="s">
        <v>1677</v>
      </c>
      <c r="G422" s="221" t="s">
        <v>190</v>
      </c>
      <c r="H422" s="222">
        <v>0.69467999999999996</v>
      </c>
      <c r="I422" s="223"/>
      <c r="J422" s="224">
        <f>ROUND(I422*H422,2)</f>
        <v>0</v>
      </c>
      <c r="K422" s="225"/>
      <c r="L422" s="42"/>
      <c r="M422" s="226" t="s">
        <v>1</v>
      </c>
      <c r="N422" s="227" t="s">
        <v>38</v>
      </c>
      <c r="O422" s="89"/>
      <c r="P422" s="228">
        <f>O422*H422</f>
        <v>0</v>
      </c>
      <c r="Q422" s="228">
        <v>0</v>
      </c>
      <c r="R422" s="228">
        <f>Q422*H422</f>
        <v>0</v>
      </c>
      <c r="S422" s="228">
        <v>0.075600000000000001</v>
      </c>
      <c r="T422" s="229">
        <f>S422*H422</f>
        <v>0.052517807999999999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30" t="s">
        <v>185</v>
      </c>
      <c r="AT422" s="230" t="s">
        <v>187</v>
      </c>
      <c r="AU422" s="230" t="s">
        <v>80</v>
      </c>
      <c r="AY422" s="15" t="s">
        <v>186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5" t="s">
        <v>80</v>
      </c>
      <c r="BK422" s="231">
        <f>ROUND(I422*H422,2)</f>
        <v>0</v>
      </c>
      <c r="BL422" s="15" t="s">
        <v>185</v>
      </c>
      <c r="BM422" s="230" t="s">
        <v>1678</v>
      </c>
    </row>
    <row r="423" s="2" customFormat="1">
      <c r="A423" s="36"/>
      <c r="B423" s="37"/>
      <c r="C423" s="38"/>
      <c r="D423" s="232" t="s">
        <v>192</v>
      </c>
      <c r="E423" s="38"/>
      <c r="F423" s="233" t="s">
        <v>1677</v>
      </c>
      <c r="G423" s="38"/>
      <c r="H423" s="38"/>
      <c r="I423" s="234"/>
      <c r="J423" s="38"/>
      <c r="K423" s="38"/>
      <c r="L423" s="42"/>
      <c r="M423" s="235"/>
      <c r="N423" s="236"/>
      <c r="O423" s="89"/>
      <c r="P423" s="89"/>
      <c r="Q423" s="89"/>
      <c r="R423" s="89"/>
      <c r="S423" s="89"/>
      <c r="T423" s="90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5" t="s">
        <v>192</v>
      </c>
      <c r="AU423" s="15" t="s">
        <v>80</v>
      </c>
    </row>
    <row r="424" s="12" customFormat="1">
      <c r="A424" s="12"/>
      <c r="B424" s="241"/>
      <c r="C424" s="242"/>
      <c r="D424" s="232" t="s">
        <v>262</v>
      </c>
      <c r="E424" s="243" t="s">
        <v>1</v>
      </c>
      <c r="F424" s="244" t="s">
        <v>1674</v>
      </c>
      <c r="G424" s="242"/>
      <c r="H424" s="245">
        <v>0.69467999999999996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51" t="s">
        <v>262</v>
      </c>
      <c r="AU424" s="251" t="s">
        <v>80</v>
      </c>
      <c r="AV424" s="12" t="s">
        <v>82</v>
      </c>
      <c r="AW424" s="12" t="s">
        <v>30</v>
      </c>
      <c r="AX424" s="12" t="s">
        <v>80</v>
      </c>
      <c r="AY424" s="251" t="s">
        <v>186</v>
      </c>
    </row>
    <row r="425" s="2" customFormat="1" ht="16.5" customHeight="1">
      <c r="A425" s="36"/>
      <c r="B425" s="37"/>
      <c r="C425" s="218" t="s">
        <v>1679</v>
      </c>
      <c r="D425" s="218" t="s">
        <v>187</v>
      </c>
      <c r="E425" s="219" t="s">
        <v>1680</v>
      </c>
      <c r="F425" s="220" t="s">
        <v>1681</v>
      </c>
      <c r="G425" s="221" t="s">
        <v>523</v>
      </c>
      <c r="H425" s="222">
        <v>17</v>
      </c>
      <c r="I425" s="223"/>
      <c r="J425" s="224">
        <f>ROUND(I425*H425,2)</f>
        <v>0</v>
      </c>
      <c r="K425" s="225"/>
      <c r="L425" s="42"/>
      <c r="M425" s="226" t="s">
        <v>1</v>
      </c>
      <c r="N425" s="227" t="s">
        <v>38</v>
      </c>
      <c r="O425" s="89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30" t="s">
        <v>185</v>
      </c>
      <c r="AT425" s="230" t="s">
        <v>187</v>
      </c>
      <c r="AU425" s="230" t="s">
        <v>80</v>
      </c>
      <c r="AY425" s="15" t="s">
        <v>186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5" t="s">
        <v>80</v>
      </c>
      <c r="BK425" s="231">
        <f>ROUND(I425*H425,2)</f>
        <v>0</v>
      </c>
      <c r="BL425" s="15" t="s">
        <v>185</v>
      </c>
      <c r="BM425" s="230" t="s">
        <v>1682</v>
      </c>
    </row>
    <row r="426" s="2" customFormat="1">
      <c r="A426" s="36"/>
      <c r="B426" s="37"/>
      <c r="C426" s="38"/>
      <c r="D426" s="232" t="s">
        <v>192</v>
      </c>
      <c r="E426" s="38"/>
      <c r="F426" s="233" t="s">
        <v>1681</v>
      </c>
      <c r="G426" s="38"/>
      <c r="H426" s="38"/>
      <c r="I426" s="234"/>
      <c r="J426" s="38"/>
      <c r="K426" s="38"/>
      <c r="L426" s="42"/>
      <c r="M426" s="235"/>
      <c r="N426" s="236"/>
      <c r="O426" s="89"/>
      <c r="P426" s="89"/>
      <c r="Q426" s="89"/>
      <c r="R426" s="89"/>
      <c r="S426" s="89"/>
      <c r="T426" s="90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5" t="s">
        <v>192</v>
      </c>
      <c r="AU426" s="15" t="s">
        <v>80</v>
      </c>
    </row>
    <row r="427" s="12" customFormat="1">
      <c r="A427" s="12"/>
      <c r="B427" s="241"/>
      <c r="C427" s="242"/>
      <c r="D427" s="232" t="s">
        <v>262</v>
      </c>
      <c r="E427" s="243" t="s">
        <v>1</v>
      </c>
      <c r="F427" s="244" t="s">
        <v>1683</v>
      </c>
      <c r="G427" s="242"/>
      <c r="H427" s="245">
        <v>17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51" t="s">
        <v>262</v>
      </c>
      <c r="AU427" s="251" t="s">
        <v>80</v>
      </c>
      <c r="AV427" s="12" t="s">
        <v>82</v>
      </c>
      <c r="AW427" s="12" t="s">
        <v>30</v>
      </c>
      <c r="AX427" s="12" t="s">
        <v>80</v>
      </c>
      <c r="AY427" s="251" t="s">
        <v>186</v>
      </c>
    </row>
    <row r="428" s="2" customFormat="1" ht="16.5" customHeight="1">
      <c r="A428" s="36"/>
      <c r="B428" s="37"/>
      <c r="C428" s="218" t="s">
        <v>1684</v>
      </c>
      <c r="D428" s="218" t="s">
        <v>187</v>
      </c>
      <c r="E428" s="219" t="s">
        <v>770</v>
      </c>
      <c r="F428" s="220" t="s">
        <v>771</v>
      </c>
      <c r="G428" s="221" t="s">
        <v>523</v>
      </c>
      <c r="H428" s="222">
        <v>51.600000000000001</v>
      </c>
      <c r="I428" s="223"/>
      <c r="J428" s="224">
        <f>ROUND(I428*H428,2)</f>
        <v>0</v>
      </c>
      <c r="K428" s="225"/>
      <c r="L428" s="42"/>
      <c r="M428" s="226" t="s">
        <v>1</v>
      </c>
      <c r="N428" s="227" t="s">
        <v>38</v>
      </c>
      <c r="O428" s="89"/>
      <c r="P428" s="228">
        <f>O428*H428</f>
        <v>0</v>
      </c>
      <c r="Q428" s="228">
        <v>0</v>
      </c>
      <c r="R428" s="228">
        <f>Q428*H428</f>
        <v>0</v>
      </c>
      <c r="S428" s="228">
        <v>0.00060999999999999997</v>
      </c>
      <c r="T428" s="229">
        <f>S428*H428</f>
        <v>0.031475999999999997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30" t="s">
        <v>185</v>
      </c>
      <c r="AT428" s="230" t="s">
        <v>187</v>
      </c>
      <c r="AU428" s="230" t="s">
        <v>80</v>
      </c>
      <c r="AY428" s="15" t="s">
        <v>186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5" t="s">
        <v>80</v>
      </c>
      <c r="BK428" s="231">
        <f>ROUND(I428*H428,2)</f>
        <v>0</v>
      </c>
      <c r="BL428" s="15" t="s">
        <v>185</v>
      </c>
      <c r="BM428" s="230" t="s">
        <v>1685</v>
      </c>
    </row>
    <row r="429" s="2" customFormat="1">
      <c r="A429" s="36"/>
      <c r="B429" s="37"/>
      <c r="C429" s="38"/>
      <c r="D429" s="232" t="s">
        <v>192</v>
      </c>
      <c r="E429" s="38"/>
      <c r="F429" s="233" t="s">
        <v>771</v>
      </c>
      <c r="G429" s="38"/>
      <c r="H429" s="38"/>
      <c r="I429" s="234"/>
      <c r="J429" s="38"/>
      <c r="K429" s="38"/>
      <c r="L429" s="42"/>
      <c r="M429" s="235"/>
      <c r="N429" s="236"/>
      <c r="O429" s="89"/>
      <c r="P429" s="89"/>
      <c r="Q429" s="89"/>
      <c r="R429" s="89"/>
      <c r="S429" s="89"/>
      <c r="T429" s="90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5" t="s">
        <v>192</v>
      </c>
      <c r="AU429" s="15" t="s">
        <v>80</v>
      </c>
    </row>
    <row r="430" s="12" customFormat="1">
      <c r="A430" s="12"/>
      <c r="B430" s="241"/>
      <c r="C430" s="242"/>
      <c r="D430" s="232" t="s">
        <v>262</v>
      </c>
      <c r="E430" s="243" t="s">
        <v>1</v>
      </c>
      <c r="F430" s="244" t="s">
        <v>1686</v>
      </c>
      <c r="G430" s="242"/>
      <c r="H430" s="245">
        <v>51.600000000000001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51" t="s">
        <v>262</v>
      </c>
      <c r="AU430" s="251" t="s">
        <v>80</v>
      </c>
      <c r="AV430" s="12" t="s">
        <v>82</v>
      </c>
      <c r="AW430" s="12" t="s">
        <v>30</v>
      </c>
      <c r="AX430" s="12" t="s">
        <v>80</v>
      </c>
      <c r="AY430" s="251" t="s">
        <v>186</v>
      </c>
    </row>
    <row r="431" s="2" customFormat="1" ht="16.5" customHeight="1">
      <c r="A431" s="36"/>
      <c r="B431" s="37"/>
      <c r="C431" s="218" t="s">
        <v>1687</v>
      </c>
      <c r="D431" s="218" t="s">
        <v>187</v>
      </c>
      <c r="E431" s="219" t="s">
        <v>1688</v>
      </c>
      <c r="F431" s="220" t="s">
        <v>1689</v>
      </c>
      <c r="G431" s="221" t="s">
        <v>523</v>
      </c>
      <c r="H431" s="222">
        <v>5</v>
      </c>
      <c r="I431" s="223"/>
      <c r="J431" s="224">
        <f>ROUND(I431*H431,2)</f>
        <v>0</v>
      </c>
      <c r="K431" s="225"/>
      <c r="L431" s="42"/>
      <c r="M431" s="226" t="s">
        <v>1</v>
      </c>
      <c r="N431" s="227" t="s">
        <v>38</v>
      </c>
      <c r="O431" s="89"/>
      <c r="P431" s="228">
        <f>O431*H431</f>
        <v>0</v>
      </c>
      <c r="Q431" s="228">
        <v>0</v>
      </c>
      <c r="R431" s="228">
        <f>Q431*H431</f>
        <v>0</v>
      </c>
      <c r="S431" s="228">
        <v>0.075359999999999996</v>
      </c>
      <c r="T431" s="229">
        <f>S431*H431</f>
        <v>0.37679999999999997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30" t="s">
        <v>185</v>
      </c>
      <c r="AT431" s="230" t="s">
        <v>187</v>
      </c>
      <c r="AU431" s="230" t="s">
        <v>80</v>
      </c>
      <c r="AY431" s="15" t="s">
        <v>186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5" t="s">
        <v>80</v>
      </c>
      <c r="BK431" s="231">
        <f>ROUND(I431*H431,2)</f>
        <v>0</v>
      </c>
      <c r="BL431" s="15" t="s">
        <v>185</v>
      </c>
      <c r="BM431" s="230" t="s">
        <v>1690</v>
      </c>
    </row>
    <row r="432" s="2" customFormat="1">
      <c r="A432" s="36"/>
      <c r="B432" s="37"/>
      <c r="C432" s="38"/>
      <c r="D432" s="232" t="s">
        <v>192</v>
      </c>
      <c r="E432" s="38"/>
      <c r="F432" s="233" t="s">
        <v>1689</v>
      </c>
      <c r="G432" s="38"/>
      <c r="H432" s="38"/>
      <c r="I432" s="234"/>
      <c r="J432" s="38"/>
      <c r="K432" s="38"/>
      <c r="L432" s="42"/>
      <c r="M432" s="235"/>
      <c r="N432" s="236"/>
      <c r="O432" s="89"/>
      <c r="P432" s="89"/>
      <c r="Q432" s="89"/>
      <c r="R432" s="89"/>
      <c r="S432" s="89"/>
      <c r="T432" s="90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5" t="s">
        <v>192</v>
      </c>
      <c r="AU432" s="15" t="s">
        <v>80</v>
      </c>
    </row>
    <row r="433" s="12" customFormat="1">
      <c r="A433" s="12"/>
      <c r="B433" s="241"/>
      <c r="C433" s="242"/>
      <c r="D433" s="232" t="s">
        <v>262</v>
      </c>
      <c r="E433" s="243" t="s">
        <v>1</v>
      </c>
      <c r="F433" s="244" t="s">
        <v>1691</v>
      </c>
      <c r="G433" s="242"/>
      <c r="H433" s="245">
        <v>5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51" t="s">
        <v>262</v>
      </c>
      <c r="AU433" s="251" t="s">
        <v>80</v>
      </c>
      <c r="AV433" s="12" t="s">
        <v>82</v>
      </c>
      <c r="AW433" s="12" t="s">
        <v>30</v>
      </c>
      <c r="AX433" s="12" t="s">
        <v>80</v>
      </c>
      <c r="AY433" s="251" t="s">
        <v>186</v>
      </c>
    </row>
    <row r="434" s="11" customFormat="1" ht="25.92" customHeight="1">
      <c r="A434" s="11"/>
      <c r="B434" s="204"/>
      <c r="C434" s="205"/>
      <c r="D434" s="206" t="s">
        <v>72</v>
      </c>
      <c r="E434" s="207" t="s">
        <v>281</v>
      </c>
      <c r="F434" s="207" t="s">
        <v>282</v>
      </c>
      <c r="G434" s="205"/>
      <c r="H434" s="205"/>
      <c r="I434" s="208"/>
      <c r="J434" s="209">
        <f>BK434</f>
        <v>0</v>
      </c>
      <c r="K434" s="205"/>
      <c r="L434" s="210"/>
      <c r="M434" s="211"/>
      <c r="N434" s="212"/>
      <c r="O434" s="212"/>
      <c r="P434" s="213">
        <f>SUM(P435:P436)</f>
        <v>0</v>
      </c>
      <c r="Q434" s="212"/>
      <c r="R434" s="213">
        <f>SUM(R435:R436)</f>
        <v>0</v>
      </c>
      <c r="S434" s="212"/>
      <c r="T434" s="214">
        <f>SUM(T435:T436)</f>
        <v>0</v>
      </c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R434" s="215" t="s">
        <v>185</v>
      </c>
      <c r="AT434" s="216" t="s">
        <v>72</v>
      </c>
      <c r="AU434" s="216" t="s">
        <v>73</v>
      </c>
      <c r="AY434" s="215" t="s">
        <v>186</v>
      </c>
      <c r="BK434" s="217">
        <f>SUM(BK435:BK436)</f>
        <v>0</v>
      </c>
    </row>
    <row r="435" s="2" customFormat="1" ht="16.5" customHeight="1">
      <c r="A435" s="36"/>
      <c r="B435" s="37"/>
      <c r="C435" s="218" t="s">
        <v>753</v>
      </c>
      <c r="D435" s="218" t="s">
        <v>187</v>
      </c>
      <c r="E435" s="219" t="s">
        <v>629</v>
      </c>
      <c r="F435" s="220" t="s">
        <v>630</v>
      </c>
      <c r="G435" s="221" t="s">
        <v>285</v>
      </c>
      <c r="H435" s="222">
        <v>1494.0516700000001</v>
      </c>
      <c r="I435" s="223"/>
      <c r="J435" s="224">
        <f>ROUND(I435*H435,2)</f>
        <v>0</v>
      </c>
      <c r="K435" s="225"/>
      <c r="L435" s="42"/>
      <c r="M435" s="226" t="s">
        <v>1</v>
      </c>
      <c r="N435" s="227" t="s">
        <v>38</v>
      </c>
      <c r="O435" s="89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30" t="s">
        <v>185</v>
      </c>
      <c r="AT435" s="230" t="s">
        <v>187</v>
      </c>
      <c r="AU435" s="230" t="s">
        <v>80</v>
      </c>
      <c r="AY435" s="15" t="s">
        <v>186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5" t="s">
        <v>80</v>
      </c>
      <c r="BK435" s="231">
        <f>ROUND(I435*H435,2)</f>
        <v>0</v>
      </c>
      <c r="BL435" s="15" t="s">
        <v>185</v>
      </c>
      <c r="BM435" s="230" t="s">
        <v>1692</v>
      </c>
    </row>
    <row r="436" s="2" customFormat="1">
      <c r="A436" s="36"/>
      <c r="B436" s="37"/>
      <c r="C436" s="38"/>
      <c r="D436" s="232" t="s">
        <v>192</v>
      </c>
      <c r="E436" s="38"/>
      <c r="F436" s="233" t="s">
        <v>630</v>
      </c>
      <c r="G436" s="38"/>
      <c r="H436" s="38"/>
      <c r="I436" s="234"/>
      <c r="J436" s="38"/>
      <c r="K436" s="38"/>
      <c r="L436" s="42"/>
      <c r="M436" s="235"/>
      <c r="N436" s="236"/>
      <c r="O436" s="89"/>
      <c r="P436" s="89"/>
      <c r="Q436" s="89"/>
      <c r="R436" s="89"/>
      <c r="S436" s="89"/>
      <c r="T436" s="90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5" t="s">
        <v>192</v>
      </c>
      <c r="AU436" s="15" t="s">
        <v>80</v>
      </c>
    </row>
    <row r="437" s="11" customFormat="1" ht="25.92" customHeight="1">
      <c r="A437" s="11"/>
      <c r="B437" s="204"/>
      <c r="C437" s="205"/>
      <c r="D437" s="206" t="s">
        <v>72</v>
      </c>
      <c r="E437" s="207" t="s">
        <v>385</v>
      </c>
      <c r="F437" s="207" t="s">
        <v>386</v>
      </c>
      <c r="G437" s="205"/>
      <c r="H437" s="205"/>
      <c r="I437" s="208"/>
      <c r="J437" s="209">
        <f>BK437</f>
        <v>0</v>
      </c>
      <c r="K437" s="205"/>
      <c r="L437" s="210"/>
      <c r="M437" s="211"/>
      <c r="N437" s="212"/>
      <c r="O437" s="212"/>
      <c r="P437" s="213">
        <f>SUM(P438:P449)</f>
        <v>0</v>
      </c>
      <c r="Q437" s="212"/>
      <c r="R437" s="213">
        <f>SUM(R438:R449)</f>
        <v>0</v>
      </c>
      <c r="S437" s="212"/>
      <c r="T437" s="214">
        <f>SUM(T438:T449)</f>
        <v>0</v>
      </c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R437" s="215" t="s">
        <v>185</v>
      </c>
      <c r="AT437" s="216" t="s">
        <v>72</v>
      </c>
      <c r="AU437" s="216" t="s">
        <v>73</v>
      </c>
      <c r="AY437" s="215" t="s">
        <v>186</v>
      </c>
      <c r="BK437" s="217">
        <f>SUM(BK438:BK449)</f>
        <v>0</v>
      </c>
    </row>
    <row r="438" s="2" customFormat="1" ht="16.5" customHeight="1">
      <c r="A438" s="36"/>
      <c r="B438" s="37"/>
      <c r="C438" s="218" t="s">
        <v>1693</v>
      </c>
      <c r="D438" s="218" t="s">
        <v>187</v>
      </c>
      <c r="E438" s="219" t="s">
        <v>388</v>
      </c>
      <c r="F438" s="220" t="s">
        <v>389</v>
      </c>
      <c r="G438" s="221" t="s">
        <v>285</v>
      </c>
      <c r="H438" s="222">
        <v>9.9994700000000005</v>
      </c>
      <c r="I438" s="223"/>
      <c r="J438" s="224">
        <f>ROUND(I438*H438,2)</f>
        <v>0</v>
      </c>
      <c r="K438" s="225"/>
      <c r="L438" s="42"/>
      <c r="M438" s="226" t="s">
        <v>1</v>
      </c>
      <c r="N438" s="227" t="s">
        <v>38</v>
      </c>
      <c r="O438" s="89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230" t="s">
        <v>185</v>
      </c>
      <c r="AT438" s="230" t="s">
        <v>187</v>
      </c>
      <c r="AU438" s="230" t="s">
        <v>80</v>
      </c>
      <c r="AY438" s="15" t="s">
        <v>186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5" t="s">
        <v>80</v>
      </c>
      <c r="BK438" s="231">
        <f>ROUND(I438*H438,2)</f>
        <v>0</v>
      </c>
      <c r="BL438" s="15" t="s">
        <v>185</v>
      </c>
      <c r="BM438" s="230" t="s">
        <v>1694</v>
      </c>
    </row>
    <row r="439" s="2" customFormat="1">
      <c r="A439" s="36"/>
      <c r="B439" s="37"/>
      <c r="C439" s="38"/>
      <c r="D439" s="232" t="s">
        <v>192</v>
      </c>
      <c r="E439" s="38"/>
      <c r="F439" s="233" t="s">
        <v>389</v>
      </c>
      <c r="G439" s="38"/>
      <c r="H439" s="38"/>
      <c r="I439" s="234"/>
      <c r="J439" s="38"/>
      <c r="K439" s="38"/>
      <c r="L439" s="42"/>
      <c r="M439" s="235"/>
      <c r="N439" s="236"/>
      <c r="O439" s="89"/>
      <c r="P439" s="89"/>
      <c r="Q439" s="89"/>
      <c r="R439" s="89"/>
      <c r="S439" s="89"/>
      <c r="T439" s="90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5" t="s">
        <v>192</v>
      </c>
      <c r="AU439" s="15" t="s">
        <v>80</v>
      </c>
    </row>
    <row r="440" s="2" customFormat="1" ht="16.5" customHeight="1">
      <c r="A440" s="36"/>
      <c r="B440" s="37"/>
      <c r="C440" s="218" t="s">
        <v>1695</v>
      </c>
      <c r="D440" s="218" t="s">
        <v>187</v>
      </c>
      <c r="E440" s="219" t="s">
        <v>1696</v>
      </c>
      <c r="F440" s="220" t="s">
        <v>1697</v>
      </c>
      <c r="G440" s="221" t="s">
        <v>285</v>
      </c>
      <c r="H440" s="222">
        <v>9.9994700000000005</v>
      </c>
      <c r="I440" s="223"/>
      <c r="J440" s="224">
        <f>ROUND(I440*H440,2)</f>
        <v>0</v>
      </c>
      <c r="K440" s="225"/>
      <c r="L440" s="42"/>
      <c r="M440" s="226" t="s">
        <v>1</v>
      </c>
      <c r="N440" s="227" t="s">
        <v>38</v>
      </c>
      <c r="O440" s="89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30" t="s">
        <v>185</v>
      </c>
      <c r="AT440" s="230" t="s">
        <v>187</v>
      </c>
      <c r="AU440" s="230" t="s">
        <v>80</v>
      </c>
      <c r="AY440" s="15" t="s">
        <v>186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5" t="s">
        <v>80</v>
      </c>
      <c r="BK440" s="231">
        <f>ROUND(I440*H440,2)</f>
        <v>0</v>
      </c>
      <c r="BL440" s="15" t="s">
        <v>185</v>
      </c>
      <c r="BM440" s="230" t="s">
        <v>1698</v>
      </c>
    </row>
    <row r="441" s="2" customFormat="1">
      <c r="A441" s="36"/>
      <c r="B441" s="37"/>
      <c r="C441" s="38"/>
      <c r="D441" s="232" t="s">
        <v>192</v>
      </c>
      <c r="E441" s="38"/>
      <c r="F441" s="233" t="s">
        <v>1697</v>
      </c>
      <c r="G441" s="38"/>
      <c r="H441" s="38"/>
      <c r="I441" s="234"/>
      <c r="J441" s="38"/>
      <c r="K441" s="38"/>
      <c r="L441" s="42"/>
      <c r="M441" s="235"/>
      <c r="N441" s="236"/>
      <c r="O441" s="89"/>
      <c r="P441" s="89"/>
      <c r="Q441" s="89"/>
      <c r="R441" s="89"/>
      <c r="S441" s="89"/>
      <c r="T441" s="90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5" t="s">
        <v>192</v>
      </c>
      <c r="AU441" s="15" t="s">
        <v>80</v>
      </c>
    </row>
    <row r="442" s="2" customFormat="1" ht="16.5" customHeight="1">
      <c r="A442" s="36"/>
      <c r="B442" s="37"/>
      <c r="C442" s="218" t="s">
        <v>1699</v>
      </c>
      <c r="D442" s="218" t="s">
        <v>187</v>
      </c>
      <c r="E442" s="219" t="s">
        <v>397</v>
      </c>
      <c r="F442" s="220" t="s">
        <v>398</v>
      </c>
      <c r="G442" s="221" t="s">
        <v>285</v>
      </c>
      <c r="H442" s="222">
        <v>9.9994700000000005</v>
      </c>
      <c r="I442" s="223"/>
      <c r="J442" s="224">
        <f>ROUND(I442*H442,2)</f>
        <v>0</v>
      </c>
      <c r="K442" s="225"/>
      <c r="L442" s="42"/>
      <c r="M442" s="226" t="s">
        <v>1</v>
      </c>
      <c r="N442" s="227" t="s">
        <v>38</v>
      </c>
      <c r="O442" s="89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30" t="s">
        <v>185</v>
      </c>
      <c r="AT442" s="230" t="s">
        <v>187</v>
      </c>
      <c r="AU442" s="230" t="s">
        <v>80</v>
      </c>
      <c r="AY442" s="15" t="s">
        <v>186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5" t="s">
        <v>80</v>
      </c>
      <c r="BK442" s="231">
        <f>ROUND(I442*H442,2)</f>
        <v>0</v>
      </c>
      <c r="BL442" s="15" t="s">
        <v>185</v>
      </c>
      <c r="BM442" s="230" t="s">
        <v>1700</v>
      </c>
    </row>
    <row r="443" s="2" customFormat="1">
      <c r="A443" s="36"/>
      <c r="B443" s="37"/>
      <c r="C443" s="38"/>
      <c r="D443" s="232" t="s">
        <v>192</v>
      </c>
      <c r="E443" s="38"/>
      <c r="F443" s="233" t="s">
        <v>400</v>
      </c>
      <c r="G443" s="38"/>
      <c r="H443" s="38"/>
      <c r="I443" s="234"/>
      <c r="J443" s="38"/>
      <c r="K443" s="38"/>
      <c r="L443" s="42"/>
      <c r="M443" s="235"/>
      <c r="N443" s="236"/>
      <c r="O443" s="89"/>
      <c r="P443" s="89"/>
      <c r="Q443" s="89"/>
      <c r="R443" s="89"/>
      <c r="S443" s="89"/>
      <c r="T443" s="90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5" t="s">
        <v>192</v>
      </c>
      <c r="AU443" s="15" t="s">
        <v>80</v>
      </c>
    </row>
    <row r="444" s="2" customFormat="1" ht="16.5" customHeight="1">
      <c r="A444" s="36"/>
      <c r="B444" s="37"/>
      <c r="C444" s="218" t="s">
        <v>365</v>
      </c>
      <c r="D444" s="218" t="s">
        <v>187</v>
      </c>
      <c r="E444" s="219" t="s">
        <v>402</v>
      </c>
      <c r="F444" s="220" t="s">
        <v>403</v>
      </c>
      <c r="G444" s="221" t="s">
        <v>285</v>
      </c>
      <c r="H444" s="222">
        <v>169.99106</v>
      </c>
      <c r="I444" s="223"/>
      <c r="J444" s="224">
        <f>ROUND(I444*H444,2)</f>
        <v>0</v>
      </c>
      <c r="K444" s="225"/>
      <c r="L444" s="42"/>
      <c r="M444" s="226" t="s">
        <v>1</v>
      </c>
      <c r="N444" s="227" t="s">
        <v>38</v>
      </c>
      <c r="O444" s="89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230" t="s">
        <v>185</v>
      </c>
      <c r="AT444" s="230" t="s">
        <v>187</v>
      </c>
      <c r="AU444" s="230" t="s">
        <v>80</v>
      </c>
      <c r="AY444" s="15" t="s">
        <v>186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5" t="s">
        <v>80</v>
      </c>
      <c r="BK444" s="231">
        <f>ROUND(I444*H444,2)</f>
        <v>0</v>
      </c>
      <c r="BL444" s="15" t="s">
        <v>185</v>
      </c>
      <c r="BM444" s="230" t="s">
        <v>1701</v>
      </c>
    </row>
    <row r="445" s="2" customFormat="1">
      <c r="A445" s="36"/>
      <c r="B445" s="37"/>
      <c r="C445" s="38"/>
      <c r="D445" s="232" t="s">
        <v>192</v>
      </c>
      <c r="E445" s="38"/>
      <c r="F445" s="233" t="s">
        <v>403</v>
      </c>
      <c r="G445" s="38"/>
      <c r="H445" s="38"/>
      <c r="I445" s="234"/>
      <c r="J445" s="38"/>
      <c r="K445" s="38"/>
      <c r="L445" s="42"/>
      <c r="M445" s="235"/>
      <c r="N445" s="236"/>
      <c r="O445" s="89"/>
      <c r="P445" s="89"/>
      <c r="Q445" s="89"/>
      <c r="R445" s="89"/>
      <c r="S445" s="89"/>
      <c r="T445" s="90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5" t="s">
        <v>192</v>
      </c>
      <c r="AU445" s="15" t="s">
        <v>80</v>
      </c>
    </row>
    <row r="446" s="2" customFormat="1" ht="16.5" customHeight="1">
      <c r="A446" s="36"/>
      <c r="B446" s="37"/>
      <c r="C446" s="218" t="s">
        <v>1702</v>
      </c>
      <c r="D446" s="218" t="s">
        <v>187</v>
      </c>
      <c r="E446" s="219" t="s">
        <v>406</v>
      </c>
      <c r="F446" s="220" t="s">
        <v>407</v>
      </c>
      <c r="G446" s="221" t="s">
        <v>285</v>
      </c>
      <c r="H446" s="222">
        <v>9.9994700000000005</v>
      </c>
      <c r="I446" s="223"/>
      <c r="J446" s="224">
        <f>ROUND(I446*H446,2)</f>
        <v>0</v>
      </c>
      <c r="K446" s="225"/>
      <c r="L446" s="42"/>
      <c r="M446" s="226" t="s">
        <v>1</v>
      </c>
      <c r="N446" s="227" t="s">
        <v>38</v>
      </c>
      <c r="O446" s="89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30" t="s">
        <v>185</v>
      </c>
      <c r="AT446" s="230" t="s">
        <v>187</v>
      </c>
      <c r="AU446" s="230" t="s">
        <v>80</v>
      </c>
      <c r="AY446" s="15" t="s">
        <v>186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5" t="s">
        <v>80</v>
      </c>
      <c r="BK446" s="231">
        <f>ROUND(I446*H446,2)</f>
        <v>0</v>
      </c>
      <c r="BL446" s="15" t="s">
        <v>185</v>
      </c>
      <c r="BM446" s="230" t="s">
        <v>1703</v>
      </c>
    </row>
    <row r="447" s="2" customFormat="1">
      <c r="A447" s="36"/>
      <c r="B447" s="37"/>
      <c r="C447" s="38"/>
      <c r="D447" s="232" t="s">
        <v>192</v>
      </c>
      <c r="E447" s="38"/>
      <c r="F447" s="233" t="s">
        <v>407</v>
      </c>
      <c r="G447" s="38"/>
      <c r="H447" s="38"/>
      <c r="I447" s="234"/>
      <c r="J447" s="38"/>
      <c r="K447" s="38"/>
      <c r="L447" s="42"/>
      <c r="M447" s="235"/>
      <c r="N447" s="236"/>
      <c r="O447" s="89"/>
      <c r="P447" s="89"/>
      <c r="Q447" s="89"/>
      <c r="R447" s="89"/>
      <c r="S447" s="89"/>
      <c r="T447" s="90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5" t="s">
        <v>192</v>
      </c>
      <c r="AU447" s="15" t="s">
        <v>80</v>
      </c>
    </row>
    <row r="448" s="2" customFormat="1" ht="16.5" customHeight="1">
      <c r="A448" s="36"/>
      <c r="B448" s="37"/>
      <c r="C448" s="218" t="s">
        <v>281</v>
      </c>
      <c r="D448" s="218" t="s">
        <v>187</v>
      </c>
      <c r="E448" s="219" t="s">
        <v>410</v>
      </c>
      <c r="F448" s="220" t="s">
        <v>411</v>
      </c>
      <c r="G448" s="221" t="s">
        <v>285</v>
      </c>
      <c r="H448" s="222">
        <v>9.9994700000000005</v>
      </c>
      <c r="I448" s="223"/>
      <c r="J448" s="224">
        <f>ROUND(I448*H448,2)</f>
        <v>0</v>
      </c>
      <c r="K448" s="225"/>
      <c r="L448" s="42"/>
      <c r="M448" s="226" t="s">
        <v>1</v>
      </c>
      <c r="N448" s="227" t="s">
        <v>38</v>
      </c>
      <c r="O448" s="89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30" t="s">
        <v>185</v>
      </c>
      <c r="AT448" s="230" t="s">
        <v>187</v>
      </c>
      <c r="AU448" s="230" t="s">
        <v>80</v>
      </c>
      <c r="AY448" s="15" t="s">
        <v>186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5" t="s">
        <v>80</v>
      </c>
      <c r="BK448" s="231">
        <f>ROUND(I448*H448,2)</f>
        <v>0</v>
      </c>
      <c r="BL448" s="15" t="s">
        <v>185</v>
      </c>
      <c r="BM448" s="230" t="s">
        <v>1704</v>
      </c>
    </row>
    <row r="449" s="2" customFormat="1">
      <c r="A449" s="36"/>
      <c r="B449" s="37"/>
      <c r="C449" s="38"/>
      <c r="D449" s="232" t="s">
        <v>192</v>
      </c>
      <c r="E449" s="38"/>
      <c r="F449" s="233" t="s">
        <v>333</v>
      </c>
      <c r="G449" s="38"/>
      <c r="H449" s="38"/>
      <c r="I449" s="234"/>
      <c r="J449" s="38"/>
      <c r="K449" s="38"/>
      <c r="L449" s="42"/>
      <c r="M449" s="237"/>
      <c r="N449" s="238"/>
      <c r="O449" s="239"/>
      <c r="P449" s="239"/>
      <c r="Q449" s="239"/>
      <c r="R449" s="239"/>
      <c r="S449" s="239"/>
      <c r="T449" s="240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5" t="s">
        <v>192</v>
      </c>
      <c r="AU449" s="15" t="s">
        <v>80</v>
      </c>
    </row>
    <row r="450" s="2" customFormat="1" ht="6.96" customHeight="1">
      <c r="A450" s="36"/>
      <c r="B450" s="64"/>
      <c r="C450" s="65"/>
      <c r="D450" s="65"/>
      <c r="E450" s="65"/>
      <c r="F450" s="65"/>
      <c r="G450" s="65"/>
      <c r="H450" s="65"/>
      <c r="I450" s="65"/>
      <c r="J450" s="65"/>
      <c r="K450" s="65"/>
      <c r="L450" s="42"/>
      <c r="M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</row>
  </sheetData>
  <sheetProtection sheet="1" autoFilter="0" formatColumns="0" formatRows="0" objects="1" scenarios="1" spinCount="100000" saltValue="UF1TZv3bxzAOF13MJ2UoKdyD0g0aVlNJU87f27n0rOUfItZhzd7sOpCT1F516SR1OgykhaoHsxdbPbseC20UjA==" hashValue="1sDYIeF62rTSbrSTyr9w1VfP0y19+ResKYyj1aMMk2W2q6SNxLkurLTUpgMY2GDZOkW2RotkBUlpgPnXt1RoTQ==" algorithmName="SHA-512" password="CC35"/>
  <autoFilter ref="C129:K4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1317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1705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ROUND(J130,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ROUND((SUM(BE130:BE266)),  2)</f>
        <v>0</v>
      </c>
      <c r="G35" s="36"/>
      <c r="H35" s="36"/>
      <c r="I35" s="162">
        <v>0.20999999999999999</v>
      </c>
      <c r="J35" s="161">
        <f>ROUND(((SUM(BE130:BE266))*I35),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ROUND((SUM(BF130:BF266)),  2)</f>
        <v>0</v>
      </c>
      <c r="G36" s="36"/>
      <c r="H36" s="36"/>
      <c r="I36" s="162">
        <v>0.14999999999999999</v>
      </c>
      <c r="J36" s="161">
        <f>ROUND(((SUM(BF130:BF266))*I36),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ROUND((SUM(BG130:BG266)),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ROUND((SUM(BH130:BH266)),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ROUND((SUM(BI130:BI266)),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1317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003 - Oprava koryta v ř. km 13,070 - 13,200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J130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514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288</v>
      </c>
      <c r="E102" s="189"/>
      <c r="F102" s="189"/>
      <c r="G102" s="189"/>
      <c r="H102" s="189"/>
      <c r="I102" s="189"/>
      <c r="J102" s="190">
        <f>J209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650</v>
      </c>
      <c r="E103" s="189"/>
      <c r="F103" s="189"/>
      <c r="G103" s="189"/>
      <c r="H103" s="189"/>
      <c r="I103" s="189"/>
      <c r="J103" s="190">
        <f>J228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651</v>
      </c>
      <c r="E104" s="189"/>
      <c r="F104" s="189"/>
      <c r="G104" s="189"/>
      <c r="H104" s="189"/>
      <c r="I104" s="189"/>
      <c r="J104" s="190">
        <f>J234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1706</v>
      </c>
      <c r="E105" s="189"/>
      <c r="F105" s="189"/>
      <c r="G105" s="189"/>
      <c r="H105" s="189"/>
      <c r="I105" s="189"/>
      <c r="J105" s="190">
        <f>J238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289</v>
      </c>
      <c r="E106" s="189"/>
      <c r="F106" s="189"/>
      <c r="G106" s="189"/>
      <c r="H106" s="189"/>
      <c r="I106" s="189"/>
      <c r="J106" s="190">
        <f>J242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6"/>
      <c r="C107" s="187"/>
      <c r="D107" s="188" t="s">
        <v>241</v>
      </c>
      <c r="E107" s="189"/>
      <c r="F107" s="189"/>
      <c r="G107" s="189"/>
      <c r="H107" s="189"/>
      <c r="I107" s="189"/>
      <c r="J107" s="190">
        <f>J249</f>
        <v>0</v>
      </c>
      <c r="K107" s="187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6"/>
      <c r="C108" s="187"/>
      <c r="D108" s="188" t="s">
        <v>290</v>
      </c>
      <c r="E108" s="189"/>
      <c r="F108" s="189"/>
      <c r="G108" s="189"/>
      <c r="H108" s="189"/>
      <c r="I108" s="189"/>
      <c r="J108" s="190">
        <f>J254</f>
        <v>0</v>
      </c>
      <c r="K108" s="187"/>
      <c r="L108" s="19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171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81" t="str">
        <f>E7</f>
        <v>Březná, Bílá Voda, Štíty – dosypání hráze, oprava stupňů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19"/>
      <c r="C119" s="30" t="s">
        <v>161</v>
      </c>
      <c r="D119" s="20"/>
      <c r="E119" s="20"/>
      <c r="F119" s="20"/>
      <c r="G119" s="20"/>
      <c r="H119" s="20"/>
      <c r="I119" s="20"/>
      <c r="J119" s="20"/>
      <c r="K119" s="20"/>
      <c r="L119" s="18"/>
    </row>
    <row r="120" s="2" customFormat="1" ht="16.5" customHeight="1">
      <c r="A120" s="36"/>
      <c r="B120" s="37"/>
      <c r="C120" s="38"/>
      <c r="D120" s="38"/>
      <c r="E120" s="181" t="s">
        <v>1317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163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74" t="str">
        <f>E11</f>
        <v>003 - Oprava koryta v ř. km 13,070 - 13,200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F14</f>
        <v xml:space="preserve"> </v>
      </c>
      <c r="G124" s="38"/>
      <c r="H124" s="38"/>
      <c r="I124" s="30" t="s">
        <v>22</v>
      </c>
      <c r="J124" s="77" t="str">
        <f>IF(J14="","",J14)</f>
        <v>3. 2. 2025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8"/>
      <c r="E126" s="38"/>
      <c r="F126" s="25" t="str">
        <f>E17</f>
        <v xml:space="preserve"> </v>
      </c>
      <c r="G126" s="38"/>
      <c r="H126" s="38"/>
      <c r="I126" s="30" t="s">
        <v>29</v>
      </c>
      <c r="J126" s="34" t="str">
        <f>E23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27</v>
      </c>
      <c r="D127" s="38"/>
      <c r="E127" s="38"/>
      <c r="F127" s="25" t="str">
        <f>IF(E20="","",E20)</f>
        <v>Vyplň údaj</v>
      </c>
      <c r="G127" s="38"/>
      <c r="H127" s="38"/>
      <c r="I127" s="30" t="s">
        <v>31</v>
      </c>
      <c r="J127" s="34" t="str">
        <f>E26</f>
        <v xml:space="preserve"> 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0" customFormat="1" ht="29.28" customHeight="1">
      <c r="A129" s="192"/>
      <c r="B129" s="193"/>
      <c r="C129" s="194" t="s">
        <v>172</v>
      </c>
      <c r="D129" s="195" t="s">
        <v>58</v>
      </c>
      <c r="E129" s="195" t="s">
        <v>54</v>
      </c>
      <c r="F129" s="195" t="s">
        <v>55</v>
      </c>
      <c r="G129" s="195" t="s">
        <v>173</v>
      </c>
      <c r="H129" s="195" t="s">
        <v>174</v>
      </c>
      <c r="I129" s="195" t="s">
        <v>175</v>
      </c>
      <c r="J129" s="196" t="s">
        <v>167</v>
      </c>
      <c r="K129" s="197" t="s">
        <v>176</v>
      </c>
      <c r="L129" s="198"/>
      <c r="M129" s="98" t="s">
        <v>1</v>
      </c>
      <c r="N129" s="99" t="s">
        <v>37</v>
      </c>
      <c r="O129" s="99" t="s">
        <v>177</v>
      </c>
      <c r="P129" s="99" t="s">
        <v>178</v>
      </c>
      <c r="Q129" s="99" t="s">
        <v>179</v>
      </c>
      <c r="R129" s="99" t="s">
        <v>180</v>
      </c>
      <c r="S129" s="99" t="s">
        <v>181</v>
      </c>
      <c r="T129" s="100" t="s">
        <v>182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6"/>
      <c r="B130" s="37"/>
      <c r="C130" s="105" t="s">
        <v>183</v>
      </c>
      <c r="D130" s="38"/>
      <c r="E130" s="38"/>
      <c r="F130" s="38"/>
      <c r="G130" s="38"/>
      <c r="H130" s="38"/>
      <c r="I130" s="38"/>
      <c r="J130" s="199">
        <f>BK130</f>
        <v>0</v>
      </c>
      <c r="K130" s="38"/>
      <c r="L130" s="42"/>
      <c r="M130" s="101"/>
      <c r="N130" s="200"/>
      <c r="O130" s="102"/>
      <c r="P130" s="201">
        <f>P131+P171+P180+P209+P228+P234+P238+P242+P249+P254</f>
        <v>0</v>
      </c>
      <c r="Q130" s="102"/>
      <c r="R130" s="201">
        <f>R131+R171+R180+R209+R228+R234+R238+R242+R249+R254</f>
        <v>793.79643658550003</v>
      </c>
      <c r="S130" s="102"/>
      <c r="T130" s="202">
        <f>T131+T171+T180+T209+T228+T234+T238+T242+T249+T254</f>
        <v>46.862411999999999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72</v>
      </c>
      <c r="AU130" s="15" t="s">
        <v>169</v>
      </c>
      <c r="BK130" s="203">
        <f>BK131+BK171+BK180+BK209+BK228+BK234+BK238+BK242+BK249+BK254</f>
        <v>0</v>
      </c>
    </row>
    <row r="131" s="11" customFormat="1" ht="25.92" customHeight="1">
      <c r="A131" s="11"/>
      <c r="B131" s="204"/>
      <c r="C131" s="205"/>
      <c r="D131" s="206" t="s">
        <v>72</v>
      </c>
      <c r="E131" s="207" t="s">
        <v>80</v>
      </c>
      <c r="F131" s="207" t="s">
        <v>184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SUM(P132:P170)</f>
        <v>0</v>
      </c>
      <c r="Q131" s="212"/>
      <c r="R131" s="213">
        <f>SUM(R132:R170)</f>
        <v>0.0080975000000000005</v>
      </c>
      <c r="S131" s="212"/>
      <c r="T131" s="214">
        <f>SUM(T132:T170)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5" t="s">
        <v>185</v>
      </c>
      <c r="AT131" s="216" t="s">
        <v>72</v>
      </c>
      <c r="AU131" s="216" t="s">
        <v>73</v>
      </c>
      <c r="AY131" s="215" t="s">
        <v>186</v>
      </c>
      <c r="BK131" s="217">
        <f>SUM(BK132:BK170)</f>
        <v>0</v>
      </c>
    </row>
    <row r="132" s="2" customFormat="1" ht="16.5" customHeight="1">
      <c r="A132" s="36"/>
      <c r="B132" s="37"/>
      <c r="C132" s="218" t="s">
        <v>80</v>
      </c>
      <c r="D132" s="218" t="s">
        <v>187</v>
      </c>
      <c r="E132" s="219" t="s">
        <v>517</v>
      </c>
      <c r="F132" s="220" t="s">
        <v>518</v>
      </c>
      <c r="G132" s="221" t="s">
        <v>266</v>
      </c>
      <c r="H132" s="222">
        <v>42.630000000000003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1707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1708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12" customFormat="1">
      <c r="A134" s="12"/>
      <c r="B134" s="241"/>
      <c r="C134" s="242"/>
      <c r="D134" s="232" t="s">
        <v>262</v>
      </c>
      <c r="E134" s="243" t="s">
        <v>1</v>
      </c>
      <c r="F134" s="244" t="s">
        <v>1709</v>
      </c>
      <c r="G134" s="242"/>
      <c r="H134" s="245">
        <v>42.630000000000003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1" t="s">
        <v>262</v>
      </c>
      <c r="AU134" s="251" t="s">
        <v>80</v>
      </c>
      <c r="AV134" s="12" t="s">
        <v>82</v>
      </c>
      <c r="AW134" s="12" t="s">
        <v>30</v>
      </c>
      <c r="AX134" s="12" t="s">
        <v>80</v>
      </c>
      <c r="AY134" s="251" t="s">
        <v>186</v>
      </c>
    </row>
    <row r="135" s="2" customFormat="1" ht="16.5" customHeight="1">
      <c r="A135" s="36"/>
      <c r="B135" s="37"/>
      <c r="C135" s="218" t="s">
        <v>82</v>
      </c>
      <c r="D135" s="218" t="s">
        <v>187</v>
      </c>
      <c r="E135" s="219" t="s">
        <v>1710</v>
      </c>
      <c r="F135" s="220" t="s">
        <v>1711</v>
      </c>
      <c r="G135" s="221" t="s">
        <v>266</v>
      </c>
      <c r="H135" s="222">
        <v>18.59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1712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1711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12" customFormat="1">
      <c r="A137" s="12"/>
      <c r="B137" s="241"/>
      <c r="C137" s="242"/>
      <c r="D137" s="232" t="s">
        <v>262</v>
      </c>
      <c r="E137" s="243" t="s">
        <v>1</v>
      </c>
      <c r="F137" s="244" t="s">
        <v>1713</v>
      </c>
      <c r="G137" s="242"/>
      <c r="H137" s="245">
        <v>18.59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1" t="s">
        <v>262</v>
      </c>
      <c r="AU137" s="251" t="s">
        <v>80</v>
      </c>
      <c r="AV137" s="12" t="s">
        <v>82</v>
      </c>
      <c r="AW137" s="12" t="s">
        <v>30</v>
      </c>
      <c r="AX137" s="12" t="s">
        <v>80</v>
      </c>
      <c r="AY137" s="251" t="s">
        <v>186</v>
      </c>
    </row>
    <row r="138" s="2" customFormat="1" ht="16.5" customHeight="1">
      <c r="A138" s="36"/>
      <c r="B138" s="37"/>
      <c r="C138" s="218" t="s">
        <v>185</v>
      </c>
      <c r="D138" s="218" t="s">
        <v>187</v>
      </c>
      <c r="E138" s="219" t="s">
        <v>1345</v>
      </c>
      <c r="F138" s="220" t="s">
        <v>1346</v>
      </c>
      <c r="G138" s="221" t="s">
        <v>266</v>
      </c>
      <c r="H138" s="222">
        <v>253.91999999999999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1714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1346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12" customFormat="1">
      <c r="A140" s="12"/>
      <c r="B140" s="241"/>
      <c r="C140" s="242"/>
      <c r="D140" s="232" t="s">
        <v>262</v>
      </c>
      <c r="E140" s="243" t="s">
        <v>1</v>
      </c>
      <c r="F140" s="244" t="s">
        <v>1715</v>
      </c>
      <c r="G140" s="242"/>
      <c r="H140" s="245">
        <v>253.91999999999999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262</v>
      </c>
      <c r="AU140" s="251" t="s">
        <v>80</v>
      </c>
      <c r="AV140" s="12" t="s">
        <v>82</v>
      </c>
      <c r="AW140" s="12" t="s">
        <v>30</v>
      </c>
      <c r="AX140" s="12" t="s">
        <v>80</v>
      </c>
      <c r="AY140" s="251" t="s">
        <v>186</v>
      </c>
    </row>
    <row r="141" s="2" customFormat="1" ht="16.5" customHeight="1">
      <c r="A141" s="36"/>
      <c r="B141" s="37"/>
      <c r="C141" s="218" t="s">
        <v>209</v>
      </c>
      <c r="D141" s="218" t="s">
        <v>187</v>
      </c>
      <c r="E141" s="219" t="s">
        <v>1716</v>
      </c>
      <c r="F141" s="220" t="s">
        <v>1717</v>
      </c>
      <c r="G141" s="221" t="s">
        <v>266</v>
      </c>
      <c r="H141" s="222">
        <v>167.5872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1718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1717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12" customFormat="1">
      <c r="A143" s="12"/>
      <c r="B143" s="241"/>
      <c r="C143" s="242"/>
      <c r="D143" s="232" t="s">
        <v>262</v>
      </c>
      <c r="E143" s="243" t="s">
        <v>1</v>
      </c>
      <c r="F143" s="244" t="s">
        <v>1719</v>
      </c>
      <c r="G143" s="242"/>
      <c r="H143" s="245">
        <v>167.5872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262</v>
      </c>
      <c r="AU143" s="251" t="s">
        <v>80</v>
      </c>
      <c r="AV143" s="12" t="s">
        <v>82</v>
      </c>
      <c r="AW143" s="12" t="s">
        <v>30</v>
      </c>
      <c r="AX143" s="12" t="s">
        <v>80</v>
      </c>
      <c r="AY143" s="251" t="s">
        <v>186</v>
      </c>
    </row>
    <row r="144" s="2" customFormat="1" ht="16.5" customHeight="1">
      <c r="A144" s="36"/>
      <c r="B144" s="37"/>
      <c r="C144" s="218" t="s">
        <v>213</v>
      </c>
      <c r="D144" s="218" t="s">
        <v>187</v>
      </c>
      <c r="E144" s="219" t="s">
        <v>669</v>
      </c>
      <c r="F144" s="220" t="s">
        <v>670</v>
      </c>
      <c r="G144" s="221" t="s">
        <v>266</v>
      </c>
      <c r="H144" s="222">
        <v>272.50999999999999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1720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670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12" customFormat="1">
      <c r="A146" s="12"/>
      <c r="B146" s="241"/>
      <c r="C146" s="242"/>
      <c r="D146" s="232" t="s">
        <v>262</v>
      </c>
      <c r="E146" s="243" t="s">
        <v>1</v>
      </c>
      <c r="F146" s="244" t="s">
        <v>1721</v>
      </c>
      <c r="G146" s="242"/>
      <c r="H146" s="245">
        <v>272.50999999999999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262</v>
      </c>
      <c r="AU146" s="251" t="s">
        <v>80</v>
      </c>
      <c r="AV146" s="12" t="s">
        <v>82</v>
      </c>
      <c r="AW146" s="12" t="s">
        <v>30</v>
      </c>
      <c r="AX146" s="12" t="s">
        <v>80</v>
      </c>
      <c r="AY146" s="251" t="s">
        <v>186</v>
      </c>
    </row>
    <row r="147" s="2" customFormat="1" ht="16.5" customHeight="1">
      <c r="A147" s="36"/>
      <c r="B147" s="37"/>
      <c r="C147" s="218" t="s">
        <v>217</v>
      </c>
      <c r="D147" s="218" t="s">
        <v>187</v>
      </c>
      <c r="E147" s="219" t="s">
        <v>307</v>
      </c>
      <c r="F147" s="220" t="s">
        <v>308</v>
      </c>
      <c r="G147" s="221" t="s">
        <v>266</v>
      </c>
      <c r="H147" s="222">
        <v>272.50999999999999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1722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308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12" customFormat="1">
      <c r="A149" s="12"/>
      <c r="B149" s="241"/>
      <c r="C149" s="242"/>
      <c r="D149" s="232" t="s">
        <v>262</v>
      </c>
      <c r="E149" s="243" t="s">
        <v>1</v>
      </c>
      <c r="F149" s="244" t="s">
        <v>1721</v>
      </c>
      <c r="G149" s="242"/>
      <c r="H149" s="245">
        <v>272.50999999999999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51" t="s">
        <v>262</v>
      </c>
      <c r="AU149" s="251" t="s">
        <v>80</v>
      </c>
      <c r="AV149" s="12" t="s">
        <v>82</v>
      </c>
      <c r="AW149" s="12" t="s">
        <v>30</v>
      </c>
      <c r="AX149" s="12" t="s">
        <v>80</v>
      </c>
      <c r="AY149" s="251" t="s">
        <v>186</v>
      </c>
    </row>
    <row r="150" s="2" customFormat="1" ht="16.5" customHeight="1">
      <c r="A150" s="36"/>
      <c r="B150" s="37"/>
      <c r="C150" s="218" t="s">
        <v>221</v>
      </c>
      <c r="D150" s="218" t="s">
        <v>187</v>
      </c>
      <c r="E150" s="219" t="s">
        <v>311</v>
      </c>
      <c r="F150" s="220" t="s">
        <v>312</v>
      </c>
      <c r="G150" s="221" t="s">
        <v>266</v>
      </c>
      <c r="H150" s="222">
        <v>3542.6300000000001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185</v>
      </c>
      <c r="AT150" s="230" t="s">
        <v>187</v>
      </c>
      <c r="AU150" s="230" t="s">
        <v>80</v>
      </c>
      <c r="AY150" s="15" t="s">
        <v>186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185</v>
      </c>
      <c r="BM150" s="230" t="s">
        <v>1723</v>
      </c>
    </row>
    <row r="151" s="2" customFormat="1">
      <c r="A151" s="36"/>
      <c r="B151" s="37"/>
      <c r="C151" s="38"/>
      <c r="D151" s="232" t="s">
        <v>192</v>
      </c>
      <c r="E151" s="38"/>
      <c r="F151" s="233" t="s">
        <v>312</v>
      </c>
      <c r="G151" s="38"/>
      <c r="H151" s="38"/>
      <c r="I151" s="234"/>
      <c r="J151" s="38"/>
      <c r="K151" s="38"/>
      <c r="L151" s="42"/>
      <c r="M151" s="235"/>
      <c r="N151" s="236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192</v>
      </c>
      <c r="AU151" s="15" t="s">
        <v>80</v>
      </c>
    </row>
    <row r="152" s="12" customFormat="1">
      <c r="A152" s="12"/>
      <c r="B152" s="241"/>
      <c r="C152" s="242"/>
      <c r="D152" s="232" t="s">
        <v>262</v>
      </c>
      <c r="E152" s="243" t="s">
        <v>1</v>
      </c>
      <c r="F152" s="244" t="s">
        <v>1724</v>
      </c>
      <c r="G152" s="242"/>
      <c r="H152" s="245">
        <v>3542.6300000000001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51" t="s">
        <v>262</v>
      </c>
      <c r="AU152" s="251" t="s">
        <v>80</v>
      </c>
      <c r="AV152" s="12" t="s">
        <v>82</v>
      </c>
      <c r="AW152" s="12" t="s">
        <v>30</v>
      </c>
      <c r="AX152" s="12" t="s">
        <v>80</v>
      </c>
      <c r="AY152" s="251" t="s">
        <v>186</v>
      </c>
    </row>
    <row r="153" s="2" customFormat="1" ht="16.5" customHeight="1">
      <c r="A153" s="36"/>
      <c r="B153" s="37"/>
      <c r="C153" s="218" t="s">
        <v>225</v>
      </c>
      <c r="D153" s="218" t="s">
        <v>187</v>
      </c>
      <c r="E153" s="219" t="s">
        <v>562</v>
      </c>
      <c r="F153" s="220" t="s">
        <v>337</v>
      </c>
      <c r="G153" s="221" t="s">
        <v>266</v>
      </c>
      <c r="H153" s="222">
        <v>272.50999999999999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185</v>
      </c>
      <c r="AT153" s="230" t="s">
        <v>187</v>
      </c>
      <c r="AU153" s="230" t="s">
        <v>80</v>
      </c>
      <c r="AY153" s="15" t="s">
        <v>186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185</v>
      </c>
      <c r="BM153" s="230" t="s">
        <v>1725</v>
      </c>
    </row>
    <row r="154" s="2" customFormat="1">
      <c r="A154" s="36"/>
      <c r="B154" s="37"/>
      <c r="C154" s="38"/>
      <c r="D154" s="232" t="s">
        <v>192</v>
      </c>
      <c r="E154" s="38"/>
      <c r="F154" s="233" t="s">
        <v>1726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192</v>
      </c>
      <c r="AU154" s="15" t="s">
        <v>80</v>
      </c>
    </row>
    <row r="155" s="2" customFormat="1" ht="16.5" customHeight="1">
      <c r="A155" s="36"/>
      <c r="B155" s="37"/>
      <c r="C155" s="218" t="s">
        <v>229</v>
      </c>
      <c r="D155" s="218" t="s">
        <v>187</v>
      </c>
      <c r="E155" s="219" t="s">
        <v>811</v>
      </c>
      <c r="F155" s="220" t="s">
        <v>812</v>
      </c>
      <c r="G155" s="221" t="s">
        <v>266</v>
      </c>
      <c r="H155" s="222">
        <v>272.50999999999999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185</v>
      </c>
      <c r="AT155" s="230" t="s">
        <v>187</v>
      </c>
      <c r="AU155" s="230" t="s">
        <v>80</v>
      </c>
      <c r="AY155" s="15" t="s">
        <v>186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185</v>
      </c>
      <c r="BM155" s="230" t="s">
        <v>1727</v>
      </c>
    </row>
    <row r="156" s="2" customFormat="1">
      <c r="A156" s="36"/>
      <c r="B156" s="37"/>
      <c r="C156" s="38"/>
      <c r="D156" s="232" t="s">
        <v>192</v>
      </c>
      <c r="E156" s="38"/>
      <c r="F156" s="233" t="s">
        <v>1728</v>
      </c>
      <c r="G156" s="38"/>
      <c r="H156" s="38"/>
      <c r="I156" s="234"/>
      <c r="J156" s="38"/>
      <c r="K156" s="38"/>
      <c r="L156" s="42"/>
      <c r="M156" s="235"/>
      <c r="N156" s="236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192</v>
      </c>
      <c r="AU156" s="15" t="s">
        <v>80</v>
      </c>
    </row>
    <row r="157" s="2" customFormat="1" ht="16.5" customHeight="1">
      <c r="A157" s="36"/>
      <c r="B157" s="37"/>
      <c r="C157" s="218" t="s">
        <v>235</v>
      </c>
      <c r="D157" s="218" t="s">
        <v>187</v>
      </c>
      <c r="E157" s="219" t="s">
        <v>876</v>
      </c>
      <c r="F157" s="220" t="s">
        <v>877</v>
      </c>
      <c r="G157" s="221" t="s">
        <v>190</v>
      </c>
      <c r="H157" s="222">
        <v>153.25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1729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877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2" customFormat="1" ht="16.5" customHeight="1">
      <c r="A159" s="36"/>
      <c r="B159" s="37"/>
      <c r="C159" s="218" t="s">
        <v>335</v>
      </c>
      <c r="D159" s="218" t="s">
        <v>187</v>
      </c>
      <c r="E159" s="219" t="s">
        <v>890</v>
      </c>
      <c r="F159" s="220" t="s">
        <v>891</v>
      </c>
      <c r="G159" s="221" t="s">
        <v>190</v>
      </c>
      <c r="H159" s="222">
        <v>153.25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185</v>
      </c>
      <c r="AT159" s="230" t="s">
        <v>187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1730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891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12" customFormat="1">
      <c r="A161" s="12"/>
      <c r="B161" s="241"/>
      <c r="C161" s="242"/>
      <c r="D161" s="232" t="s">
        <v>262</v>
      </c>
      <c r="E161" s="243" t="s">
        <v>1</v>
      </c>
      <c r="F161" s="244" t="s">
        <v>1731</v>
      </c>
      <c r="G161" s="242"/>
      <c r="H161" s="245">
        <v>153.25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262</v>
      </c>
      <c r="AU161" s="251" t="s">
        <v>80</v>
      </c>
      <c r="AV161" s="12" t="s">
        <v>82</v>
      </c>
      <c r="AW161" s="12" t="s">
        <v>30</v>
      </c>
      <c r="AX161" s="12" t="s">
        <v>80</v>
      </c>
      <c r="AY161" s="251" t="s">
        <v>186</v>
      </c>
    </row>
    <row r="162" s="2" customFormat="1" ht="16.5" customHeight="1">
      <c r="A162" s="36"/>
      <c r="B162" s="37"/>
      <c r="C162" s="218" t="s">
        <v>340</v>
      </c>
      <c r="D162" s="218" t="s">
        <v>187</v>
      </c>
      <c r="E162" s="219" t="s">
        <v>330</v>
      </c>
      <c r="F162" s="220" t="s">
        <v>331</v>
      </c>
      <c r="G162" s="221" t="s">
        <v>285</v>
      </c>
      <c r="H162" s="222">
        <v>504.14350000000002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1732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333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12" customFormat="1">
      <c r="A164" s="12"/>
      <c r="B164" s="241"/>
      <c r="C164" s="242"/>
      <c r="D164" s="232" t="s">
        <v>262</v>
      </c>
      <c r="E164" s="243" t="s">
        <v>1</v>
      </c>
      <c r="F164" s="244" t="s">
        <v>1733</v>
      </c>
      <c r="G164" s="242"/>
      <c r="H164" s="245">
        <v>504.14350000000002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51" t="s">
        <v>262</v>
      </c>
      <c r="AU164" s="251" t="s">
        <v>80</v>
      </c>
      <c r="AV164" s="12" t="s">
        <v>82</v>
      </c>
      <c r="AW164" s="12" t="s">
        <v>30</v>
      </c>
      <c r="AX164" s="12" t="s">
        <v>80</v>
      </c>
      <c r="AY164" s="251" t="s">
        <v>186</v>
      </c>
    </row>
    <row r="165" s="2" customFormat="1" ht="16.5" customHeight="1">
      <c r="A165" s="36"/>
      <c r="B165" s="37"/>
      <c r="C165" s="218" t="s">
        <v>8</v>
      </c>
      <c r="D165" s="218" t="s">
        <v>187</v>
      </c>
      <c r="E165" s="219" t="s">
        <v>1328</v>
      </c>
      <c r="F165" s="220" t="s">
        <v>1329</v>
      </c>
      <c r="G165" s="221" t="s">
        <v>195</v>
      </c>
      <c r="H165" s="222">
        <v>35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0.00010000000000000001</v>
      </c>
      <c r="R165" s="228">
        <f>Q165*H165</f>
        <v>0.0035000000000000001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1734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1331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2" customFormat="1" ht="16.5" customHeight="1">
      <c r="A167" s="36"/>
      <c r="B167" s="37"/>
      <c r="C167" s="218" t="s">
        <v>351</v>
      </c>
      <c r="D167" s="218" t="s">
        <v>187</v>
      </c>
      <c r="E167" s="219" t="s">
        <v>341</v>
      </c>
      <c r="F167" s="220" t="s">
        <v>342</v>
      </c>
      <c r="G167" s="221" t="s">
        <v>232</v>
      </c>
      <c r="H167" s="222">
        <v>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1735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344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2" customFormat="1" ht="16.5" customHeight="1">
      <c r="A169" s="36"/>
      <c r="B169" s="37"/>
      <c r="C169" s="252" t="s">
        <v>356</v>
      </c>
      <c r="D169" s="252" t="s">
        <v>269</v>
      </c>
      <c r="E169" s="253" t="s">
        <v>897</v>
      </c>
      <c r="F169" s="254" t="s">
        <v>898</v>
      </c>
      <c r="G169" s="255" t="s">
        <v>899</v>
      </c>
      <c r="H169" s="256">
        <v>4.5975000000000001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38</v>
      </c>
      <c r="O169" s="89"/>
      <c r="P169" s="228">
        <f>O169*H169</f>
        <v>0</v>
      </c>
      <c r="Q169" s="228">
        <v>0.001</v>
      </c>
      <c r="R169" s="228">
        <f>Q169*H169</f>
        <v>0.0045975</v>
      </c>
      <c r="S169" s="228">
        <v>0</v>
      </c>
      <c r="T169" s="22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0" t="s">
        <v>217</v>
      </c>
      <c r="AT169" s="230" t="s">
        <v>269</v>
      </c>
      <c r="AU169" s="230" t="s">
        <v>80</v>
      </c>
      <c r="AY169" s="15" t="s">
        <v>186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5" t="s">
        <v>80</v>
      </c>
      <c r="BK169" s="231">
        <f>ROUND(I169*H169,2)</f>
        <v>0</v>
      </c>
      <c r="BL169" s="15" t="s">
        <v>185</v>
      </c>
      <c r="BM169" s="230" t="s">
        <v>1736</v>
      </c>
    </row>
    <row r="170" s="2" customFormat="1">
      <c r="A170" s="36"/>
      <c r="B170" s="37"/>
      <c r="C170" s="38"/>
      <c r="D170" s="232" t="s">
        <v>192</v>
      </c>
      <c r="E170" s="38"/>
      <c r="F170" s="233" t="s">
        <v>898</v>
      </c>
      <c r="G170" s="38"/>
      <c r="H170" s="38"/>
      <c r="I170" s="234"/>
      <c r="J170" s="38"/>
      <c r="K170" s="38"/>
      <c r="L170" s="42"/>
      <c r="M170" s="235"/>
      <c r="N170" s="236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192</v>
      </c>
      <c r="AU170" s="15" t="s">
        <v>80</v>
      </c>
    </row>
    <row r="171" s="11" customFormat="1" ht="25.92" customHeight="1">
      <c r="A171" s="11"/>
      <c r="B171" s="204"/>
      <c r="C171" s="205"/>
      <c r="D171" s="206" t="s">
        <v>72</v>
      </c>
      <c r="E171" s="207" t="s">
        <v>82</v>
      </c>
      <c r="F171" s="207" t="s">
        <v>685</v>
      </c>
      <c r="G171" s="205"/>
      <c r="H171" s="205"/>
      <c r="I171" s="208"/>
      <c r="J171" s="209">
        <f>BK171</f>
        <v>0</v>
      </c>
      <c r="K171" s="205"/>
      <c r="L171" s="210"/>
      <c r="M171" s="211"/>
      <c r="N171" s="212"/>
      <c r="O171" s="212"/>
      <c r="P171" s="213">
        <f>SUM(P172:P179)</f>
        <v>0</v>
      </c>
      <c r="Q171" s="212"/>
      <c r="R171" s="213">
        <f>SUM(R172:R179)</f>
        <v>0.0053169000000000011</v>
      </c>
      <c r="S171" s="212"/>
      <c r="T171" s="214">
        <f>SUM(T172:T179)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15" t="s">
        <v>185</v>
      </c>
      <c r="AT171" s="216" t="s">
        <v>72</v>
      </c>
      <c r="AU171" s="216" t="s">
        <v>73</v>
      </c>
      <c r="AY171" s="215" t="s">
        <v>186</v>
      </c>
      <c r="BK171" s="217">
        <f>SUM(BK172:BK179)</f>
        <v>0</v>
      </c>
    </row>
    <row r="172" s="2" customFormat="1" ht="16.5" customHeight="1">
      <c r="A172" s="36"/>
      <c r="B172" s="37"/>
      <c r="C172" s="218" t="s">
        <v>242</v>
      </c>
      <c r="D172" s="218" t="s">
        <v>187</v>
      </c>
      <c r="E172" s="219" t="s">
        <v>686</v>
      </c>
      <c r="F172" s="220" t="s">
        <v>687</v>
      </c>
      <c r="G172" s="221" t="s">
        <v>190</v>
      </c>
      <c r="H172" s="222">
        <v>265.84500000000003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38</v>
      </c>
      <c r="O172" s="89"/>
      <c r="P172" s="228">
        <f>O172*H172</f>
        <v>0</v>
      </c>
      <c r="Q172" s="228">
        <v>2.0000000000000002E-05</v>
      </c>
      <c r="R172" s="228">
        <f>Q172*H172</f>
        <v>0.0053169000000000011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185</v>
      </c>
      <c r="AT172" s="230" t="s">
        <v>187</v>
      </c>
      <c r="AU172" s="230" t="s">
        <v>80</v>
      </c>
      <c r="AY172" s="15" t="s">
        <v>186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80</v>
      </c>
      <c r="BK172" s="231">
        <f>ROUND(I172*H172,2)</f>
        <v>0</v>
      </c>
      <c r="BL172" s="15" t="s">
        <v>185</v>
      </c>
      <c r="BM172" s="230" t="s">
        <v>1737</v>
      </c>
    </row>
    <row r="173" s="2" customFormat="1">
      <c r="A173" s="36"/>
      <c r="B173" s="37"/>
      <c r="C173" s="38"/>
      <c r="D173" s="232" t="s">
        <v>192</v>
      </c>
      <c r="E173" s="38"/>
      <c r="F173" s="233" t="s">
        <v>819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192</v>
      </c>
      <c r="AU173" s="15" t="s">
        <v>80</v>
      </c>
    </row>
    <row r="174" s="12" customFormat="1">
      <c r="A174" s="12"/>
      <c r="B174" s="241"/>
      <c r="C174" s="242"/>
      <c r="D174" s="232" t="s">
        <v>262</v>
      </c>
      <c r="E174" s="243" t="s">
        <v>1</v>
      </c>
      <c r="F174" s="244" t="s">
        <v>1738</v>
      </c>
      <c r="G174" s="242"/>
      <c r="H174" s="245">
        <v>265.84500000000003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51" t="s">
        <v>262</v>
      </c>
      <c r="AU174" s="251" t="s">
        <v>80</v>
      </c>
      <c r="AV174" s="12" t="s">
        <v>82</v>
      </c>
      <c r="AW174" s="12" t="s">
        <v>30</v>
      </c>
      <c r="AX174" s="12" t="s">
        <v>80</v>
      </c>
      <c r="AY174" s="251" t="s">
        <v>186</v>
      </c>
    </row>
    <row r="175" s="2" customFormat="1" ht="16.5" customHeight="1">
      <c r="A175" s="36"/>
      <c r="B175" s="37"/>
      <c r="C175" s="218" t="s">
        <v>367</v>
      </c>
      <c r="D175" s="218" t="s">
        <v>187</v>
      </c>
      <c r="E175" s="219" t="s">
        <v>690</v>
      </c>
      <c r="F175" s="220" t="s">
        <v>691</v>
      </c>
      <c r="G175" s="221" t="s">
        <v>190</v>
      </c>
      <c r="H175" s="222">
        <v>66.950000000000003</v>
      </c>
      <c r="I175" s="223"/>
      <c r="J175" s="224">
        <f>ROUND(I175*H175,2)</f>
        <v>0</v>
      </c>
      <c r="K175" s="225"/>
      <c r="L175" s="42"/>
      <c r="M175" s="226" t="s">
        <v>1</v>
      </c>
      <c r="N175" s="227" t="s">
        <v>38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185</v>
      </c>
      <c r="AT175" s="230" t="s">
        <v>187</v>
      </c>
      <c r="AU175" s="230" t="s">
        <v>80</v>
      </c>
      <c r="AY175" s="15" t="s">
        <v>186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80</v>
      </c>
      <c r="BK175" s="231">
        <f>ROUND(I175*H175,2)</f>
        <v>0</v>
      </c>
      <c r="BL175" s="15" t="s">
        <v>185</v>
      </c>
      <c r="BM175" s="230" t="s">
        <v>1739</v>
      </c>
    </row>
    <row r="176" s="2" customFormat="1">
      <c r="A176" s="36"/>
      <c r="B176" s="37"/>
      <c r="C176" s="38"/>
      <c r="D176" s="232" t="s">
        <v>192</v>
      </c>
      <c r="E176" s="38"/>
      <c r="F176" s="233" t="s">
        <v>1740</v>
      </c>
      <c r="G176" s="38"/>
      <c r="H176" s="38"/>
      <c r="I176" s="234"/>
      <c r="J176" s="38"/>
      <c r="K176" s="38"/>
      <c r="L176" s="42"/>
      <c r="M176" s="235"/>
      <c r="N176" s="23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192</v>
      </c>
      <c r="AU176" s="15" t="s">
        <v>80</v>
      </c>
    </row>
    <row r="177" s="12" customFormat="1">
      <c r="A177" s="12"/>
      <c r="B177" s="241"/>
      <c r="C177" s="242"/>
      <c r="D177" s="232" t="s">
        <v>262</v>
      </c>
      <c r="E177" s="243" t="s">
        <v>1</v>
      </c>
      <c r="F177" s="244" t="s">
        <v>1741</v>
      </c>
      <c r="G177" s="242"/>
      <c r="H177" s="245">
        <v>66.950000000000003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51" t="s">
        <v>262</v>
      </c>
      <c r="AU177" s="251" t="s">
        <v>80</v>
      </c>
      <c r="AV177" s="12" t="s">
        <v>82</v>
      </c>
      <c r="AW177" s="12" t="s">
        <v>30</v>
      </c>
      <c r="AX177" s="12" t="s">
        <v>80</v>
      </c>
      <c r="AY177" s="251" t="s">
        <v>186</v>
      </c>
    </row>
    <row r="178" s="2" customFormat="1" ht="21.75" customHeight="1">
      <c r="A178" s="36"/>
      <c r="B178" s="37"/>
      <c r="C178" s="218" t="s">
        <v>373</v>
      </c>
      <c r="D178" s="218" t="s">
        <v>187</v>
      </c>
      <c r="E178" s="219" t="s">
        <v>694</v>
      </c>
      <c r="F178" s="220" t="s">
        <v>695</v>
      </c>
      <c r="G178" s="221" t="s">
        <v>190</v>
      </c>
      <c r="H178" s="222">
        <v>33.299999999999997</v>
      </c>
      <c r="I178" s="223"/>
      <c r="J178" s="224">
        <f>ROUND(I178*H178,2)</f>
        <v>0</v>
      </c>
      <c r="K178" s="225"/>
      <c r="L178" s="42"/>
      <c r="M178" s="226" t="s">
        <v>1</v>
      </c>
      <c r="N178" s="227" t="s">
        <v>38</v>
      </c>
      <c r="O178" s="89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185</v>
      </c>
      <c r="AT178" s="230" t="s">
        <v>187</v>
      </c>
      <c r="AU178" s="230" t="s">
        <v>80</v>
      </c>
      <c r="AY178" s="15" t="s">
        <v>186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185</v>
      </c>
      <c r="BM178" s="230" t="s">
        <v>1742</v>
      </c>
    </row>
    <row r="179" s="2" customFormat="1">
      <c r="A179" s="36"/>
      <c r="B179" s="37"/>
      <c r="C179" s="38"/>
      <c r="D179" s="232" t="s">
        <v>192</v>
      </c>
      <c r="E179" s="38"/>
      <c r="F179" s="233" t="s">
        <v>697</v>
      </c>
      <c r="G179" s="38"/>
      <c r="H179" s="38"/>
      <c r="I179" s="234"/>
      <c r="J179" s="38"/>
      <c r="K179" s="38"/>
      <c r="L179" s="42"/>
      <c r="M179" s="235"/>
      <c r="N179" s="236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192</v>
      </c>
      <c r="AU179" s="15" t="s">
        <v>80</v>
      </c>
    </row>
    <row r="180" s="11" customFormat="1" ht="25.92" customHeight="1">
      <c r="A180" s="11"/>
      <c r="B180" s="204"/>
      <c r="C180" s="205"/>
      <c r="D180" s="206" t="s">
        <v>72</v>
      </c>
      <c r="E180" s="207" t="s">
        <v>198</v>
      </c>
      <c r="F180" s="207" t="s">
        <v>585</v>
      </c>
      <c r="G180" s="205"/>
      <c r="H180" s="205"/>
      <c r="I180" s="208"/>
      <c r="J180" s="209">
        <f>BK180</f>
        <v>0</v>
      </c>
      <c r="K180" s="205"/>
      <c r="L180" s="210"/>
      <c r="M180" s="211"/>
      <c r="N180" s="212"/>
      <c r="O180" s="212"/>
      <c r="P180" s="213">
        <f>SUM(P181:P208)</f>
        <v>0</v>
      </c>
      <c r="Q180" s="212"/>
      <c r="R180" s="213">
        <f>SUM(R181:R208)</f>
        <v>79.254020885499997</v>
      </c>
      <c r="S180" s="212"/>
      <c r="T180" s="214">
        <f>SUM(T181:T208)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5" t="s">
        <v>185</v>
      </c>
      <c r="AT180" s="216" t="s">
        <v>72</v>
      </c>
      <c r="AU180" s="216" t="s">
        <v>73</v>
      </c>
      <c r="AY180" s="215" t="s">
        <v>186</v>
      </c>
      <c r="BK180" s="217">
        <f>SUM(BK181:BK208)</f>
        <v>0</v>
      </c>
    </row>
    <row r="181" s="2" customFormat="1" ht="16.5" customHeight="1">
      <c r="A181" s="36"/>
      <c r="B181" s="37"/>
      <c r="C181" s="218" t="s">
        <v>7</v>
      </c>
      <c r="D181" s="218" t="s">
        <v>187</v>
      </c>
      <c r="E181" s="219" t="s">
        <v>715</v>
      </c>
      <c r="F181" s="220" t="s">
        <v>716</v>
      </c>
      <c r="G181" s="221" t="s">
        <v>266</v>
      </c>
      <c r="H181" s="222">
        <v>10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3.0951599999999999</v>
      </c>
      <c r="R181" s="228">
        <f>Q181*H181</f>
        <v>30.951599999999999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1743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716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2" customFormat="1" ht="16.5" customHeight="1">
      <c r="A183" s="36"/>
      <c r="B183" s="37"/>
      <c r="C183" s="218" t="s">
        <v>381</v>
      </c>
      <c r="D183" s="218" t="s">
        <v>187</v>
      </c>
      <c r="E183" s="219" t="s">
        <v>1744</v>
      </c>
      <c r="F183" s="220" t="s">
        <v>1745</v>
      </c>
      <c r="G183" s="221" t="s">
        <v>266</v>
      </c>
      <c r="H183" s="222">
        <v>14.728999999999999</v>
      </c>
      <c r="I183" s="223"/>
      <c r="J183" s="224">
        <f>ROUND(I183*H183,2)</f>
        <v>0</v>
      </c>
      <c r="K183" s="225"/>
      <c r="L183" s="42"/>
      <c r="M183" s="226" t="s">
        <v>1</v>
      </c>
      <c r="N183" s="227" t="s">
        <v>38</v>
      </c>
      <c r="O183" s="89"/>
      <c r="P183" s="228">
        <f>O183*H183</f>
        <v>0</v>
      </c>
      <c r="Q183" s="228">
        <v>3.0044900000000001</v>
      </c>
      <c r="R183" s="228">
        <f>Q183*H183</f>
        <v>44.253133210000001</v>
      </c>
      <c r="S183" s="228">
        <v>0</v>
      </c>
      <c r="T183" s="22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0" t="s">
        <v>185</v>
      </c>
      <c r="AT183" s="230" t="s">
        <v>187</v>
      </c>
      <c r="AU183" s="230" t="s">
        <v>80</v>
      </c>
      <c r="AY183" s="15" t="s">
        <v>186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5" t="s">
        <v>80</v>
      </c>
      <c r="BK183" s="231">
        <f>ROUND(I183*H183,2)</f>
        <v>0</v>
      </c>
      <c r="BL183" s="15" t="s">
        <v>185</v>
      </c>
      <c r="BM183" s="230" t="s">
        <v>1746</v>
      </c>
    </row>
    <row r="184" s="2" customFormat="1">
      <c r="A184" s="36"/>
      <c r="B184" s="37"/>
      <c r="C184" s="38"/>
      <c r="D184" s="232" t="s">
        <v>192</v>
      </c>
      <c r="E184" s="38"/>
      <c r="F184" s="233" t="s">
        <v>1747</v>
      </c>
      <c r="G184" s="38"/>
      <c r="H184" s="38"/>
      <c r="I184" s="234"/>
      <c r="J184" s="38"/>
      <c r="K184" s="38"/>
      <c r="L184" s="42"/>
      <c r="M184" s="235"/>
      <c r="N184" s="236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192</v>
      </c>
      <c r="AU184" s="15" t="s">
        <v>80</v>
      </c>
    </row>
    <row r="185" s="12" customFormat="1">
      <c r="A185" s="12"/>
      <c r="B185" s="241"/>
      <c r="C185" s="242"/>
      <c r="D185" s="232" t="s">
        <v>262</v>
      </c>
      <c r="E185" s="243" t="s">
        <v>1</v>
      </c>
      <c r="F185" s="244" t="s">
        <v>1748</v>
      </c>
      <c r="G185" s="242"/>
      <c r="H185" s="245">
        <v>14.728999999999999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51" t="s">
        <v>262</v>
      </c>
      <c r="AU185" s="251" t="s">
        <v>80</v>
      </c>
      <c r="AV185" s="12" t="s">
        <v>82</v>
      </c>
      <c r="AW185" s="12" t="s">
        <v>30</v>
      </c>
      <c r="AX185" s="12" t="s">
        <v>80</v>
      </c>
      <c r="AY185" s="251" t="s">
        <v>186</v>
      </c>
    </row>
    <row r="186" s="2" customFormat="1" ht="16.5" customHeight="1">
      <c r="A186" s="36"/>
      <c r="B186" s="37"/>
      <c r="C186" s="218" t="s">
        <v>387</v>
      </c>
      <c r="D186" s="218" t="s">
        <v>187</v>
      </c>
      <c r="E186" s="219" t="s">
        <v>1749</v>
      </c>
      <c r="F186" s="220" t="s">
        <v>1750</v>
      </c>
      <c r="G186" s="221" t="s">
        <v>190</v>
      </c>
      <c r="H186" s="222">
        <v>25.449999999999999</v>
      </c>
      <c r="I186" s="223"/>
      <c r="J186" s="224">
        <f>ROUND(I186*H186,2)</f>
        <v>0</v>
      </c>
      <c r="K186" s="225"/>
      <c r="L186" s="42"/>
      <c r="M186" s="226" t="s">
        <v>1</v>
      </c>
      <c r="N186" s="227" t="s">
        <v>38</v>
      </c>
      <c r="O186" s="89"/>
      <c r="P186" s="228">
        <f>O186*H186</f>
        <v>0</v>
      </c>
      <c r="Q186" s="228">
        <v>0.014500000000000001</v>
      </c>
      <c r="R186" s="228">
        <f>Q186*H186</f>
        <v>0.36902499999999999</v>
      </c>
      <c r="S186" s="228">
        <v>0</v>
      </c>
      <c r="T186" s="22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0" t="s">
        <v>185</v>
      </c>
      <c r="AT186" s="230" t="s">
        <v>187</v>
      </c>
      <c r="AU186" s="230" t="s">
        <v>80</v>
      </c>
      <c r="AY186" s="15" t="s">
        <v>186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5" t="s">
        <v>80</v>
      </c>
      <c r="BK186" s="231">
        <f>ROUND(I186*H186,2)</f>
        <v>0</v>
      </c>
      <c r="BL186" s="15" t="s">
        <v>185</v>
      </c>
      <c r="BM186" s="230" t="s">
        <v>1751</v>
      </c>
    </row>
    <row r="187" s="2" customFormat="1">
      <c r="A187" s="36"/>
      <c r="B187" s="37"/>
      <c r="C187" s="38"/>
      <c r="D187" s="232" t="s">
        <v>192</v>
      </c>
      <c r="E187" s="38"/>
      <c r="F187" s="233" t="s">
        <v>1750</v>
      </c>
      <c r="G187" s="38"/>
      <c r="H187" s="38"/>
      <c r="I187" s="234"/>
      <c r="J187" s="38"/>
      <c r="K187" s="38"/>
      <c r="L187" s="42"/>
      <c r="M187" s="235"/>
      <c r="N187" s="236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192</v>
      </c>
      <c r="AU187" s="15" t="s">
        <v>80</v>
      </c>
    </row>
    <row r="188" s="12" customFormat="1">
      <c r="A188" s="12"/>
      <c r="B188" s="241"/>
      <c r="C188" s="242"/>
      <c r="D188" s="232" t="s">
        <v>262</v>
      </c>
      <c r="E188" s="243" t="s">
        <v>1</v>
      </c>
      <c r="F188" s="244" t="s">
        <v>1752</v>
      </c>
      <c r="G188" s="242"/>
      <c r="H188" s="245">
        <v>20.600000000000001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51" t="s">
        <v>262</v>
      </c>
      <c r="AU188" s="251" t="s">
        <v>80</v>
      </c>
      <c r="AV188" s="12" t="s">
        <v>82</v>
      </c>
      <c r="AW188" s="12" t="s">
        <v>30</v>
      </c>
      <c r="AX188" s="12" t="s">
        <v>73</v>
      </c>
      <c r="AY188" s="251" t="s">
        <v>186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1753</v>
      </c>
      <c r="G189" s="242"/>
      <c r="H189" s="245">
        <v>4.8499999999999996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73</v>
      </c>
      <c r="AY189" s="251" t="s">
        <v>186</v>
      </c>
    </row>
    <row r="190" s="13" customFormat="1">
      <c r="A190" s="13"/>
      <c r="B190" s="263"/>
      <c r="C190" s="264"/>
      <c r="D190" s="232" t="s">
        <v>262</v>
      </c>
      <c r="E190" s="265" t="s">
        <v>1</v>
      </c>
      <c r="F190" s="266" t="s">
        <v>544</v>
      </c>
      <c r="G190" s="264"/>
      <c r="H190" s="267">
        <v>25.450000000000003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3" t="s">
        <v>262</v>
      </c>
      <c r="AU190" s="273" t="s">
        <v>80</v>
      </c>
      <c r="AV190" s="13" t="s">
        <v>185</v>
      </c>
      <c r="AW190" s="13" t="s">
        <v>30</v>
      </c>
      <c r="AX190" s="13" t="s">
        <v>80</v>
      </c>
      <c r="AY190" s="273" t="s">
        <v>186</v>
      </c>
    </row>
    <row r="191" s="2" customFormat="1" ht="16.5" customHeight="1">
      <c r="A191" s="36"/>
      <c r="B191" s="37"/>
      <c r="C191" s="218" t="s">
        <v>391</v>
      </c>
      <c r="D191" s="218" t="s">
        <v>187</v>
      </c>
      <c r="E191" s="219" t="s">
        <v>1754</v>
      </c>
      <c r="F191" s="220" t="s">
        <v>1755</v>
      </c>
      <c r="G191" s="221" t="s">
        <v>190</v>
      </c>
      <c r="H191" s="222">
        <v>42.049999999999997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38</v>
      </c>
      <c r="O191" s="89"/>
      <c r="P191" s="228">
        <f>O191*H191</f>
        <v>0</v>
      </c>
      <c r="Q191" s="228">
        <v>0.058259999999999999</v>
      </c>
      <c r="R191" s="228">
        <f>Q191*H191</f>
        <v>2.4498329999999999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185</v>
      </c>
      <c r="AT191" s="230" t="s">
        <v>187</v>
      </c>
      <c r="AU191" s="230" t="s">
        <v>80</v>
      </c>
      <c r="AY191" s="15" t="s">
        <v>186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80</v>
      </c>
      <c r="BK191" s="231">
        <f>ROUND(I191*H191,2)</f>
        <v>0</v>
      </c>
      <c r="BL191" s="15" t="s">
        <v>185</v>
      </c>
      <c r="BM191" s="230" t="s">
        <v>1756</v>
      </c>
    </row>
    <row r="192" s="2" customFormat="1">
      <c r="A192" s="36"/>
      <c r="B192" s="37"/>
      <c r="C192" s="38"/>
      <c r="D192" s="232" t="s">
        <v>192</v>
      </c>
      <c r="E192" s="38"/>
      <c r="F192" s="233" t="s">
        <v>1755</v>
      </c>
      <c r="G192" s="38"/>
      <c r="H192" s="38"/>
      <c r="I192" s="234"/>
      <c r="J192" s="38"/>
      <c r="K192" s="38"/>
      <c r="L192" s="42"/>
      <c r="M192" s="235"/>
      <c r="N192" s="236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192</v>
      </c>
      <c r="AU192" s="15" t="s">
        <v>80</v>
      </c>
    </row>
    <row r="193" s="12" customFormat="1">
      <c r="A193" s="12"/>
      <c r="B193" s="241"/>
      <c r="C193" s="242"/>
      <c r="D193" s="232" t="s">
        <v>262</v>
      </c>
      <c r="E193" s="243" t="s">
        <v>1</v>
      </c>
      <c r="F193" s="244" t="s">
        <v>1757</v>
      </c>
      <c r="G193" s="242"/>
      <c r="H193" s="245">
        <v>32.219999999999999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51" t="s">
        <v>262</v>
      </c>
      <c r="AU193" s="251" t="s">
        <v>80</v>
      </c>
      <c r="AV193" s="12" t="s">
        <v>82</v>
      </c>
      <c r="AW193" s="12" t="s">
        <v>30</v>
      </c>
      <c r="AX193" s="12" t="s">
        <v>73</v>
      </c>
      <c r="AY193" s="251" t="s">
        <v>186</v>
      </c>
    </row>
    <row r="194" s="12" customFormat="1">
      <c r="A194" s="12"/>
      <c r="B194" s="241"/>
      <c r="C194" s="242"/>
      <c r="D194" s="232" t="s">
        <v>262</v>
      </c>
      <c r="E194" s="243" t="s">
        <v>1</v>
      </c>
      <c r="F194" s="244" t="s">
        <v>1758</v>
      </c>
      <c r="G194" s="242"/>
      <c r="H194" s="245">
        <v>9.8300000000000001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51" t="s">
        <v>262</v>
      </c>
      <c r="AU194" s="251" t="s">
        <v>80</v>
      </c>
      <c r="AV194" s="12" t="s">
        <v>82</v>
      </c>
      <c r="AW194" s="12" t="s">
        <v>30</v>
      </c>
      <c r="AX194" s="12" t="s">
        <v>73</v>
      </c>
      <c r="AY194" s="251" t="s">
        <v>186</v>
      </c>
    </row>
    <row r="195" s="13" customFormat="1">
      <c r="A195" s="13"/>
      <c r="B195" s="263"/>
      <c r="C195" s="264"/>
      <c r="D195" s="232" t="s">
        <v>262</v>
      </c>
      <c r="E195" s="265" t="s">
        <v>1</v>
      </c>
      <c r="F195" s="266" t="s">
        <v>544</v>
      </c>
      <c r="G195" s="264"/>
      <c r="H195" s="267">
        <v>42.049999999999997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3" t="s">
        <v>262</v>
      </c>
      <c r="AU195" s="273" t="s">
        <v>80</v>
      </c>
      <c r="AV195" s="13" t="s">
        <v>185</v>
      </c>
      <c r="AW195" s="13" t="s">
        <v>30</v>
      </c>
      <c r="AX195" s="13" t="s">
        <v>80</v>
      </c>
      <c r="AY195" s="273" t="s">
        <v>186</v>
      </c>
    </row>
    <row r="196" s="2" customFormat="1" ht="16.5" customHeight="1">
      <c r="A196" s="36"/>
      <c r="B196" s="37"/>
      <c r="C196" s="218" t="s">
        <v>396</v>
      </c>
      <c r="D196" s="218" t="s">
        <v>187</v>
      </c>
      <c r="E196" s="219" t="s">
        <v>1759</v>
      </c>
      <c r="F196" s="220" t="s">
        <v>1760</v>
      </c>
      <c r="G196" s="221" t="s">
        <v>190</v>
      </c>
      <c r="H196" s="222">
        <v>25.449999999999999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38</v>
      </c>
      <c r="O196" s="89"/>
      <c r="P196" s="228">
        <f>O196*H196</f>
        <v>0</v>
      </c>
      <c r="Q196" s="228">
        <v>0.00096000000000000002</v>
      </c>
      <c r="R196" s="228">
        <f>Q196*H196</f>
        <v>0.024431999999999999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185</v>
      </c>
      <c r="AT196" s="230" t="s">
        <v>187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1761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1760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2" customFormat="1" ht="16.5" customHeight="1">
      <c r="A198" s="36"/>
      <c r="B198" s="37"/>
      <c r="C198" s="218" t="s">
        <v>401</v>
      </c>
      <c r="D198" s="218" t="s">
        <v>187</v>
      </c>
      <c r="E198" s="219" t="s">
        <v>1762</v>
      </c>
      <c r="F198" s="220" t="s">
        <v>1763</v>
      </c>
      <c r="G198" s="221" t="s">
        <v>190</v>
      </c>
      <c r="H198" s="222">
        <v>42.049999999999997</v>
      </c>
      <c r="I198" s="223"/>
      <c r="J198" s="224">
        <f>ROUND(I198*H198,2)</f>
        <v>0</v>
      </c>
      <c r="K198" s="225"/>
      <c r="L198" s="42"/>
      <c r="M198" s="226" t="s">
        <v>1</v>
      </c>
      <c r="N198" s="227" t="s">
        <v>38</v>
      </c>
      <c r="O198" s="89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0" t="s">
        <v>185</v>
      </c>
      <c r="AT198" s="230" t="s">
        <v>187</v>
      </c>
      <c r="AU198" s="230" t="s">
        <v>80</v>
      </c>
      <c r="AY198" s="15" t="s">
        <v>186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80</v>
      </c>
      <c r="BK198" s="231">
        <f>ROUND(I198*H198,2)</f>
        <v>0</v>
      </c>
      <c r="BL198" s="15" t="s">
        <v>185</v>
      </c>
      <c r="BM198" s="230" t="s">
        <v>1764</v>
      </c>
    </row>
    <row r="199" s="2" customFormat="1">
      <c r="A199" s="36"/>
      <c r="B199" s="37"/>
      <c r="C199" s="38"/>
      <c r="D199" s="232" t="s">
        <v>192</v>
      </c>
      <c r="E199" s="38"/>
      <c r="F199" s="233" t="s">
        <v>1763</v>
      </c>
      <c r="G199" s="38"/>
      <c r="H199" s="38"/>
      <c r="I199" s="234"/>
      <c r="J199" s="38"/>
      <c r="K199" s="38"/>
      <c r="L199" s="42"/>
      <c r="M199" s="235"/>
      <c r="N199" s="236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192</v>
      </c>
      <c r="AU199" s="15" t="s">
        <v>80</v>
      </c>
    </row>
    <row r="200" s="2" customFormat="1" ht="16.5" customHeight="1">
      <c r="A200" s="36"/>
      <c r="B200" s="37"/>
      <c r="C200" s="218" t="s">
        <v>405</v>
      </c>
      <c r="D200" s="218" t="s">
        <v>187</v>
      </c>
      <c r="E200" s="219" t="s">
        <v>1765</v>
      </c>
      <c r="F200" s="220" t="s">
        <v>1766</v>
      </c>
      <c r="G200" s="221" t="s">
        <v>285</v>
      </c>
      <c r="H200" s="222">
        <v>0.16785</v>
      </c>
      <c r="I200" s="223"/>
      <c r="J200" s="224">
        <f>ROUND(I200*H200,2)</f>
        <v>0</v>
      </c>
      <c r="K200" s="225"/>
      <c r="L200" s="42"/>
      <c r="M200" s="226" t="s">
        <v>1</v>
      </c>
      <c r="N200" s="227" t="s">
        <v>38</v>
      </c>
      <c r="O200" s="89"/>
      <c r="P200" s="228">
        <f>O200*H200</f>
        <v>0</v>
      </c>
      <c r="Q200" s="228">
        <v>1.0610299999999999</v>
      </c>
      <c r="R200" s="228">
        <f>Q200*H200</f>
        <v>0.17809388549999999</v>
      </c>
      <c r="S200" s="228">
        <v>0</v>
      </c>
      <c r="T200" s="22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0" t="s">
        <v>185</v>
      </c>
      <c r="AT200" s="230" t="s">
        <v>187</v>
      </c>
      <c r="AU200" s="230" t="s">
        <v>80</v>
      </c>
      <c r="AY200" s="15" t="s">
        <v>186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5" t="s">
        <v>80</v>
      </c>
      <c r="BK200" s="231">
        <f>ROUND(I200*H200,2)</f>
        <v>0</v>
      </c>
      <c r="BL200" s="15" t="s">
        <v>185</v>
      </c>
      <c r="BM200" s="230" t="s">
        <v>1767</v>
      </c>
    </row>
    <row r="201" s="2" customFormat="1">
      <c r="A201" s="36"/>
      <c r="B201" s="37"/>
      <c r="C201" s="38"/>
      <c r="D201" s="232" t="s">
        <v>192</v>
      </c>
      <c r="E201" s="38"/>
      <c r="F201" s="233" t="s">
        <v>1766</v>
      </c>
      <c r="G201" s="38"/>
      <c r="H201" s="38"/>
      <c r="I201" s="234"/>
      <c r="J201" s="38"/>
      <c r="K201" s="38"/>
      <c r="L201" s="42"/>
      <c r="M201" s="235"/>
      <c r="N201" s="236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192</v>
      </c>
      <c r="AU201" s="15" t="s">
        <v>80</v>
      </c>
    </row>
    <row r="202" s="12" customFormat="1">
      <c r="A202" s="12"/>
      <c r="B202" s="241"/>
      <c r="C202" s="242"/>
      <c r="D202" s="232" t="s">
        <v>262</v>
      </c>
      <c r="E202" s="243" t="s">
        <v>1</v>
      </c>
      <c r="F202" s="244" t="s">
        <v>1768</v>
      </c>
      <c r="G202" s="242"/>
      <c r="H202" s="245">
        <v>0.16785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51" t="s">
        <v>262</v>
      </c>
      <c r="AU202" s="251" t="s">
        <v>80</v>
      </c>
      <c r="AV202" s="12" t="s">
        <v>82</v>
      </c>
      <c r="AW202" s="12" t="s">
        <v>30</v>
      </c>
      <c r="AX202" s="12" t="s">
        <v>80</v>
      </c>
      <c r="AY202" s="251" t="s">
        <v>186</v>
      </c>
    </row>
    <row r="203" s="2" customFormat="1" ht="16.5" customHeight="1">
      <c r="A203" s="36"/>
      <c r="B203" s="37"/>
      <c r="C203" s="218" t="s">
        <v>409</v>
      </c>
      <c r="D203" s="218" t="s">
        <v>187</v>
      </c>
      <c r="E203" s="219" t="s">
        <v>1769</v>
      </c>
      <c r="F203" s="220" t="s">
        <v>1770</v>
      </c>
      <c r="G203" s="221" t="s">
        <v>285</v>
      </c>
      <c r="H203" s="222">
        <v>0.95320000000000005</v>
      </c>
      <c r="I203" s="223"/>
      <c r="J203" s="224">
        <f>ROUND(I203*H203,2)</f>
        <v>0</v>
      </c>
      <c r="K203" s="225"/>
      <c r="L203" s="42"/>
      <c r="M203" s="226" t="s">
        <v>1</v>
      </c>
      <c r="N203" s="227" t="s">
        <v>38</v>
      </c>
      <c r="O203" s="89"/>
      <c r="P203" s="228">
        <f>O203*H203</f>
        <v>0</v>
      </c>
      <c r="Q203" s="228">
        <v>1.0561</v>
      </c>
      <c r="R203" s="228">
        <f>Q203*H203</f>
        <v>1.00667452</v>
      </c>
      <c r="S203" s="228">
        <v>0</v>
      </c>
      <c r="T203" s="22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0" t="s">
        <v>185</v>
      </c>
      <c r="AT203" s="230" t="s">
        <v>187</v>
      </c>
      <c r="AU203" s="230" t="s">
        <v>80</v>
      </c>
      <c r="AY203" s="15" t="s">
        <v>186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5" t="s">
        <v>80</v>
      </c>
      <c r="BK203" s="231">
        <f>ROUND(I203*H203,2)</f>
        <v>0</v>
      </c>
      <c r="BL203" s="15" t="s">
        <v>185</v>
      </c>
      <c r="BM203" s="230" t="s">
        <v>1771</v>
      </c>
    </row>
    <row r="204" s="2" customFormat="1">
      <c r="A204" s="36"/>
      <c r="B204" s="37"/>
      <c r="C204" s="38"/>
      <c r="D204" s="232" t="s">
        <v>192</v>
      </c>
      <c r="E204" s="38"/>
      <c r="F204" s="233" t="s">
        <v>1770</v>
      </c>
      <c r="G204" s="38"/>
      <c r="H204" s="38"/>
      <c r="I204" s="234"/>
      <c r="J204" s="38"/>
      <c r="K204" s="38"/>
      <c r="L204" s="42"/>
      <c r="M204" s="235"/>
      <c r="N204" s="236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192</v>
      </c>
      <c r="AU204" s="15" t="s">
        <v>80</v>
      </c>
    </row>
    <row r="205" s="12" customFormat="1">
      <c r="A205" s="12"/>
      <c r="B205" s="241"/>
      <c r="C205" s="242"/>
      <c r="D205" s="232" t="s">
        <v>262</v>
      </c>
      <c r="E205" s="243" t="s">
        <v>1</v>
      </c>
      <c r="F205" s="244" t="s">
        <v>1772</v>
      </c>
      <c r="G205" s="242"/>
      <c r="H205" s="245">
        <v>0.95320000000000005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51" t="s">
        <v>262</v>
      </c>
      <c r="AU205" s="251" t="s">
        <v>80</v>
      </c>
      <c r="AV205" s="12" t="s">
        <v>82</v>
      </c>
      <c r="AW205" s="12" t="s">
        <v>30</v>
      </c>
      <c r="AX205" s="12" t="s">
        <v>80</v>
      </c>
      <c r="AY205" s="251" t="s">
        <v>186</v>
      </c>
    </row>
    <row r="206" s="2" customFormat="1" ht="16.5" customHeight="1">
      <c r="A206" s="36"/>
      <c r="B206" s="37"/>
      <c r="C206" s="252" t="s">
        <v>609</v>
      </c>
      <c r="D206" s="252" t="s">
        <v>269</v>
      </c>
      <c r="E206" s="253" t="s">
        <v>723</v>
      </c>
      <c r="F206" s="254" t="s">
        <v>724</v>
      </c>
      <c r="G206" s="255" t="s">
        <v>195</v>
      </c>
      <c r="H206" s="256">
        <v>42.458539999999999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38</v>
      </c>
      <c r="O206" s="89"/>
      <c r="P206" s="228">
        <f>O206*H206</f>
        <v>0</v>
      </c>
      <c r="Q206" s="228">
        <v>0.00050000000000000001</v>
      </c>
      <c r="R206" s="228">
        <f>Q206*H206</f>
        <v>0.021229270000000001</v>
      </c>
      <c r="S206" s="228">
        <v>0</v>
      </c>
      <c r="T206" s="22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0" t="s">
        <v>217</v>
      </c>
      <c r="AT206" s="230" t="s">
        <v>269</v>
      </c>
      <c r="AU206" s="230" t="s">
        <v>80</v>
      </c>
      <c r="AY206" s="15" t="s">
        <v>186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5" t="s">
        <v>80</v>
      </c>
      <c r="BK206" s="231">
        <f>ROUND(I206*H206,2)</f>
        <v>0</v>
      </c>
      <c r="BL206" s="15" t="s">
        <v>185</v>
      </c>
      <c r="BM206" s="230" t="s">
        <v>1773</v>
      </c>
    </row>
    <row r="207" s="2" customFormat="1">
      <c r="A207" s="36"/>
      <c r="B207" s="37"/>
      <c r="C207" s="38"/>
      <c r="D207" s="232" t="s">
        <v>192</v>
      </c>
      <c r="E207" s="38"/>
      <c r="F207" s="233" t="s">
        <v>724</v>
      </c>
      <c r="G207" s="38"/>
      <c r="H207" s="38"/>
      <c r="I207" s="234"/>
      <c r="J207" s="38"/>
      <c r="K207" s="38"/>
      <c r="L207" s="42"/>
      <c r="M207" s="235"/>
      <c r="N207" s="236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192</v>
      </c>
      <c r="AU207" s="15" t="s">
        <v>80</v>
      </c>
    </row>
    <row r="208" s="12" customFormat="1">
      <c r="A208" s="12"/>
      <c r="B208" s="241"/>
      <c r="C208" s="242"/>
      <c r="D208" s="232" t="s">
        <v>262</v>
      </c>
      <c r="E208" s="243" t="s">
        <v>1</v>
      </c>
      <c r="F208" s="244" t="s">
        <v>1774</v>
      </c>
      <c r="G208" s="242"/>
      <c r="H208" s="245">
        <v>42.458539999999999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51" t="s">
        <v>262</v>
      </c>
      <c r="AU208" s="251" t="s">
        <v>80</v>
      </c>
      <c r="AV208" s="12" t="s">
        <v>82</v>
      </c>
      <c r="AW208" s="12" t="s">
        <v>30</v>
      </c>
      <c r="AX208" s="12" t="s">
        <v>80</v>
      </c>
      <c r="AY208" s="251" t="s">
        <v>186</v>
      </c>
    </row>
    <row r="209" s="11" customFormat="1" ht="25.92" customHeight="1">
      <c r="A209" s="11"/>
      <c r="B209" s="204"/>
      <c r="C209" s="205"/>
      <c r="D209" s="206" t="s">
        <v>72</v>
      </c>
      <c r="E209" s="207" t="s">
        <v>185</v>
      </c>
      <c r="F209" s="207" t="s">
        <v>345</v>
      </c>
      <c r="G209" s="205"/>
      <c r="H209" s="205"/>
      <c r="I209" s="208"/>
      <c r="J209" s="209">
        <f>BK209</f>
        <v>0</v>
      </c>
      <c r="K209" s="205"/>
      <c r="L209" s="210"/>
      <c r="M209" s="211"/>
      <c r="N209" s="212"/>
      <c r="O209" s="212"/>
      <c r="P209" s="213">
        <f>SUM(P210:P227)</f>
        <v>0</v>
      </c>
      <c r="Q209" s="212"/>
      <c r="R209" s="213">
        <f>SUM(R210:R227)</f>
        <v>704.28797280000003</v>
      </c>
      <c r="S209" s="212"/>
      <c r="T209" s="214">
        <f>SUM(T210:T227)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15" t="s">
        <v>185</v>
      </c>
      <c r="AT209" s="216" t="s">
        <v>72</v>
      </c>
      <c r="AU209" s="216" t="s">
        <v>73</v>
      </c>
      <c r="AY209" s="215" t="s">
        <v>186</v>
      </c>
      <c r="BK209" s="217">
        <f>SUM(BK210:BK227)</f>
        <v>0</v>
      </c>
    </row>
    <row r="210" s="2" customFormat="1" ht="16.5" customHeight="1">
      <c r="A210" s="36"/>
      <c r="B210" s="37"/>
      <c r="C210" s="218" t="s">
        <v>612</v>
      </c>
      <c r="D210" s="218" t="s">
        <v>187</v>
      </c>
      <c r="E210" s="219" t="s">
        <v>1775</v>
      </c>
      <c r="F210" s="220" t="s">
        <v>1776</v>
      </c>
      <c r="G210" s="221" t="s">
        <v>266</v>
      </c>
      <c r="H210" s="222">
        <v>142.08000000000001</v>
      </c>
      <c r="I210" s="223"/>
      <c r="J210" s="224">
        <f>ROUND(I210*H210,2)</f>
        <v>0</v>
      </c>
      <c r="K210" s="225"/>
      <c r="L210" s="42"/>
      <c r="M210" s="226" t="s">
        <v>1</v>
      </c>
      <c r="N210" s="227" t="s">
        <v>38</v>
      </c>
      <c r="O210" s="89"/>
      <c r="P210" s="228">
        <f>O210*H210</f>
        <v>0</v>
      </c>
      <c r="Q210" s="228">
        <v>2.27136</v>
      </c>
      <c r="R210" s="228">
        <f>Q210*H210</f>
        <v>322.71482880000002</v>
      </c>
      <c r="S210" s="228">
        <v>0</v>
      </c>
      <c r="T210" s="22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0" t="s">
        <v>185</v>
      </c>
      <c r="AT210" s="230" t="s">
        <v>187</v>
      </c>
      <c r="AU210" s="230" t="s">
        <v>80</v>
      </c>
      <c r="AY210" s="15" t="s">
        <v>186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5" t="s">
        <v>80</v>
      </c>
      <c r="BK210" s="231">
        <f>ROUND(I210*H210,2)</f>
        <v>0</v>
      </c>
      <c r="BL210" s="15" t="s">
        <v>185</v>
      </c>
      <c r="BM210" s="230" t="s">
        <v>1777</v>
      </c>
    </row>
    <row r="211" s="2" customFormat="1">
      <c r="A211" s="36"/>
      <c r="B211" s="37"/>
      <c r="C211" s="38"/>
      <c r="D211" s="232" t="s">
        <v>192</v>
      </c>
      <c r="E211" s="38"/>
      <c r="F211" s="233" t="s">
        <v>349</v>
      </c>
      <c r="G211" s="38"/>
      <c r="H211" s="38"/>
      <c r="I211" s="234"/>
      <c r="J211" s="38"/>
      <c r="K211" s="38"/>
      <c r="L211" s="42"/>
      <c r="M211" s="235"/>
      <c r="N211" s="236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192</v>
      </c>
      <c r="AU211" s="15" t="s">
        <v>80</v>
      </c>
    </row>
    <row r="212" s="12" customFormat="1">
      <c r="A212" s="12"/>
      <c r="B212" s="241"/>
      <c r="C212" s="242"/>
      <c r="D212" s="232" t="s">
        <v>262</v>
      </c>
      <c r="E212" s="243" t="s">
        <v>1</v>
      </c>
      <c r="F212" s="244" t="s">
        <v>1778</v>
      </c>
      <c r="G212" s="242"/>
      <c r="H212" s="245">
        <v>142.08000000000001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51" t="s">
        <v>262</v>
      </c>
      <c r="AU212" s="251" t="s">
        <v>80</v>
      </c>
      <c r="AV212" s="12" t="s">
        <v>82</v>
      </c>
      <c r="AW212" s="12" t="s">
        <v>30</v>
      </c>
      <c r="AX212" s="12" t="s">
        <v>80</v>
      </c>
      <c r="AY212" s="251" t="s">
        <v>186</v>
      </c>
    </row>
    <row r="213" s="2" customFormat="1" ht="16.5" customHeight="1">
      <c r="A213" s="36"/>
      <c r="B213" s="37"/>
      <c r="C213" s="218" t="s">
        <v>628</v>
      </c>
      <c r="D213" s="218" t="s">
        <v>187</v>
      </c>
      <c r="E213" s="219" t="s">
        <v>1552</v>
      </c>
      <c r="F213" s="220" t="s">
        <v>1779</v>
      </c>
      <c r="G213" s="221" t="s">
        <v>266</v>
      </c>
      <c r="H213" s="222">
        <v>42.630000000000003</v>
      </c>
      <c r="I213" s="223"/>
      <c r="J213" s="224">
        <f>ROUND(I213*H213,2)</f>
        <v>0</v>
      </c>
      <c r="K213" s="225"/>
      <c r="L213" s="42"/>
      <c r="M213" s="226" t="s">
        <v>1</v>
      </c>
      <c r="N213" s="227" t="s">
        <v>38</v>
      </c>
      <c r="O213" s="89"/>
      <c r="P213" s="228">
        <f>O213*H213</f>
        <v>0</v>
      </c>
      <c r="Q213" s="228">
        <v>2.27136</v>
      </c>
      <c r="R213" s="228">
        <f>Q213*H213</f>
        <v>96.828076800000005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185</v>
      </c>
      <c r="AT213" s="230" t="s">
        <v>187</v>
      </c>
      <c r="AU213" s="230" t="s">
        <v>80</v>
      </c>
      <c r="AY213" s="15" t="s">
        <v>186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80</v>
      </c>
      <c r="BK213" s="231">
        <f>ROUND(I213*H213,2)</f>
        <v>0</v>
      </c>
      <c r="BL213" s="15" t="s">
        <v>185</v>
      </c>
      <c r="BM213" s="230" t="s">
        <v>1780</v>
      </c>
    </row>
    <row r="214" s="2" customFormat="1">
      <c r="A214" s="36"/>
      <c r="B214" s="37"/>
      <c r="C214" s="38"/>
      <c r="D214" s="232" t="s">
        <v>192</v>
      </c>
      <c r="E214" s="38"/>
      <c r="F214" s="233" t="s">
        <v>1781</v>
      </c>
      <c r="G214" s="38"/>
      <c r="H214" s="38"/>
      <c r="I214" s="234"/>
      <c r="J214" s="38"/>
      <c r="K214" s="38"/>
      <c r="L214" s="42"/>
      <c r="M214" s="235"/>
      <c r="N214" s="236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192</v>
      </c>
      <c r="AU214" s="15" t="s">
        <v>80</v>
      </c>
    </row>
    <row r="215" s="2" customFormat="1" ht="16.5" customHeight="1">
      <c r="A215" s="36"/>
      <c r="B215" s="37"/>
      <c r="C215" s="218" t="s">
        <v>618</v>
      </c>
      <c r="D215" s="218" t="s">
        <v>187</v>
      </c>
      <c r="E215" s="219" t="s">
        <v>352</v>
      </c>
      <c r="F215" s="220" t="s">
        <v>353</v>
      </c>
      <c r="G215" s="221" t="s">
        <v>190</v>
      </c>
      <c r="H215" s="222">
        <v>148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38</v>
      </c>
      <c r="O215" s="89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185</v>
      </c>
      <c r="AT215" s="230" t="s">
        <v>187</v>
      </c>
      <c r="AU215" s="230" t="s">
        <v>80</v>
      </c>
      <c r="AY215" s="15" t="s">
        <v>186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80</v>
      </c>
      <c r="BK215" s="231">
        <f>ROUND(I215*H215,2)</f>
        <v>0</v>
      </c>
      <c r="BL215" s="15" t="s">
        <v>185</v>
      </c>
      <c r="BM215" s="230" t="s">
        <v>1782</v>
      </c>
    </row>
    <row r="216" s="2" customFormat="1">
      <c r="A216" s="36"/>
      <c r="B216" s="37"/>
      <c r="C216" s="38"/>
      <c r="D216" s="232" t="s">
        <v>192</v>
      </c>
      <c r="E216" s="38"/>
      <c r="F216" s="233" t="s">
        <v>353</v>
      </c>
      <c r="G216" s="38"/>
      <c r="H216" s="38"/>
      <c r="I216" s="234"/>
      <c r="J216" s="38"/>
      <c r="K216" s="38"/>
      <c r="L216" s="42"/>
      <c r="M216" s="235"/>
      <c r="N216" s="236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192</v>
      </c>
      <c r="AU216" s="15" t="s">
        <v>80</v>
      </c>
    </row>
    <row r="217" s="12" customFormat="1">
      <c r="A217" s="12"/>
      <c r="B217" s="241"/>
      <c r="C217" s="242"/>
      <c r="D217" s="232" t="s">
        <v>262</v>
      </c>
      <c r="E217" s="243" t="s">
        <v>1</v>
      </c>
      <c r="F217" s="244" t="s">
        <v>1783</v>
      </c>
      <c r="G217" s="242"/>
      <c r="H217" s="245">
        <v>148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51" t="s">
        <v>262</v>
      </c>
      <c r="AU217" s="251" t="s">
        <v>80</v>
      </c>
      <c r="AV217" s="12" t="s">
        <v>82</v>
      </c>
      <c r="AW217" s="12" t="s">
        <v>30</v>
      </c>
      <c r="AX217" s="12" t="s">
        <v>80</v>
      </c>
      <c r="AY217" s="251" t="s">
        <v>186</v>
      </c>
    </row>
    <row r="218" s="2" customFormat="1" ht="16.5" customHeight="1">
      <c r="A218" s="36"/>
      <c r="B218" s="37"/>
      <c r="C218" s="218" t="s">
        <v>622</v>
      </c>
      <c r="D218" s="218" t="s">
        <v>187</v>
      </c>
      <c r="E218" s="219" t="s">
        <v>983</v>
      </c>
      <c r="F218" s="220" t="s">
        <v>984</v>
      </c>
      <c r="G218" s="221" t="s">
        <v>266</v>
      </c>
      <c r="H218" s="222">
        <v>142.56</v>
      </c>
      <c r="I218" s="223"/>
      <c r="J218" s="224">
        <f>ROUND(I218*H218,2)</f>
        <v>0</v>
      </c>
      <c r="K218" s="225"/>
      <c r="L218" s="42"/>
      <c r="M218" s="226" t="s">
        <v>1</v>
      </c>
      <c r="N218" s="227" t="s">
        <v>38</v>
      </c>
      <c r="O218" s="89"/>
      <c r="P218" s="228">
        <f>O218*H218</f>
        <v>0</v>
      </c>
      <c r="Q218" s="228">
        <v>1.9973700000000001</v>
      </c>
      <c r="R218" s="228">
        <f>Q218*H218</f>
        <v>284.74506719999999</v>
      </c>
      <c r="S218" s="228">
        <v>0</v>
      </c>
      <c r="T218" s="22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30" t="s">
        <v>185</v>
      </c>
      <c r="AT218" s="230" t="s">
        <v>187</v>
      </c>
      <c r="AU218" s="230" t="s">
        <v>80</v>
      </c>
      <c r="AY218" s="15" t="s">
        <v>186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5" t="s">
        <v>80</v>
      </c>
      <c r="BK218" s="231">
        <f>ROUND(I218*H218,2)</f>
        <v>0</v>
      </c>
      <c r="BL218" s="15" t="s">
        <v>185</v>
      </c>
      <c r="BM218" s="230" t="s">
        <v>1784</v>
      </c>
    </row>
    <row r="219" s="2" customFormat="1">
      <c r="A219" s="36"/>
      <c r="B219" s="37"/>
      <c r="C219" s="38"/>
      <c r="D219" s="232" t="s">
        <v>192</v>
      </c>
      <c r="E219" s="38"/>
      <c r="F219" s="233" t="s">
        <v>986</v>
      </c>
      <c r="G219" s="38"/>
      <c r="H219" s="38"/>
      <c r="I219" s="234"/>
      <c r="J219" s="38"/>
      <c r="K219" s="38"/>
      <c r="L219" s="42"/>
      <c r="M219" s="235"/>
      <c r="N219" s="236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192</v>
      </c>
      <c r="AU219" s="15" t="s">
        <v>80</v>
      </c>
    </row>
    <row r="220" s="12" customFormat="1">
      <c r="A220" s="12"/>
      <c r="B220" s="241"/>
      <c r="C220" s="242"/>
      <c r="D220" s="232" t="s">
        <v>262</v>
      </c>
      <c r="E220" s="243" t="s">
        <v>1</v>
      </c>
      <c r="F220" s="244" t="s">
        <v>1785</v>
      </c>
      <c r="G220" s="242"/>
      <c r="H220" s="245">
        <v>134.31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51" t="s">
        <v>262</v>
      </c>
      <c r="AU220" s="251" t="s">
        <v>80</v>
      </c>
      <c r="AV220" s="12" t="s">
        <v>82</v>
      </c>
      <c r="AW220" s="12" t="s">
        <v>30</v>
      </c>
      <c r="AX220" s="12" t="s">
        <v>73</v>
      </c>
      <c r="AY220" s="251" t="s">
        <v>186</v>
      </c>
    </row>
    <row r="221" s="12" customFormat="1">
      <c r="A221" s="12"/>
      <c r="B221" s="241"/>
      <c r="C221" s="242"/>
      <c r="D221" s="232" t="s">
        <v>262</v>
      </c>
      <c r="E221" s="243" t="s">
        <v>1</v>
      </c>
      <c r="F221" s="244" t="s">
        <v>1786</v>
      </c>
      <c r="G221" s="242"/>
      <c r="H221" s="245">
        <v>8.25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51" t="s">
        <v>262</v>
      </c>
      <c r="AU221" s="251" t="s">
        <v>80</v>
      </c>
      <c r="AV221" s="12" t="s">
        <v>82</v>
      </c>
      <c r="AW221" s="12" t="s">
        <v>30</v>
      </c>
      <c r="AX221" s="12" t="s">
        <v>73</v>
      </c>
      <c r="AY221" s="251" t="s">
        <v>186</v>
      </c>
    </row>
    <row r="222" s="13" customFormat="1">
      <c r="A222" s="13"/>
      <c r="B222" s="263"/>
      <c r="C222" s="264"/>
      <c r="D222" s="232" t="s">
        <v>262</v>
      </c>
      <c r="E222" s="265" t="s">
        <v>1</v>
      </c>
      <c r="F222" s="266" t="s">
        <v>544</v>
      </c>
      <c r="G222" s="264"/>
      <c r="H222" s="267">
        <v>142.56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3" t="s">
        <v>262</v>
      </c>
      <c r="AU222" s="273" t="s">
        <v>80</v>
      </c>
      <c r="AV222" s="13" t="s">
        <v>185</v>
      </c>
      <c r="AW222" s="13" t="s">
        <v>30</v>
      </c>
      <c r="AX222" s="13" t="s">
        <v>80</v>
      </c>
      <c r="AY222" s="273" t="s">
        <v>186</v>
      </c>
    </row>
    <row r="223" s="2" customFormat="1" ht="16.5" customHeight="1">
      <c r="A223" s="36"/>
      <c r="B223" s="37"/>
      <c r="C223" s="218" t="s">
        <v>625</v>
      </c>
      <c r="D223" s="218" t="s">
        <v>187</v>
      </c>
      <c r="E223" s="219" t="s">
        <v>988</v>
      </c>
      <c r="F223" s="220" t="s">
        <v>989</v>
      </c>
      <c r="G223" s="221" t="s">
        <v>190</v>
      </c>
      <c r="H223" s="222">
        <v>234.03999999999999</v>
      </c>
      <c r="I223" s="223"/>
      <c r="J223" s="224">
        <f>ROUND(I223*H223,2)</f>
        <v>0</v>
      </c>
      <c r="K223" s="225"/>
      <c r="L223" s="42"/>
      <c r="M223" s="226" t="s">
        <v>1</v>
      </c>
      <c r="N223" s="227" t="s">
        <v>38</v>
      </c>
      <c r="O223" s="89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0" t="s">
        <v>185</v>
      </c>
      <c r="AT223" s="230" t="s">
        <v>187</v>
      </c>
      <c r="AU223" s="230" t="s">
        <v>80</v>
      </c>
      <c r="AY223" s="15" t="s">
        <v>186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5" t="s">
        <v>80</v>
      </c>
      <c r="BK223" s="231">
        <f>ROUND(I223*H223,2)</f>
        <v>0</v>
      </c>
      <c r="BL223" s="15" t="s">
        <v>185</v>
      </c>
      <c r="BM223" s="230" t="s">
        <v>1787</v>
      </c>
    </row>
    <row r="224" s="2" customFormat="1">
      <c r="A224" s="36"/>
      <c r="B224" s="37"/>
      <c r="C224" s="38"/>
      <c r="D224" s="232" t="s">
        <v>192</v>
      </c>
      <c r="E224" s="38"/>
      <c r="F224" s="233" t="s">
        <v>989</v>
      </c>
      <c r="G224" s="38"/>
      <c r="H224" s="38"/>
      <c r="I224" s="234"/>
      <c r="J224" s="38"/>
      <c r="K224" s="38"/>
      <c r="L224" s="42"/>
      <c r="M224" s="235"/>
      <c r="N224" s="236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192</v>
      </c>
      <c r="AU224" s="15" t="s">
        <v>80</v>
      </c>
    </row>
    <row r="225" s="12" customFormat="1">
      <c r="A225" s="12"/>
      <c r="B225" s="241"/>
      <c r="C225" s="242"/>
      <c r="D225" s="232" t="s">
        <v>262</v>
      </c>
      <c r="E225" s="243" t="s">
        <v>1</v>
      </c>
      <c r="F225" s="244" t="s">
        <v>1788</v>
      </c>
      <c r="G225" s="242"/>
      <c r="H225" s="245">
        <v>214.59999999999999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51" t="s">
        <v>262</v>
      </c>
      <c r="AU225" s="251" t="s">
        <v>80</v>
      </c>
      <c r="AV225" s="12" t="s">
        <v>82</v>
      </c>
      <c r="AW225" s="12" t="s">
        <v>30</v>
      </c>
      <c r="AX225" s="12" t="s">
        <v>73</v>
      </c>
      <c r="AY225" s="251" t="s">
        <v>186</v>
      </c>
    </row>
    <row r="226" s="12" customFormat="1">
      <c r="A226" s="12"/>
      <c r="B226" s="241"/>
      <c r="C226" s="242"/>
      <c r="D226" s="232" t="s">
        <v>262</v>
      </c>
      <c r="E226" s="243" t="s">
        <v>1</v>
      </c>
      <c r="F226" s="244" t="s">
        <v>1789</v>
      </c>
      <c r="G226" s="242"/>
      <c r="H226" s="245">
        <v>19.440000000000001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51" t="s">
        <v>262</v>
      </c>
      <c r="AU226" s="251" t="s">
        <v>80</v>
      </c>
      <c r="AV226" s="12" t="s">
        <v>82</v>
      </c>
      <c r="AW226" s="12" t="s">
        <v>30</v>
      </c>
      <c r="AX226" s="12" t="s">
        <v>73</v>
      </c>
      <c r="AY226" s="251" t="s">
        <v>186</v>
      </c>
    </row>
    <row r="227" s="13" customFormat="1">
      <c r="A227" s="13"/>
      <c r="B227" s="263"/>
      <c r="C227" s="264"/>
      <c r="D227" s="232" t="s">
        <v>262</v>
      </c>
      <c r="E227" s="265" t="s">
        <v>1</v>
      </c>
      <c r="F227" s="266" t="s">
        <v>544</v>
      </c>
      <c r="G227" s="264"/>
      <c r="H227" s="267">
        <v>234.03999999999999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3" t="s">
        <v>262</v>
      </c>
      <c r="AU227" s="273" t="s">
        <v>80</v>
      </c>
      <c r="AV227" s="13" t="s">
        <v>185</v>
      </c>
      <c r="AW227" s="13" t="s">
        <v>30</v>
      </c>
      <c r="AX227" s="13" t="s">
        <v>80</v>
      </c>
      <c r="AY227" s="273" t="s">
        <v>186</v>
      </c>
    </row>
    <row r="228" s="11" customFormat="1" ht="25.92" customHeight="1">
      <c r="A228" s="11"/>
      <c r="B228" s="204"/>
      <c r="C228" s="205"/>
      <c r="D228" s="206" t="s">
        <v>72</v>
      </c>
      <c r="E228" s="207" t="s">
        <v>743</v>
      </c>
      <c r="F228" s="207" t="s">
        <v>744</v>
      </c>
      <c r="G228" s="205"/>
      <c r="H228" s="205"/>
      <c r="I228" s="208"/>
      <c r="J228" s="209">
        <f>BK228</f>
        <v>0</v>
      </c>
      <c r="K228" s="205"/>
      <c r="L228" s="210"/>
      <c r="M228" s="211"/>
      <c r="N228" s="212"/>
      <c r="O228" s="212"/>
      <c r="P228" s="213">
        <f>SUM(P229:P233)</f>
        <v>0</v>
      </c>
      <c r="Q228" s="212"/>
      <c r="R228" s="213">
        <f>SUM(R229:R233)</f>
        <v>10.022356500000001</v>
      </c>
      <c r="S228" s="212"/>
      <c r="T228" s="214">
        <f>SUM(T229:T233)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15" t="s">
        <v>185</v>
      </c>
      <c r="AT228" s="216" t="s">
        <v>72</v>
      </c>
      <c r="AU228" s="216" t="s">
        <v>73</v>
      </c>
      <c r="AY228" s="215" t="s">
        <v>186</v>
      </c>
      <c r="BK228" s="217">
        <f>SUM(BK229:BK233)</f>
        <v>0</v>
      </c>
    </row>
    <row r="229" s="2" customFormat="1" ht="16.5" customHeight="1">
      <c r="A229" s="36"/>
      <c r="B229" s="37"/>
      <c r="C229" s="218" t="s">
        <v>632</v>
      </c>
      <c r="D229" s="218" t="s">
        <v>187</v>
      </c>
      <c r="E229" s="219" t="s">
        <v>745</v>
      </c>
      <c r="F229" s="220" t="s">
        <v>746</v>
      </c>
      <c r="G229" s="221" t="s">
        <v>190</v>
      </c>
      <c r="H229" s="222">
        <v>265.84500000000003</v>
      </c>
      <c r="I229" s="223"/>
      <c r="J229" s="224">
        <f>ROUND(I229*H229,2)</f>
        <v>0</v>
      </c>
      <c r="K229" s="225"/>
      <c r="L229" s="42"/>
      <c r="M229" s="226" t="s">
        <v>1</v>
      </c>
      <c r="N229" s="227" t="s">
        <v>38</v>
      </c>
      <c r="O229" s="89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0" t="s">
        <v>185</v>
      </c>
      <c r="AT229" s="230" t="s">
        <v>187</v>
      </c>
      <c r="AU229" s="230" t="s">
        <v>80</v>
      </c>
      <c r="AY229" s="15" t="s">
        <v>186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5" t="s">
        <v>80</v>
      </c>
      <c r="BK229" s="231">
        <f>ROUND(I229*H229,2)</f>
        <v>0</v>
      </c>
      <c r="BL229" s="15" t="s">
        <v>185</v>
      </c>
      <c r="BM229" s="230" t="s">
        <v>1790</v>
      </c>
    </row>
    <row r="230" s="2" customFormat="1">
      <c r="A230" s="36"/>
      <c r="B230" s="37"/>
      <c r="C230" s="38"/>
      <c r="D230" s="232" t="s">
        <v>192</v>
      </c>
      <c r="E230" s="38"/>
      <c r="F230" s="233" t="s">
        <v>748</v>
      </c>
      <c r="G230" s="38"/>
      <c r="H230" s="38"/>
      <c r="I230" s="234"/>
      <c r="J230" s="38"/>
      <c r="K230" s="38"/>
      <c r="L230" s="42"/>
      <c r="M230" s="235"/>
      <c r="N230" s="236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192</v>
      </c>
      <c r="AU230" s="15" t="s">
        <v>80</v>
      </c>
    </row>
    <row r="231" s="2" customFormat="1" ht="16.5" customHeight="1">
      <c r="A231" s="36"/>
      <c r="B231" s="37"/>
      <c r="C231" s="218" t="s">
        <v>636</v>
      </c>
      <c r="D231" s="218" t="s">
        <v>187</v>
      </c>
      <c r="E231" s="219" t="s">
        <v>749</v>
      </c>
      <c r="F231" s="220" t="s">
        <v>750</v>
      </c>
      <c r="G231" s="221" t="s">
        <v>190</v>
      </c>
      <c r="H231" s="222">
        <v>265.84500000000003</v>
      </c>
      <c r="I231" s="223"/>
      <c r="J231" s="224">
        <f>ROUND(I231*H231,2)</f>
        <v>0</v>
      </c>
      <c r="K231" s="225"/>
      <c r="L231" s="42"/>
      <c r="M231" s="226" t="s">
        <v>1</v>
      </c>
      <c r="N231" s="227" t="s">
        <v>38</v>
      </c>
      <c r="O231" s="89"/>
      <c r="P231" s="228">
        <f>O231*H231</f>
        <v>0</v>
      </c>
      <c r="Q231" s="228">
        <v>0.037699999999999997</v>
      </c>
      <c r="R231" s="228">
        <f>Q231*H231</f>
        <v>10.022356500000001</v>
      </c>
      <c r="S231" s="228">
        <v>0</v>
      </c>
      <c r="T231" s="22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0" t="s">
        <v>185</v>
      </c>
      <c r="AT231" s="230" t="s">
        <v>187</v>
      </c>
      <c r="AU231" s="230" t="s">
        <v>80</v>
      </c>
      <c r="AY231" s="15" t="s">
        <v>186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5" t="s">
        <v>80</v>
      </c>
      <c r="BK231" s="231">
        <f>ROUND(I231*H231,2)</f>
        <v>0</v>
      </c>
      <c r="BL231" s="15" t="s">
        <v>185</v>
      </c>
      <c r="BM231" s="230" t="s">
        <v>1791</v>
      </c>
    </row>
    <row r="232" s="2" customFormat="1">
      <c r="A232" s="36"/>
      <c r="B232" s="37"/>
      <c r="C232" s="38"/>
      <c r="D232" s="232" t="s">
        <v>192</v>
      </c>
      <c r="E232" s="38"/>
      <c r="F232" s="233" t="s">
        <v>752</v>
      </c>
      <c r="G232" s="38"/>
      <c r="H232" s="38"/>
      <c r="I232" s="234"/>
      <c r="J232" s="38"/>
      <c r="K232" s="38"/>
      <c r="L232" s="42"/>
      <c r="M232" s="235"/>
      <c r="N232" s="236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192</v>
      </c>
      <c r="AU232" s="15" t="s">
        <v>80</v>
      </c>
    </row>
    <row r="233" s="12" customFormat="1">
      <c r="A233" s="12"/>
      <c r="B233" s="241"/>
      <c r="C233" s="242"/>
      <c r="D233" s="232" t="s">
        <v>262</v>
      </c>
      <c r="E233" s="243" t="s">
        <v>1</v>
      </c>
      <c r="F233" s="244" t="s">
        <v>1738</v>
      </c>
      <c r="G233" s="242"/>
      <c r="H233" s="245">
        <v>265.84500000000003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51" t="s">
        <v>262</v>
      </c>
      <c r="AU233" s="251" t="s">
        <v>80</v>
      </c>
      <c r="AV233" s="12" t="s">
        <v>82</v>
      </c>
      <c r="AW233" s="12" t="s">
        <v>30</v>
      </c>
      <c r="AX233" s="12" t="s">
        <v>80</v>
      </c>
      <c r="AY233" s="251" t="s">
        <v>186</v>
      </c>
    </row>
    <row r="234" s="11" customFormat="1" ht="25.92" customHeight="1">
      <c r="A234" s="11"/>
      <c r="B234" s="204"/>
      <c r="C234" s="205"/>
      <c r="D234" s="206" t="s">
        <v>72</v>
      </c>
      <c r="E234" s="207" t="s">
        <v>753</v>
      </c>
      <c r="F234" s="207" t="s">
        <v>754</v>
      </c>
      <c r="G234" s="205"/>
      <c r="H234" s="205"/>
      <c r="I234" s="208"/>
      <c r="J234" s="209">
        <f>BK234</f>
        <v>0</v>
      </c>
      <c r="K234" s="205"/>
      <c r="L234" s="210"/>
      <c r="M234" s="211"/>
      <c r="N234" s="212"/>
      <c r="O234" s="212"/>
      <c r="P234" s="213">
        <f>SUM(P235:P237)</f>
        <v>0</v>
      </c>
      <c r="Q234" s="212"/>
      <c r="R234" s="213">
        <f>SUM(R235:R237)</f>
        <v>0</v>
      </c>
      <c r="S234" s="212"/>
      <c r="T234" s="214">
        <f>SUM(T235:T237)</f>
        <v>4.7852100000000002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215" t="s">
        <v>185</v>
      </c>
      <c r="AT234" s="216" t="s">
        <v>72</v>
      </c>
      <c r="AU234" s="216" t="s">
        <v>73</v>
      </c>
      <c r="AY234" s="215" t="s">
        <v>186</v>
      </c>
      <c r="BK234" s="217">
        <f>SUM(BK235:BK237)</f>
        <v>0</v>
      </c>
    </row>
    <row r="235" s="2" customFormat="1" ht="16.5" customHeight="1">
      <c r="A235" s="36"/>
      <c r="B235" s="37"/>
      <c r="C235" s="218" t="s">
        <v>638</v>
      </c>
      <c r="D235" s="218" t="s">
        <v>187</v>
      </c>
      <c r="E235" s="219" t="s">
        <v>755</v>
      </c>
      <c r="F235" s="220" t="s">
        <v>756</v>
      </c>
      <c r="G235" s="221" t="s">
        <v>190</v>
      </c>
      <c r="H235" s="222">
        <v>265.84500000000003</v>
      </c>
      <c r="I235" s="223"/>
      <c r="J235" s="224">
        <f>ROUND(I235*H235,2)</f>
        <v>0</v>
      </c>
      <c r="K235" s="225"/>
      <c r="L235" s="42"/>
      <c r="M235" s="226" t="s">
        <v>1</v>
      </c>
      <c r="N235" s="227" t="s">
        <v>38</v>
      </c>
      <c r="O235" s="89"/>
      <c r="P235" s="228">
        <f>O235*H235</f>
        <v>0</v>
      </c>
      <c r="Q235" s="228">
        <v>0</v>
      </c>
      <c r="R235" s="228">
        <f>Q235*H235</f>
        <v>0</v>
      </c>
      <c r="S235" s="228">
        <v>0.017999999999999999</v>
      </c>
      <c r="T235" s="229">
        <f>S235*H235</f>
        <v>4.7852100000000002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30" t="s">
        <v>185</v>
      </c>
      <c r="AT235" s="230" t="s">
        <v>187</v>
      </c>
      <c r="AU235" s="230" t="s">
        <v>80</v>
      </c>
      <c r="AY235" s="15" t="s">
        <v>186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5" t="s">
        <v>80</v>
      </c>
      <c r="BK235" s="231">
        <f>ROUND(I235*H235,2)</f>
        <v>0</v>
      </c>
      <c r="BL235" s="15" t="s">
        <v>185</v>
      </c>
      <c r="BM235" s="230" t="s">
        <v>1792</v>
      </c>
    </row>
    <row r="236" s="2" customFormat="1">
      <c r="A236" s="36"/>
      <c r="B236" s="37"/>
      <c r="C236" s="38"/>
      <c r="D236" s="232" t="s">
        <v>192</v>
      </c>
      <c r="E236" s="38"/>
      <c r="F236" s="233" t="s">
        <v>756</v>
      </c>
      <c r="G236" s="38"/>
      <c r="H236" s="38"/>
      <c r="I236" s="234"/>
      <c r="J236" s="38"/>
      <c r="K236" s="38"/>
      <c r="L236" s="42"/>
      <c r="M236" s="235"/>
      <c r="N236" s="236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192</v>
      </c>
      <c r="AU236" s="15" t="s">
        <v>80</v>
      </c>
    </row>
    <row r="237" s="12" customFormat="1">
      <c r="A237" s="12"/>
      <c r="B237" s="241"/>
      <c r="C237" s="242"/>
      <c r="D237" s="232" t="s">
        <v>262</v>
      </c>
      <c r="E237" s="243" t="s">
        <v>1</v>
      </c>
      <c r="F237" s="244" t="s">
        <v>1738</v>
      </c>
      <c r="G237" s="242"/>
      <c r="H237" s="245">
        <v>265.84500000000003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51" t="s">
        <v>262</v>
      </c>
      <c r="AU237" s="251" t="s">
        <v>80</v>
      </c>
      <c r="AV237" s="12" t="s">
        <v>82</v>
      </c>
      <c r="AW237" s="12" t="s">
        <v>30</v>
      </c>
      <c r="AX237" s="12" t="s">
        <v>80</v>
      </c>
      <c r="AY237" s="251" t="s">
        <v>186</v>
      </c>
    </row>
    <row r="238" s="11" customFormat="1" ht="25.92" customHeight="1">
      <c r="A238" s="11"/>
      <c r="B238" s="204"/>
      <c r="C238" s="205"/>
      <c r="D238" s="206" t="s">
        <v>72</v>
      </c>
      <c r="E238" s="207" t="s">
        <v>1693</v>
      </c>
      <c r="F238" s="207" t="s">
        <v>1793</v>
      </c>
      <c r="G238" s="205"/>
      <c r="H238" s="205"/>
      <c r="I238" s="208"/>
      <c r="J238" s="209">
        <f>BK238</f>
        <v>0</v>
      </c>
      <c r="K238" s="205"/>
      <c r="L238" s="210"/>
      <c r="M238" s="211"/>
      <c r="N238" s="212"/>
      <c r="O238" s="212"/>
      <c r="P238" s="213">
        <f>SUM(P239:P241)</f>
        <v>0</v>
      </c>
      <c r="Q238" s="212"/>
      <c r="R238" s="213">
        <f>SUM(R239:R241)</f>
        <v>0.21867200000000001</v>
      </c>
      <c r="S238" s="212"/>
      <c r="T238" s="214">
        <f>SUM(T239:T241)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15" t="s">
        <v>185</v>
      </c>
      <c r="AT238" s="216" t="s">
        <v>72</v>
      </c>
      <c r="AU238" s="216" t="s">
        <v>73</v>
      </c>
      <c r="AY238" s="215" t="s">
        <v>186</v>
      </c>
      <c r="BK238" s="217">
        <f>SUM(BK239:BK241)</f>
        <v>0</v>
      </c>
    </row>
    <row r="239" s="2" customFormat="1" ht="16.5" customHeight="1">
      <c r="A239" s="36"/>
      <c r="B239" s="37"/>
      <c r="C239" s="218" t="s">
        <v>640</v>
      </c>
      <c r="D239" s="218" t="s">
        <v>187</v>
      </c>
      <c r="E239" s="219" t="s">
        <v>1794</v>
      </c>
      <c r="F239" s="220" t="s">
        <v>1795</v>
      </c>
      <c r="G239" s="221" t="s">
        <v>190</v>
      </c>
      <c r="H239" s="222">
        <v>138.40000000000001</v>
      </c>
      <c r="I239" s="223"/>
      <c r="J239" s="224">
        <f>ROUND(I239*H239,2)</f>
        <v>0</v>
      </c>
      <c r="K239" s="225"/>
      <c r="L239" s="42"/>
      <c r="M239" s="226" t="s">
        <v>1</v>
      </c>
      <c r="N239" s="227" t="s">
        <v>38</v>
      </c>
      <c r="O239" s="89"/>
      <c r="P239" s="228">
        <f>O239*H239</f>
        <v>0</v>
      </c>
      <c r="Q239" s="228">
        <v>0.00158</v>
      </c>
      <c r="R239" s="228">
        <f>Q239*H239</f>
        <v>0.21867200000000001</v>
      </c>
      <c r="S239" s="228">
        <v>0</v>
      </c>
      <c r="T239" s="229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30" t="s">
        <v>185</v>
      </c>
      <c r="AT239" s="230" t="s">
        <v>187</v>
      </c>
      <c r="AU239" s="230" t="s">
        <v>80</v>
      </c>
      <c r="AY239" s="15" t="s">
        <v>186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5" t="s">
        <v>80</v>
      </c>
      <c r="BK239" s="231">
        <f>ROUND(I239*H239,2)</f>
        <v>0</v>
      </c>
      <c r="BL239" s="15" t="s">
        <v>185</v>
      </c>
      <c r="BM239" s="230" t="s">
        <v>1796</v>
      </c>
    </row>
    <row r="240" s="2" customFormat="1">
      <c r="A240" s="36"/>
      <c r="B240" s="37"/>
      <c r="C240" s="38"/>
      <c r="D240" s="232" t="s">
        <v>192</v>
      </c>
      <c r="E240" s="38"/>
      <c r="F240" s="233" t="s">
        <v>1795</v>
      </c>
      <c r="G240" s="38"/>
      <c r="H240" s="38"/>
      <c r="I240" s="234"/>
      <c r="J240" s="38"/>
      <c r="K240" s="38"/>
      <c r="L240" s="42"/>
      <c r="M240" s="235"/>
      <c r="N240" s="236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192</v>
      </c>
      <c r="AU240" s="15" t="s">
        <v>80</v>
      </c>
    </row>
    <row r="241" s="12" customFormat="1">
      <c r="A241" s="12"/>
      <c r="B241" s="241"/>
      <c r="C241" s="242"/>
      <c r="D241" s="232" t="s">
        <v>262</v>
      </c>
      <c r="E241" s="243" t="s">
        <v>1</v>
      </c>
      <c r="F241" s="244" t="s">
        <v>1797</v>
      </c>
      <c r="G241" s="242"/>
      <c r="H241" s="245">
        <v>138.40000000000001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51" t="s">
        <v>262</v>
      </c>
      <c r="AU241" s="251" t="s">
        <v>80</v>
      </c>
      <c r="AV241" s="12" t="s">
        <v>82</v>
      </c>
      <c r="AW241" s="12" t="s">
        <v>30</v>
      </c>
      <c r="AX241" s="12" t="s">
        <v>80</v>
      </c>
      <c r="AY241" s="251" t="s">
        <v>186</v>
      </c>
    </row>
    <row r="242" s="11" customFormat="1" ht="25.92" customHeight="1">
      <c r="A242" s="11"/>
      <c r="B242" s="204"/>
      <c r="C242" s="205"/>
      <c r="D242" s="206" t="s">
        <v>72</v>
      </c>
      <c r="E242" s="207" t="s">
        <v>365</v>
      </c>
      <c r="F242" s="207" t="s">
        <v>366</v>
      </c>
      <c r="G242" s="205"/>
      <c r="H242" s="205"/>
      <c r="I242" s="208"/>
      <c r="J242" s="209">
        <f>BK242</f>
        <v>0</v>
      </c>
      <c r="K242" s="205"/>
      <c r="L242" s="210"/>
      <c r="M242" s="211"/>
      <c r="N242" s="212"/>
      <c r="O242" s="212"/>
      <c r="P242" s="213">
        <f>SUM(P243:P248)</f>
        <v>0</v>
      </c>
      <c r="Q242" s="212"/>
      <c r="R242" s="213">
        <f>SUM(R243:R248)</f>
        <v>0</v>
      </c>
      <c r="S242" s="212"/>
      <c r="T242" s="214">
        <f>SUM(T243:T248)</f>
        <v>42.077202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215" t="s">
        <v>185</v>
      </c>
      <c r="AT242" s="216" t="s">
        <v>72</v>
      </c>
      <c r="AU242" s="216" t="s">
        <v>73</v>
      </c>
      <c r="AY242" s="215" t="s">
        <v>186</v>
      </c>
      <c r="BK242" s="217">
        <f>SUM(BK243:BK248)</f>
        <v>0</v>
      </c>
    </row>
    <row r="243" s="2" customFormat="1" ht="16.5" customHeight="1">
      <c r="A243" s="36"/>
      <c r="B243" s="37"/>
      <c r="C243" s="218" t="s">
        <v>642</v>
      </c>
      <c r="D243" s="218" t="s">
        <v>187</v>
      </c>
      <c r="E243" s="219" t="s">
        <v>1798</v>
      </c>
      <c r="F243" s="220" t="s">
        <v>1799</v>
      </c>
      <c r="G243" s="221" t="s">
        <v>266</v>
      </c>
      <c r="H243" s="222">
        <v>14.728999999999999</v>
      </c>
      <c r="I243" s="223"/>
      <c r="J243" s="224">
        <f>ROUND(I243*H243,2)</f>
        <v>0</v>
      </c>
      <c r="K243" s="225"/>
      <c r="L243" s="42"/>
      <c r="M243" s="226" t="s">
        <v>1</v>
      </c>
      <c r="N243" s="227" t="s">
        <v>38</v>
      </c>
      <c r="O243" s="89"/>
      <c r="P243" s="228">
        <f>O243*H243</f>
        <v>0</v>
      </c>
      <c r="Q243" s="228">
        <v>0</v>
      </c>
      <c r="R243" s="228">
        <f>Q243*H243</f>
        <v>0</v>
      </c>
      <c r="S243" s="228">
        <v>2.8500000000000001</v>
      </c>
      <c r="T243" s="229">
        <f>S243*H243</f>
        <v>41.977649999999997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30" t="s">
        <v>185</v>
      </c>
      <c r="AT243" s="230" t="s">
        <v>187</v>
      </c>
      <c r="AU243" s="230" t="s">
        <v>80</v>
      </c>
      <c r="AY243" s="15" t="s">
        <v>186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5" t="s">
        <v>80</v>
      </c>
      <c r="BK243" s="231">
        <f>ROUND(I243*H243,2)</f>
        <v>0</v>
      </c>
      <c r="BL243" s="15" t="s">
        <v>185</v>
      </c>
      <c r="BM243" s="230" t="s">
        <v>1800</v>
      </c>
    </row>
    <row r="244" s="2" customFormat="1">
      <c r="A244" s="36"/>
      <c r="B244" s="37"/>
      <c r="C244" s="38"/>
      <c r="D244" s="232" t="s">
        <v>192</v>
      </c>
      <c r="E244" s="38"/>
      <c r="F244" s="233" t="s">
        <v>1801</v>
      </c>
      <c r="G244" s="38"/>
      <c r="H244" s="38"/>
      <c r="I244" s="234"/>
      <c r="J244" s="38"/>
      <c r="K244" s="38"/>
      <c r="L244" s="42"/>
      <c r="M244" s="235"/>
      <c r="N244" s="236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192</v>
      </c>
      <c r="AU244" s="15" t="s">
        <v>80</v>
      </c>
    </row>
    <row r="245" s="12" customFormat="1">
      <c r="A245" s="12"/>
      <c r="B245" s="241"/>
      <c r="C245" s="242"/>
      <c r="D245" s="232" t="s">
        <v>262</v>
      </c>
      <c r="E245" s="243" t="s">
        <v>1</v>
      </c>
      <c r="F245" s="244" t="s">
        <v>1748</v>
      </c>
      <c r="G245" s="242"/>
      <c r="H245" s="245">
        <v>14.728999999999999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51" t="s">
        <v>262</v>
      </c>
      <c r="AU245" s="251" t="s">
        <v>80</v>
      </c>
      <c r="AV245" s="12" t="s">
        <v>82</v>
      </c>
      <c r="AW245" s="12" t="s">
        <v>30</v>
      </c>
      <c r="AX245" s="12" t="s">
        <v>80</v>
      </c>
      <c r="AY245" s="251" t="s">
        <v>186</v>
      </c>
    </row>
    <row r="246" s="2" customFormat="1" ht="16.5" customHeight="1">
      <c r="A246" s="36"/>
      <c r="B246" s="37"/>
      <c r="C246" s="218" t="s">
        <v>644</v>
      </c>
      <c r="D246" s="218" t="s">
        <v>187</v>
      </c>
      <c r="E246" s="219" t="s">
        <v>770</v>
      </c>
      <c r="F246" s="220" t="s">
        <v>771</v>
      </c>
      <c r="G246" s="221" t="s">
        <v>523</v>
      </c>
      <c r="H246" s="222">
        <v>163.19999999999999</v>
      </c>
      <c r="I246" s="223"/>
      <c r="J246" s="224">
        <f>ROUND(I246*H246,2)</f>
        <v>0</v>
      </c>
      <c r="K246" s="225"/>
      <c r="L246" s="42"/>
      <c r="M246" s="226" t="s">
        <v>1</v>
      </c>
      <c r="N246" s="227" t="s">
        <v>38</v>
      </c>
      <c r="O246" s="89"/>
      <c r="P246" s="228">
        <f>O246*H246</f>
        <v>0</v>
      </c>
      <c r="Q246" s="228">
        <v>0</v>
      </c>
      <c r="R246" s="228">
        <f>Q246*H246</f>
        <v>0</v>
      </c>
      <c r="S246" s="228">
        <v>0.00060999999999999997</v>
      </c>
      <c r="T246" s="229">
        <f>S246*H246</f>
        <v>0.099551999999999988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30" t="s">
        <v>185</v>
      </c>
      <c r="AT246" s="230" t="s">
        <v>187</v>
      </c>
      <c r="AU246" s="230" t="s">
        <v>80</v>
      </c>
      <c r="AY246" s="15" t="s">
        <v>186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5" t="s">
        <v>80</v>
      </c>
      <c r="BK246" s="231">
        <f>ROUND(I246*H246,2)</f>
        <v>0</v>
      </c>
      <c r="BL246" s="15" t="s">
        <v>185</v>
      </c>
      <c r="BM246" s="230" t="s">
        <v>1802</v>
      </c>
    </row>
    <row r="247" s="2" customFormat="1">
      <c r="A247" s="36"/>
      <c r="B247" s="37"/>
      <c r="C247" s="38"/>
      <c r="D247" s="232" t="s">
        <v>192</v>
      </c>
      <c r="E247" s="38"/>
      <c r="F247" s="233" t="s">
        <v>771</v>
      </c>
      <c r="G247" s="38"/>
      <c r="H247" s="38"/>
      <c r="I247" s="234"/>
      <c r="J247" s="38"/>
      <c r="K247" s="38"/>
      <c r="L247" s="42"/>
      <c r="M247" s="235"/>
      <c r="N247" s="236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192</v>
      </c>
      <c r="AU247" s="15" t="s">
        <v>80</v>
      </c>
    </row>
    <row r="248" s="12" customFormat="1">
      <c r="A248" s="12"/>
      <c r="B248" s="241"/>
      <c r="C248" s="242"/>
      <c r="D248" s="232" t="s">
        <v>262</v>
      </c>
      <c r="E248" s="243" t="s">
        <v>1</v>
      </c>
      <c r="F248" s="244" t="s">
        <v>1803</v>
      </c>
      <c r="G248" s="242"/>
      <c r="H248" s="245">
        <v>163.19999999999999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51" t="s">
        <v>262</v>
      </c>
      <c r="AU248" s="251" t="s">
        <v>80</v>
      </c>
      <c r="AV248" s="12" t="s">
        <v>82</v>
      </c>
      <c r="AW248" s="12" t="s">
        <v>30</v>
      </c>
      <c r="AX248" s="12" t="s">
        <v>80</v>
      </c>
      <c r="AY248" s="251" t="s">
        <v>186</v>
      </c>
    </row>
    <row r="249" s="11" customFormat="1" ht="25.92" customHeight="1">
      <c r="A249" s="11"/>
      <c r="B249" s="204"/>
      <c r="C249" s="205"/>
      <c r="D249" s="206" t="s">
        <v>72</v>
      </c>
      <c r="E249" s="207" t="s">
        <v>281</v>
      </c>
      <c r="F249" s="207" t="s">
        <v>282</v>
      </c>
      <c r="G249" s="205"/>
      <c r="H249" s="205"/>
      <c r="I249" s="208"/>
      <c r="J249" s="209">
        <f>BK249</f>
        <v>0</v>
      </c>
      <c r="K249" s="205"/>
      <c r="L249" s="210"/>
      <c r="M249" s="211"/>
      <c r="N249" s="212"/>
      <c r="O249" s="212"/>
      <c r="P249" s="213">
        <f>SUM(P250:P253)</f>
        <v>0</v>
      </c>
      <c r="Q249" s="212"/>
      <c r="R249" s="213">
        <f>SUM(R250:R253)</f>
        <v>0</v>
      </c>
      <c r="S249" s="212"/>
      <c r="T249" s="214">
        <f>SUM(T250:T253)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215" t="s">
        <v>185</v>
      </c>
      <c r="AT249" s="216" t="s">
        <v>72</v>
      </c>
      <c r="AU249" s="216" t="s">
        <v>73</v>
      </c>
      <c r="AY249" s="215" t="s">
        <v>186</v>
      </c>
      <c r="BK249" s="217">
        <f>SUM(BK250:BK253)</f>
        <v>0</v>
      </c>
    </row>
    <row r="250" s="2" customFormat="1" ht="16.5" customHeight="1">
      <c r="A250" s="36"/>
      <c r="B250" s="37"/>
      <c r="C250" s="218" t="s">
        <v>646</v>
      </c>
      <c r="D250" s="218" t="s">
        <v>187</v>
      </c>
      <c r="E250" s="219" t="s">
        <v>378</v>
      </c>
      <c r="F250" s="220" t="s">
        <v>379</v>
      </c>
      <c r="G250" s="221" t="s">
        <v>285</v>
      </c>
      <c r="H250" s="222">
        <v>793.79643999999996</v>
      </c>
      <c r="I250" s="223"/>
      <c r="J250" s="224">
        <f>ROUND(I250*H250,2)</f>
        <v>0</v>
      </c>
      <c r="K250" s="225"/>
      <c r="L250" s="42"/>
      <c r="M250" s="226" t="s">
        <v>1</v>
      </c>
      <c r="N250" s="227" t="s">
        <v>38</v>
      </c>
      <c r="O250" s="89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30" t="s">
        <v>185</v>
      </c>
      <c r="AT250" s="230" t="s">
        <v>187</v>
      </c>
      <c r="AU250" s="230" t="s">
        <v>80</v>
      </c>
      <c r="AY250" s="15" t="s">
        <v>186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5" t="s">
        <v>80</v>
      </c>
      <c r="BK250" s="231">
        <f>ROUND(I250*H250,2)</f>
        <v>0</v>
      </c>
      <c r="BL250" s="15" t="s">
        <v>185</v>
      </c>
      <c r="BM250" s="230" t="s">
        <v>1804</v>
      </c>
    </row>
    <row r="251" s="2" customFormat="1">
      <c r="A251" s="36"/>
      <c r="B251" s="37"/>
      <c r="C251" s="38"/>
      <c r="D251" s="232" t="s">
        <v>192</v>
      </c>
      <c r="E251" s="38"/>
      <c r="F251" s="233" t="s">
        <v>379</v>
      </c>
      <c r="G251" s="38"/>
      <c r="H251" s="38"/>
      <c r="I251" s="234"/>
      <c r="J251" s="38"/>
      <c r="K251" s="38"/>
      <c r="L251" s="42"/>
      <c r="M251" s="235"/>
      <c r="N251" s="236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192</v>
      </c>
      <c r="AU251" s="15" t="s">
        <v>80</v>
      </c>
    </row>
    <row r="252" s="2" customFormat="1" ht="16.5" customHeight="1">
      <c r="A252" s="36"/>
      <c r="B252" s="37"/>
      <c r="C252" s="218" t="s">
        <v>1449</v>
      </c>
      <c r="D252" s="218" t="s">
        <v>187</v>
      </c>
      <c r="E252" s="219" t="s">
        <v>382</v>
      </c>
      <c r="F252" s="220" t="s">
        <v>383</v>
      </c>
      <c r="G252" s="221" t="s">
        <v>285</v>
      </c>
      <c r="H252" s="222">
        <v>793.79643999999996</v>
      </c>
      <c r="I252" s="223"/>
      <c r="J252" s="224">
        <f>ROUND(I252*H252,2)</f>
        <v>0</v>
      </c>
      <c r="K252" s="225"/>
      <c r="L252" s="42"/>
      <c r="M252" s="226" t="s">
        <v>1</v>
      </c>
      <c r="N252" s="227" t="s">
        <v>38</v>
      </c>
      <c r="O252" s="89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30" t="s">
        <v>185</v>
      </c>
      <c r="AT252" s="230" t="s">
        <v>187</v>
      </c>
      <c r="AU252" s="230" t="s">
        <v>80</v>
      </c>
      <c r="AY252" s="15" t="s">
        <v>186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5" t="s">
        <v>80</v>
      </c>
      <c r="BK252" s="231">
        <f>ROUND(I252*H252,2)</f>
        <v>0</v>
      </c>
      <c r="BL252" s="15" t="s">
        <v>185</v>
      </c>
      <c r="BM252" s="230" t="s">
        <v>1805</v>
      </c>
    </row>
    <row r="253" s="2" customFormat="1">
      <c r="A253" s="36"/>
      <c r="B253" s="37"/>
      <c r="C253" s="38"/>
      <c r="D253" s="232" t="s">
        <v>192</v>
      </c>
      <c r="E253" s="38"/>
      <c r="F253" s="233" t="s">
        <v>383</v>
      </c>
      <c r="G253" s="38"/>
      <c r="H253" s="38"/>
      <c r="I253" s="234"/>
      <c r="J253" s="38"/>
      <c r="K253" s="38"/>
      <c r="L253" s="42"/>
      <c r="M253" s="235"/>
      <c r="N253" s="236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192</v>
      </c>
      <c r="AU253" s="15" t="s">
        <v>80</v>
      </c>
    </row>
    <row r="254" s="11" customFormat="1" ht="25.92" customHeight="1">
      <c r="A254" s="11"/>
      <c r="B254" s="204"/>
      <c r="C254" s="205"/>
      <c r="D254" s="206" t="s">
        <v>72</v>
      </c>
      <c r="E254" s="207" t="s">
        <v>385</v>
      </c>
      <c r="F254" s="207" t="s">
        <v>386</v>
      </c>
      <c r="G254" s="205"/>
      <c r="H254" s="205"/>
      <c r="I254" s="208"/>
      <c r="J254" s="209">
        <f>BK254</f>
        <v>0</v>
      </c>
      <c r="K254" s="205"/>
      <c r="L254" s="210"/>
      <c r="M254" s="211"/>
      <c r="N254" s="212"/>
      <c r="O254" s="212"/>
      <c r="P254" s="213">
        <f>SUM(P255:P266)</f>
        <v>0</v>
      </c>
      <c r="Q254" s="212"/>
      <c r="R254" s="213">
        <f>SUM(R255:R266)</f>
        <v>0</v>
      </c>
      <c r="S254" s="212"/>
      <c r="T254" s="214">
        <f>SUM(T255:T266)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215" t="s">
        <v>185</v>
      </c>
      <c r="AT254" s="216" t="s">
        <v>72</v>
      </c>
      <c r="AU254" s="216" t="s">
        <v>73</v>
      </c>
      <c r="AY254" s="215" t="s">
        <v>186</v>
      </c>
      <c r="BK254" s="217">
        <f>SUM(BK255:BK266)</f>
        <v>0</v>
      </c>
    </row>
    <row r="255" s="2" customFormat="1" ht="16.5" customHeight="1">
      <c r="A255" s="36"/>
      <c r="B255" s="37"/>
      <c r="C255" s="218" t="s">
        <v>1454</v>
      </c>
      <c r="D255" s="218" t="s">
        <v>187</v>
      </c>
      <c r="E255" s="219" t="s">
        <v>388</v>
      </c>
      <c r="F255" s="220" t="s">
        <v>389</v>
      </c>
      <c r="G255" s="221" t="s">
        <v>285</v>
      </c>
      <c r="H255" s="222">
        <v>46.862409999999997</v>
      </c>
      <c r="I255" s="223"/>
      <c r="J255" s="224">
        <f>ROUND(I255*H255,2)</f>
        <v>0</v>
      </c>
      <c r="K255" s="225"/>
      <c r="L255" s="42"/>
      <c r="M255" s="226" t="s">
        <v>1</v>
      </c>
      <c r="N255" s="227" t="s">
        <v>38</v>
      </c>
      <c r="O255" s="89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30" t="s">
        <v>185</v>
      </c>
      <c r="AT255" s="230" t="s">
        <v>187</v>
      </c>
      <c r="AU255" s="230" t="s">
        <v>80</v>
      </c>
      <c r="AY255" s="15" t="s">
        <v>186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5" t="s">
        <v>80</v>
      </c>
      <c r="BK255" s="231">
        <f>ROUND(I255*H255,2)</f>
        <v>0</v>
      </c>
      <c r="BL255" s="15" t="s">
        <v>185</v>
      </c>
      <c r="BM255" s="230" t="s">
        <v>1806</v>
      </c>
    </row>
    <row r="256" s="2" customFormat="1">
      <c r="A256" s="36"/>
      <c r="B256" s="37"/>
      <c r="C256" s="38"/>
      <c r="D256" s="232" t="s">
        <v>192</v>
      </c>
      <c r="E256" s="38"/>
      <c r="F256" s="233" t="s">
        <v>389</v>
      </c>
      <c r="G256" s="38"/>
      <c r="H256" s="38"/>
      <c r="I256" s="234"/>
      <c r="J256" s="38"/>
      <c r="K256" s="38"/>
      <c r="L256" s="42"/>
      <c r="M256" s="235"/>
      <c r="N256" s="236"/>
      <c r="O256" s="89"/>
      <c r="P256" s="89"/>
      <c r="Q256" s="89"/>
      <c r="R256" s="89"/>
      <c r="S256" s="89"/>
      <c r="T256" s="90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192</v>
      </c>
      <c r="AU256" s="15" t="s">
        <v>80</v>
      </c>
    </row>
    <row r="257" s="2" customFormat="1" ht="16.5" customHeight="1">
      <c r="A257" s="36"/>
      <c r="B257" s="37"/>
      <c r="C257" s="218" t="s">
        <v>1458</v>
      </c>
      <c r="D257" s="218" t="s">
        <v>187</v>
      </c>
      <c r="E257" s="219" t="s">
        <v>392</v>
      </c>
      <c r="F257" s="220" t="s">
        <v>393</v>
      </c>
      <c r="G257" s="221" t="s">
        <v>285</v>
      </c>
      <c r="H257" s="222">
        <v>46.862409999999997</v>
      </c>
      <c r="I257" s="223"/>
      <c r="J257" s="224">
        <f>ROUND(I257*H257,2)</f>
        <v>0</v>
      </c>
      <c r="K257" s="225"/>
      <c r="L257" s="42"/>
      <c r="M257" s="226" t="s">
        <v>1</v>
      </c>
      <c r="N257" s="227" t="s">
        <v>38</v>
      </c>
      <c r="O257" s="89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30" t="s">
        <v>185</v>
      </c>
      <c r="AT257" s="230" t="s">
        <v>187</v>
      </c>
      <c r="AU257" s="230" t="s">
        <v>80</v>
      </c>
      <c r="AY257" s="15" t="s">
        <v>186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5" t="s">
        <v>80</v>
      </c>
      <c r="BK257" s="231">
        <f>ROUND(I257*H257,2)</f>
        <v>0</v>
      </c>
      <c r="BL257" s="15" t="s">
        <v>185</v>
      </c>
      <c r="BM257" s="230" t="s">
        <v>1807</v>
      </c>
    </row>
    <row r="258" s="2" customFormat="1">
      <c r="A258" s="36"/>
      <c r="B258" s="37"/>
      <c r="C258" s="38"/>
      <c r="D258" s="232" t="s">
        <v>192</v>
      </c>
      <c r="E258" s="38"/>
      <c r="F258" s="233" t="s">
        <v>460</v>
      </c>
      <c r="G258" s="38"/>
      <c r="H258" s="38"/>
      <c r="I258" s="234"/>
      <c r="J258" s="38"/>
      <c r="K258" s="38"/>
      <c r="L258" s="42"/>
      <c r="M258" s="235"/>
      <c r="N258" s="236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192</v>
      </c>
      <c r="AU258" s="15" t="s">
        <v>80</v>
      </c>
    </row>
    <row r="259" s="2" customFormat="1" ht="16.5" customHeight="1">
      <c r="A259" s="36"/>
      <c r="B259" s="37"/>
      <c r="C259" s="218" t="s">
        <v>1463</v>
      </c>
      <c r="D259" s="218" t="s">
        <v>187</v>
      </c>
      <c r="E259" s="219" t="s">
        <v>397</v>
      </c>
      <c r="F259" s="220" t="s">
        <v>398</v>
      </c>
      <c r="G259" s="221" t="s">
        <v>285</v>
      </c>
      <c r="H259" s="222">
        <v>46.862409999999997</v>
      </c>
      <c r="I259" s="223"/>
      <c r="J259" s="224">
        <f>ROUND(I259*H259,2)</f>
        <v>0</v>
      </c>
      <c r="K259" s="225"/>
      <c r="L259" s="42"/>
      <c r="M259" s="226" t="s">
        <v>1</v>
      </c>
      <c r="N259" s="227" t="s">
        <v>38</v>
      </c>
      <c r="O259" s="89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30" t="s">
        <v>185</v>
      </c>
      <c r="AT259" s="230" t="s">
        <v>187</v>
      </c>
      <c r="AU259" s="230" t="s">
        <v>80</v>
      </c>
      <c r="AY259" s="15" t="s">
        <v>186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5" t="s">
        <v>80</v>
      </c>
      <c r="BK259" s="231">
        <f>ROUND(I259*H259,2)</f>
        <v>0</v>
      </c>
      <c r="BL259" s="15" t="s">
        <v>185</v>
      </c>
      <c r="BM259" s="230" t="s">
        <v>1808</v>
      </c>
    </row>
    <row r="260" s="2" customFormat="1">
      <c r="A260" s="36"/>
      <c r="B260" s="37"/>
      <c r="C260" s="38"/>
      <c r="D260" s="232" t="s">
        <v>192</v>
      </c>
      <c r="E260" s="38"/>
      <c r="F260" s="233" t="s">
        <v>400</v>
      </c>
      <c r="G260" s="38"/>
      <c r="H260" s="38"/>
      <c r="I260" s="234"/>
      <c r="J260" s="38"/>
      <c r="K260" s="38"/>
      <c r="L260" s="42"/>
      <c r="M260" s="235"/>
      <c r="N260" s="236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192</v>
      </c>
      <c r="AU260" s="15" t="s">
        <v>80</v>
      </c>
    </row>
    <row r="261" s="2" customFormat="1" ht="16.5" customHeight="1">
      <c r="A261" s="36"/>
      <c r="B261" s="37"/>
      <c r="C261" s="218" t="s">
        <v>1469</v>
      </c>
      <c r="D261" s="218" t="s">
        <v>187</v>
      </c>
      <c r="E261" s="219" t="s">
        <v>402</v>
      </c>
      <c r="F261" s="220" t="s">
        <v>403</v>
      </c>
      <c r="G261" s="221" t="s">
        <v>285</v>
      </c>
      <c r="H261" s="222">
        <v>796.66099999999994</v>
      </c>
      <c r="I261" s="223"/>
      <c r="J261" s="224">
        <f>ROUND(I261*H261,2)</f>
        <v>0</v>
      </c>
      <c r="K261" s="225"/>
      <c r="L261" s="42"/>
      <c r="M261" s="226" t="s">
        <v>1</v>
      </c>
      <c r="N261" s="227" t="s">
        <v>38</v>
      </c>
      <c r="O261" s="89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30" t="s">
        <v>185</v>
      </c>
      <c r="AT261" s="230" t="s">
        <v>187</v>
      </c>
      <c r="AU261" s="230" t="s">
        <v>80</v>
      </c>
      <c r="AY261" s="15" t="s">
        <v>186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5" t="s">
        <v>80</v>
      </c>
      <c r="BK261" s="231">
        <f>ROUND(I261*H261,2)</f>
        <v>0</v>
      </c>
      <c r="BL261" s="15" t="s">
        <v>185</v>
      </c>
      <c r="BM261" s="230" t="s">
        <v>1809</v>
      </c>
    </row>
    <row r="262" s="2" customFormat="1">
      <c r="A262" s="36"/>
      <c r="B262" s="37"/>
      <c r="C262" s="38"/>
      <c r="D262" s="232" t="s">
        <v>192</v>
      </c>
      <c r="E262" s="38"/>
      <c r="F262" s="233" t="s">
        <v>403</v>
      </c>
      <c r="G262" s="38"/>
      <c r="H262" s="38"/>
      <c r="I262" s="234"/>
      <c r="J262" s="38"/>
      <c r="K262" s="38"/>
      <c r="L262" s="42"/>
      <c r="M262" s="235"/>
      <c r="N262" s="236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192</v>
      </c>
      <c r="AU262" s="15" t="s">
        <v>80</v>
      </c>
    </row>
    <row r="263" s="2" customFormat="1" ht="16.5" customHeight="1">
      <c r="A263" s="36"/>
      <c r="B263" s="37"/>
      <c r="C263" s="218" t="s">
        <v>1477</v>
      </c>
      <c r="D263" s="218" t="s">
        <v>187</v>
      </c>
      <c r="E263" s="219" t="s">
        <v>406</v>
      </c>
      <c r="F263" s="220" t="s">
        <v>407</v>
      </c>
      <c r="G263" s="221" t="s">
        <v>285</v>
      </c>
      <c r="H263" s="222">
        <v>46.862409999999997</v>
      </c>
      <c r="I263" s="223"/>
      <c r="J263" s="224">
        <f>ROUND(I263*H263,2)</f>
        <v>0</v>
      </c>
      <c r="K263" s="225"/>
      <c r="L263" s="42"/>
      <c r="M263" s="226" t="s">
        <v>1</v>
      </c>
      <c r="N263" s="227" t="s">
        <v>38</v>
      </c>
      <c r="O263" s="89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30" t="s">
        <v>185</v>
      </c>
      <c r="AT263" s="230" t="s">
        <v>187</v>
      </c>
      <c r="AU263" s="230" t="s">
        <v>80</v>
      </c>
      <c r="AY263" s="15" t="s">
        <v>186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5" t="s">
        <v>80</v>
      </c>
      <c r="BK263" s="231">
        <f>ROUND(I263*H263,2)</f>
        <v>0</v>
      </c>
      <c r="BL263" s="15" t="s">
        <v>185</v>
      </c>
      <c r="BM263" s="230" t="s">
        <v>1810</v>
      </c>
    </row>
    <row r="264" s="2" customFormat="1">
      <c r="A264" s="36"/>
      <c r="B264" s="37"/>
      <c r="C264" s="38"/>
      <c r="D264" s="232" t="s">
        <v>192</v>
      </c>
      <c r="E264" s="38"/>
      <c r="F264" s="233" t="s">
        <v>407</v>
      </c>
      <c r="G264" s="38"/>
      <c r="H264" s="38"/>
      <c r="I264" s="234"/>
      <c r="J264" s="38"/>
      <c r="K264" s="38"/>
      <c r="L264" s="42"/>
      <c r="M264" s="235"/>
      <c r="N264" s="236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192</v>
      </c>
      <c r="AU264" s="15" t="s">
        <v>80</v>
      </c>
    </row>
    <row r="265" s="2" customFormat="1" ht="16.5" customHeight="1">
      <c r="A265" s="36"/>
      <c r="B265" s="37"/>
      <c r="C265" s="218" t="s">
        <v>1483</v>
      </c>
      <c r="D265" s="218" t="s">
        <v>187</v>
      </c>
      <c r="E265" s="219" t="s">
        <v>410</v>
      </c>
      <c r="F265" s="220" t="s">
        <v>411</v>
      </c>
      <c r="G265" s="221" t="s">
        <v>285</v>
      </c>
      <c r="H265" s="222">
        <v>46.862409999999997</v>
      </c>
      <c r="I265" s="223"/>
      <c r="J265" s="224">
        <f>ROUND(I265*H265,2)</f>
        <v>0</v>
      </c>
      <c r="K265" s="225"/>
      <c r="L265" s="42"/>
      <c r="M265" s="226" t="s">
        <v>1</v>
      </c>
      <c r="N265" s="227" t="s">
        <v>38</v>
      </c>
      <c r="O265" s="89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30" t="s">
        <v>185</v>
      </c>
      <c r="AT265" s="230" t="s">
        <v>187</v>
      </c>
      <c r="AU265" s="230" t="s">
        <v>80</v>
      </c>
      <c r="AY265" s="15" t="s">
        <v>186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5" t="s">
        <v>80</v>
      </c>
      <c r="BK265" s="231">
        <f>ROUND(I265*H265,2)</f>
        <v>0</v>
      </c>
      <c r="BL265" s="15" t="s">
        <v>185</v>
      </c>
      <c r="BM265" s="230" t="s">
        <v>1811</v>
      </c>
    </row>
    <row r="266" s="2" customFormat="1">
      <c r="A266" s="36"/>
      <c r="B266" s="37"/>
      <c r="C266" s="38"/>
      <c r="D266" s="232" t="s">
        <v>192</v>
      </c>
      <c r="E266" s="38"/>
      <c r="F266" s="233" t="s">
        <v>333</v>
      </c>
      <c r="G266" s="38"/>
      <c r="H266" s="38"/>
      <c r="I266" s="234"/>
      <c r="J266" s="38"/>
      <c r="K266" s="38"/>
      <c r="L266" s="42"/>
      <c r="M266" s="237"/>
      <c r="N266" s="238"/>
      <c r="O266" s="239"/>
      <c r="P266" s="239"/>
      <c r="Q266" s="239"/>
      <c r="R266" s="239"/>
      <c r="S266" s="239"/>
      <c r="T266" s="240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192</v>
      </c>
      <c r="AU266" s="15" t="s">
        <v>80</v>
      </c>
    </row>
    <row r="267" s="2" customFormat="1" ht="6.96" customHeight="1">
      <c r="A267" s="36"/>
      <c r="B267" s="64"/>
      <c r="C267" s="65"/>
      <c r="D267" s="65"/>
      <c r="E267" s="65"/>
      <c r="F267" s="65"/>
      <c r="G267" s="65"/>
      <c r="H267" s="65"/>
      <c r="I267" s="65"/>
      <c r="J267" s="65"/>
      <c r="K267" s="65"/>
      <c r="L267" s="42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sheet="1" autoFilter="0" formatColumns="0" formatRows="0" objects="1" scenarios="1" spinCount="100000" saltValue="TNbOBIRvyJXo5vNVHSffSg6t55D91RF1BUm/mI4TyQhUNalSU3ezlR3cnUX0Vcs11goc0H9ryJchEm+r1R9r5Q==" hashValue="OU7xAX3bFSaeuuac45D3mGJEYWkd9aEr/fbbiZiBDjy/rPkn6vlLVuIpvCnaQhTZSonW//V1JhaWgnXSRTaJ5Q==" algorithmName="SHA-512" password="CC35"/>
  <autoFilter ref="C129:K2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1317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1812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ROUND((SUM(BE123:BE181)),  2)</f>
        <v>0</v>
      </c>
      <c r="G35" s="36"/>
      <c r="H35" s="36"/>
      <c r="I35" s="162">
        <v>0.20999999999999999</v>
      </c>
      <c r="J35" s="161">
        <f>ROUND(((SUM(BE123:BE181))*I35),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ROUND((SUM(BF123:BF181)),  2)</f>
        <v>0</v>
      </c>
      <c r="G36" s="36"/>
      <c r="H36" s="36"/>
      <c r="I36" s="162">
        <v>0.14999999999999999</v>
      </c>
      <c r="J36" s="161">
        <f>ROUND(((SUM(BF123:BF181))*I36),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ROUND((SUM(BG123:BG181)),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ROUND((SUM(BH123:BH181)),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ROUND((SUM(BI123:BI181)),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1317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004.1 - Oprava koryta v ř. km 13,564 - 13,650 - ÚSEK I.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241</v>
      </c>
      <c r="E101" s="189"/>
      <c r="F101" s="189"/>
      <c r="G101" s="189"/>
      <c r="H101" s="189"/>
      <c r="I101" s="189"/>
      <c r="J101" s="190">
        <f>J177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171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Březná, Bílá Voda, Štíty – dosypání hráze, oprava stupňů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161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1317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004.1 - Oprava koryta v ř. km 13,564 - 13,650 - ÚSEK I.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3. 2. 2025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172</v>
      </c>
      <c r="D122" s="195" t="s">
        <v>58</v>
      </c>
      <c r="E122" s="195" t="s">
        <v>54</v>
      </c>
      <c r="F122" s="195" t="s">
        <v>55</v>
      </c>
      <c r="G122" s="195" t="s">
        <v>173</v>
      </c>
      <c r="H122" s="195" t="s">
        <v>174</v>
      </c>
      <c r="I122" s="195" t="s">
        <v>175</v>
      </c>
      <c r="J122" s="196" t="s">
        <v>167</v>
      </c>
      <c r="K122" s="197" t="s">
        <v>176</v>
      </c>
      <c r="L122" s="198"/>
      <c r="M122" s="98" t="s">
        <v>1</v>
      </c>
      <c r="N122" s="99" t="s">
        <v>37</v>
      </c>
      <c r="O122" s="99" t="s">
        <v>177</v>
      </c>
      <c r="P122" s="99" t="s">
        <v>178</v>
      </c>
      <c r="Q122" s="99" t="s">
        <v>179</v>
      </c>
      <c r="R122" s="99" t="s">
        <v>180</v>
      </c>
      <c r="S122" s="99" t="s">
        <v>181</v>
      </c>
      <c r="T122" s="100" t="s">
        <v>182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183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P124+P162+P177</f>
        <v>0</v>
      </c>
      <c r="Q123" s="102"/>
      <c r="R123" s="201">
        <f>R124+R162+R177</f>
        <v>547.09116377999999</v>
      </c>
      <c r="S123" s="102"/>
      <c r="T123" s="202">
        <f>T124+T162+T177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169</v>
      </c>
      <c r="BK123" s="203">
        <f>BK124+BK162+BK177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184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SUM(P125:P161)</f>
        <v>0</v>
      </c>
      <c r="Q124" s="212"/>
      <c r="R124" s="213">
        <f>SUM(R125:R161)</f>
        <v>0.0020937</v>
      </c>
      <c r="S124" s="212"/>
      <c r="T124" s="214">
        <f>SUM(T125:T161)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185</v>
      </c>
      <c r="AT124" s="216" t="s">
        <v>72</v>
      </c>
      <c r="AU124" s="216" t="s">
        <v>73</v>
      </c>
      <c r="AY124" s="215" t="s">
        <v>186</v>
      </c>
      <c r="BK124" s="217">
        <f>SUM(BK125:BK161)</f>
        <v>0</v>
      </c>
    </row>
    <row r="125" s="2" customFormat="1" ht="16.5" customHeight="1">
      <c r="A125" s="36"/>
      <c r="B125" s="37"/>
      <c r="C125" s="218" t="s">
        <v>80</v>
      </c>
      <c r="D125" s="218" t="s">
        <v>187</v>
      </c>
      <c r="E125" s="219" t="s">
        <v>517</v>
      </c>
      <c r="F125" s="220" t="s">
        <v>518</v>
      </c>
      <c r="G125" s="221" t="s">
        <v>266</v>
      </c>
      <c r="H125" s="222">
        <v>42.560000000000002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1813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1708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12" customFormat="1">
      <c r="A127" s="12"/>
      <c r="B127" s="241"/>
      <c r="C127" s="242"/>
      <c r="D127" s="232" t="s">
        <v>262</v>
      </c>
      <c r="E127" s="243" t="s">
        <v>1</v>
      </c>
      <c r="F127" s="244" t="s">
        <v>1814</v>
      </c>
      <c r="G127" s="242"/>
      <c r="H127" s="245">
        <v>42.560000000000002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1" t="s">
        <v>262</v>
      </c>
      <c r="AU127" s="251" t="s">
        <v>80</v>
      </c>
      <c r="AV127" s="12" t="s">
        <v>82</v>
      </c>
      <c r="AW127" s="12" t="s">
        <v>30</v>
      </c>
      <c r="AX127" s="12" t="s">
        <v>80</v>
      </c>
      <c r="AY127" s="251" t="s">
        <v>186</v>
      </c>
    </row>
    <row r="128" s="2" customFormat="1" ht="16.5" customHeight="1">
      <c r="A128" s="36"/>
      <c r="B128" s="37"/>
      <c r="C128" s="218" t="s">
        <v>82</v>
      </c>
      <c r="D128" s="218" t="s">
        <v>187</v>
      </c>
      <c r="E128" s="219" t="s">
        <v>1345</v>
      </c>
      <c r="F128" s="220" t="s">
        <v>1346</v>
      </c>
      <c r="G128" s="221" t="s">
        <v>266</v>
      </c>
      <c r="H128" s="222">
        <v>167.88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1815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1816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1817</v>
      </c>
      <c r="G130" s="242"/>
      <c r="H130" s="245">
        <v>167.88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80</v>
      </c>
      <c r="AY130" s="251" t="s">
        <v>186</v>
      </c>
    </row>
    <row r="131" s="2" customFormat="1" ht="16.5" customHeight="1">
      <c r="A131" s="36"/>
      <c r="B131" s="37"/>
      <c r="C131" s="218" t="s">
        <v>185</v>
      </c>
      <c r="D131" s="218" t="s">
        <v>187</v>
      </c>
      <c r="E131" s="219" t="s">
        <v>1716</v>
      </c>
      <c r="F131" s="220" t="s">
        <v>1717</v>
      </c>
      <c r="G131" s="221" t="s">
        <v>266</v>
      </c>
      <c r="H131" s="222">
        <v>67.152000000000001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1818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1717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1819</v>
      </c>
      <c r="G133" s="242"/>
      <c r="H133" s="245">
        <v>67.152000000000001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80</v>
      </c>
      <c r="AY133" s="251" t="s">
        <v>186</v>
      </c>
    </row>
    <row r="134" s="2" customFormat="1" ht="16.5" customHeight="1">
      <c r="A134" s="36"/>
      <c r="B134" s="37"/>
      <c r="C134" s="218" t="s">
        <v>205</v>
      </c>
      <c r="D134" s="218" t="s">
        <v>187</v>
      </c>
      <c r="E134" s="219" t="s">
        <v>669</v>
      </c>
      <c r="F134" s="220" t="s">
        <v>670</v>
      </c>
      <c r="G134" s="221" t="s">
        <v>266</v>
      </c>
      <c r="H134" s="222">
        <v>167.88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1820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670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209</v>
      </c>
      <c r="D136" s="218" t="s">
        <v>187</v>
      </c>
      <c r="E136" s="219" t="s">
        <v>307</v>
      </c>
      <c r="F136" s="220" t="s">
        <v>308</v>
      </c>
      <c r="G136" s="221" t="s">
        <v>266</v>
      </c>
      <c r="H136" s="222">
        <v>161.13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1821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308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12" customFormat="1">
      <c r="A138" s="12"/>
      <c r="B138" s="241"/>
      <c r="C138" s="242"/>
      <c r="D138" s="232" t="s">
        <v>262</v>
      </c>
      <c r="E138" s="243" t="s">
        <v>1</v>
      </c>
      <c r="F138" s="244" t="s">
        <v>1822</v>
      </c>
      <c r="G138" s="242"/>
      <c r="H138" s="245">
        <v>161.13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262</v>
      </c>
      <c r="AU138" s="251" t="s">
        <v>80</v>
      </c>
      <c r="AV138" s="12" t="s">
        <v>82</v>
      </c>
      <c r="AW138" s="12" t="s">
        <v>30</v>
      </c>
      <c r="AX138" s="12" t="s">
        <v>80</v>
      </c>
      <c r="AY138" s="251" t="s">
        <v>186</v>
      </c>
    </row>
    <row r="139" s="2" customFormat="1" ht="16.5" customHeight="1">
      <c r="A139" s="36"/>
      <c r="B139" s="37"/>
      <c r="C139" s="218" t="s">
        <v>213</v>
      </c>
      <c r="D139" s="218" t="s">
        <v>187</v>
      </c>
      <c r="E139" s="219" t="s">
        <v>311</v>
      </c>
      <c r="F139" s="220" t="s">
        <v>312</v>
      </c>
      <c r="G139" s="221" t="s">
        <v>266</v>
      </c>
      <c r="H139" s="222">
        <v>2094.6900000000001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185</v>
      </c>
      <c r="AT139" s="230" t="s">
        <v>187</v>
      </c>
      <c r="AU139" s="230" t="s">
        <v>80</v>
      </c>
      <c r="AY139" s="15" t="s">
        <v>186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185</v>
      </c>
      <c r="BM139" s="230" t="s">
        <v>1823</v>
      </c>
    </row>
    <row r="140" s="2" customFormat="1">
      <c r="A140" s="36"/>
      <c r="B140" s="37"/>
      <c r="C140" s="38"/>
      <c r="D140" s="232" t="s">
        <v>192</v>
      </c>
      <c r="E140" s="38"/>
      <c r="F140" s="233" t="s">
        <v>312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192</v>
      </c>
      <c r="AU140" s="15" t="s">
        <v>80</v>
      </c>
    </row>
    <row r="141" s="12" customFormat="1">
      <c r="A141" s="12"/>
      <c r="B141" s="241"/>
      <c r="C141" s="242"/>
      <c r="D141" s="232" t="s">
        <v>262</v>
      </c>
      <c r="E141" s="243" t="s">
        <v>1</v>
      </c>
      <c r="F141" s="244" t="s">
        <v>1824</v>
      </c>
      <c r="G141" s="242"/>
      <c r="H141" s="245">
        <v>2094.6900000000001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262</v>
      </c>
      <c r="AU141" s="251" t="s">
        <v>80</v>
      </c>
      <c r="AV141" s="12" t="s">
        <v>82</v>
      </c>
      <c r="AW141" s="12" t="s">
        <v>30</v>
      </c>
      <c r="AX141" s="12" t="s">
        <v>80</v>
      </c>
      <c r="AY141" s="251" t="s">
        <v>186</v>
      </c>
    </row>
    <row r="142" s="2" customFormat="1" ht="16.5" customHeight="1">
      <c r="A142" s="36"/>
      <c r="B142" s="37"/>
      <c r="C142" s="218" t="s">
        <v>217</v>
      </c>
      <c r="D142" s="218" t="s">
        <v>187</v>
      </c>
      <c r="E142" s="219" t="s">
        <v>562</v>
      </c>
      <c r="F142" s="220" t="s">
        <v>337</v>
      </c>
      <c r="G142" s="221" t="s">
        <v>266</v>
      </c>
      <c r="H142" s="222">
        <v>167.88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185</v>
      </c>
      <c r="AT142" s="230" t="s">
        <v>187</v>
      </c>
      <c r="AU142" s="230" t="s">
        <v>80</v>
      </c>
      <c r="AY142" s="15" t="s">
        <v>186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185</v>
      </c>
      <c r="BM142" s="230" t="s">
        <v>1825</v>
      </c>
    </row>
    <row r="143" s="2" customFormat="1">
      <c r="A143" s="36"/>
      <c r="B143" s="37"/>
      <c r="C143" s="38"/>
      <c r="D143" s="232" t="s">
        <v>192</v>
      </c>
      <c r="E143" s="38"/>
      <c r="F143" s="233" t="s">
        <v>1726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192</v>
      </c>
      <c r="AU143" s="15" t="s">
        <v>80</v>
      </c>
    </row>
    <row r="144" s="2" customFormat="1" ht="16.5" customHeight="1">
      <c r="A144" s="36"/>
      <c r="B144" s="37"/>
      <c r="C144" s="218" t="s">
        <v>221</v>
      </c>
      <c r="D144" s="218" t="s">
        <v>187</v>
      </c>
      <c r="E144" s="219" t="s">
        <v>811</v>
      </c>
      <c r="F144" s="220" t="s">
        <v>812</v>
      </c>
      <c r="G144" s="221" t="s">
        <v>266</v>
      </c>
      <c r="H144" s="222">
        <v>161.13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1826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1728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2" customFormat="1" ht="16.5" customHeight="1">
      <c r="A146" s="36"/>
      <c r="B146" s="37"/>
      <c r="C146" s="218" t="s">
        <v>225</v>
      </c>
      <c r="D146" s="218" t="s">
        <v>187</v>
      </c>
      <c r="E146" s="219" t="s">
        <v>318</v>
      </c>
      <c r="F146" s="220" t="s">
        <v>319</v>
      </c>
      <c r="G146" s="221" t="s">
        <v>266</v>
      </c>
      <c r="H146" s="222">
        <v>6.75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1827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321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2" customFormat="1" ht="16.5" customHeight="1">
      <c r="A148" s="36"/>
      <c r="B148" s="37"/>
      <c r="C148" s="218" t="s">
        <v>229</v>
      </c>
      <c r="D148" s="218" t="s">
        <v>187</v>
      </c>
      <c r="E148" s="219" t="s">
        <v>873</v>
      </c>
      <c r="F148" s="220" t="s">
        <v>874</v>
      </c>
      <c r="G148" s="221" t="s">
        <v>190</v>
      </c>
      <c r="H148" s="222">
        <v>26.079999999999998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1828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874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2" customFormat="1" ht="16.5" customHeight="1">
      <c r="A150" s="36"/>
      <c r="B150" s="37"/>
      <c r="C150" s="218" t="s">
        <v>235</v>
      </c>
      <c r="D150" s="218" t="s">
        <v>187</v>
      </c>
      <c r="E150" s="219" t="s">
        <v>1829</v>
      </c>
      <c r="F150" s="220" t="s">
        <v>1830</v>
      </c>
      <c r="G150" s="221" t="s">
        <v>190</v>
      </c>
      <c r="H150" s="222">
        <v>43.710000000000001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185</v>
      </c>
      <c r="AT150" s="230" t="s">
        <v>187</v>
      </c>
      <c r="AU150" s="230" t="s">
        <v>80</v>
      </c>
      <c r="AY150" s="15" t="s">
        <v>186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185</v>
      </c>
      <c r="BM150" s="230" t="s">
        <v>1831</v>
      </c>
    </row>
    <row r="151" s="2" customFormat="1">
      <c r="A151" s="36"/>
      <c r="B151" s="37"/>
      <c r="C151" s="38"/>
      <c r="D151" s="232" t="s">
        <v>192</v>
      </c>
      <c r="E151" s="38"/>
      <c r="F151" s="233" t="s">
        <v>1830</v>
      </c>
      <c r="G151" s="38"/>
      <c r="H151" s="38"/>
      <c r="I151" s="234"/>
      <c r="J151" s="38"/>
      <c r="K151" s="38"/>
      <c r="L151" s="42"/>
      <c r="M151" s="235"/>
      <c r="N151" s="236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192</v>
      </c>
      <c r="AU151" s="15" t="s">
        <v>80</v>
      </c>
    </row>
    <row r="152" s="2" customFormat="1" ht="16.5" customHeight="1">
      <c r="A152" s="36"/>
      <c r="B152" s="37"/>
      <c r="C152" s="218" t="s">
        <v>335</v>
      </c>
      <c r="D152" s="218" t="s">
        <v>187</v>
      </c>
      <c r="E152" s="219" t="s">
        <v>887</v>
      </c>
      <c r="F152" s="220" t="s">
        <v>888</v>
      </c>
      <c r="G152" s="221" t="s">
        <v>190</v>
      </c>
      <c r="H152" s="222">
        <v>26.079999999999998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1832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888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2" customFormat="1" ht="16.5" customHeight="1">
      <c r="A154" s="36"/>
      <c r="B154" s="37"/>
      <c r="C154" s="218" t="s">
        <v>340</v>
      </c>
      <c r="D154" s="218" t="s">
        <v>187</v>
      </c>
      <c r="E154" s="219" t="s">
        <v>890</v>
      </c>
      <c r="F154" s="220" t="s">
        <v>891</v>
      </c>
      <c r="G154" s="221" t="s">
        <v>190</v>
      </c>
      <c r="H154" s="222">
        <v>43.710000000000001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1833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891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1834</v>
      </c>
      <c r="G156" s="242"/>
      <c r="H156" s="245">
        <v>43.710000000000001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8</v>
      </c>
      <c r="D157" s="218" t="s">
        <v>187</v>
      </c>
      <c r="E157" s="219" t="s">
        <v>330</v>
      </c>
      <c r="F157" s="220" t="s">
        <v>331</v>
      </c>
      <c r="G157" s="221" t="s">
        <v>285</v>
      </c>
      <c r="H157" s="222">
        <v>298.09050000000002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1835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333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2" customFormat="1">
      <c r="A159" s="12"/>
      <c r="B159" s="241"/>
      <c r="C159" s="242"/>
      <c r="D159" s="232" t="s">
        <v>262</v>
      </c>
      <c r="E159" s="243" t="s">
        <v>1</v>
      </c>
      <c r="F159" s="244" t="s">
        <v>1836</v>
      </c>
      <c r="G159" s="242"/>
      <c r="H159" s="245">
        <v>298.09050000000002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262</v>
      </c>
      <c r="AU159" s="251" t="s">
        <v>80</v>
      </c>
      <c r="AV159" s="12" t="s">
        <v>82</v>
      </c>
      <c r="AW159" s="12" t="s">
        <v>30</v>
      </c>
      <c r="AX159" s="12" t="s">
        <v>80</v>
      </c>
      <c r="AY159" s="251" t="s">
        <v>186</v>
      </c>
    </row>
    <row r="160" s="2" customFormat="1" ht="16.5" customHeight="1">
      <c r="A160" s="36"/>
      <c r="B160" s="37"/>
      <c r="C160" s="252" t="s">
        <v>351</v>
      </c>
      <c r="D160" s="252" t="s">
        <v>269</v>
      </c>
      <c r="E160" s="253" t="s">
        <v>897</v>
      </c>
      <c r="F160" s="254" t="s">
        <v>898</v>
      </c>
      <c r="G160" s="255" t="s">
        <v>899</v>
      </c>
      <c r="H160" s="256">
        <v>2.0937000000000001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38</v>
      </c>
      <c r="O160" s="89"/>
      <c r="P160" s="228">
        <f>O160*H160</f>
        <v>0</v>
      </c>
      <c r="Q160" s="228">
        <v>0.001</v>
      </c>
      <c r="R160" s="228">
        <f>Q160*H160</f>
        <v>0.0020937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217</v>
      </c>
      <c r="AT160" s="230" t="s">
        <v>269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1837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898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11" customFormat="1" ht="25.92" customHeight="1">
      <c r="A162" s="11"/>
      <c r="B162" s="204"/>
      <c r="C162" s="205"/>
      <c r="D162" s="206" t="s">
        <v>72</v>
      </c>
      <c r="E162" s="207" t="s">
        <v>185</v>
      </c>
      <c r="F162" s="207" t="s">
        <v>345</v>
      </c>
      <c r="G162" s="205"/>
      <c r="H162" s="205"/>
      <c r="I162" s="208"/>
      <c r="J162" s="209">
        <f>BK162</f>
        <v>0</v>
      </c>
      <c r="K162" s="205"/>
      <c r="L162" s="210"/>
      <c r="M162" s="211"/>
      <c r="N162" s="212"/>
      <c r="O162" s="212"/>
      <c r="P162" s="213">
        <f>SUM(P163:P176)</f>
        <v>0</v>
      </c>
      <c r="Q162" s="212"/>
      <c r="R162" s="213">
        <f>SUM(R163:R176)</f>
        <v>547.08907007999994</v>
      </c>
      <c r="S162" s="212"/>
      <c r="T162" s="214">
        <f>SUM(T163:T176)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5" t="s">
        <v>185</v>
      </c>
      <c r="AT162" s="216" t="s">
        <v>72</v>
      </c>
      <c r="AU162" s="216" t="s">
        <v>73</v>
      </c>
      <c r="AY162" s="215" t="s">
        <v>186</v>
      </c>
      <c r="BK162" s="217">
        <f>SUM(BK163:BK176)</f>
        <v>0</v>
      </c>
    </row>
    <row r="163" s="2" customFormat="1" ht="16.5" customHeight="1">
      <c r="A163" s="36"/>
      <c r="B163" s="37"/>
      <c r="C163" s="218" t="s">
        <v>367</v>
      </c>
      <c r="D163" s="218" t="s">
        <v>187</v>
      </c>
      <c r="E163" s="219" t="s">
        <v>1552</v>
      </c>
      <c r="F163" s="220" t="s">
        <v>1779</v>
      </c>
      <c r="G163" s="221" t="s">
        <v>266</v>
      </c>
      <c r="H163" s="222">
        <v>42.560000000000002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38</v>
      </c>
      <c r="O163" s="89"/>
      <c r="P163" s="228">
        <f>O163*H163</f>
        <v>0</v>
      </c>
      <c r="Q163" s="228">
        <v>2.27136</v>
      </c>
      <c r="R163" s="228">
        <f>Q163*H163</f>
        <v>96.669081600000013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185</v>
      </c>
      <c r="AT163" s="230" t="s">
        <v>187</v>
      </c>
      <c r="AU163" s="230" t="s">
        <v>80</v>
      </c>
      <c r="AY163" s="15" t="s">
        <v>186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185</v>
      </c>
      <c r="BM163" s="230" t="s">
        <v>1838</v>
      </c>
    </row>
    <row r="164" s="2" customFormat="1">
      <c r="A164" s="36"/>
      <c r="B164" s="37"/>
      <c r="C164" s="38"/>
      <c r="D164" s="232" t="s">
        <v>192</v>
      </c>
      <c r="E164" s="38"/>
      <c r="F164" s="233" t="s">
        <v>1781</v>
      </c>
      <c r="G164" s="38"/>
      <c r="H164" s="38"/>
      <c r="I164" s="234"/>
      <c r="J164" s="38"/>
      <c r="K164" s="38"/>
      <c r="L164" s="42"/>
      <c r="M164" s="235"/>
      <c r="N164" s="23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192</v>
      </c>
      <c r="AU164" s="15" t="s">
        <v>80</v>
      </c>
    </row>
    <row r="165" s="2" customFormat="1" ht="16.5" customHeight="1">
      <c r="A165" s="36"/>
      <c r="B165" s="37"/>
      <c r="C165" s="218" t="s">
        <v>356</v>
      </c>
      <c r="D165" s="218" t="s">
        <v>187</v>
      </c>
      <c r="E165" s="219" t="s">
        <v>346</v>
      </c>
      <c r="F165" s="220" t="s">
        <v>347</v>
      </c>
      <c r="G165" s="221" t="s">
        <v>266</v>
      </c>
      <c r="H165" s="222">
        <v>113.34399999999999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2.5713599999999999</v>
      </c>
      <c r="R165" s="228">
        <f>Q165*H165</f>
        <v>291.44822783999996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1839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349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12" customFormat="1">
      <c r="A167" s="12"/>
      <c r="B167" s="241"/>
      <c r="C167" s="242"/>
      <c r="D167" s="232" t="s">
        <v>262</v>
      </c>
      <c r="E167" s="243" t="s">
        <v>1</v>
      </c>
      <c r="F167" s="244" t="s">
        <v>1840</v>
      </c>
      <c r="G167" s="242"/>
      <c r="H167" s="245">
        <v>113.34399999999999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262</v>
      </c>
      <c r="AU167" s="251" t="s">
        <v>80</v>
      </c>
      <c r="AV167" s="12" t="s">
        <v>82</v>
      </c>
      <c r="AW167" s="12" t="s">
        <v>30</v>
      </c>
      <c r="AX167" s="12" t="s">
        <v>80</v>
      </c>
      <c r="AY167" s="251" t="s">
        <v>186</v>
      </c>
    </row>
    <row r="168" s="2" customFormat="1" ht="16.5" customHeight="1">
      <c r="A168" s="36"/>
      <c r="B168" s="37"/>
      <c r="C168" s="218" t="s">
        <v>373</v>
      </c>
      <c r="D168" s="218" t="s">
        <v>187</v>
      </c>
      <c r="E168" s="219" t="s">
        <v>357</v>
      </c>
      <c r="F168" s="220" t="s">
        <v>1557</v>
      </c>
      <c r="G168" s="221" t="s">
        <v>266</v>
      </c>
      <c r="H168" s="222">
        <v>61.823999999999998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38</v>
      </c>
      <c r="O168" s="89"/>
      <c r="P168" s="228">
        <f>O168*H168</f>
        <v>0</v>
      </c>
      <c r="Q168" s="228">
        <v>2.5713599999999999</v>
      </c>
      <c r="R168" s="228">
        <f>Q168*H168</f>
        <v>158.97176063999999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185</v>
      </c>
      <c r="AT168" s="230" t="s">
        <v>187</v>
      </c>
      <c r="AU168" s="230" t="s">
        <v>80</v>
      </c>
      <c r="AY168" s="15" t="s">
        <v>186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80</v>
      </c>
      <c r="BK168" s="231">
        <f>ROUND(I168*H168,2)</f>
        <v>0</v>
      </c>
      <c r="BL168" s="15" t="s">
        <v>185</v>
      </c>
      <c r="BM168" s="230" t="s">
        <v>1841</v>
      </c>
    </row>
    <row r="169" s="2" customFormat="1">
      <c r="A169" s="36"/>
      <c r="B169" s="37"/>
      <c r="C169" s="38"/>
      <c r="D169" s="232" t="s">
        <v>192</v>
      </c>
      <c r="E169" s="38"/>
      <c r="F169" s="233" t="s">
        <v>349</v>
      </c>
      <c r="G169" s="38"/>
      <c r="H169" s="38"/>
      <c r="I169" s="234"/>
      <c r="J169" s="38"/>
      <c r="K169" s="38"/>
      <c r="L169" s="42"/>
      <c r="M169" s="235"/>
      <c r="N169" s="236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192</v>
      </c>
      <c r="AU169" s="15" t="s">
        <v>80</v>
      </c>
    </row>
    <row r="170" s="12" customFormat="1">
      <c r="A170" s="12"/>
      <c r="B170" s="241"/>
      <c r="C170" s="242"/>
      <c r="D170" s="232" t="s">
        <v>262</v>
      </c>
      <c r="E170" s="243" t="s">
        <v>1</v>
      </c>
      <c r="F170" s="244" t="s">
        <v>1842</v>
      </c>
      <c r="G170" s="242"/>
      <c r="H170" s="245">
        <v>61.823999999999998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51" t="s">
        <v>262</v>
      </c>
      <c r="AU170" s="251" t="s">
        <v>80</v>
      </c>
      <c r="AV170" s="12" t="s">
        <v>82</v>
      </c>
      <c r="AW170" s="12" t="s">
        <v>30</v>
      </c>
      <c r="AX170" s="12" t="s">
        <v>80</v>
      </c>
      <c r="AY170" s="251" t="s">
        <v>186</v>
      </c>
    </row>
    <row r="171" s="2" customFormat="1" ht="16.5" customHeight="1">
      <c r="A171" s="36"/>
      <c r="B171" s="37"/>
      <c r="C171" s="218" t="s">
        <v>242</v>
      </c>
      <c r="D171" s="218" t="s">
        <v>187</v>
      </c>
      <c r="E171" s="219" t="s">
        <v>352</v>
      </c>
      <c r="F171" s="220" t="s">
        <v>353</v>
      </c>
      <c r="G171" s="221" t="s">
        <v>190</v>
      </c>
      <c r="H171" s="222">
        <v>173.88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38</v>
      </c>
      <c r="O171" s="89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185</v>
      </c>
      <c r="AT171" s="230" t="s">
        <v>187</v>
      </c>
      <c r="AU171" s="230" t="s">
        <v>80</v>
      </c>
      <c r="AY171" s="15" t="s">
        <v>186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80</v>
      </c>
      <c r="BK171" s="231">
        <f>ROUND(I171*H171,2)</f>
        <v>0</v>
      </c>
      <c r="BL171" s="15" t="s">
        <v>185</v>
      </c>
      <c r="BM171" s="230" t="s">
        <v>1843</v>
      </c>
    </row>
    <row r="172" s="2" customFormat="1">
      <c r="A172" s="36"/>
      <c r="B172" s="37"/>
      <c r="C172" s="38"/>
      <c r="D172" s="232" t="s">
        <v>192</v>
      </c>
      <c r="E172" s="38"/>
      <c r="F172" s="233" t="s">
        <v>353</v>
      </c>
      <c r="G172" s="38"/>
      <c r="H172" s="38"/>
      <c r="I172" s="234"/>
      <c r="J172" s="38"/>
      <c r="K172" s="38"/>
      <c r="L172" s="42"/>
      <c r="M172" s="235"/>
      <c r="N172" s="23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192</v>
      </c>
      <c r="AU172" s="15" t="s">
        <v>80</v>
      </c>
    </row>
    <row r="173" s="12" customFormat="1">
      <c r="A173" s="12"/>
      <c r="B173" s="241"/>
      <c r="C173" s="242"/>
      <c r="D173" s="232" t="s">
        <v>262</v>
      </c>
      <c r="E173" s="243" t="s">
        <v>1</v>
      </c>
      <c r="F173" s="244" t="s">
        <v>1844</v>
      </c>
      <c r="G173" s="242"/>
      <c r="H173" s="245">
        <v>173.88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51" t="s">
        <v>262</v>
      </c>
      <c r="AU173" s="251" t="s">
        <v>80</v>
      </c>
      <c r="AV173" s="12" t="s">
        <v>82</v>
      </c>
      <c r="AW173" s="12" t="s">
        <v>30</v>
      </c>
      <c r="AX173" s="12" t="s">
        <v>80</v>
      </c>
      <c r="AY173" s="251" t="s">
        <v>186</v>
      </c>
    </row>
    <row r="174" s="2" customFormat="1" ht="16.5" customHeight="1">
      <c r="A174" s="36"/>
      <c r="B174" s="37"/>
      <c r="C174" s="218" t="s">
        <v>7</v>
      </c>
      <c r="D174" s="218" t="s">
        <v>187</v>
      </c>
      <c r="E174" s="219" t="s">
        <v>361</v>
      </c>
      <c r="F174" s="220" t="s">
        <v>1562</v>
      </c>
      <c r="G174" s="221" t="s">
        <v>190</v>
      </c>
      <c r="H174" s="222">
        <v>64.400000000000006</v>
      </c>
      <c r="I174" s="223"/>
      <c r="J174" s="224">
        <f>ROUND(I174*H174,2)</f>
        <v>0</v>
      </c>
      <c r="K174" s="225"/>
      <c r="L174" s="42"/>
      <c r="M174" s="226" t="s">
        <v>1</v>
      </c>
      <c r="N174" s="227" t="s">
        <v>38</v>
      </c>
      <c r="O174" s="89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0" t="s">
        <v>185</v>
      </c>
      <c r="AT174" s="230" t="s">
        <v>187</v>
      </c>
      <c r="AU174" s="230" t="s">
        <v>80</v>
      </c>
      <c r="AY174" s="15" t="s">
        <v>186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5" t="s">
        <v>80</v>
      </c>
      <c r="BK174" s="231">
        <f>ROUND(I174*H174,2)</f>
        <v>0</v>
      </c>
      <c r="BL174" s="15" t="s">
        <v>185</v>
      </c>
      <c r="BM174" s="230" t="s">
        <v>1845</v>
      </c>
    </row>
    <row r="175" s="2" customFormat="1">
      <c r="A175" s="36"/>
      <c r="B175" s="37"/>
      <c r="C175" s="38"/>
      <c r="D175" s="232" t="s">
        <v>192</v>
      </c>
      <c r="E175" s="38"/>
      <c r="F175" s="233" t="s">
        <v>1562</v>
      </c>
      <c r="G175" s="38"/>
      <c r="H175" s="38"/>
      <c r="I175" s="234"/>
      <c r="J175" s="38"/>
      <c r="K175" s="38"/>
      <c r="L175" s="42"/>
      <c r="M175" s="235"/>
      <c r="N175" s="236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192</v>
      </c>
      <c r="AU175" s="15" t="s">
        <v>80</v>
      </c>
    </row>
    <row r="176" s="12" customFormat="1">
      <c r="A176" s="12"/>
      <c r="B176" s="241"/>
      <c r="C176" s="242"/>
      <c r="D176" s="232" t="s">
        <v>262</v>
      </c>
      <c r="E176" s="243" t="s">
        <v>1</v>
      </c>
      <c r="F176" s="244" t="s">
        <v>1846</v>
      </c>
      <c r="G176" s="242"/>
      <c r="H176" s="245">
        <v>64.400000000000006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51" t="s">
        <v>262</v>
      </c>
      <c r="AU176" s="251" t="s">
        <v>80</v>
      </c>
      <c r="AV176" s="12" t="s">
        <v>82</v>
      </c>
      <c r="AW176" s="12" t="s">
        <v>30</v>
      </c>
      <c r="AX176" s="12" t="s">
        <v>80</v>
      </c>
      <c r="AY176" s="251" t="s">
        <v>186</v>
      </c>
    </row>
    <row r="177" s="11" customFormat="1" ht="25.92" customHeight="1">
      <c r="A177" s="11"/>
      <c r="B177" s="204"/>
      <c r="C177" s="205"/>
      <c r="D177" s="206" t="s">
        <v>72</v>
      </c>
      <c r="E177" s="207" t="s">
        <v>281</v>
      </c>
      <c r="F177" s="207" t="s">
        <v>282</v>
      </c>
      <c r="G177" s="205"/>
      <c r="H177" s="205"/>
      <c r="I177" s="208"/>
      <c r="J177" s="209">
        <f>BK177</f>
        <v>0</v>
      </c>
      <c r="K177" s="205"/>
      <c r="L177" s="210"/>
      <c r="M177" s="211"/>
      <c r="N177" s="212"/>
      <c r="O177" s="212"/>
      <c r="P177" s="213">
        <f>SUM(P178:P181)</f>
        <v>0</v>
      </c>
      <c r="Q177" s="212"/>
      <c r="R177" s="213">
        <f>SUM(R178:R181)</f>
        <v>0</v>
      </c>
      <c r="S177" s="212"/>
      <c r="T177" s="214">
        <f>SUM(T178:T181)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5" t="s">
        <v>185</v>
      </c>
      <c r="AT177" s="216" t="s">
        <v>72</v>
      </c>
      <c r="AU177" s="216" t="s">
        <v>73</v>
      </c>
      <c r="AY177" s="215" t="s">
        <v>186</v>
      </c>
      <c r="BK177" s="217">
        <f>SUM(BK178:BK181)</f>
        <v>0</v>
      </c>
    </row>
    <row r="178" s="2" customFormat="1" ht="16.5" customHeight="1">
      <c r="A178" s="36"/>
      <c r="B178" s="37"/>
      <c r="C178" s="218" t="s">
        <v>381</v>
      </c>
      <c r="D178" s="218" t="s">
        <v>187</v>
      </c>
      <c r="E178" s="219" t="s">
        <v>378</v>
      </c>
      <c r="F178" s="220" t="s">
        <v>379</v>
      </c>
      <c r="G178" s="221" t="s">
        <v>285</v>
      </c>
      <c r="H178" s="222">
        <v>547.09115999999995</v>
      </c>
      <c r="I178" s="223"/>
      <c r="J178" s="224">
        <f>ROUND(I178*H178,2)</f>
        <v>0</v>
      </c>
      <c r="K178" s="225"/>
      <c r="L178" s="42"/>
      <c r="M178" s="226" t="s">
        <v>1</v>
      </c>
      <c r="N178" s="227" t="s">
        <v>38</v>
      </c>
      <c r="O178" s="89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185</v>
      </c>
      <c r="AT178" s="230" t="s">
        <v>187</v>
      </c>
      <c r="AU178" s="230" t="s">
        <v>80</v>
      </c>
      <c r="AY178" s="15" t="s">
        <v>186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185</v>
      </c>
      <c r="BM178" s="230" t="s">
        <v>1847</v>
      </c>
    </row>
    <row r="179" s="2" customFormat="1">
      <c r="A179" s="36"/>
      <c r="B179" s="37"/>
      <c r="C179" s="38"/>
      <c r="D179" s="232" t="s">
        <v>192</v>
      </c>
      <c r="E179" s="38"/>
      <c r="F179" s="233" t="s">
        <v>379</v>
      </c>
      <c r="G179" s="38"/>
      <c r="H179" s="38"/>
      <c r="I179" s="234"/>
      <c r="J179" s="38"/>
      <c r="K179" s="38"/>
      <c r="L179" s="42"/>
      <c r="M179" s="235"/>
      <c r="N179" s="236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192</v>
      </c>
      <c r="AU179" s="15" t="s">
        <v>80</v>
      </c>
    </row>
    <row r="180" s="2" customFormat="1" ht="16.5" customHeight="1">
      <c r="A180" s="36"/>
      <c r="B180" s="37"/>
      <c r="C180" s="218" t="s">
        <v>387</v>
      </c>
      <c r="D180" s="218" t="s">
        <v>187</v>
      </c>
      <c r="E180" s="219" t="s">
        <v>382</v>
      </c>
      <c r="F180" s="220" t="s">
        <v>383</v>
      </c>
      <c r="G180" s="221" t="s">
        <v>285</v>
      </c>
      <c r="H180" s="222">
        <v>547.09115999999995</v>
      </c>
      <c r="I180" s="223"/>
      <c r="J180" s="224">
        <f>ROUND(I180*H180,2)</f>
        <v>0</v>
      </c>
      <c r="K180" s="225"/>
      <c r="L180" s="42"/>
      <c r="M180" s="226" t="s">
        <v>1</v>
      </c>
      <c r="N180" s="227" t="s">
        <v>38</v>
      </c>
      <c r="O180" s="89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0" t="s">
        <v>185</v>
      </c>
      <c r="AT180" s="230" t="s">
        <v>187</v>
      </c>
      <c r="AU180" s="230" t="s">
        <v>80</v>
      </c>
      <c r="AY180" s="15" t="s">
        <v>186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5" t="s">
        <v>80</v>
      </c>
      <c r="BK180" s="231">
        <f>ROUND(I180*H180,2)</f>
        <v>0</v>
      </c>
      <c r="BL180" s="15" t="s">
        <v>185</v>
      </c>
      <c r="BM180" s="230" t="s">
        <v>1848</v>
      </c>
    </row>
    <row r="181" s="2" customFormat="1">
      <c r="A181" s="36"/>
      <c r="B181" s="37"/>
      <c r="C181" s="38"/>
      <c r="D181" s="232" t="s">
        <v>192</v>
      </c>
      <c r="E181" s="38"/>
      <c r="F181" s="233" t="s">
        <v>383</v>
      </c>
      <c r="G181" s="38"/>
      <c r="H181" s="38"/>
      <c r="I181" s="234"/>
      <c r="J181" s="38"/>
      <c r="K181" s="38"/>
      <c r="L181" s="42"/>
      <c r="M181" s="237"/>
      <c r="N181" s="238"/>
      <c r="O181" s="239"/>
      <c r="P181" s="239"/>
      <c r="Q181" s="239"/>
      <c r="R181" s="239"/>
      <c r="S181" s="239"/>
      <c r="T181" s="24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192</v>
      </c>
      <c r="AU181" s="15" t="s">
        <v>80</v>
      </c>
    </row>
    <row r="182" s="2" customFormat="1" ht="6.96" customHeight="1">
      <c r="A182" s="36"/>
      <c r="B182" s="64"/>
      <c r="C182" s="65"/>
      <c r="D182" s="65"/>
      <c r="E182" s="65"/>
      <c r="F182" s="65"/>
      <c r="G182" s="65"/>
      <c r="H182" s="65"/>
      <c r="I182" s="65"/>
      <c r="J182" s="65"/>
      <c r="K182" s="65"/>
      <c r="L182" s="42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sheetProtection sheet="1" autoFilter="0" formatColumns="0" formatRows="0" objects="1" scenarios="1" spinCount="100000" saltValue="JQrmfXE2/LBuz8KcmvoIkoJB/m49PoLnpqtyP6TYvyaAi1t4nWk9ce5dtBDgxzbzAnzXT76/+4X2jpX6iWDkZw==" hashValue="pTj6HCugGjLmgZDR0OTKXnL8hTtvkDpMGCb8nZvpz/S8X13s/HbbunZjwGN3HhanCdpAjLoysNdkSEoqUw4Lxw==" algorithmName="SHA-512" password="CC35"/>
  <autoFilter ref="C122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1317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1849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ROUND((SUM(BE123:BE183)),  2)</f>
        <v>0</v>
      </c>
      <c r="G35" s="36"/>
      <c r="H35" s="36"/>
      <c r="I35" s="162">
        <v>0.20999999999999999</v>
      </c>
      <c r="J35" s="161">
        <f>ROUND(((SUM(BE123:BE183))*I35),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ROUND((SUM(BF123:BF183)),  2)</f>
        <v>0</v>
      </c>
      <c r="G36" s="36"/>
      <c r="H36" s="36"/>
      <c r="I36" s="162">
        <v>0.14999999999999999</v>
      </c>
      <c r="J36" s="161">
        <f>ROUND(((SUM(BF123:BF183))*I36),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ROUND((SUM(BG123:BG183)),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ROUND((SUM(BH123:BH183)),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ROUND((SUM(BI123:BI183)),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1317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004.2 - Oprava koryta v ř.km 13,564 - 13,650 - ÚSEK II.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J164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241</v>
      </c>
      <c r="E101" s="189"/>
      <c r="F101" s="189"/>
      <c r="G101" s="189"/>
      <c r="H101" s="189"/>
      <c r="I101" s="189"/>
      <c r="J101" s="190">
        <f>J179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171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Březná, Bílá Voda, Štíty – dosypání hráze, oprava stupňů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161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1317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004.2 - Oprava koryta v ř.km 13,564 - 13,650 - ÚSEK II.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3. 2. 2025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172</v>
      </c>
      <c r="D122" s="195" t="s">
        <v>58</v>
      </c>
      <c r="E122" s="195" t="s">
        <v>54</v>
      </c>
      <c r="F122" s="195" t="s">
        <v>55</v>
      </c>
      <c r="G122" s="195" t="s">
        <v>173</v>
      </c>
      <c r="H122" s="195" t="s">
        <v>174</v>
      </c>
      <c r="I122" s="195" t="s">
        <v>175</v>
      </c>
      <c r="J122" s="196" t="s">
        <v>167</v>
      </c>
      <c r="K122" s="197" t="s">
        <v>176</v>
      </c>
      <c r="L122" s="198"/>
      <c r="M122" s="98" t="s">
        <v>1</v>
      </c>
      <c r="N122" s="99" t="s">
        <v>37</v>
      </c>
      <c r="O122" s="99" t="s">
        <v>177</v>
      </c>
      <c r="P122" s="99" t="s">
        <v>178</v>
      </c>
      <c r="Q122" s="99" t="s">
        <v>179</v>
      </c>
      <c r="R122" s="99" t="s">
        <v>180</v>
      </c>
      <c r="S122" s="99" t="s">
        <v>181</v>
      </c>
      <c r="T122" s="100" t="s">
        <v>182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183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P124+P164+P179</f>
        <v>0</v>
      </c>
      <c r="Q123" s="102"/>
      <c r="R123" s="201">
        <f>R124+R164+R179</f>
        <v>299.73374766000001</v>
      </c>
      <c r="S123" s="102"/>
      <c r="T123" s="202">
        <f>T124+T164+T179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169</v>
      </c>
      <c r="BK123" s="203">
        <f>BK124+BK164+BK179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184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SUM(P125:P163)</f>
        <v>0</v>
      </c>
      <c r="Q124" s="212"/>
      <c r="R124" s="213">
        <f>SUM(R125:R163)</f>
        <v>0.0011619</v>
      </c>
      <c r="S124" s="212"/>
      <c r="T124" s="214">
        <f>SUM(T125:T163)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185</v>
      </c>
      <c r="AT124" s="216" t="s">
        <v>72</v>
      </c>
      <c r="AU124" s="216" t="s">
        <v>73</v>
      </c>
      <c r="AY124" s="215" t="s">
        <v>186</v>
      </c>
      <c r="BK124" s="217">
        <f>SUM(BK125:BK163)</f>
        <v>0</v>
      </c>
    </row>
    <row r="125" s="2" customFormat="1" ht="16.5" customHeight="1">
      <c r="A125" s="36"/>
      <c r="B125" s="37"/>
      <c r="C125" s="218" t="s">
        <v>80</v>
      </c>
      <c r="D125" s="218" t="s">
        <v>187</v>
      </c>
      <c r="E125" s="219" t="s">
        <v>517</v>
      </c>
      <c r="F125" s="220" t="s">
        <v>518</v>
      </c>
      <c r="G125" s="221" t="s">
        <v>266</v>
      </c>
      <c r="H125" s="222">
        <v>27.643999999999998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185</v>
      </c>
      <c r="AT125" s="230" t="s">
        <v>187</v>
      </c>
      <c r="AU125" s="230" t="s">
        <v>80</v>
      </c>
      <c r="AY125" s="15" t="s">
        <v>186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185</v>
      </c>
      <c r="BM125" s="230" t="s">
        <v>1850</v>
      </c>
    </row>
    <row r="126" s="2" customFormat="1">
      <c r="A126" s="36"/>
      <c r="B126" s="37"/>
      <c r="C126" s="38"/>
      <c r="D126" s="232" t="s">
        <v>192</v>
      </c>
      <c r="E126" s="38"/>
      <c r="F126" s="233" t="s">
        <v>1708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192</v>
      </c>
      <c r="AU126" s="15" t="s">
        <v>80</v>
      </c>
    </row>
    <row r="127" s="12" customFormat="1">
      <c r="A127" s="12"/>
      <c r="B127" s="241"/>
      <c r="C127" s="242"/>
      <c r="D127" s="232" t="s">
        <v>262</v>
      </c>
      <c r="E127" s="243" t="s">
        <v>1</v>
      </c>
      <c r="F127" s="244" t="s">
        <v>1851</v>
      </c>
      <c r="G127" s="242"/>
      <c r="H127" s="245">
        <v>27.643999999999998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1" t="s">
        <v>262</v>
      </c>
      <c r="AU127" s="251" t="s">
        <v>80</v>
      </c>
      <c r="AV127" s="12" t="s">
        <v>82</v>
      </c>
      <c r="AW127" s="12" t="s">
        <v>30</v>
      </c>
      <c r="AX127" s="12" t="s">
        <v>80</v>
      </c>
      <c r="AY127" s="251" t="s">
        <v>186</v>
      </c>
    </row>
    <row r="128" s="2" customFormat="1" ht="16.5" customHeight="1">
      <c r="A128" s="36"/>
      <c r="B128" s="37"/>
      <c r="C128" s="218" t="s">
        <v>82</v>
      </c>
      <c r="D128" s="218" t="s">
        <v>187</v>
      </c>
      <c r="E128" s="219" t="s">
        <v>1345</v>
      </c>
      <c r="F128" s="220" t="s">
        <v>1346</v>
      </c>
      <c r="G128" s="221" t="s">
        <v>266</v>
      </c>
      <c r="H128" s="222">
        <v>63.18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1852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1816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1853</v>
      </c>
      <c r="G130" s="242"/>
      <c r="H130" s="245">
        <v>63.18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80</v>
      </c>
      <c r="AY130" s="251" t="s">
        <v>186</v>
      </c>
    </row>
    <row r="131" s="2" customFormat="1" ht="16.5" customHeight="1">
      <c r="A131" s="36"/>
      <c r="B131" s="37"/>
      <c r="C131" s="218" t="s">
        <v>185</v>
      </c>
      <c r="D131" s="218" t="s">
        <v>187</v>
      </c>
      <c r="E131" s="219" t="s">
        <v>1716</v>
      </c>
      <c r="F131" s="220" t="s">
        <v>1717</v>
      </c>
      <c r="G131" s="221" t="s">
        <v>266</v>
      </c>
      <c r="H131" s="222">
        <v>41.698799999999999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1854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1717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1855</v>
      </c>
      <c r="G133" s="242"/>
      <c r="H133" s="245">
        <v>41.698799999999999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80</v>
      </c>
      <c r="AY133" s="251" t="s">
        <v>186</v>
      </c>
    </row>
    <row r="134" s="2" customFormat="1" ht="16.5" customHeight="1">
      <c r="A134" s="36"/>
      <c r="B134" s="37"/>
      <c r="C134" s="218" t="s">
        <v>205</v>
      </c>
      <c r="D134" s="218" t="s">
        <v>187</v>
      </c>
      <c r="E134" s="219" t="s">
        <v>669</v>
      </c>
      <c r="F134" s="220" t="s">
        <v>670</v>
      </c>
      <c r="G134" s="221" t="s">
        <v>266</v>
      </c>
      <c r="H134" s="222">
        <v>63.18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1856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670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209</v>
      </c>
      <c r="D136" s="218" t="s">
        <v>187</v>
      </c>
      <c r="E136" s="219" t="s">
        <v>307</v>
      </c>
      <c r="F136" s="220" t="s">
        <v>308</v>
      </c>
      <c r="G136" s="221" t="s">
        <v>266</v>
      </c>
      <c r="H136" s="222">
        <v>58.329999999999998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1857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308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2" customFormat="1" ht="16.5" customHeight="1">
      <c r="A138" s="36"/>
      <c r="B138" s="37"/>
      <c r="C138" s="218" t="s">
        <v>213</v>
      </c>
      <c r="D138" s="218" t="s">
        <v>187</v>
      </c>
      <c r="E138" s="219" t="s">
        <v>311</v>
      </c>
      <c r="F138" s="220" t="s">
        <v>312</v>
      </c>
      <c r="G138" s="221" t="s">
        <v>266</v>
      </c>
      <c r="H138" s="222">
        <v>758.28999999999996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1858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312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12" customFormat="1">
      <c r="A140" s="12"/>
      <c r="B140" s="241"/>
      <c r="C140" s="242"/>
      <c r="D140" s="232" t="s">
        <v>262</v>
      </c>
      <c r="E140" s="243" t="s">
        <v>1</v>
      </c>
      <c r="F140" s="244" t="s">
        <v>1859</v>
      </c>
      <c r="G140" s="242"/>
      <c r="H140" s="245">
        <v>758.28999999999996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262</v>
      </c>
      <c r="AU140" s="251" t="s">
        <v>80</v>
      </c>
      <c r="AV140" s="12" t="s">
        <v>82</v>
      </c>
      <c r="AW140" s="12" t="s">
        <v>30</v>
      </c>
      <c r="AX140" s="12" t="s">
        <v>80</v>
      </c>
      <c r="AY140" s="251" t="s">
        <v>186</v>
      </c>
    </row>
    <row r="141" s="2" customFormat="1" ht="16.5" customHeight="1">
      <c r="A141" s="36"/>
      <c r="B141" s="37"/>
      <c r="C141" s="218" t="s">
        <v>217</v>
      </c>
      <c r="D141" s="218" t="s">
        <v>187</v>
      </c>
      <c r="E141" s="219" t="s">
        <v>562</v>
      </c>
      <c r="F141" s="220" t="s">
        <v>337</v>
      </c>
      <c r="G141" s="221" t="s">
        <v>266</v>
      </c>
      <c r="H141" s="222">
        <v>63.18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1860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1726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2" customFormat="1" ht="16.5" customHeight="1">
      <c r="A143" s="36"/>
      <c r="B143" s="37"/>
      <c r="C143" s="218" t="s">
        <v>221</v>
      </c>
      <c r="D143" s="218" t="s">
        <v>187</v>
      </c>
      <c r="E143" s="219" t="s">
        <v>811</v>
      </c>
      <c r="F143" s="220" t="s">
        <v>812</v>
      </c>
      <c r="G143" s="221" t="s">
        <v>266</v>
      </c>
      <c r="H143" s="222">
        <v>58.329999999999998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1861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1728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1862</v>
      </c>
      <c r="G145" s="242"/>
      <c r="H145" s="245">
        <v>58.329999999999998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2" customFormat="1" ht="16.5" customHeight="1">
      <c r="A146" s="36"/>
      <c r="B146" s="37"/>
      <c r="C146" s="218" t="s">
        <v>225</v>
      </c>
      <c r="D146" s="218" t="s">
        <v>187</v>
      </c>
      <c r="E146" s="219" t="s">
        <v>318</v>
      </c>
      <c r="F146" s="220" t="s">
        <v>319</v>
      </c>
      <c r="G146" s="221" t="s">
        <v>266</v>
      </c>
      <c r="H146" s="222">
        <v>4.8499999999999996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1863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321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12" customFormat="1">
      <c r="A148" s="12"/>
      <c r="B148" s="241"/>
      <c r="C148" s="242"/>
      <c r="D148" s="232" t="s">
        <v>262</v>
      </c>
      <c r="E148" s="243" t="s">
        <v>1</v>
      </c>
      <c r="F148" s="244" t="s">
        <v>1864</v>
      </c>
      <c r="G148" s="242"/>
      <c r="H148" s="245">
        <v>4.8499999999999996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51" t="s">
        <v>262</v>
      </c>
      <c r="AU148" s="251" t="s">
        <v>80</v>
      </c>
      <c r="AV148" s="12" t="s">
        <v>82</v>
      </c>
      <c r="AW148" s="12" t="s">
        <v>30</v>
      </c>
      <c r="AX148" s="12" t="s">
        <v>80</v>
      </c>
      <c r="AY148" s="251" t="s">
        <v>186</v>
      </c>
    </row>
    <row r="149" s="2" customFormat="1" ht="16.5" customHeight="1">
      <c r="A149" s="36"/>
      <c r="B149" s="37"/>
      <c r="C149" s="218" t="s">
        <v>229</v>
      </c>
      <c r="D149" s="218" t="s">
        <v>187</v>
      </c>
      <c r="E149" s="219" t="s">
        <v>873</v>
      </c>
      <c r="F149" s="220" t="s">
        <v>874</v>
      </c>
      <c r="G149" s="221" t="s">
        <v>190</v>
      </c>
      <c r="H149" s="222">
        <v>7.0700000000000003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1865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874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16.5" customHeight="1">
      <c r="A151" s="36"/>
      <c r="B151" s="37"/>
      <c r="C151" s="218" t="s">
        <v>235</v>
      </c>
      <c r="D151" s="218" t="s">
        <v>187</v>
      </c>
      <c r="E151" s="219" t="s">
        <v>1829</v>
      </c>
      <c r="F151" s="220" t="s">
        <v>1830</v>
      </c>
      <c r="G151" s="221" t="s">
        <v>190</v>
      </c>
      <c r="H151" s="222">
        <v>31.66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1866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1830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2" customFormat="1" ht="16.5" customHeight="1">
      <c r="A153" s="36"/>
      <c r="B153" s="37"/>
      <c r="C153" s="218" t="s">
        <v>335</v>
      </c>
      <c r="D153" s="218" t="s">
        <v>187</v>
      </c>
      <c r="E153" s="219" t="s">
        <v>887</v>
      </c>
      <c r="F153" s="220" t="s">
        <v>888</v>
      </c>
      <c r="G153" s="221" t="s">
        <v>190</v>
      </c>
      <c r="H153" s="222">
        <v>7.0700000000000003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185</v>
      </c>
      <c r="AT153" s="230" t="s">
        <v>187</v>
      </c>
      <c r="AU153" s="230" t="s">
        <v>80</v>
      </c>
      <c r="AY153" s="15" t="s">
        <v>186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185</v>
      </c>
      <c r="BM153" s="230" t="s">
        <v>1867</v>
      </c>
    </row>
    <row r="154" s="2" customFormat="1">
      <c r="A154" s="36"/>
      <c r="B154" s="37"/>
      <c r="C154" s="38"/>
      <c r="D154" s="232" t="s">
        <v>192</v>
      </c>
      <c r="E154" s="38"/>
      <c r="F154" s="233" t="s">
        <v>888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192</v>
      </c>
      <c r="AU154" s="15" t="s">
        <v>80</v>
      </c>
    </row>
    <row r="155" s="2" customFormat="1" ht="16.5" customHeight="1">
      <c r="A155" s="36"/>
      <c r="B155" s="37"/>
      <c r="C155" s="218" t="s">
        <v>340</v>
      </c>
      <c r="D155" s="218" t="s">
        <v>187</v>
      </c>
      <c r="E155" s="219" t="s">
        <v>890</v>
      </c>
      <c r="F155" s="220" t="s">
        <v>891</v>
      </c>
      <c r="G155" s="221" t="s">
        <v>190</v>
      </c>
      <c r="H155" s="222">
        <v>31.66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185</v>
      </c>
      <c r="AT155" s="230" t="s">
        <v>187</v>
      </c>
      <c r="AU155" s="230" t="s">
        <v>80</v>
      </c>
      <c r="AY155" s="15" t="s">
        <v>186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185</v>
      </c>
      <c r="BM155" s="230" t="s">
        <v>1868</v>
      </c>
    </row>
    <row r="156" s="2" customFormat="1">
      <c r="A156" s="36"/>
      <c r="B156" s="37"/>
      <c r="C156" s="38"/>
      <c r="D156" s="232" t="s">
        <v>192</v>
      </c>
      <c r="E156" s="38"/>
      <c r="F156" s="233" t="s">
        <v>891</v>
      </c>
      <c r="G156" s="38"/>
      <c r="H156" s="38"/>
      <c r="I156" s="234"/>
      <c r="J156" s="38"/>
      <c r="K156" s="38"/>
      <c r="L156" s="42"/>
      <c r="M156" s="235"/>
      <c r="N156" s="236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192</v>
      </c>
      <c r="AU156" s="15" t="s">
        <v>80</v>
      </c>
    </row>
    <row r="157" s="12" customFormat="1">
      <c r="A157" s="12"/>
      <c r="B157" s="241"/>
      <c r="C157" s="242"/>
      <c r="D157" s="232" t="s">
        <v>262</v>
      </c>
      <c r="E157" s="243" t="s">
        <v>1</v>
      </c>
      <c r="F157" s="244" t="s">
        <v>1869</v>
      </c>
      <c r="G157" s="242"/>
      <c r="H157" s="245">
        <v>31.66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51" t="s">
        <v>262</v>
      </c>
      <c r="AU157" s="251" t="s">
        <v>80</v>
      </c>
      <c r="AV157" s="12" t="s">
        <v>82</v>
      </c>
      <c r="AW157" s="12" t="s">
        <v>30</v>
      </c>
      <c r="AX157" s="12" t="s">
        <v>80</v>
      </c>
      <c r="AY157" s="251" t="s">
        <v>186</v>
      </c>
    </row>
    <row r="158" s="2" customFormat="1" ht="16.5" customHeight="1">
      <c r="A158" s="36"/>
      <c r="B158" s="37"/>
      <c r="C158" s="218" t="s">
        <v>8</v>
      </c>
      <c r="D158" s="218" t="s">
        <v>187</v>
      </c>
      <c r="E158" s="219" t="s">
        <v>330</v>
      </c>
      <c r="F158" s="220" t="s">
        <v>331</v>
      </c>
      <c r="G158" s="221" t="s">
        <v>285</v>
      </c>
      <c r="H158" s="222">
        <v>107.9105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38</v>
      </c>
      <c r="O158" s="89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185</v>
      </c>
      <c r="AT158" s="230" t="s">
        <v>187</v>
      </c>
      <c r="AU158" s="230" t="s">
        <v>80</v>
      </c>
      <c r="AY158" s="15" t="s">
        <v>186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185</v>
      </c>
      <c r="BM158" s="230" t="s">
        <v>1870</v>
      </c>
    </row>
    <row r="159" s="2" customFormat="1">
      <c r="A159" s="36"/>
      <c r="B159" s="37"/>
      <c r="C159" s="38"/>
      <c r="D159" s="232" t="s">
        <v>192</v>
      </c>
      <c r="E159" s="38"/>
      <c r="F159" s="233" t="s">
        <v>333</v>
      </c>
      <c r="G159" s="38"/>
      <c r="H159" s="38"/>
      <c r="I159" s="234"/>
      <c r="J159" s="38"/>
      <c r="K159" s="38"/>
      <c r="L159" s="42"/>
      <c r="M159" s="235"/>
      <c r="N159" s="23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192</v>
      </c>
      <c r="AU159" s="15" t="s">
        <v>80</v>
      </c>
    </row>
    <row r="160" s="12" customFormat="1">
      <c r="A160" s="12"/>
      <c r="B160" s="241"/>
      <c r="C160" s="242"/>
      <c r="D160" s="232" t="s">
        <v>262</v>
      </c>
      <c r="E160" s="243" t="s">
        <v>1</v>
      </c>
      <c r="F160" s="244" t="s">
        <v>1871</v>
      </c>
      <c r="G160" s="242"/>
      <c r="H160" s="245">
        <v>107.9105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51" t="s">
        <v>262</v>
      </c>
      <c r="AU160" s="251" t="s">
        <v>80</v>
      </c>
      <c r="AV160" s="12" t="s">
        <v>82</v>
      </c>
      <c r="AW160" s="12" t="s">
        <v>30</v>
      </c>
      <c r="AX160" s="12" t="s">
        <v>80</v>
      </c>
      <c r="AY160" s="251" t="s">
        <v>186</v>
      </c>
    </row>
    <row r="161" s="2" customFormat="1" ht="16.5" customHeight="1">
      <c r="A161" s="36"/>
      <c r="B161" s="37"/>
      <c r="C161" s="252" t="s">
        <v>351</v>
      </c>
      <c r="D161" s="252" t="s">
        <v>269</v>
      </c>
      <c r="E161" s="253" t="s">
        <v>897</v>
      </c>
      <c r="F161" s="254" t="s">
        <v>898</v>
      </c>
      <c r="G161" s="255" t="s">
        <v>899</v>
      </c>
      <c r="H161" s="256">
        <v>1.1618999999999999</v>
      </c>
      <c r="I161" s="257"/>
      <c r="J161" s="258">
        <f>ROUND(I161*H161,2)</f>
        <v>0</v>
      </c>
      <c r="K161" s="259"/>
      <c r="L161" s="260"/>
      <c r="M161" s="261" t="s">
        <v>1</v>
      </c>
      <c r="N161" s="262" t="s">
        <v>38</v>
      </c>
      <c r="O161" s="89"/>
      <c r="P161" s="228">
        <f>O161*H161</f>
        <v>0</v>
      </c>
      <c r="Q161" s="228">
        <v>0.001</v>
      </c>
      <c r="R161" s="228">
        <f>Q161*H161</f>
        <v>0.0011619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217</v>
      </c>
      <c r="AT161" s="230" t="s">
        <v>269</v>
      </c>
      <c r="AU161" s="230" t="s">
        <v>80</v>
      </c>
      <c r="AY161" s="15" t="s">
        <v>186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185</v>
      </c>
      <c r="BM161" s="230" t="s">
        <v>1872</v>
      </c>
    </row>
    <row r="162" s="2" customFormat="1">
      <c r="A162" s="36"/>
      <c r="B162" s="37"/>
      <c r="C162" s="38"/>
      <c r="D162" s="232" t="s">
        <v>192</v>
      </c>
      <c r="E162" s="38"/>
      <c r="F162" s="233" t="s">
        <v>898</v>
      </c>
      <c r="G162" s="38"/>
      <c r="H162" s="38"/>
      <c r="I162" s="234"/>
      <c r="J162" s="38"/>
      <c r="K162" s="38"/>
      <c r="L162" s="42"/>
      <c r="M162" s="235"/>
      <c r="N162" s="236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192</v>
      </c>
      <c r="AU162" s="15" t="s">
        <v>80</v>
      </c>
    </row>
    <row r="163" s="12" customFormat="1">
      <c r="A163" s="12"/>
      <c r="B163" s="241"/>
      <c r="C163" s="242"/>
      <c r="D163" s="232" t="s">
        <v>262</v>
      </c>
      <c r="E163" s="243" t="s">
        <v>1</v>
      </c>
      <c r="F163" s="244" t="s">
        <v>1873</v>
      </c>
      <c r="G163" s="242"/>
      <c r="H163" s="245">
        <v>1.1618999999999999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262</v>
      </c>
      <c r="AU163" s="251" t="s">
        <v>80</v>
      </c>
      <c r="AV163" s="12" t="s">
        <v>82</v>
      </c>
      <c r="AW163" s="12" t="s">
        <v>30</v>
      </c>
      <c r="AX163" s="12" t="s">
        <v>80</v>
      </c>
      <c r="AY163" s="251" t="s">
        <v>186</v>
      </c>
    </row>
    <row r="164" s="11" customFormat="1" ht="25.92" customHeight="1">
      <c r="A164" s="11"/>
      <c r="B164" s="204"/>
      <c r="C164" s="205"/>
      <c r="D164" s="206" t="s">
        <v>72</v>
      </c>
      <c r="E164" s="207" t="s">
        <v>185</v>
      </c>
      <c r="F164" s="207" t="s">
        <v>345</v>
      </c>
      <c r="G164" s="205"/>
      <c r="H164" s="205"/>
      <c r="I164" s="208"/>
      <c r="J164" s="209">
        <f>BK164</f>
        <v>0</v>
      </c>
      <c r="K164" s="205"/>
      <c r="L164" s="210"/>
      <c r="M164" s="211"/>
      <c r="N164" s="212"/>
      <c r="O164" s="212"/>
      <c r="P164" s="213">
        <f>SUM(P165:P178)</f>
        <v>0</v>
      </c>
      <c r="Q164" s="212"/>
      <c r="R164" s="213">
        <f>SUM(R165:R178)</f>
        <v>299.73258576000001</v>
      </c>
      <c r="S164" s="212"/>
      <c r="T164" s="214">
        <f>SUM(T165:T178)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5" t="s">
        <v>185</v>
      </c>
      <c r="AT164" s="216" t="s">
        <v>72</v>
      </c>
      <c r="AU164" s="216" t="s">
        <v>73</v>
      </c>
      <c r="AY164" s="215" t="s">
        <v>186</v>
      </c>
      <c r="BK164" s="217">
        <f>SUM(BK165:BK178)</f>
        <v>0</v>
      </c>
    </row>
    <row r="165" s="2" customFormat="1" ht="16.5" customHeight="1">
      <c r="A165" s="36"/>
      <c r="B165" s="37"/>
      <c r="C165" s="218" t="s">
        <v>367</v>
      </c>
      <c r="D165" s="218" t="s">
        <v>187</v>
      </c>
      <c r="E165" s="219" t="s">
        <v>1552</v>
      </c>
      <c r="F165" s="220" t="s">
        <v>1779</v>
      </c>
      <c r="G165" s="221" t="s">
        <v>266</v>
      </c>
      <c r="H165" s="222">
        <v>27.643999999999998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2.27136</v>
      </c>
      <c r="R165" s="228">
        <f>Q165*H165</f>
        <v>62.789475839999994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1874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1781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2" customFormat="1" ht="16.5" customHeight="1">
      <c r="A167" s="36"/>
      <c r="B167" s="37"/>
      <c r="C167" s="218" t="s">
        <v>356</v>
      </c>
      <c r="D167" s="218" t="s">
        <v>187</v>
      </c>
      <c r="E167" s="219" t="s">
        <v>346</v>
      </c>
      <c r="F167" s="220" t="s">
        <v>1875</v>
      </c>
      <c r="G167" s="221" t="s">
        <v>266</v>
      </c>
      <c r="H167" s="222">
        <v>36.858800000000002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2.5713599999999999</v>
      </c>
      <c r="R167" s="228">
        <f>Q167*H167</f>
        <v>94.777243968000008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1876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349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12" customFormat="1">
      <c r="A169" s="12"/>
      <c r="B169" s="241"/>
      <c r="C169" s="242"/>
      <c r="D169" s="232" t="s">
        <v>262</v>
      </c>
      <c r="E169" s="243" t="s">
        <v>1</v>
      </c>
      <c r="F169" s="244" t="s">
        <v>1877</v>
      </c>
      <c r="G169" s="242"/>
      <c r="H169" s="245">
        <v>36.858800000000002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1" t="s">
        <v>262</v>
      </c>
      <c r="AU169" s="251" t="s">
        <v>80</v>
      </c>
      <c r="AV169" s="12" t="s">
        <v>82</v>
      </c>
      <c r="AW169" s="12" t="s">
        <v>30</v>
      </c>
      <c r="AX169" s="12" t="s">
        <v>80</v>
      </c>
      <c r="AY169" s="251" t="s">
        <v>186</v>
      </c>
    </row>
    <row r="170" s="2" customFormat="1" ht="16.5" customHeight="1">
      <c r="A170" s="36"/>
      <c r="B170" s="37"/>
      <c r="C170" s="218" t="s">
        <v>373</v>
      </c>
      <c r="D170" s="218" t="s">
        <v>187</v>
      </c>
      <c r="E170" s="219" t="s">
        <v>1878</v>
      </c>
      <c r="F170" s="220" t="s">
        <v>1557</v>
      </c>
      <c r="G170" s="221" t="s">
        <v>266</v>
      </c>
      <c r="H170" s="222">
        <v>55.288200000000003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2.5713599999999999</v>
      </c>
      <c r="R170" s="228">
        <f>Q170*H170</f>
        <v>142.16586595199999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1879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349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12" customFormat="1">
      <c r="A172" s="12"/>
      <c r="B172" s="241"/>
      <c r="C172" s="242"/>
      <c r="D172" s="232" t="s">
        <v>262</v>
      </c>
      <c r="E172" s="243" t="s">
        <v>1</v>
      </c>
      <c r="F172" s="244" t="s">
        <v>1880</v>
      </c>
      <c r="G172" s="242"/>
      <c r="H172" s="245">
        <v>55.288200000000003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262</v>
      </c>
      <c r="AU172" s="251" t="s">
        <v>80</v>
      </c>
      <c r="AV172" s="12" t="s">
        <v>82</v>
      </c>
      <c r="AW172" s="12" t="s">
        <v>30</v>
      </c>
      <c r="AX172" s="12" t="s">
        <v>80</v>
      </c>
      <c r="AY172" s="251" t="s">
        <v>186</v>
      </c>
    </row>
    <row r="173" s="2" customFormat="1" ht="16.5" customHeight="1">
      <c r="A173" s="36"/>
      <c r="B173" s="37"/>
      <c r="C173" s="218" t="s">
        <v>242</v>
      </c>
      <c r="D173" s="218" t="s">
        <v>187</v>
      </c>
      <c r="E173" s="219" t="s">
        <v>352</v>
      </c>
      <c r="F173" s="220" t="s">
        <v>1881</v>
      </c>
      <c r="G173" s="221" t="s">
        <v>190</v>
      </c>
      <c r="H173" s="222">
        <v>28.600000000000001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1882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1881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12" customFormat="1">
      <c r="A175" s="12"/>
      <c r="B175" s="241"/>
      <c r="C175" s="242"/>
      <c r="D175" s="232" t="s">
        <v>262</v>
      </c>
      <c r="E175" s="243" t="s">
        <v>1</v>
      </c>
      <c r="F175" s="244" t="s">
        <v>1883</v>
      </c>
      <c r="G175" s="242"/>
      <c r="H175" s="245">
        <v>28.600000000000001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262</v>
      </c>
      <c r="AU175" s="251" t="s">
        <v>80</v>
      </c>
      <c r="AV175" s="12" t="s">
        <v>82</v>
      </c>
      <c r="AW175" s="12" t="s">
        <v>30</v>
      </c>
      <c r="AX175" s="12" t="s">
        <v>80</v>
      </c>
      <c r="AY175" s="251" t="s">
        <v>186</v>
      </c>
    </row>
    <row r="176" s="2" customFormat="1" ht="16.5" customHeight="1">
      <c r="A176" s="36"/>
      <c r="B176" s="37"/>
      <c r="C176" s="218" t="s">
        <v>7</v>
      </c>
      <c r="D176" s="218" t="s">
        <v>187</v>
      </c>
      <c r="E176" s="219" t="s">
        <v>1884</v>
      </c>
      <c r="F176" s="220" t="s">
        <v>1562</v>
      </c>
      <c r="G176" s="221" t="s">
        <v>190</v>
      </c>
      <c r="H176" s="222">
        <v>77.219999999999999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1885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1562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2" customFormat="1">
      <c r="A178" s="12"/>
      <c r="B178" s="241"/>
      <c r="C178" s="242"/>
      <c r="D178" s="232" t="s">
        <v>262</v>
      </c>
      <c r="E178" s="243" t="s">
        <v>1</v>
      </c>
      <c r="F178" s="244" t="s">
        <v>1886</v>
      </c>
      <c r="G178" s="242"/>
      <c r="H178" s="245">
        <v>77.219999999999999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51" t="s">
        <v>262</v>
      </c>
      <c r="AU178" s="251" t="s">
        <v>80</v>
      </c>
      <c r="AV178" s="12" t="s">
        <v>82</v>
      </c>
      <c r="AW178" s="12" t="s">
        <v>30</v>
      </c>
      <c r="AX178" s="12" t="s">
        <v>80</v>
      </c>
      <c r="AY178" s="251" t="s">
        <v>186</v>
      </c>
    </row>
    <row r="179" s="11" customFormat="1" ht="25.92" customHeight="1">
      <c r="A179" s="11"/>
      <c r="B179" s="204"/>
      <c r="C179" s="205"/>
      <c r="D179" s="206" t="s">
        <v>72</v>
      </c>
      <c r="E179" s="207" t="s">
        <v>281</v>
      </c>
      <c r="F179" s="207" t="s">
        <v>282</v>
      </c>
      <c r="G179" s="205"/>
      <c r="H179" s="205"/>
      <c r="I179" s="208"/>
      <c r="J179" s="209">
        <f>BK179</f>
        <v>0</v>
      </c>
      <c r="K179" s="205"/>
      <c r="L179" s="210"/>
      <c r="M179" s="211"/>
      <c r="N179" s="212"/>
      <c r="O179" s="212"/>
      <c r="P179" s="213">
        <f>SUM(P180:P183)</f>
        <v>0</v>
      </c>
      <c r="Q179" s="212"/>
      <c r="R179" s="213">
        <f>SUM(R180:R183)</f>
        <v>0</v>
      </c>
      <c r="S179" s="212"/>
      <c r="T179" s="214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15" t="s">
        <v>185</v>
      </c>
      <c r="AT179" s="216" t="s">
        <v>72</v>
      </c>
      <c r="AU179" s="216" t="s">
        <v>73</v>
      </c>
      <c r="AY179" s="215" t="s">
        <v>186</v>
      </c>
      <c r="BK179" s="217">
        <f>SUM(BK180:BK183)</f>
        <v>0</v>
      </c>
    </row>
    <row r="180" s="2" customFormat="1" ht="16.5" customHeight="1">
      <c r="A180" s="36"/>
      <c r="B180" s="37"/>
      <c r="C180" s="218" t="s">
        <v>381</v>
      </c>
      <c r="D180" s="218" t="s">
        <v>187</v>
      </c>
      <c r="E180" s="219" t="s">
        <v>378</v>
      </c>
      <c r="F180" s="220" t="s">
        <v>379</v>
      </c>
      <c r="G180" s="221" t="s">
        <v>285</v>
      </c>
      <c r="H180" s="222">
        <v>299.73374999999999</v>
      </c>
      <c r="I180" s="223"/>
      <c r="J180" s="224">
        <f>ROUND(I180*H180,2)</f>
        <v>0</v>
      </c>
      <c r="K180" s="225"/>
      <c r="L180" s="42"/>
      <c r="M180" s="226" t="s">
        <v>1</v>
      </c>
      <c r="N180" s="227" t="s">
        <v>38</v>
      </c>
      <c r="O180" s="89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0" t="s">
        <v>185</v>
      </c>
      <c r="AT180" s="230" t="s">
        <v>187</v>
      </c>
      <c r="AU180" s="230" t="s">
        <v>80</v>
      </c>
      <c r="AY180" s="15" t="s">
        <v>186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5" t="s">
        <v>80</v>
      </c>
      <c r="BK180" s="231">
        <f>ROUND(I180*H180,2)</f>
        <v>0</v>
      </c>
      <c r="BL180" s="15" t="s">
        <v>185</v>
      </c>
      <c r="BM180" s="230" t="s">
        <v>1887</v>
      </c>
    </row>
    <row r="181" s="2" customFormat="1">
      <c r="A181" s="36"/>
      <c r="B181" s="37"/>
      <c r="C181" s="38"/>
      <c r="D181" s="232" t="s">
        <v>192</v>
      </c>
      <c r="E181" s="38"/>
      <c r="F181" s="233" t="s">
        <v>379</v>
      </c>
      <c r="G181" s="38"/>
      <c r="H181" s="38"/>
      <c r="I181" s="234"/>
      <c r="J181" s="38"/>
      <c r="K181" s="38"/>
      <c r="L181" s="42"/>
      <c r="M181" s="235"/>
      <c r="N181" s="236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192</v>
      </c>
      <c r="AU181" s="15" t="s">
        <v>80</v>
      </c>
    </row>
    <row r="182" s="2" customFormat="1" ht="16.5" customHeight="1">
      <c r="A182" s="36"/>
      <c r="B182" s="37"/>
      <c r="C182" s="218" t="s">
        <v>387</v>
      </c>
      <c r="D182" s="218" t="s">
        <v>187</v>
      </c>
      <c r="E182" s="219" t="s">
        <v>382</v>
      </c>
      <c r="F182" s="220" t="s">
        <v>383</v>
      </c>
      <c r="G182" s="221" t="s">
        <v>285</v>
      </c>
      <c r="H182" s="222">
        <v>299.73374999999999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38</v>
      </c>
      <c r="O182" s="89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185</v>
      </c>
      <c r="AT182" s="230" t="s">
        <v>187</v>
      </c>
      <c r="AU182" s="230" t="s">
        <v>80</v>
      </c>
      <c r="AY182" s="15" t="s">
        <v>186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80</v>
      </c>
      <c r="BK182" s="231">
        <f>ROUND(I182*H182,2)</f>
        <v>0</v>
      </c>
      <c r="BL182" s="15" t="s">
        <v>185</v>
      </c>
      <c r="BM182" s="230" t="s">
        <v>1888</v>
      </c>
    </row>
    <row r="183" s="2" customFormat="1">
      <c r="A183" s="36"/>
      <c r="B183" s="37"/>
      <c r="C183" s="38"/>
      <c r="D183" s="232" t="s">
        <v>192</v>
      </c>
      <c r="E183" s="38"/>
      <c r="F183" s="233" t="s">
        <v>383</v>
      </c>
      <c r="G183" s="38"/>
      <c r="H183" s="38"/>
      <c r="I183" s="234"/>
      <c r="J183" s="38"/>
      <c r="K183" s="38"/>
      <c r="L183" s="42"/>
      <c r="M183" s="237"/>
      <c r="N183" s="238"/>
      <c r="O183" s="239"/>
      <c r="P183" s="239"/>
      <c r="Q183" s="239"/>
      <c r="R183" s="239"/>
      <c r="S183" s="239"/>
      <c r="T183" s="24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192</v>
      </c>
      <c r="AU183" s="15" t="s">
        <v>80</v>
      </c>
    </row>
    <row r="184" s="2" customFormat="1" ht="6.96" customHeight="1">
      <c r="A184" s="36"/>
      <c r="B184" s="64"/>
      <c r="C184" s="65"/>
      <c r="D184" s="65"/>
      <c r="E184" s="65"/>
      <c r="F184" s="65"/>
      <c r="G184" s="65"/>
      <c r="H184" s="65"/>
      <c r="I184" s="65"/>
      <c r="J184" s="65"/>
      <c r="K184" s="65"/>
      <c r="L184" s="42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sheetProtection sheet="1" autoFilter="0" formatColumns="0" formatRows="0" objects="1" scenarios="1" spinCount="100000" saltValue="hrVH49YDz2sh2B4q4RMN6bycYAozRKgPEaqJ6jQm46SxY28bUvOTQS29TjWQHgmVkwd+E+Ow57WdC7pY15hEfg==" hashValue="7DtG+NRe1mk7OQEAsNM/o5NAmINJFL/YYOcfXcvjUDbz8CclbPF8HqY0r1H8plvjSTckIZb/1MPpZNfarAAItA==" algorithmName="SHA-512" password="CC35"/>
  <autoFilter ref="C122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1317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1889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ROUND((SUM(BE122:BE162)),  2)</f>
        <v>0</v>
      </c>
      <c r="G35" s="36"/>
      <c r="H35" s="36"/>
      <c r="I35" s="162">
        <v>0.20999999999999999</v>
      </c>
      <c r="J35" s="161">
        <f>ROUND(((SUM(BE122:BE162))*I35),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ROUND((SUM(BF122:BF162)),  2)</f>
        <v>0</v>
      </c>
      <c r="G36" s="36"/>
      <c r="H36" s="36"/>
      <c r="I36" s="162">
        <v>0.14999999999999999</v>
      </c>
      <c r="J36" s="161">
        <f>ROUND(((SUM(BF122:BF162))*I36),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ROUND((SUM(BG122:BG162)),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ROUND((SUM(BH122:BH162)),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ROUND((SUM(BI122:BI162)),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1317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000 - Ostatní a vedlější náklady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1244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849</v>
      </c>
      <c r="E100" s="189"/>
      <c r="F100" s="189"/>
      <c r="G100" s="189"/>
      <c r="H100" s="189"/>
      <c r="I100" s="189"/>
      <c r="J100" s="190">
        <f>J138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171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Březná, Bílá Voda, Štíty – dosypání hráze, oprava stupňů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161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1317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163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000 - Ostatní a vedlější náklady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 xml:space="preserve"> </v>
      </c>
      <c r="G116" s="38"/>
      <c r="H116" s="38"/>
      <c r="I116" s="30" t="s">
        <v>22</v>
      </c>
      <c r="J116" s="77" t="str">
        <f>IF(J14="","",J14)</f>
        <v>3. 2. 2025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 xml:space="preserve"> </v>
      </c>
      <c r="G118" s="38"/>
      <c r="H118" s="38"/>
      <c r="I118" s="30" t="s">
        <v>29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31</v>
      </c>
      <c r="J119" s="34" t="str">
        <f>E26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92"/>
      <c r="B121" s="193"/>
      <c r="C121" s="194" t="s">
        <v>172</v>
      </c>
      <c r="D121" s="195" t="s">
        <v>58</v>
      </c>
      <c r="E121" s="195" t="s">
        <v>54</v>
      </c>
      <c r="F121" s="195" t="s">
        <v>55</v>
      </c>
      <c r="G121" s="195" t="s">
        <v>173</v>
      </c>
      <c r="H121" s="195" t="s">
        <v>174</v>
      </c>
      <c r="I121" s="195" t="s">
        <v>175</v>
      </c>
      <c r="J121" s="196" t="s">
        <v>167</v>
      </c>
      <c r="K121" s="197" t="s">
        <v>176</v>
      </c>
      <c r="L121" s="198"/>
      <c r="M121" s="98" t="s">
        <v>1</v>
      </c>
      <c r="N121" s="99" t="s">
        <v>37</v>
      </c>
      <c r="O121" s="99" t="s">
        <v>177</v>
      </c>
      <c r="P121" s="99" t="s">
        <v>178</v>
      </c>
      <c r="Q121" s="99" t="s">
        <v>179</v>
      </c>
      <c r="R121" s="99" t="s">
        <v>180</v>
      </c>
      <c r="S121" s="99" t="s">
        <v>181</v>
      </c>
      <c r="T121" s="100" t="s">
        <v>182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6"/>
      <c r="B122" s="37"/>
      <c r="C122" s="105" t="s">
        <v>183</v>
      </c>
      <c r="D122" s="38"/>
      <c r="E122" s="38"/>
      <c r="F122" s="38"/>
      <c r="G122" s="38"/>
      <c r="H122" s="38"/>
      <c r="I122" s="38"/>
      <c r="J122" s="199">
        <f>BK122</f>
        <v>0</v>
      </c>
      <c r="K122" s="38"/>
      <c r="L122" s="42"/>
      <c r="M122" s="101"/>
      <c r="N122" s="200"/>
      <c r="O122" s="102"/>
      <c r="P122" s="201">
        <f>P123+P138</f>
        <v>0</v>
      </c>
      <c r="Q122" s="102"/>
      <c r="R122" s="201">
        <f>R123+R138</f>
        <v>0</v>
      </c>
      <c r="S122" s="102"/>
      <c r="T122" s="202">
        <f>T123+T138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169</v>
      </c>
      <c r="BK122" s="203">
        <f>BK123+BK138</f>
        <v>0</v>
      </c>
    </row>
    <row r="123" s="11" customFormat="1" ht="25.92" customHeight="1">
      <c r="A123" s="11"/>
      <c r="B123" s="204"/>
      <c r="C123" s="205"/>
      <c r="D123" s="206" t="s">
        <v>72</v>
      </c>
      <c r="E123" s="207" t="s">
        <v>1245</v>
      </c>
      <c r="F123" s="207" t="s">
        <v>1246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SUM(P124:P137)</f>
        <v>0</v>
      </c>
      <c r="Q123" s="212"/>
      <c r="R123" s="213">
        <f>SUM(R124:R137)</f>
        <v>0</v>
      </c>
      <c r="S123" s="212"/>
      <c r="T123" s="214">
        <f>SUM(T124:T137)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185</v>
      </c>
      <c r="AT123" s="216" t="s">
        <v>72</v>
      </c>
      <c r="AU123" s="216" t="s">
        <v>73</v>
      </c>
      <c r="AY123" s="215" t="s">
        <v>186</v>
      </c>
      <c r="BK123" s="217">
        <f>SUM(BK124:BK137)</f>
        <v>0</v>
      </c>
    </row>
    <row r="124" s="2" customFormat="1" ht="16.5" customHeight="1">
      <c r="A124" s="36"/>
      <c r="B124" s="37"/>
      <c r="C124" s="218" t="s">
        <v>80</v>
      </c>
      <c r="D124" s="218" t="s">
        <v>187</v>
      </c>
      <c r="E124" s="219" t="s">
        <v>1247</v>
      </c>
      <c r="F124" s="220" t="s">
        <v>1248</v>
      </c>
      <c r="G124" s="221" t="s">
        <v>907</v>
      </c>
      <c r="H124" s="222">
        <v>1</v>
      </c>
      <c r="I124" s="223"/>
      <c r="J124" s="224">
        <f>ROUND(I124*H124,2)</f>
        <v>0</v>
      </c>
      <c r="K124" s="225"/>
      <c r="L124" s="42"/>
      <c r="M124" s="226" t="s">
        <v>1</v>
      </c>
      <c r="N124" s="227" t="s">
        <v>38</v>
      </c>
      <c r="O124" s="89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0" t="s">
        <v>185</v>
      </c>
      <c r="AT124" s="230" t="s">
        <v>187</v>
      </c>
      <c r="AU124" s="230" t="s">
        <v>80</v>
      </c>
      <c r="AY124" s="15" t="s">
        <v>186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5" t="s">
        <v>80</v>
      </c>
      <c r="BK124" s="231">
        <f>ROUND(I124*H124,2)</f>
        <v>0</v>
      </c>
      <c r="BL124" s="15" t="s">
        <v>185</v>
      </c>
      <c r="BM124" s="230" t="s">
        <v>1890</v>
      </c>
    </row>
    <row r="125" s="2" customFormat="1">
      <c r="A125" s="36"/>
      <c r="B125" s="37"/>
      <c r="C125" s="38"/>
      <c r="D125" s="232" t="s">
        <v>192</v>
      </c>
      <c r="E125" s="38"/>
      <c r="F125" s="233" t="s">
        <v>1250</v>
      </c>
      <c r="G125" s="38"/>
      <c r="H125" s="38"/>
      <c r="I125" s="234"/>
      <c r="J125" s="38"/>
      <c r="K125" s="38"/>
      <c r="L125" s="42"/>
      <c r="M125" s="235"/>
      <c r="N125" s="236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192</v>
      </c>
      <c r="AU125" s="15" t="s">
        <v>80</v>
      </c>
    </row>
    <row r="126" s="2" customFormat="1" ht="16.5" customHeight="1">
      <c r="A126" s="36"/>
      <c r="B126" s="37"/>
      <c r="C126" s="218" t="s">
        <v>82</v>
      </c>
      <c r="D126" s="218" t="s">
        <v>187</v>
      </c>
      <c r="E126" s="219" t="s">
        <v>1251</v>
      </c>
      <c r="F126" s="220" t="s">
        <v>1252</v>
      </c>
      <c r="G126" s="221" t="s">
        <v>907</v>
      </c>
      <c r="H126" s="222">
        <v>1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185</v>
      </c>
      <c r="AT126" s="230" t="s">
        <v>187</v>
      </c>
      <c r="AU126" s="230" t="s">
        <v>80</v>
      </c>
      <c r="AY126" s="15" t="s">
        <v>186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185</v>
      </c>
      <c r="BM126" s="230" t="s">
        <v>1891</v>
      </c>
    </row>
    <row r="127" s="2" customFormat="1">
      <c r="A127" s="36"/>
      <c r="B127" s="37"/>
      <c r="C127" s="38"/>
      <c r="D127" s="232" t="s">
        <v>192</v>
      </c>
      <c r="E127" s="38"/>
      <c r="F127" s="233" t="s">
        <v>1254</v>
      </c>
      <c r="G127" s="38"/>
      <c r="H127" s="38"/>
      <c r="I127" s="234"/>
      <c r="J127" s="38"/>
      <c r="K127" s="38"/>
      <c r="L127" s="42"/>
      <c r="M127" s="235"/>
      <c r="N127" s="236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192</v>
      </c>
      <c r="AU127" s="15" t="s">
        <v>80</v>
      </c>
    </row>
    <row r="128" s="2" customFormat="1" ht="16.5" customHeight="1">
      <c r="A128" s="36"/>
      <c r="B128" s="37"/>
      <c r="C128" s="218" t="s">
        <v>198</v>
      </c>
      <c r="D128" s="218" t="s">
        <v>187</v>
      </c>
      <c r="E128" s="219" t="s">
        <v>1255</v>
      </c>
      <c r="F128" s="220" t="s">
        <v>1256</v>
      </c>
      <c r="G128" s="221" t="s">
        <v>907</v>
      </c>
      <c r="H128" s="222">
        <v>1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1892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1258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2" customFormat="1" ht="16.5" customHeight="1">
      <c r="A130" s="36"/>
      <c r="B130" s="37"/>
      <c r="C130" s="218" t="s">
        <v>185</v>
      </c>
      <c r="D130" s="218" t="s">
        <v>187</v>
      </c>
      <c r="E130" s="219" t="s">
        <v>1259</v>
      </c>
      <c r="F130" s="220" t="s">
        <v>1260</v>
      </c>
      <c r="G130" s="221" t="s">
        <v>907</v>
      </c>
      <c r="H130" s="222">
        <v>1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1893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1262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2" customFormat="1" ht="16.5" customHeight="1">
      <c r="A132" s="36"/>
      <c r="B132" s="37"/>
      <c r="C132" s="218" t="s">
        <v>205</v>
      </c>
      <c r="D132" s="218" t="s">
        <v>187</v>
      </c>
      <c r="E132" s="219" t="s">
        <v>1263</v>
      </c>
      <c r="F132" s="220" t="s">
        <v>1264</v>
      </c>
      <c r="G132" s="221" t="s">
        <v>907</v>
      </c>
      <c r="H132" s="222">
        <v>1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1894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1266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2" customFormat="1" ht="16.5" customHeight="1">
      <c r="A134" s="36"/>
      <c r="B134" s="37"/>
      <c r="C134" s="218" t="s">
        <v>209</v>
      </c>
      <c r="D134" s="218" t="s">
        <v>187</v>
      </c>
      <c r="E134" s="219" t="s">
        <v>1267</v>
      </c>
      <c r="F134" s="220" t="s">
        <v>1268</v>
      </c>
      <c r="G134" s="221" t="s">
        <v>907</v>
      </c>
      <c r="H134" s="222">
        <v>1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1895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1270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213</v>
      </c>
      <c r="D136" s="218" t="s">
        <v>187</v>
      </c>
      <c r="E136" s="219" t="s">
        <v>1271</v>
      </c>
      <c r="F136" s="220" t="s">
        <v>1272</v>
      </c>
      <c r="G136" s="221" t="s">
        <v>232</v>
      </c>
      <c r="H136" s="222">
        <v>1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1896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1274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11" customFormat="1" ht="25.92" customHeight="1">
      <c r="A138" s="11"/>
      <c r="B138" s="204"/>
      <c r="C138" s="205"/>
      <c r="D138" s="206" t="s">
        <v>72</v>
      </c>
      <c r="E138" s="207" t="s">
        <v>903</v>
      </c>
      <c r="F138" s="207" t="s">
        <v>904</v>
      </c>
      <c r="G138" s="205"/>
      <c r="H138" s="205"/>
      <c r="I138" s="208"/>
      <c r="J138" s="209">
        <f>BK138</f>
        <v>0</v>
      </c>
      <c r="K138" s="205"/>
      <c r="L138" s="210"/>
      <c r="M138" s="211"/>
      <c r="N138" s="212"/>
      <c r="O138" s="212"/>
      <c r="P138" s="213">
        <f>SUM(P139:P162)</f>
        <v>0</v>
      </c>
      <c r="Q138" s="212"/>
      <c r="R138" s="213">
        <f>SUM(R139:R162)</f>
        <v>0</v>
      </c>
      <c r="S138" s="212"/>
      <c r="T138" s="214">
        <f>SUM(T139:T162)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5" t="s">
        <v>185</v>
      </c>
      <c r="AT138" s="216" t="s">
        <v>72</v>
      </c>
      <c r="AU138" s="216" t="s">
        <v>73</v>
      </c>
      <c r="AY138" s="215" t="s">
        <v>186</v>
      </c>
      <c r="BK138" s="217">
        <f>SUM(BK139:BK162)</f>
        <v>0</v>
      </c>
    </row>
    <row r="139" s="2" customFormat="1" ht="16.5" customHeight="1">
      <c r="A139" s="36"/>
      <c r="B139" s="37"/>
      <c r="C139" s="218" t="s">
        <v>217</v>
      </c>
      <c r="D139" s="218" t="s">
        <v>187</v>
      </c>
      <c r="E139" s="219" t="s">
        <v>1275</v>
      </c>
      <c r="F139" s="220" t="s">
        <v>1276</v>
      </c>
      <c r="G139" s="221" t="s">
        <v>907</v>
      </c>
      <c r="H139" s="222">
        <v>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185</v>
      </c>
      <c r="AT139" s="230" t="s">
        <v>187</v>
      </c>
      <c r="AU139" s="230" t="s">
        <v>80</v>
      </c>
      <c r="AY139" s="15" t="s">
        <v>186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185</v>
      </c>
      <c r="BM139" s="230" t="s">
        <v>1897</v>
      </c>
    </row>
    <row r="140" s="2" customFormat="1">
      <c r="A140" s="36"/>
      <c r="B140" s="37"/>
      <c r="C140" s="38"/>
      <c r="D140" s="232" t="s">
        <v>192</v>
      </c>
      <c r="E140" s="38"/>
      <c r="F140" s="233" t="s">
        <v>1278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192</v>
      </c>
      <c r="AU140" s="15" t="s">
        <v>80</v>
      </c>
    </row>
    <row r="141" s="2" customFormat="1" ht="16.5" customHeight="1">
      <c r="A141" s="36"/>
      <c r="B141" s="37"/>
      <c r="C141" s="218" t="s">
        <v>221</v>
      </c>
      <c r="D141" s="218" t="s">
        <v>187</v>
      </c>
      <c r="E141" s="219" t="s">
        <v>1279</v>
      </c>
      <c r="F141" s="220" t="s">
        <v>1280</v>
      </c>
      <c r="G141" s="221" t="s">
        <v>907</v>
      </c>
      <c r="H141" s="222">
        <v>1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1898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1282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2" customFormat="1" ht="16.5" customHeight="1">
      <c r="A143" s="36"/>
      <c r="B143" s="37"/>
      <c r="C143" s="218" t="s">
        <v>225</v>
      </c>
      <c r="D143" s="218" t="s">
        <v>187</v>
      </c>
      <c r="E143" s="219" t="s">
        <v>1283</v>
      </c>
      <c r="F143" s="220" t="s">
        <v>1284</v>
      </c>
      <c r="G143" s="221" t="s">
        <v>907</v>
      </c>
      <c r="H143" s="222">
        <v>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1899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1286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2" customFormat="1" ht="16.5" customHeight="1">
      <c r="A145" s="36"/>
      <c r="B145" s="37"/>
      <c r="C145" s="218" t="s">
        <v>229</v>
      </c>
      <c r="D145" s="218" t="s">
        <v>187</v>
      </c>
      <c r="E145" s="219" t="s">
        <v>1287</v>
      </c>
      <c r="F145" s="220" t="s">
        <v>1288</v>
      </c>
      <c r="G145" s="221" t="s">
        <v>907</v>
      </c>
      <c r="H145" s="222">
        <v>1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185</v>
      </c>
      <c r="AT145" s="230" t="s">
        <v>187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1900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1901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2" customFormat="1" ht="16.5" customHeight="1">
      <c r="A147" s="36"/>
      <c r="B147" s="37"/>
      <c r="C147" s="218" t="s">
        <v>235</v>
      </c>
      <c r="D147" s="218" t="s">
        <v>187</v>
      </c>
      <c r="E147" s="219" t="s">
        <v>1291</v>
      </c>
      <c r="F147" s="220" t="s">
        <v>1292</v>
      </c>
      <c r="G147" s="221" t="s">
        <v>907</v>
      </c>
      <c r="H147" s="222">
        <v>1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185</v>
      </c>
      <c r="AT147" s="230" t="s">
        <v>187</v>
      </c>
      <c r="AU147" s="230" t="s">
        <v>80</v>
      </c>
      <c r="AY147" s="15" t="s">
        <v>186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185</v>
      </c>
      <c r="BM147" s="230" t="s">
        <v>1902</v>
      </c>
    </row>
    <row r="148" s="2" customFormat="1">
      <c r="A148" s="36"/>
      <c r="B148" s="37"/>
      <c r="C148" s="38"/>
      <c r="D148" s="232" t="s">
        <v>192</v>
      </c>
      <c r="E148" s="38"/>
      <c r="F148" s="233" t="s">
        <v>1292</v>
      </c>
      <c r="G148" s="38"/>
      <c r="H148" s="38"/>
      <c r="I148" s="234"/>
      <c r="J148" s="38"/>
      <c r="K148" s="38"/>
      <c r="L148" s="42"/>
      <c r="M148" s="235"/>
      <c r="N148" s="236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192</v>
      </c>
      <c r="AU148" s="15" t="s">
        <v>80</v>
      </c>
    </row>
    <row r="149" s="2" customFormat="1" ht="16.5" customHeight="1">
      <c r="A149" s="36"/>
      <c r="B149" s="37"/>
      <c r="C149" s="218" t="s">
        <v>335</v>
      </c>
      <c r="D149" s="218" t="s">
        <v>187</v>
      </c>
      <c r="E149" s="219" t="s">
        <v>1294</v>
      </c>
      <c r="F149" s="220" t="s">
        <v>1295</v>
      </c>
      <c r="G149" s="221" t="s">
        <v>232</v>
      </c>
      <c r="H149" s="222">
        <v>1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1903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1297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16.5" customHeight="1">
      <c r="A151" s="36"/>
      <c r="B151" s="37"/>
      <c r="C151" s="218" t="s">
        <v>340</v>
      </c>
      <c r="D151" s="218" t="s">
        <v>187</v>
      </c>
      <c r="E151" s="219" t="s">
        <v>1298</v>
      </c>
      <c r="F151" s="220" t="s">
        <v>1299</v>
      </c>
      <c r="G151" s="221" t="s">
        <v>232</v>
      </c>
      <c r="H151" s="222">
        <v>1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1904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1299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2" customFormat="1" ht="16.5" customHeight="1">
      <c r="A153" s="36"/>
      <c r="B153" s="37"/>
      <c r="C153" s="218" t="s">
        <v>8</v>
      </c>
      <c r="D153" s="218" t="s">
        <v>187</v>
      </c>
      <c r="E153" s="219" t="s">
        <v>1301</v>
      </c>
      <c r="F153" s="220" t="s">
        <v>1302</v>
      </c>
      <c r="G153" s="221" t="s">
        <v>1303</v>
      </c>
      <c r="H153" s="222">
        <v>1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185</v>
      </c>
      <c r="AT153" s="230" t="s">
        <v>187</v>
      </c>
      <c r="AU153" s="230" t="s">
        <v>80</v>
      </c>
      <c r="AY153" s="15" t="s">
        <v>186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185</v>
      </c>
      <c r="BM153" s="230" t="s">
        <v>1905</v>
      </c>
    </row>
    <row r="154" s="2" customFormat="1">
      <c r="A154" s="36"/>
      <c r="B154" s="37"/>
      <c r="C154" s="38"/>
      <c r="D154" s="232" t="s">
        <v>192</v>
      </c>
      <c r="E154" s="38"/>
      <c r="F154" s="233" t="s">
        <v>1302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192</v>
      </c>
      <c r="AU154" s="15" t="s">
        <v>80</v>
      </c>
    </row>
    <row r="155" s="2" customFormat="1" ht="24.15" customHeight="1">
      <c r="A155" s="36"/>
      <c r="B155" s="37"/>
      <c r="C155" s="218" t="s">
        <v>351</v>
      </c>
      <c r="D155" s="218" t="s">
        <v>187</v>
      </c>
      <c r="E155" s="219" t="s">
        <v>1305</v>
      </c>
      <c r="F155" s="220" t="s">
        <v>1306</v>
      </c>
      <c r="G155" s="221" t="s">
        <v>232</v>
      </c>
      <c r="H155" s="222">
        <v>1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185</v>
      </c>
      <c r="AT155" s="230" t="s">
        <v>187</v>
      </c>
      <c r="AU155" s="230" t="s">
        <v>80</v>
      </c>
      <c r="AY155" s="15" t="s">
        <v>186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185</v>
      </c>
      <c r="BM155" s="230" t="s">
        <v>1906</v>
      </c>
    </row>
    <row r="156" s="2" customFormat="1">
      <c r="A156" s="36"/>
      <c r="B156" s="37"/>
      <c r="C156" s="38"/>
      <c r="D156" s="232" t="s">
        <v>192</v>
      </c>
      <c r="E156" s="38"/>
      <c r="F156" s="233" t="s">
        <v>1306</v>
      </c>
      <c r="G156" s="38"/>
      <c r="H156" s="38"/>
      <c r="I156" s="234"/>
      <c r="J156" s="38"/>
      <c r="K156" s="38"/>
      <c r="L156" s="42"/>
      <c r="M156" s="235"/>
      <c r="N156" s="236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192</v>
      </c>
      <c r="AU156" s="15" t="s">
        <v>80</v>
      </c>
    </row>
    <row r="157" s="2" customFormat="1" ht="16.5" customHeight="1">
      <c r="A157" s="36"/>
      <c r="B157" s="37"/>
      <c r="C157" s="218" t="s">
        <v>356</v>
      </c>
      <c r="D157" s="218" t="s">
        <v>187</v>
      </c>
      <c r="E157" s="219" t="s">
        <v>1308</v>
      </c>
      <c r="F157" s="220" t="s">
        <v>1309</v>
      </c>
      <c r="G157" s="221" t="s">
        <v>232</v>
      </c>
      <c r="H157" s="222">
        <v>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1907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1309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2" customFormat="1" ht="16.5" customHeight="1">
      <c r="A159" s="36"/>
      <c r="B159" s="37"/>
      <c r="C159" s="218" t="s">
        <v>242</v>
      </c>
      <c r="D159" s="218" t="s">
        <v>187</v>
      </c>
      <c r="E159" s="219" t="s">
        <v>1311</v>
      </c>
      <c r="F159" s="220" t="s">
        <v>1312</v>
      </c>
      <c r="G159" s="221" t="s">
        <v>232</v>
      </c>
      <c r="H159" s="222">
        <v>1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185</v>
      </c>
      <c r="AT159" s="230" t="s">
        <v>187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1908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1312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2" customFormat="1" ht="16.5" customHeight="1">
      <c r="A161" s="36"/>
      <c r="B161" s="37"/>
      <c r="C161" s="218" t="s">
        <v>367</v>
      </c>
      <c r="D161" s="218" t="s">
        <v>187</v>
      </c>
      <c r="E161" s="219" t="s">
        <v>1314</v>
      </c>
      <c r="F161" s="220" t="s">
        <v>1315</v>
      </c>
      <c r="G161" s="221" t="s">
        <v>232</v>
      </c>
      <c r="H161" s="222">
        <v>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38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185</v>
      </c>
      <c r="AT161" s="230" t="s">
        <v>187</v>
      </c>
      <c r="AU161" s="230" t="s">
        <v>80</v>
      </c>
      <c r="AY161" s="15" t="s">
        <v>186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185</v>
      </c>
      <c r="BM161" s="230" t="s">
        <v>1909</v>
      </c>
    </row>
    <row r="162" s="2" customFormat="1">
      <c r="A162" s="36"/>
      <c r="B162" s="37"/>
      <c r="C162" s="38"/>
      <c r="D162" s="232" t="s">
        <v>192</v>
      </c>
      <c r="E162" s="38"/>
      <c r="F162" s="233" t="s">
        <v>1315</v>
      </c>
      <c r="G162" s="38"/>
      <c r="H162" s="38"/>
      <c r="I162" s="234"/>
      <c r="J162" s="38"/>
      <c r="K162" s="38"/>
      <c r="L162" s="42"/>
      <c r="M162" s="237"/>
      <c r="N162" s="238"/>
      <c r="O162" s="239"/>
      <c r="P162" s="239"/>
      <c r="Q162" s="239"/>
      <c r="R162" s="239"/>
      <c r="S162" s="239"/>
      <c r="T162" s="24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192</v>
      </c>
      <c r="AU162" s="15" t="s">
        <v>80</v>
      </c>
    </row>
    <row r="163" s="2" customFormat="1" ht="6.96" customHeight="1">
      <c r="A163" s="36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42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sheet="1" autoFilter="0" formatColumns="0" formatRows="0" objects="1" scenarios="1" spinCount="100000" saltValue="JWXTNu+bKAvca5lD7TR/ntbfbrIYuMiVv+tyuOHvGQ+4HprJD9AkEND5S4NNDHBR4MVs5bfYj+lcG8+07jTF1g==" hashValue="sc6etUN09ECwREEwZBBPzA7xccWDuJJPntRbqBJnUkFxLsQgbmyVtv1tpgSWjF8FogFSouxWQTxgKTCbh1PDoA==" algorithmName="SHA-512" password="CC35"/>
  <autoFilter ref="C121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239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ROUND((SUM(BE122:BE150)),  2)</f>
        <v>0</v>
      </c>
      <c r="G35" s="36"/>
      <c r="H35" s="36"/>
      <c r="I35" s="162">
        <v>0.20999999999999999</v>
      </c>
      <c r="J35" s="161">
        <f>ROUND(((SUM(BE122:BE150))*I35),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ROUND((SUM(BF122:BF150)),  2)</f>
        <v>0</v>
      </c>
      <c r="G36" s="36"/>
      <c r="H36" s="36"/>
      <c r="I36" s="162">
        <v>0.14999999999999999</v>
      </c>
      <c r="J36" s="161">
        <f>ROUND(((SUM(BF122:BF150))*I36),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ROUND((SUM(BG122:BG150)),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ROUND((SUM(BH122:BH150)),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ROUND((SUM(BI122:BI150)),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001b - Náhradní výsadba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240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241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171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Březná, Bílá Voda, Štíty – dosypání hráze, oprava stupňů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161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162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163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001b - Náhradní výsadba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 xml:space="preserve"> </v>
      </c>
      <c r="G116" s="38"/>
      <c r="H116" s="38"/>
      <c r="I116" s="30" t="s">
        <v>22</v>
      </c>
      <c r="J116" s="77" t="str">
        <f>IF(J14="","",J14)</f>
        <v>3. 2. 2025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 xml:space="preserve"> </v>
      </c>
      <c r="G118" s="38"/>
      <c r="H118" s="38"/>
      <c r="I118" s="30" t="s">
        <v>29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31</v>
      </c>
      <c r="J119" s="34" t="str">
        <f>E26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92"/>
      <c r="B121" s="193"/>
      <c r="C121" s="194" t="s">
        <v>172</v>
      </c>
      <c r="D121" s="195" t="s">
        <v>58</v>
      </c>
      <c r="E121" s="195" t="s">
        <v>54</v>
      </c>
      <c r="F121" s="195" t="s">
        <v>55</v>
      </c>
      <c r="G121" s="195" t="s">
        <v>173</v>
      </c>
      <c r="H121" s="195" t="s">
        <v>174</v>
      </c>
      <c r="I121" s="195" t="s">
        <v>175</v>
      </c>
      <c r="J121" s="196" t="s">
        <v>167</v>
      </c>
      <c r="K121" s="197" t="s">
        <v>176</v>
      </c>
      <c r="L121" s="198"/>
      <c r="M121" s="98" t="s">
        <v>1</v>
      </c>
      <c r="N121" s="99" t="s">
        <v>37</v>
      </c>
      <c r="O121" s="99" t="s">
        <v>177</v>
      </c>
      <c r="P121" s="99" t="s">
        <v>178</v>
      </c>
      <c r="Q121" s="99" t="s">
        <v>179</v>
      </c>
      <c r="R121" s="99" t="s">
        <v>180</v>
      </c>
      <c r="S121" s="99" t="s">
        <v>181</v>
      </c>
      <c r="T121" s="100" t="s">
        <v>182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6"/>
      <c r="B122" s="37"/>
      <c r="C122" s="105" t="s">
        <v>183</v>
      </c>
      <c r="D122" s="38"/>
      <c r="E122" s="38"/>
      <c r="F122" s="38"/>
      <c r="G122" s="38"/>
      <c r="H122" s="38"/>
      <c r="I122" s="38"/>
      <c r="J122" s="199">
        <f>BK122</f>
        <v>0</v>
      </c>
      <c r="K122" s="38"/>
      <c r="L122" s="42"/>
      <c r="M122" s="101"/>
      <c r="N122" s="200"/>
      <c r="O122" s="102"/>
      <c r="P122" s="201">
        <f>P123+P148</f>
        <v>0</v>
      </c>
      <c r="Q122" s="102"/>
      <c r="R122" s="201">
        <f>R123+R148</f>
        <v>0.8004</v>
      </c>
      <c r="S122" s="102"/>
      <c r="T122" s="202">
        <f>T123+T148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169</v>
      </c>
      <c r="BK122" s="203">
        <f>BK123+BK148</f>
        <v>0</v>
      </c>
    </row>
    <row r="123" s="11" customFormat="1" ht="25.92" customHeight="1">
      <c r="A123" s="11"/>
      <c r="B123" s="204"/>
      <c r="C123" s="205"/>
      <c r="D123" s="206" t="s">
        <v>72</v>
      </c>
      <c r="E123" s="207" t="s">
        <v>242</v>
      </c>
      <c r="F123" s="207" t="s">
        <v>243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SUM(P124:P147)</f>
        <v>0</v>
      </c>
      <c r="Q123" s="212"/>
      <c r="R123" s="213">
        <f>SUM(R124:R147)</f>
        <v>0.8004</v>
      </c>
      <c r="S123" s="212"/>
      <c r="T123" s="214">
        <f>SUM(T124:T147)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185</v>
      </c>
      <c r="AT123" s="216" t="s">
        <v>72</v>
      </c>
      <c r="AU123" s="216" t="s">
        <v>73</v>
      </c>
      <c r="AY123" s="215" t="s">
        <v>186</v>
      </c>
      <c r="BK123" s="217">
        <f>SUM(BK124:BK147)</f>
        <v>0</v>
      </c>
    </row>
    <row r="124" s="2" customFormat="1" ht="16.5" customHeight="1">
      <c r="A124" s="36"/>
      <c r="B124" s="37"/>
      <c r="C124" s="218" t="s">
        <v>80</v>
      </c>
      <c r="D124" s="218" t="s">
        <v>187</v>
      </c>
      <c r="E124" s="219" t="s">
        <v>244</v>
      </c>
      <c r="F124" s="220" t="s">
        <v>245</v>
      </c>
      <c r="G124" s="221" t="s">
        <v>195</v>
      </c>
      <c r="H124" s="222">
        <v>30</v>
      </c>
      <c r="I124" s="223"/>
      <c r="J124" s="224">
        <f>ROUND(I124*H124,2)</f>
        <v>0</v>
      </c>
      <c r="K124" s="225"/>
      <c r="L124" s="42"/>
      <c r="M124" s="226" t="s">
        <v>1</v>
      </c>
      <c r="N124" s="227" t="s">
        <v>38</v>
      </c>
      <c r="O124" s="89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0" t="s">
        <v>185</v>
      </c>
      <c r="AT124" s="230" t="s">
        <v>187</v>
      </c>
      <c r="AU124" s="230" t="s">
        <v>80</v>
      </c>
      <c r="AY124" s="15" t="s">
        <v>186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5" t="s">
        <v>80</v>
      </c>
      <c r="BK124" s="231">
        <f>ROUND(I124*H124,2)</f>
        <v>0</v>
      </c>
      <c r="BL124" s="15" t="s">
        <v>185</v>
      </c>
      <c r="BM124" s="230" t="s">
        <v>246</v>
      </c>
    </row>
    <row r="125" s="2" customFormat="1">
      <c r="A125" s="36"/>
      <c r="B125" s="37"/>
      <c r="C125" s="38"/>
      <c r="D125" s="232" t="s">
        <v>192</v>
      </c>
      <c r="E125" s="38"/>
      <c r="F125" s="233" t="s">
        <v>245</v>
      </c>
      <c r="G125" s="38"/>
      <c r="H125" s="38"/>
      <c r="I125" s="234"/>
      <c r="J125" s="38"/>
      <c r="K125" s="38"/>
      <c r="L125" s="42"/>
      <c r="M125" s="235"/>
      <c r="N125" s="236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192</v>
      </c>
      <c r="AU125" s="15" t="s">
        <v>80</v>
      </c>
    </row>
    <row r="126" s="2" customFormat="1" ht="16.5" customHeight="1">
      <c r="A126" s="36"/>
      <c r="B126" s="37"/>
      <c r="C126" s="218" t="s">
        <v>82</v>
      </c>
      <c r="D126" s="218" t="s">
        <v>187</v>
      </c>
      <c r="E126" s="219" t="s">
        <v>247</v>
      </c>
      <c r="F126" s="220" t="s">
        <v>248</v>
      </c>
      <c r="G126" s="221" t="s">
        <v>195</v>
      </c>
      <c r="H126" s="222">
        <v>30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185</v>
      </c>
      <c r="AT126" s="230" t="s">
        <v>187</v>
      </c>
      <c r="AU126" s="230" t="s">
        <v>80</v>
      </c>
      <c r="AY126" s="15" t="s">
        <v>186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185</v>
      </c>
      <c r="BM126" s="230" t="s">
        <v>249</v>
      </c>
    </row>
    <row r="127" s="2" customFormat="1">
      <c r="A127" s="36"/>
      <c r="B127" s="37"/>
      <c r="C127" s="38"/>
      <c r="D127" s="232" t="s">
        <v>192</v>
      </c>
      <c r="E127" s="38"/>
      <c r="F127" s="233" t="s">
        <v>248</v>
      </c>
      <c r="G127" s="38"/>
      <c r="H127" s="38"/>
      <c r="I127" s="234"/>
      <c r="J127" s="38"/>
      <c r="K127" s="38"/>
      <c r="L127" s="42"/>
      <c r="M127" s="235"/>
      <c r="N127" s="236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192</v>
      </c>
      <c r="AU127" s="15" t="s">
        <v>80</v>
      </c>
    </row>
    <row r="128" s="2" customFormat="1" ht="16.5" customHeight="1">
      <c r="A128" s="36"/>
      <c r="B128" s="37"/>
      <c r="C128" s="218" t="s">
        <v>198</v>
      </c>
      <c r="D128" s="218" t="s">
        <v>187</v>
      </c>
      <c r="E128" s="219" t="s">
        <v>250</v>
      </c>
      <c r="F128" s="220" t="s">
        <v>251</v>
      </c>
      <c r="G128" s="221" t="s">
        <v>195</v>
      </c>
      <c r="H128" s="222">
        <v>30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0.00044999999999999999</v>
      </c>
      <c r="R128" s="228">
        <f>Q128*H128</f>
        <v>0.0135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252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251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2" customFormat="1" ht="16.5" customHeight="1">
      <c r="A130" s="36"/>
      <c r="B130" s="37"/>
      <c r="C130" s="218" t="s">
        <v>185</v>
      </c>
      <c r="D130" s="218" t="s">
        <v>187</v>
      </c>
      <c r="E130" s="219" t="s">
        <v>253</v>
      </c>
      <c r="F130" s="220" t="s">
        <v>254</v>
      </c>
      <c r="G130" s="221" t="s">
        <v>195</v>
      </c>
      <c r="H130" s="222">
        <v>30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0.00022000000000000001</v>
      </c>
      <c r="R130" s="228">
        <f>Q130*H130</f>
        <v>0.0066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255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254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2" customFormat="1" ht="16.5" customHeight="1">
      <c r="A132" s="36"/>
      <c r="B132" s="37"/>
      <c r="C132" s="218" t="s">
        <v>205</v>
      </c>
      <c r="D132" s="218" t="s">
        <v>187</v>
      </c>
      <c r="E132" s="219" t="s">
        <v>256</v>
      </c>
      <c r="F132" s="220" t="s">
        <v>257</v>
      </c>
      <c r="G132" s="221" t="s">
        <v>195</v>
      </c>
      <c r="H132" s="222">
        <v>30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185</v>
      </c>
      <c r="AT132" s="230" t="s">
        <v>187</v>
      </c>
      <c r="AU132" s="230" t="s">
        <v>80</v>
      </c>
      <c r="AY132" s="15" t="s">
        <v>186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185</v>
      </c>
      <c r="BM132" s="230" t="s">
        <v>258</v>
      </c>
    </row>
    <row r="133" s="2" customFormat="1">
      <c r="A133" s="36"/>
      <c r="B133" s="37"/>
      <c r="C133" s="38"/>
      <c r="D133" s="232" t="s">
        <v>192</v>
      </c>
      <c r="E133" s="38"/>
      <c r="F133" s="233" t="s">
        <v>257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192</v>
      </c>
      <c r="AU133" s="15" t="s">
        <v>80</v>
      </c>
    </row>
    <row r="134" s="2" customFormat="1" ht="16.5" customHeight="1">
      <c r="A134" s="36"/>
      <c r="B134" s="37"/>
      <c r="C134" s="218" t="s">
        <v>209</v>
      </c>
      <c r="D134" s="218" t="s">
        <v>187</v>
      </c>
      <c r="E134" s="219" t="s">
        <v>259</v>
      </c>
      <c r="F134" s="220" t="s">
        <v>260</v>
      </c>
      <c r="G134" s="221" t="s">
        <v>195</v>
      </c>
      <c r="H134" s="222">
        <v>90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1.0000000000000001E-05</v>
      </c>
      <c r="R134" s="228">
        <f>Q134*H134</f>
        <v>0.00090000000000000008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261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260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12" customFormat="1">
      <c r="A136" s="12"/>
      <c r="B136" s="241"/>
      <c r="C136" s="242"/>
      <c r="D136" s="232" t="s">
        <v>262</v>
      </c>
      <c r="E136" s="243" t="s">
        <v>1</v>
      </c>
      <c r="F136" s="244" t="s">
        <v>263</v>
      </c>
      <c r="G136" s="242"/>
      <c r="H136" s="245">
        <v>90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262</v>
      </c>
      <c r="AU136" s="251" t="s">
        <v>80</v>
      </c>
      <c r="AV136" s="12" t="s">
        <v>82</v>
      </c>
      <c r="AW136" s="12" t="s">
        <v>30</v>
      </c>
      <c r="AX136" s="12" t="s">
        <v>80</v>
      </c>
      <c r="AY136" s="251" t="s">
        <v>186</v>
      </c>
    </row>
    <row r="137" s="2" customFormat="1" ht="16.5" customHeight="1">
      <c r="A137" s="36"/>
      <c r="B137" s="37"/>
      <c r="C137" s="218" t="s">
        <v>213</v>
      </c>
      <c r="D137" s="218" t="s">
        <v>187</v>
      </c>
      <c r="E137" s="219" t="s">
        <v>264</v>
      </c>
      <c r="F137" s="220" t="s">
        <v>265</v>
      </c>
      <c r="G137" s="221" t="s">
        <v>266</v>
      </c>
      <c r="H137" s="222">
        <v>1.2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267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265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268</v>
      </c>
      <c r="G139" s="242"/>
      <c r="H139" s="245">
        <v>1.2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52" t="s">
        <v>217</v>
      </c>
      <c r="D140" s="252" t="s">
        <v>269</v>
      </c>
      <c r="E140" s="253" t="s">
        <v>270</v>
      </c>
      <c r="F140" s="254" t="s">
        <v>271</v>
      </c>
      <c r="G140" s="255" t="s">
        <v>195</v>
      </c>
      <c r="H140" s="256">
        <v>30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38</v>
      </c>
      <c r="O140" s="89"/>
      <c r="P140" s="228">
        <f>O140*H140</f>
        <v>0</v>
      </c>
      <c r="Q140" s="228">
        <v>0.0030000000000000001</v>
      </c>
      <c r="R140" s="228">
        <f>Q140*H140</f>
        <v>0.089999999999999997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217</v>
      </c>
      <c r="AT140" s="230" t="s">
        <v>269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272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273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2" customFormat="1" ht="16.5" customHeight="1">
      <c r="A142" s="36"/>
      <c r="B142" s="37"/>
      <c r="C142" s="252" t="s">
        <v>221</v>
      </c>
      <c r="D142" s="252" t="s">
        <v>269</v>
      </c>
      <c r="E142" s="253" t="s">
        <v>274</v>
      </c>
      <c r="F142" s="254" t="s">
        <v>275</v>
      </c>
      <c r="G142" s="255" t="s">
        <v>266</v>
      </c>
      <c r="H142" s="256">
        <v>0.108</v>
      </c>
      <c r="I142" s="257"/>
      <c r="J142" s="258">
        <f>ROUND(I142*H142,2)</f>
        <v>0</v>
      </c>
      <c r="K142" s="259"/>
      <c r="L142" s="260"/>
      <c r="M142" s="261" t="s">
        <v>1</v>
      </c>
      <c r="N142" s="262" t="s">
        <v>38</v>
      </c>
      <c r="O142" s="89"/>
      <c r="P142" s="228">
        <f>O142*H142</f>
        <v>0</v>
      </c>
      <c r="Q142" s="228">
        <v>0.55000000000000004</v>
      </c>
      <c r="R142" s="228">
        <f>Q142*H142</f>
        <v>0.059400000000000001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217</v>
      </c>
      <c r="AT142" s="230" t="s">
        <v>269</v>
      </c>
      <c r="AU142" s="230" t="s">
        <v>80</v>
      </c>
      <c r="AY142" s="15" t="s">
        <v>186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185</v>
      </c>
      <c r="BM142" s="230" t="s">
        <v>276</v>
      </c>
    </row>
    <row r="143" s="2" customFormat="1">
      <c r="A143" s="36"/>
      <c r="B143" s="37"/>
      <c r="C143" s="38"/>
      <c r="D143" s="232" t="s">
        <v>192</v>
      </c>
      <c r="E143" s="38"/>
      <c r="F143" s="233" t="s">
        <v>275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192</v>
      </c>
      <c r="AU143" s="15" t="s">
        <v>80</v>
      </c>
    </row>
    <row r="144" s="12" customFormat="1">
      <c r="A144" s="12"/>
      <c r="B144" s="241"/>
      <c r="C144" s="242"/>
      <c r="D144" s="232" t="s">
        <v>262</v>
      </c>
      <c r="E144" s="243" t="s">
        <v>1</v>
      </c>
      <c r="F144" s="244" t="s">
        <v>277</v>
      </c>
      <c r="G144" s="242"/>
      <c r="H144" s="245">
        <v>0.108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262</v>
      </c>
      <c r="AU144" s="251" t="s">
        <v>80</v>
      </c>
      <c r="AV144" s="12" t="s">
        <v>82</v>
      </c>
      <c r="AW144" s="12" t="s">
        <v>30</v>
      </c>
      <c r="AX144" s="12" t="s">
        <v>80</v>
      </c>
      <c r="AY144" s="251" t="s">
        <v>186</v>
      </c>
    </row>
    <row r="145" s="2" customFormat="1" ht="16.5" customHeight="1">
      <c r="A145" s="36"/>
      <c r="B145" s="37"/>
      <c r="C145" s="252" t="s">
        <v>225</v>
      </c>
      <c r="D145" s="252" t="s">
        <v>269</v>
      </c>
      <c r="E145" s="253" t="s">
        <v>278</v>
      </c>
      <c r="F145" s="254" t="s">
        <v>279</v>
      </c>
      <c r="G145" s="255" t="s">
        <v>195</v>
      </c>
      <c r="H145" s="256">
        <v>90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89"/>
      <c r="P145" s="228">
        <f>O145*H145</f>
        <v>0</v>
      </c>
      <c r="Q145" s="228">
        <v>0.0070000000000000001</v>
      </c>
      <c r="R145" s="228">
        <f>Q145*H145</f>
        <v>0.63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217</v>
      </c>
      <c r="AT145" s="230" t="s">
        <v>269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280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279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12" customFormat="1">
      <c r="A147" s="12"/>
      <c r="B147" s="241"/>
      <c r="C147" s="242"/>
      <c r="D147" s="232" t="s">
        <v>262</v>
      </c>
      <c r="E147" s="243" t="s">
        <v>1</v>
      </c>
      <c r="F147" s="244" t="s">
        <v>263</v>
      </c>
      <c r="G147" s="242"/>
      <c r="H147" s="245">
        <v>90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262</v>
      </c>
      <c r="AU147" s="251" t="s">
        <v>80</v>
      </c>
      <c r="AV147" s="12" t="s">
        <v>82</v>
      </c>
      <c r="AW147" s="12" t="s">
        <v>30</v>
      </c>
      <c r="AX147" s="12" t="s">
        <v>80</v>
      </c>
      <c r="AY147" s="251" t="s">
        <v>186</v>
      </c>
    </row>
    <row r="148" s="11" customFormat="1" ht="25.92" customHeight="1">
      <c r="A148" s="11"/>
      <c r="B148" s="204"/>
      <c r="C148" s="205"/>
      <c r="D148" s="206" t="s">
        <v>72</v>
      </c>
      <c r="E148" s="207" t="s">
        <v>281</v>
      </c>
      <c r="F148" s="207" t="s">
        <v>282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SUM(P149:P150)</f>
        <v>0</v>
      </c>
      <c r="Q148" s="212"/>
      <c r="R148" s="213">
        <f>SUM(R149:R150)</f>
        <v>0</v>
      </c>
      <c r="S148" s="212"/>
      <c r="T148" s="214">
        <f>SUM(T149:T150)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15" t="s">
        <v>185</v>
      </c>
      <c r="AT148" s="216" t="s">
        <v>72</v>
      </c>
      <c r="AU148" s="216" t="s">
        <v>73</v>
      </c>
      <c r="AY148" s="215" t="s">
        <v>186</v>
      </c>
      <c r="BK148" s="217">
        <f>SUM(BK149:BK150)</f>
        <v>0</v>
      </c>
    </row>
    <row r="149" s="2" customFormat="1" ht="16.5" customHeight="1">
      <c r="A149" s="36"/>
      <c r="B149" s="37"/>
      <c r="C149" s="218" t="s">
        <v>229</v>
      </c>
      <c r="D149" s="218" t="s">
        <v>187</v>
      </c>
      <c r="E149" s="219" t="s">
        <v>283</v>
      </c>
      <c r="F149" s="220" t="s">
        <v>284</v>
      </c>
      <c r="G149" s="221" t="s">
        <v>285</v>
      </c>
      <c r="H149" s="222">
        <v>0.8004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286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284</v>
      </c>
      <c r="G150" s="38"/>
      <c r="H150" s="38"/>
      <c r="I150" s="234"/>
      <c r="J150" s="38"/>
      <c r="K150" s="38"/>
      <c r="L150" s="42"/>
      <c r="M150" s="237"/>
      <c r="N150" s="238"/>
      <c r="O150" s="239"/>
      <c r="P150" s="239"/>
      <c r="Q150" s="239"/>
      <c r="R150" s="239"/>
      <c r="S150" s="239"/>
      <c r="T150" s="24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2" customFormat="1" ht="6.96" customHeight="1">
      <c r="A151" s="36"/>
      <c r="B151" s="64"/>
      <c r="C151" s="65"/>
      <c r="D151" s="65"/>
      <c r="E151" s="65"/>
      <c r="F151" s="65"/>
      <c r="G151" s="65"/>
      <c r="H151" s="65"/>
      <c r="I151" s="65"/>
      <c r="J151" s="65"/>
      <c r="K151" s="65"/>
      <c r="L151" s="42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sheet="1" autoFilter="0" formatColumns="0" formatRows="0" objects="1" scenarios="1" spinCount="100000" saltValue="/Vzo3nOPt0lFJs58vmA/ioINkUpbS6TeUpMRPNJ8yWqUydu8D1Yk0Eoqatbc1SYv0USMmnojqqA0JTI0OyaxMQ==" hashValue="Lie6KpnEt7Hg+letaIpmbUS6D1YmoiuiMIJj1VVGvTnIgmJLsvHrgRpgECCc4EzYZx1rUyMJFgQY5mmG0NFdGg==" algorithmName="SHA-512" password="CC35"/>
  <autoFilter ref="C121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30" customHeight="1">
      <c r="A11" s="36"/>
      <c r="B11" s="42"/>
      <c r="C11" s="36"/>
      <c r="D11" s="36"/>
      <c r="E11" s="150" t="s">
        <v>287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ROUND(J125,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ROUND((SUM(BE125:BE198)),  2)</f>
        <v>0</v>
      </c>
      <c r="G35" s="36"/>
      <c r="H35" s="36"/>
      <c r="I35" s="162">
        <v>0.20999999999999999</v>
      </c>
      <c r="J35" s="161">
        <f>ROUND(((SUM(BE125:BE198))*I35),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ROUND((SUM(BF125:BF198)),  2)</f>
        <v>0</v>
      </c>
      <c r="G36" s="36"/>
      <c r="H36" s="36"/>
      <c r="I36" s="162">
        <v>0.14999999999999999</v>
      </c>
      <c r="J36" s="161">
        <f>ROUND(((SUM(BF125:BF198))*I36),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ROUND((SUM(BG125:BG198)),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ROUND((SUM(BH125:BH198)),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ROUND((SUM(BI125:BI198)),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30" customHeight="1">
      <c r="A89" s="36"/>
      <c r="B89" s="37"/>
      <c r="C89" s="38"/>
      <c r="D89" s="38"/>
      <c r="E89" s="74" t="str">
        <f>E11</f>
        <v>002a.1 - Oprava opevnění svahů stávajícího koryta v ř.km 21,550 - 21,925 - oprava opevnění svahu a patky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J125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J161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289</v>
      </c>
      <c r="E101" s="189"/>
      <c r="F101" s="189"/>
      <c r="G101" s="189"/>
      <c r="H101" s="189"/>
      <c r="I101" s="189"/>
      <c r="J101" s="190">
        <f>J174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241</v>
      </c>
      <c r="E102" s="189"/>
      <c r="F102" s="189"/>
      <c r="G102" s="189"/>
      <c r="H102" s="189"/>
      <c r="I102" s="189"/>
      <c r="J102" s="190">
        <f>J181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290</v>
      </c>
      <c r="E103" s="189"/>
      <c r="F103" s="189"/>
      <c r="G103" s="189"/>
      <c r="H103" s="189"/>
      <c r="I103" s="189"/>
      <c r="J103" s="190">
        <f>J186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171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81" t="str">
        <f>E7</f>
        <v>Březná, Bílá Voda, Štíty – dosypání hráze, oprava stupňů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19"/>
      <c r="C114" s="30" t="s">
        <v>161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16.5" customHeight="1">
      <c r="A115" s="36"/>
      <c r="B115" s="37"/>
      <c r="C115" s="38"/>
      <c r="D115" s="38"/>
      <c r="E115" s="181" t="s">
        <v>162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163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30" customHeight="1">
      <c r="A117" s="36"/>
      <c r="B117" s="37"/>
      <c r="C117" s="38"/>
      <c r="D117" s="38"/>
      <c r="E117" s="74" t="str">
        <f>E11</f>
        <v>002a.1 - Oprava opevnění svahů stávajícího koryta v ř.km 21,550 - 21,925 - oprava opevnění svahu a patky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F14</f>
        <v xml:space="preserve"> </v>
      </c>
      <c r="G119" s="38"/>
      <c r="H119" s="38"/>
      <c r="I119" s="30" t="s">
        <v>22</v>
      </c>
      <c r="J119" s="77" t="str">
        <f>IF(J14="","",J14)</f>
        <v>3. 2. 2025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E17</f>
        <v xml:space="preserve"> </v>
      </c>
      <c r="G121" s="38"/>
      <c r="H121" s="38"/>
      <c r="I121" s="30" t="s">
        <v>29</v>
      </c>
      <c r="J121" s="34" t="str">
        <f>E23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IF(E20="","",E20)</f>
        <v>Vyplň údaj</v>
      </c>
      <c r="G122" s="38"/>
      <c r="H122" s="38"/>
      <c r="I122" s="30" t="s">
        <v>31</v>
      </c>
      <c r="J122" s="34" t="str">
        <f>E26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0" customFormat="1" ht="29.28" customHeight="1">
      <c r="A124" s="192"/>
      <c r="B124" s="193"/>
      <c r="C124" s="194" t="s">
        <v>172</v>
      </c>
      <c r="D124" s="195" t="s">
        <v>58</v>
      </c>
      <c r="E124" s="195" t="s">
        <v>54</v>
      </c>
      <c r="F124" s="195" t="s">
        <v>55</v>
      </c>
      <c r="G124" s="195" t="s">
        <v>173</v>
      </c>
      <c r="H124" s="195" t="s">
        <v>174</v>
      </c>
      <c r="I124" s="195" t="s">
        <v>175</v>
      </c>
      <c r="J124" s="196" t="s">
        <v>167</v>
      </c>
      <c r="K124" s="197" t="s">
        <v>176</v>
      </c>
      <c r="L124" s="198"/>
      <c r="M124" s="98" t="s">
        <v>1</v>
      </c>
      <c r="N124" s="99" t="s">
        <v>37</v>
      </c>
      <c r="O124" s="99" t="s">
        <v>177</v>
      </c>
      <c r="P124" s="99" t="s">
        <v>178</v>
      </c>
      <c r="Q124" s="99" t="s">
        <v>179</v>
      </c>
      <c r="R124" s="99" t="s">
        <v>180</v>
      </c>
      <c r="S124" s="99" t="s">
        <v>181</v>
      </c>
      <c r="T124" s="100" t="s">
        <v>182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6"/>
      <c r="B125" s="37"/>
      <c r="C125" s="105" t="s">
        <v>183</v>
      </c>
      <c r="D125" s="38"/>
      <c r="E125" s="38"/>
      <c r="F125" s="38"/>
      <c r="G125" s="38"/>
      <c r="H125" s="38"/>
      <c r="I125" s="38"/>
      <c r="J125" s="199">
        <f>BK125</f>
        <v>0</v>
      </c>
      <c r="K125" s="38"/>
      <c r="L125" s="42"/>
      <c r="M125" s="101"/>
      <c r="N125" s="200"/>
      <c r="O125" s="102"/>
      <c r="P125" s="201">
        <f>P126+P161+P174+P181+P186</f>
        <v>0</v>
      </c>
      <c r="Q125" s="102"/>
      <c r="R125" s="201">
        <f>R126+R161+R174+R181+R186</f>
        <v>492.29407180800001</v>
      </c>
      <c r="S125" s="102"/>
      <c r="T125" s="202">
        <f>T126+T161+T174+T181+T186</f>
        <v>134.69326079999999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72</v>
      </c>
      <c r="AU125" s="15" t="s">
        <v>169</v>
      </c>
      <c r="BK125" s="203">
        <f>BK126+BK161+BK174+BK181+BK186</f>
        <v>0</v>
      </c>
    </row>
    <row r="126" s="11" customFormat="1" ht="25.92" customHeight="1">
      <c r="A126" s="11"/>
      <c r="B126" s="204"/>
      <c r="C126" s="205"/>
      <c r="D126" s="206" t="s">
        <v>72</v>
      </c>
      <c r="E126" s="207" t="s">
        <v>80</v>
      </c>
      <c r="F126" s="207" t="s">
        <v>184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SUM(P127:P160)</f>
        <v>0</v>
      </c>
      <c r="Q126" s="212"/>
      <c r="R126" s="213">
        <f>SUM(R127:R160)</f>
        <v>0</v>
      </c>
      <c r="S126" s="212"/>
      <c r="T126" s="214">
        <f>SUM(T127:T160)</f>
        <v>19.386460799999998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185</v>
      </c>
      <c r="AT126" s="216" t="s">
        <v>72</v>
      </c>
      <c r="AU126" s="216" t="s">
        <v>73</v>
      </c>
      <c r="AY126" s="215" t="s">
        <v>186</v>
      </c>
      <c r="BK126" s="217">
        <f>SUM(BK127:BK160)</f>
        <v>0</v>
      </c>
    </row>
    <row r="127" s="2" customFormat="1" ht="16.5" customHeight="1">
      <c r="A127" s="36"/>
      <c r="B127" s="37"/>
      <c r="C127" s="218" t="s">
        <v>80</v>
      </c>
      <c r="D127" s="218" t="s">
        <v>187</v>
      </c>
      <c r="E127" s="219" t="s">
        <v>291</v>
      </c>
      <c r="F127" s="220" t="s">
        <v>292</v>
      </c>
      <c r="G127" s="221" t="s">
        <v>190</v>
      </c>
      <c r="H127" s="222">
        <v>140.48159999999999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0.13800000000000001</v>
      </c>
      <c r="T127" s="229">
        <f>S127*H127</f>
        <v>19.386460799999998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185</v>
      </c>
      <c r="AT127" s="230" t="s">
        <v>187</v>
      </c>
      <c r="AU127" s="230" t="s">
        <v>80</v>
      </c>
      <c r="AY127" s="15" t="s">
        <v>186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185</v>
      </c>
      <c r="BM127" s="230" t="s">
        <v>293</v>
      </c>
    </row>
    <row r="128" s="2" customFormat="1">
      <c r="A128" s="36"/>
      <c r="B128" s="37"/>
      <c r="C128" s="38"/>
      <c r="D128" s="232" t="s">
        <v>192</v>
      </c>
      <c r="E128" s="38"/>
      <c r="F128" s="233" t="s">
        <v>292</v>
      </c>
      <c r="G128" s="38"/>
      <c r="H128" s="38"/>
      <c r="I128" s="234"/>
      <c r="J128" s="38"/>
      <c r="K128" s="38"/>
      <c r="L128" s="42"/>
      <c r="M128" s="235"/>
      <c r="N128" s="23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192</v>
      </c>
      <c r="AU128" s="15" t="s">
        <v>80</v>
      </c>
    </row>
    <row r="129" s="12" customFormat="1">
      <c r="A129" s="12"/>
      <c r="B129" s="241"/>
      <c r="C129" s="242"/>
      <c r="D129" s="232" t="s">
        <v>262</v>
      </c>
      <c r="E129" s="243" t="s">
        <v>1</v>
      </c>
      <c r="F129" s="244" t="s">
        <v>294</v>
      </c>
      <c r="G129" s="242"/>
      <c r="H129" s="245">
        <v>140.48159999999999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262</v>
      </c>
      <c r="AU129" s="251" t="s">
        <v>80</v>
      </c>
      <c r="AV129" s="12" t="s">
        <v>82</v>
      </c>
      <c r="AW129" s="12" t="s">
        <v>30</v>
      </c>
      <c r="AX129" s="12" t="s">
        <v>80</v>
      </c>
      <c r="AY129" s="251" t="s">
        <v>186</v>
      </c>
    </row>
    <row r="130" s="2" customFormat="1" ht="16.5" customHeight="1">
      <c r="A130" s="36"/>
      <c r="B130" s="37"/>
      <c r="C130" s="218" t="s">
        <v>82</v>
      </c>
      <c r="D130" s="218" t="s">
        <v>187</v>
      </c>
      <c r="E130" s="219" t="s">
        <v>295</v>
      </c>
      <c r="F130" s="220" t="s">
        <v>296</v>
      </c>
      <c r="G130" s="221" t="s">
        <v>266</v>
      </c>
      <c r="H130" s="222">
        <v>124.31999999999999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297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298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299</v>
      </c>
      <c r="G132" s="242"/>
      <c r="H132" s="245">
        <v>124.31999999999999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80</v>
      </c>
      <c r="AY132" s="251" t="s">
        <v>186</v>
      </c>
    </row>
    <row r="133" s="2" customFormat="1" ht="16.5" customHeight="1">
      <c r="A133" s="36"/>
      <c r="B133" s="37"/>
      <c r="C133" s="218" t="s">
        <v>185</v>
      </c>
      <c r="D133" s="218" t="s">
        <v>187</v>
      </c>
      <c r="E133" s="219" t="s">
        <v>300</v>
      </c>
      <c r="F133" s="220" t="s">
        <v>301</v>
      </c>
      <c r="G133" s="221" t="s">
        <v>266</v>
      </c>
      <c r="H133" s="222">
        <v>124.31999999999999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302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301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2" customFormat="1" ht="16.5" customHeight="1">
      <c r="A135" s="36"/>
      <c r="B135" s="37"/>
      <c r="C135" s="218" t="s">
        <v>205</v>
      </c>
      <c r="D135" s="218" t="s">
        <v>187</v>
      </c>
      <c r="E135" s="219" t="s">
        <v>303</v>
      </c>
      <c r="F135" s="220" t="s">
        <v>304</v>
      </c>
      <c r="G135" s="221" t="s">
        <v>266</v>
      </c>
      <c r="H135" s="222">
        <v>93.239999999999995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305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306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2" customFormat="1" ht="16.5" customHeight="1">
      <c r="A137" s="36"/>
      <c r="B137" s="37"/>
      <c r="C137" s="218" t="s">
        <v>209</v>
      </c>
      <c r="D137" s="218" t="s">
        <v>187</v>
      </c>
      <c r="E137" s="219" t="s">
        <v>307</v>
      </c>
      <c r="F137" s="220" t="s">
        <v>308</v>
      </c>
      <c r="G137" s="221" t="s">
        <v>266</v>
      </c>
      <c r="H137" s="222">
        <v>93.239999999999995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309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308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310</v>
      </c>
      <c r="G139" s="242"/>
      <c r="H139" s="245">
        <v>93.239999999999995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18" t="s">
        <v>213</v>
      </c>
      <c r="D140" s="218" t="s">
        <v>187</v>
      </c>
      <c r="E140" s="219" t="s">
        <v>311</v>
      </c>
      <c r="F140" s="220" t="s">
        <v>312</v>
      </c>
      <c r="G140" s="221" t="s">
        <v>266</v>
      </c>
      <c r="H140" s="222">
        <v>1585.0799999999999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313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312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314</v>
      </c>
      <c r="G142" s="242"/>
      <c r="H142" s="245">
        <v>1585.0799999999999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217</v>
      </c>
      <c r="D143" s="218" t="s">
        <v>187</v>
      </c>
      <c r="E143" s="219" t="s">
        <v>315</v>
      </c>
      <c r="F143" s="220" t="s">
        <v>316</v>
      </c>
      <c r="G143" s="221" t="s">
        <v>266</v>
      </c>
      <c r="H143" s="222">
        <v>93.239999999999995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317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316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2" customFormat="1" ht="16.5" customHeight="1">
      <c r="A145" s="36"/>
      <c r="B145" s="37"/>
      <c r="C145" s="218" t="s">
        <v>221</v>
      </c>
      <c r="D145" s="218" t="s">
        <v>187</v>
      </c>
      <c r="E145" s="219" t="s">
        <v>318</v>
      </c>
      <c r="F145" s="220" t="s">
        <v>319</v>
      </c>
      <c r="G145" s="221" t="s">
        <v>266</v>
      </c>
      <c r="H145" s="222">
        <v>31.079999999999998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185</v>
      </c>
      <c r="AT145" s="230" t="s">
        <v>187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320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321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12" customFormat="1">
      <c r="A147" s="12"/>
      <c r="B147" s="241"/>
      <c r="C147" s="242"/>
      <c r="D147" s="232" t="s">
        <v>262</v>
      </c>
      <c r="E147" s="243" t="s">
        <v>1</v>
      </c>
      <c r="F147" s="244" t="s">
        <v>322</v>
      </c>
      <c r="G147" s="242"/>
      <c r="H147" s="245">
        <v>31.079999999999998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262</v>
      </c>
      <c r="AU147" s="251" t="s">
        <v>80</v>
      </c>
      <c r="AV147" s="12" t="s">
        <v>82</v>
      </c>
      <c r="AW147" s="12" t="s">
        <v>30</v>
      </c>
      <c r="AX147" s="12" t="s">
        <v>80</v>
      </c>
      <c r="AY147" s="251" t="s">
        <v>186</v>
      </c>
    </row>
    <row r="148" s="2" customFormat="1" ht="16.5" customHeight="1">
      <c r="A148" s="36"/>
      <c r="B148" s="37"/>
      <c r="C148" s="218" t="s">
        <v>225</v>
      </c>
      <c r="D148" s="218" t="s">
        <v>187</v>
      </c>
      <c r="E148" s="219" t="s">
        <v>323</v>
      </c>
      <c r="F148" s="220" t="s">
        <v>324</v>
      </c>
      <c r="G148" s="221" t="s">
        <v>190</v>
      </c>
      <c r="H148" s="222">
        <v>150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325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324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326</v>
      </c>
      <c r="G150" s="242"/>
      <c r="H150" s="245">
        <v>150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80</v>
      </c>
      <c r="AY150" s="251" t="s">
        <v>186</v>
      </c>
    </row>
    <row r="151" s="2" customFormat="1" ht="16.5" customHeight="1">
      <c r="A151" s="36"/>
      <c r="B151" s="37"/>
      <c r="C151" s="218" t="s">
        <v>229</v>
      </c>
      <c r="D151" s="218" t="s">
        <v>187</v>
      </c>
      <c r="E151" s="219" t="s">
        <v>327</v>
      </c>
      <c r="F151" s="220" t="s">
        <v>328</v>
      </c>
      <c r="G151" s="221" t="s">
        <v>190</v>
      </c>
      <c r="H151" s="222">
        <v>150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329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328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326</v>
      </c>
      <c r="G153" s="242"/>
      <c r="H153" s="245">
        <v>150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80</v>
      </c>
      <c r="AY153" s="251" t="s">
        <v>186</v>
      </c>
    </row>
    <row r="154" s="2" customFormat="1" ht="16.5" customHeight="1">
      <c r="A154" s="36"/>
      <c r="B154" s="37"/>
      <c r="C154" s="218" t="s">
        <v>235</v>
      </c>
      <c r="D154" s="218" t="s">
        <v>187</v>
      </c>
      <c r="E154" s="219" t="s">
        <v>330</v>
      </c>
      <c r="F154" s="220" t="s">
        <v>331</v>
      </c>
      <c r="G154" s="221" t="s">
        <v>285</v>
      </c>
      <c r="H154" s="222">
        <v>172.494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332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333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334</v>
      </c>
      <c r="G156" s="242"/>
      <c r="H156" s="245">
        <v>172.494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335</v>
      </c>
      <c r="D157" s="218" t="s">
        <v>187</v>
      </c>
      <c r="E157" s="219" t="s">
        <v>336</v>
      </c>
      <c r="F157" s="220" t="s">
        <v>337</v>
      </c>
      <c r="G157" s="221" t="s">
        <v>266</v>
      </c>
      <c r="H157" s="222">
        <v>124.31999999999999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338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339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2" customFormat="1" ht="16.5" customHeight="1">
      <c r="A159" s="36"/>
      <c r="B159" s="37"/>
      <c r="C159" s="218" t="s">
        <v>340</v>
      </c>
      <c r="D159" s="218" t="s">
        <v>187</v>
      </c>
      <c r="E159" s="219" t="s">
        <v>341</v>
      </c>
      <c r="F159" s="220" t="s">
        <v>342</v>
      </c>
      <c r="G159" s="221" t="s">
        <v>232</v>
      </c>
      <c r="H159" s="222">
        <v>1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185</v>
      </c>
      <c r="AT159" s="230" t="s">
        <v>187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343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344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11" customFormat="1" ht="25.92" customHeight="1">
      <c r="A161" s="11"/>
      <c r="B161" s="204"/>
      <c r="C161" s="205"/>
      <c r="D161" s="206" t="s">
        <v>72</v>
      </c>
      <c r="E161" s="207" t="s">
        <v>185</v>
      </c>
      <c r="F161" s="207" t="s">
        <v>345</v>
      </c>
      <c r="G161" s="205"/>
      <c r="H161" s="205"/>
      <c r="I161" s="208"/>
      <c r="J161" s="209">
        <f>BK161</f>
        <v>0</v>
      </c>
      <c r="K161" s="205"/>
      <c r="L161" s="210"/>
      <c r="M161" s="211"/>
      <c r="N161" s="212"/>
      <c r="O161" s="212"/>
      <c r="P161" s="213">
        <f>SUM(P162:P173)</f>
        <v>0</v>
      </c>
      <c r="Q161" s="212"/>
      <c r="R161" s="213">
        <f>SUM(R162:R173)</f>
        <v>492.29407180800001</v>
      </c>
      <c r="S161" s="212"/>
      <c r="T161" s="214">
        <f>SUM(T162:T173)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5" t="s">
        <v>185</v>
      </c>
      <c r="AT161" s="216" t="s">
        <v>72</v>
      </c>
      <c r="AU161" s="216" t="s">
        <v>73</v>
      </c>
      <c r="AY161" s="215" t="s">
        <v>186</v>
      </c>
      <c r="BK161" s="217">
        <f>SUM(BK162:BK173)</f>
        <v>0</v>
      </c>
    </row>
    <row r="162" s="2" customFormat="1" ht="16.5" customHeight="1">
      <c r="A162" s="36"/>
      <c r="B162" s="37"/>
      <c r="C162" s="218" t="s">
        <v>8</v>
      </c>
      <c r="D162" s="218" t="s">
        <v>187</v>
      </c>
      <c r="E162" s="219" t="s">
        <v>346</v>
      </c>
      <c r="F162" s="220" t="s">
        <v>347</v>
      </c>
      <c r="G162" s="221" t="s">
        <v>266</v>
      </c>
      <c r="H162" s="222">
        <v>136.75200000000001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2.5713599999999999</v>
      </c>
      <c r="R162" s="228">
        <f>Q162*H162</f>
        <v>351.63862272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348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349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12" customFormat="1">
      <c r="A164" s="12"/>
      <c r="B164" s="241"/>
      <c r="C164" s="242"/>
      <c r="D164" s="232" t="s">
        <v>262</v>
      </c>
      <c r="E164" s="243" t="s">
        <v>1</v>
      </c>
      <c r="F164" s="244" t="s">
        <v>350</v>
      </c>
      <c r="G164" s="242"/>
      <c r="H164" s="245">
        <v>136.75200000000001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51" t="s">
        <v>262</v>
      </c>
      <c r="AU164" s="251" t="s">
        <v>80</v>
      </c>
      <c r="AV164" s="12" t="s">
        <v>82</v>
      </c>
      <c r="AW164" s="12" t="s">
        <v>30</v>
      </c>
      <c r="AX164" s="12" t="s">
        <v>80</v>
      </c>
      <c r="AY164" s="251" t="s">
        <v>186</v>
      </c>
    </row>
    <row r="165" s="2" customFormat="1" ht="16.5" customHeight="1">
      <c r="A165" s="36"/>
      <c r="B165" s="37"/>
      <c r="C165" s="218" t="s">
        <v>351</v>
      </c>
      <c r="D165" s="218" t="s">
        <v>187</v>
      </c>
      <c r="E165" s="219" t="s">
        <v>352</v>
      </c>
      <c r="F165" s="220" t="s">
        <v>353</v>
      </c>
      <c r="G165" s="221" t="s">
        <v>190</v>
      </c>
      <c r="H165" s="222">
        <v>192.696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354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353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12" customFormat="1">
      <c r="A167" s="12"/>
      <c r="B167" s="241"/>
      <c r="C167" s="242"/>
      <c r="D167" s="232" t="s">
        <v>262</v>
      </c>
      <c r="E167" s="243" t="s">
        <v>1</v>
      </c>
      <c r="F167" s="244" t="s">
        <v>355</v>
      </c>
      <c r="G167" s="242"/>
      <c r="H167" s="245">
        <v>192.696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262</v>
      </c>
      <c r="AU167" s="251" t="s">
        <v>80</v>
      </c>
      <c r="AV167" s="12" t="s">
        <v>82</v>
      </c>
      <c r="AW167" s="12" t="s">
        <v>30</v>
      </c>
      <c r="AX167" s="12" t="s">
        <v>80</v>
      </c>
      <c r="AY167" s="251" t="s">
        <v>186</v>
      </c>
    </row>
    <row r="168" s="2" customFormat="1" ht="16.5" customHeight="1">
      <c r="A168" s="36"/>
      <c r="B168" s="37"/>
      <c r="C168" s="218" t="s">
        <v>356</v>
      </c>
      <c r="D168" s="218" t="s">
        <v>187</v>
      </c>
      <c r="E168" s="219" t="s">
        <v>357</v>
      </c>
      <c r="F168" s="220" t="s">
        <v>358</v>
      </c>
      <c r="G168" s="221" t="s">
        <v>266</v>
      </c>
      <c r="H168" s="222">
        <v>54.700800000000001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38</v>
      </c>
      <c r="O168" s="89"/>
      <c r="P168" s="228">
        <f>O168*H168</f>
        <v>0</v>
      </c>
      <c r="Q168" s="228">
        <v>2.5713599999999999</v>
      </c>
      <c r="R168" s="228">
        <f>Q168*H168</f>
        <v>140.65544908799998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185</v>
      </c>
      <c r="AT168" s="230" t="s">
        <v>187</v>
      </c>
      <c r="AU168" s="230" t="s">
        <v>80</v>
      </c>
      <c r="AY168" s="15" t="s">
        <v>186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80</v>
      </c>
      <c r="BK168" s="231">
        <f>ROUND(I168*H168,2)</f>
        <v>0</v>
      </c>
      <c r="BL168" s="15" t="s">
        <v>185</v>
      </c>
      <c r="BM168" s="230" t="s">
        <v>359</v>
      </c>
    </row>
    <row r="169" s="2" customFormat="1">
      <c r="A169" s="36"/>
      <c r="B169" s="37"/>
      <c r="C169" s="38"/>
      <c r="D169" s="232" t="s">
        <v>192</v>
      </c>
      <c r="E169" s="38"/>
      <c r="F169" s="233" t="s">
        <v>349</v>
      </c>
      <c r="G169" s="38"/>
      <c r="H169" s="38"/>
      <c r="I169" s="234"/>
      <c r="J169" s="38"/>
      <c r="K169" s="38"/>
      <c r="L169" s="42"/>
      <c r="M169" s="235"/>
      <c r="N169" s="236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192</v>
      </c>
      <c r="AU169" s="15" t="s">
        <v>80</v>
      </c>
    </row>
    <row r="170" s="12" customFormat="1">
      <c r="A170" s="12"/>
      <c r="B170" s="241"/>
      <c r="C170" s="242"/>
      <c r="D170" s="232" t="s">
        <v>262</v>
      </c>
      <c r="E170" s="243" t="s">
        <v>1</v>
      </c>
      <c r="F170" s="244" t="s">
        <v>360</v>
      </c>
      <c r="G170" s="242"/>
      <c r="H170" s="245">
        <v>54.700800000000001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51" t="s">
        <v>262</v>
      </c>
      <c r="AU170" s="251" t="s">
        <v>80</v>
      </c>
      <c r="AV170" s="12" t="s">
        <v>82</v>
      </c>
      <c r="AW170" s="12" t="s">
        <v>30</v>
      </c>
      <c r="AX170" s="12" t="s">
        <v>80</v>
      </c>
      <c r="AY170" s="251" t="s">
        <v>186</v>
      </c>
    </row>
    <row r="171" s="2" customFormat="1" ht="16.5" customHeight="1">
      <c r="A171" s="36"/>
      <c r="B171" s="37"/>
      <c r="C171" s="218" t="s">
        <v>242</v>
      </c>
      <c r="D171" s="218" t="s">
        <v>187</v>
      </c>
      <c r="E171" s="219" t="s">
        <v>361</v>
      </c>
      <c r="F171" s="220" t="s">
        <v>362</v>
      </c>
      <c r="G171" s="221" t="s">
        <v>190</v>
      </c>
      <c r="H171" s="222">
        <v>75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38</v>
      </c>
      <c r="O171" s="89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185</v>
      </c>
      <c r="AT171" s="230" t="s">
        <v>187</v>
      </c>
      <c r="AU171" s="230" t="s">
        <v>80</v>
      </c>
      <c r="AY171" s="15" t="s">
        <v>186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80</v>
      </c>
      <c r="BK171" s="231">
        <f>ROUND(I171*H171,2)</f>
        <v>0</v>
      </c>
      <c r="BL171" s="15" t="s">
        <v>185</v>
      </c>
      <c r="BM171" s="230" t="s">
        <v>363</v>
      </c>
    </row>
    <row r="172" s="2" customFormat="1">
      <c r="A172" s="36"/>
      <c r="B172" s="37"/>
      <c r="C172" s="38"/>
      <c r="D172" s="232" t="s">
        <v>192</v>
      </c>
      <c r="E172" s="38"/>
      <c r="F172" s="233" t="s">
        <v>362</v>
      </c>
      <c r="G172" s="38"/>
      <c r="H172" s="38"/>
      <c r="I172" s="234"/>
      <c r="J172" s="38"/>
      <c r="K172" s="38"/>
      <c r="L172" s="42"/>
      <c r="M172" s="235"/>
      <c r="N172" s="23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192</v>
      </c>
      <c r="AU172" s="15" t="s">
        <v>80</v>
      </c>
    </row>
    <row r="173" s="12" customFormat="1">
      <c r="A173" s="12"/>
      <c r="B173" s="241"/>
      <c r="C173" s="242"/>
      <c r="D173" s="232" t="s">
        <v>262</v>
      </c>
      <c r="E173" s="243" t="s">
        <v>1</v>
      </c>
      <c r="F173" s="244" t="s">
        <v>364</v>
      </c>
      <c r="G173" s="242"/>
      <c r="H173" s="245">
        <v>75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51" t="s">
        <v>262</v>
      </c>
      <c r="AU173" s="251" t="s">
        <v>80</v>
      </c>
      <c r="AV173" s="12" t="s">
        <v>82</v>
      </c>
      <c r="AW173" s="12" t="s">
        <v>30</v>
      </c>
      <c r="AX173" s="12" t="s">
        <v>80</v>
      </c>
      <c r="AY173" s="251" t="s">
        <v>186</v>
      </c>
    </row>
    <row r="174" s="11" customFormat="1" ht="25.92" customHeight="1">
      <c r="A174" s="11"/>
      <c r="B174" s="204"/>
      <c r="C174" s="205"/>
      <c r="D174" s="206" t="s">
        <v>72</v>
      </c>
      <c r="E174" s="207" t="s">
        <v>365</v>
      </c>
      <c r="F174" s="207" t="s">
        <v>366</v>
      </c>
      <c r="G174" s="205"/>
      <c r="H174" s="205"/>
      <c r="I174" s="208"/>
      <c r="J174" s="209">
        <f>BK174</f>
        <v>0</v>
      </c>
      <c r="K174" s="205"/>
      <c r="L174" s="210"/>
      <c r="M174" s="211"/>
      <c r="N174" s="212"/>
      <c r="O174" s="212"/>
      <c r="P174" s="213">
        <f>SUM(P175:P180)</f>
        <v>0</v>
      </c>
      <c r="Q174" s="212"/>
      <c r="R174" s="213">
        <f>SUM(R175:R180)</f>
        <v>0</v>
      </c>
      <c r="S174" s="212"/>
      <c r="T174" s="214">
        <f>SUM(T175:T180)</f>
        <v>115.3068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5" t="s">
        <v>185</v>
      </c>
      <c r="AT174" s="216" t="s">
        <v>72</v>
      </c>
      <c r="AU174" s="216" t="s">
        <v>73</v>
      </c>
      <c r="AY174" s="215" t="s">
        <v>186</v>
      </c>
      <c r="BK174" s="217">
        <f>SUM(BK175:BK180)</f>
        <v>0</v>
      </c>
    </row>
    <row r="175" s="2" customFormat="1" ht="16.5" customHeight="1">
      <c r="A175" s="36"/>
      <c r="B175" s="37"/>
      <c r="C175" s="218" t="s">
        <v>367</v>
      </c>
      <c r="D175" s="218" t="s">
        <v>187</v>
      </c>
      <c r="E175" s="219" t="s">
        <v>368</v>
      </c>
      <c r="F175" s="220" t="s">
        <v>369</v>
      </c>
      <c r="G175" s="221" t="s">
        <v>266</v>
      </c>
      <c r="H175" s="222">
        <v>43.512</v>
      </c>
      <c r="I175" s="223"/>
      <c r="J175" s="224">
        <f>ROUND(I175*H175,2)</f>
        <v>0</v>
      </c>
      <c r="K175" s="225"/>
      <c r="L175" s="42"/>
      <c r="M175" s="226" t="s">
        <v>1</v>
      </c>
      <c r="N175" s="227" t="s">
        <v>38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2.6499999999999999</v>
      </c>
      <c r="T175" s="229">
        <f>S175*H175</f>
        <v>115.3068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185</v>
      </c>
      <c r="AT175" s="230" t="s">
        <v>187</v>
      </c>
      <c r="AU175" s="230" t="s">
        <v>80</v>
      </c>
      <c r="AY175" s="15" t="s">
        <v>186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80</v>
      </c>
      <c r="BK175" s="231">
        <f>ROUND(I175*H175,2)</f>
        <v>0</v>
      </c>
      <c r="BL175" s="15" t="s">
        <v>185</v>
      </c>
      <c r="BM175" s="230" t="s">
        <v>370</v>
      </c>
    </row>
    <row r="176" s="2" customFormat="1">
      <c r="A176" s="36"/>
      <c r="B176" s="37"/>
      <c r="C176" s="38"/>
      <c r="D176" s="232" t="s">
        <v>192</v>
      </c>
      <c r="E176" s="38"/>
      <c r="F176" s="233" t="s">
        <v>371</v>
      </c>
      <c r="G176" s="38"/>
      <c r="H176" s="38"/>
      <c r="I176" s="234"/>
      <c r="J176" s="38"/>
      <c r="K176" s="38"/>
      <c r="L176" s="42"/>
      <c r="M176" s="235"/>
      <c r="N176" s="23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192</v>
      </c>
      <c r="AU176" s="15" t="s">
        <v>80</v>
      </c>
    </row>
    <row r="177" s="12" customFormat="1">
      <c r="A177" s="12"/>
      <c r="B177" s="241"/>
      <c r="C177" s="242"/>
      <c r="D177" s="232" t="s">
        <v>262</v>
      </c>
      <c r="E177" s="243" t="s">
        <v>1</v>
      </c>
      <c r="F177" s="244" t="s">
        <v>372</v>
      </c>
      <c r="G177" s="242"/>
      <c r="H177" s="245">
        <v>43.512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51" t="s">
        <v>262</v>
      </c>
      <c r="AU177" s="251" t="s">
        <v>80</v>
      </c>
      <c r="AV177" s="12" t="s">
        <v>82</v>
      </c>
      <c r="AW177" s="12" t="s">
        <v>30</v>
      </c>
      <c r="AX177" s="12" t="s">
        <v>80</v>
      </c>
      <c r="AY177" s="251" t="s">
        <v>186</v>
      </c>
    </row>
    <row r="178" s="2" customFormat="1" ht="16.5" customHeight="1">
      <c r="A178" s="36"/>
      <c r="B178" s="37"/>
      <c r="C178" s="218" t="s">
        <v>373</v>
      </c>
      <c r="D178" s="218" t="s">
        <v>187</v>
      </c>
      <c r="E178" s="219" t="s">
        <v>374</v>
      </c>
      <c r="F178" s="220" t="s">
        <v>375</v>
      </c>
      <c r="G178" s="221" t="s">
        <v>190</v>
      </c>
      <c r="H178" s="222">
        <v>140.48159999999999</v>
      </c>
      <c r="I178" s="223"/>
      <c r="J178" s="224">
        <f>ROUND(I178*H178,2)</f>
        <v>0</v>
      </c>
      <c r="K178" s="225"/>
      <c r="L178" s="42"/>
      <c r="M178" s="226" t="s">
        <v>1</v>
      </c>
      <c r="N178" s="227" t="s">
        <v>38</v>
      </c>
      <c r="O178" s="89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185</v>
      </c>
      <c r="AT178" s="230" t="s">
        <v>187</v>
      </c>
      <c r="AU178" s="230" t="s">
        <v>80</v>
      </c>
      <c r="AY178" s="15" t="s">
        <v>186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185</v>
      </c>
      <c r="BM178" s="230" t="s">
        <v>376</v>
      </c>
    </row>
    <row r="179" s="2" customFormat="1">
      <c r="A179" s="36"/>
      <c r="B179" s="37"/>
      <c r="C179" s="38"/>
      <c r="D179" s="232" t="s">
        <v>192</v>
      </c>
      <c r="E179" s="38"/>
      <c r="F179" s="233" t="s">
        <v>375</v>
      </c>
      <c r="G179" s="38"/>
      <c r="H179" s="38"/>
      <c r="I179" s="234"/>
      <c r="J179" s="38"/>
      <c r="K179" s="38"/>
      <c r="L179" s="42"/>
      <c r="M179" s="235"/>
      <c r="N179" s="236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192</v>
      </c>
      <c r="AU179" s="15" t="s">
        <v>80</v>
      </c>
    </row>
    <row r="180" s="12" customFormat="1">
      <c r="A180" s="12"/>
      <c r="B180" s="241"/>
      <c r="C180" s="242"/>
      <c r="D180" s="232" t="s">
        <v>262</v>
      </c>
      <c r="E180" s="243" t="s">
        <v>1</v>
      </c>
      <c r="F180" s="244" t="s">
        <v>377</v>
      </c>
      <c r="G180" s="242"/>
      <c r="H180" s="245">
        <v>140.48159999999999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51" t="s">
        <v>262</v>
      </c>
      <c r="AU180" s="251" t="s">
        <v>80</v>
      </c>
      <c r="AV180" s="12" t="s">
        <v>82</v>
      </c>
      <c r="AW180" s="12" t="s">
        <v>30</v>
      </c>
      <c r="AX180" s="12" t="s">
        <v>80</v>
      </c>
      <c r="AY180" s="251" t="s">
        <v>186</v>
      </c>
    </row>
    <row r="181" s="11" customFormat="1" ht="25.92" customHeight="1">
      <c r="A181" s="11"/>
      <c r="B181" s="204"/>
      <c r="C181" s="205"/>
      <c r="D181" s="206" t="s">
        <v>72</v>
      </c>
      <c r="E181" s="207" t="s">
        <v>281</v>
      </c>
      <c r="F181" s="207" t="s">
        <v>282</v>
      </c>
      <c r="G181" s="205"/>
      <c r="H181" s="205"/>
      <c r="I181" s="208"/>
      <c r="J181" s="209">
        <f>BK181</f>
        <v>0</v>
      </c>
      <c r="K181" s="205"/>
      <c r="L181" s="210"/>
      <c r="M181" s="211"/>
      <c r="N181" s="212"/>
      <c r="O181" s="212"/>
      <c r="P181" s="213">
        <f>SUM(P182:P185)</f>
        <v>0</v>
      </c>
      <c r="Q181" s="212"/>
      <c r="R181" s="213">
        <f>SUM(R182:R185)</f>
        <v>0</v>
      </c>
      <c r="S181" s="212"/>
      <c r="T181" s="214">
        <f>SUM(T182:T185)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15" t="s">
        <v>185</v>
      </c>
      <c r="AT181" s="216" t="s">
        <v>72</v>
      </c>
      <c r="AU181" s="216" t="s">
        <v>73</v>
      </c>
      <c r="AY181" s="215" t="s">
        <v>186</v>
      </c>
      <c r="BK181" s="217">
        <f>SUM(BK182:BK185)</f>
        <v>0</v>
      </c>
    </row>
    <row r="182" s="2" customFormat="1" ht="16.5" customHeight="1">
      <c r="A182" s="36"/>
      <c r="B182" s="37"/>
      <c r="C182" s="218" t="s">
        <v>7</v>
      </c>
      <c r="D182" s="218" t="s">
        <v>187</v>
      </c>
      <c r="E182" s="219" t="s">
        <v>378</v>
      </c>
      <c r="F182" s="220" t="s">
        <v>379</v>
      </c>
      <c r="G182" s="221" t="s">
        <v>285</v>
      </c>
      <c r="H182" s="222">
        <v>492.29406999999998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38</v>
      </c>
      <c r="O182" s="89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185</v>
      </c>
      <c r="AT182" s="230" t="s">
        <v>187</v>
      </c>
      <c r="AU182" s="230" t="s">
        <v>80</v>
      </c>
      <c r="AY182" s="15" t="s">
        <v>186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80</v>
      </c>
      <c r="BK182" s="231">
        <f>ROUND(I182*H182,2)</f>
        <v>0</v>
      </c>
      <c r="BL182" s="15" t="s">
        <v>185</v>
      </c>
      <c r="BM182" s="230" t="s">
        <v>380</v>
      </c>
    </row>
    <row r="183" s="2" customFormat="1">
      <c r="A183" s="36"/>
      <c r="B183" s="37"/>
      <c r="C183" s="38"/>
      <c r="D183" s="232" t="s">
        <v>192</v>
      </c>
      <c r="E183" s="38"/>
      <c r="F183" s="233" t="s">
        <v>379</v>
      </c>
      <c r="G183" s="38"/>
      <c r="H183" s="38"/>
      <c r="I183" s="234"/>
      <c r="J183" s="38"/>
      <c r="K183" s="38"/>
      <c r="L183" s="42"/>
      <c r="M183" s="235"/>
      <c r="N183" s="236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192</v>
      </c>
      <c r="AU183" s="15" t="s">
        <v>80</v>
      </c>
    </row>
    <row r="184" s="2" customFormat="1" ht="16.5" customHeight="1">
      <c r="A184" s="36"/>
      <c r="B184" s="37"/>
      <c r="C184" s="218" t="s">
        <v>381</v>
      </c>
      <c r="D184" s="218" t="s">
        <v>187</v>
      </c>
      <c r="E184" s="219" t="s">
        <v>382</v>
      </c>
      <c r="F184" s="220" t="s">
        <v>383</v>
      </c>
      <c r="G184" s="221" t="s">
        <v>285</v>
      </c>
      <c r="H184" s="222">
        <v>492.29406999999998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384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383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1" customFormat="1" ht="25.92" customHeight="1">
      <c r="A186" s="11"/>
      <c r="B186" s="204"/>
      <c r="C186" s="205"/>
      <c r="D186" s="206" t="s">
        <v>72</v>
      </c>
      <c r="E186" s="207" t="s">
        <v>385</v>
      </c>
      <c r="F186" s="207" t="s">
        <v>386</v>
      </c>
      <c r="G186" s="205"/>
      <c r="H186" s="205"/>
      <c r="I186" s="208"/>
      <c r="J186" s="209">
        <f>BK186</f>
        <v>0</v>
      </c>
      <c r="K186" s="205"/>
      <c r="L186" s="210"/>
      <c r="M186" s="211"/>
      <c r="N186" s="212"/>
      <c r="O186" s="212"/>
      <c r="P186" s="213">
        <f>SUM(P187:P198)</f>
        <v>0</v>
      </c>
      <c r="Q186" s="212"/>
      <c r="R186" s="213">
        <f>SUM(R187:R198)</f>
        <v>0</v>
      </c>
      <c r="S186" s="212"/>
      <c r="T186" s="214">
        <f>SUM(T187:T198)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15" t="s">
        <v>185</v>
      </c>
      <c r="AT186" s="216" t="s">
        <v>72</v>
      </c>
      <c r="AU186" s="216" t="s">
        <v>73</v>
      </c>
      <c r="AY186" s="215" t="s">
        <v>186</v>
      </c>
      <c r="BK186" s="217">
        <f>SUM(BK187:BK198)</f>
        <v>0</v>
      </c>
    </row>
    <row r="187" s="2" customFormat="1" ht="16.5" customHeight="1">
      <c r="A187" s="36"/>
      <c r="B187" s="37"/>
      <c r="C187" s="218" t="s">
        <v>387</v>
      </c>
      <c r="D187" s="218" t="s">
        <v>187</v>
      </c>
      <c r="E187" s="219" t="s">
        <v>388</v>
      </c>
      <c r="F187" s="220" t="s">
        <v>389</v>
      </c>
      <c r="G187" s="221" t="s">
        <v>285</v>
      </c>
      <c r="H187" s="222">
        <v>134.69326000000001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390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389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2" customFormat="1" ht="16.5" customHeight="1">
      <c r="A189" s="36"/>
      <c r="B189" s="37"/>
      <c r="C189" s="218" t="s">
        <v>391</v>
      </c>
      <c r="D189" s="218" t="s">
        <v>187</v>
      </c>
      <c r="E189" s="219" t="s">
        <v>392</v>
      </c>
      <c r="F189" s="220" t="s">
        <v>393</v>
      </c>
      <c r="G189" s="221" t="s">
        <v>285</v>
      </c>
      <c r="H189" s="222">
        <v>134.69326000000001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38</v>
      </c>
      <c r="O189" s="89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185</v>
      </c>
      <c r="AT189" s="230" t="s">
        <v>187</v>
      </c>
      <c r="AU189" s="230" t="s">
        <v>80</v>
      </c>
      <c r="AY189" s="15" t="s">
        <v>186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80</v>
      </c>
      <c r="BK189" s="231">
        <f>ROUND(I189*H189,2)</f>
        <v>0</v>
      </c>
      <c r="BL189" s="15" t="s">
        <v>185</v>
      </c>
      <c r="BM189" s="230" t="s">
        <v>394</v>
      </c>
    </row>
    <row r="190" s="2" customFormat="1">
      <c r="A190" s="36"/>
      <c r="B190" s="37"/>
      <c r="C190" s="38"/>
      <c r="D190" s="232" t="s">
        <v>192</v>
      </c>
      <c r="E190" s="38"/>
      <c r="F190" s="233" t="s">
        <v>395</v>
      </c>
      <c r="G190" s="38"/>
      <c r="H190" s="38"/>
      <c r="I190" s="234"/>
      <c r="J190" s="38"/>
      <c r="K190" s="38"/>
      <c r="L190" s="42"/>
      <c r="M190" s="235"/>
      <c r="N190" s="236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192</v>
      </c>
      <c r="AU190" s="15" t="s">
        <v>80</v>
      </c>
    </row>
    <row r="191" s="2" customFormat="1" ht="16.5" customHeight="1">
      <c r="A191" s="36"/>
      <c r="B191" s="37"/>
      <c r="C191" s="218" t="s">
        <v>396</v>
      </c>
      <c r="D191" s="218" t="s">
        <v>187</v>
      </c>
      <c r="E191" s="219" t="s">
        <v>397</v>
      </c>
      <c r="F191" s="220" t="s">
        <v>398</v>
      </c>
      <c r="G191" s="221" t="s">
        <v>285</v>
      </c>
      <c r="H191" s="222">
        <v>134.69326000000001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38</v>
      </c>
      <c r="O191" s="89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185</v>
      </c>
      <c r="AT191" s="230" t="s">
        <v>187</v>
      </c>
      <c r="AU191" s="230" t="s">
        <v>80</v>
      </c>
      <c r="AY191" s="15" t="s">
        <v>186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80</v>
      </c>
      <c r="BK191" s="231">
        <f>ROUND(I191*H191,2)</f>
        <v>0</v>
      </c>
      <c r="BL191" s="15" t="s">
        <v>185</v>
      </c>
      <c r="BM191" s="230" t="s">
        <v>399</v>
      </c>
    </row>
    <row r="192" s="2" customFormat="1">
      <c r="A192" s="36"/>
      <c r="B192" s="37"/>
      <c r="C192" s="38"/>
      <c r="D192" s="232" t="s">
        <v>192</v>
      </c>
      <c r="E192" s="38"/>
      <c r="F192" s="233" t="s">
        <v>400</v>
      </c>
      <c r="G192" s="38"/>
      <c r="H192" s="38"/>
      <c r="I192" s="234"/>
      <c r="J192" s="38"/>
      <c r="K192" s="38"/>
      <c r="L192" s="42"/>
      <c r="M192" s="235"/>
      <c r="N192" s="236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192</v>
      </c>
      <c r="AU192" s="15" t="s">
        <v>80</v>
      </c>
    </row>
    <row r="193" s="2" customFormat="1" ht="16.5" customHeight="1">
      <c r="A193" s="36"/>
      <c r="B193" s="37"/>
      <c r="C193" s="218" t="s">
        <v>401</v>
      </c>
      <c r="D193" s="218" t="s">
        <v>187</v>
      </c>
      <c r="E193" s="219" t="s">
        <v>402</v>
      </c>
      <c r="F193" s="220" t="s">
        <v>403</v>
      </c>
      <c r="G193" s="221" t="s">
        <v>285</v>
      </c>
      <c r="H193" s="222">
        <v>2828.5584800000001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404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403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2" customFormat="1" ht="16.5" customHeight="1">
      <c r="A195" s="36"/>
      <c r="B195" s="37"/>
      <c r="C195" s="218" t="s">
        <v>405</v>
      </c>
      <c r="D195" s="218" t="s">
        <v>187</v>
      </c>
      <c r="E195" s="219" t="s">
        <v>406</v>
      </c>
      <c r="F195" s="220" t="s">
        <v>407</v>
      </c>
      <c r="G195" s="221" t="s">
        <v>285</v>
      </c>
      <c r="H195" s="222">
        <v>134.69326000000001</v>
      </c>
      <c r="I195" s="223"/>
      <c r="J195" s="224">
        <f>ROUND(I195*H195,2)</f>
        <v>0</v>
      </c>
      <c r="K195" s="225"/>
      <c r="L195" s="42"/>
      <c r="M195" s="226" t="s">
        <v>1</v>
      </c>
      <c r="N195" s="227" t="s">
        <v>38</v>
      </c>
      <c r="O195" s="89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0" t="s">
        <v>185</v>
      </c>
      <c r="AT195" s="230" t="s">
        <v>187</v>
      </c>
      <c r="AU195" s="230" t="s">
        <v>80</v>
      </c>
      <c r="AY195" s="15" t="s">
        <v>186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5" t="s">
        <v>80</v>
      </c>
      <c r="BK195" s="231">
        <f>ROUND(I195*H195,2)</f>
        <v>0</v>
      </c>
      <c r="BL195" s="15" t="s">
        <v>185</v>
      </c>
      <c r="BM195" s="230" t="s">
        <v>408</v>
      </c>
    </row>
    <row r="196" s="2" customFormat="1">
      <c r="A196" s="36"/>
      <c r="B196" s="37"/>
      <c r="C196" s="38"/>
      <c r="D196" s="232" t="s">
        <v>192</v>
      </c>
      <c r="E196" s="38"/>
      <c r="F196" s="233" t="s">
        <v>407</v>
      </c>
      <c r="G196" s="38"/>
      <c r="H196" s="38"/>
      <c r="I196" s="234"/>
      <c r="J196" s="38"/>
      <c r="K196" s="38"/>
      <c r="L196" s="42"/>
      <c r="M196" s="235"/>
      <c r="N196" s="236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192</v>
      </c>
      <c r="AU196" s="15" t="s">
        <v>80</v>
      </c>
    </row>
    <row r="197" s="2" customFormat="1" ht="16.5" customHeight="1">
      <c r="A197" s="36"/>
      <c r="B197" s="37"/>
      <c r="C197" s="218" t="s">
        <v>409</v>
      </c>
      <c r="D197" s="218" t="s">
        <v>187</v>
      </c>
      <c r="E197" s="219" t="s">
        <v>410</v>
      </c>
      <c r="F197" s="220" t="s">
        <v>411</v>
      </c>
      <c r="G197" s="221" t="s">
        <v>285</v>
      </c>
      <c r="H197" s="222">
        <v>134.69326000000001</v>
      </c>
      <c r="I197" s="223"/>
      <c r="J197" s="224">
        <f>ROUND(I197*H197,2)</f>
        <v>0</v>
      </c>
      <c r="K197" s="225"/>
      <c r="L197" s="42"/>
      <c r="M197" s="226" t="s">
        <v>1</v>
      </c>
      <c r="N197" s="227" t="s">
        <v>38</v>
      </c>
      <c r="O197" s="89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30" t="s">
        <v>185</v>
      </c>
      <c r="AT197" s="230" t="s">
        <v>187</v>
      </c>
      <c r="AU197" s="230" t="s">
        <v>80</v>
      </c>
      <c r="AY197" s="15" t="s">
        <v>186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5" t="s">
        <v>80</v>
      </c>
      <c r="BK197" s="231">
        <f>ROUND(I197*H197,2)</f>
        <v>0</v>
      </c>
      <c r="BL197" s="15" t="s">
        <v>185</v>
      </c>
      <c r="BM197" s="230" t="s">
        <v>412</v>
      </c>
    </row>
    <row r="198" s="2" customFormat="1">
      <c r="A198" s="36"/>
      <c r="B198" s="37"/>
      <c r="C198" s="38"/>
      <c r="D198" s="232" t="s">
        <v>192</v>
      </c>
      <c r="E198" s="38"/>
      <c r="F198" s="233" t="s">
        <v>333</v>
      </c>
      <c r="G198" s="38"/>
      <c r="H198" s="38"/>
      <c r="I198" s="234"/>
      <c r="J198" s="38"/>
      <c r="K198" s="38"/>
      <c r="L198" s="42"/>
      <c r="M198" s="237"/>
      <c r="N198" s="238"/>
      <c r="O198" s="239"/>
      <c r="P198" s="239"/>
      <c r="Q198" s="239"/>
      <c r="R198" s="239"/>
      <c r="S198" s="239"/>
      <c r="T198" s="24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192</v>
      </c>
      <c r="AU198" s="15" t="s">
        <v>80</v>
      </c>
    </row>
    <row r="199" s="2" customFormat="1" ht="6.96" customHeight="1">
      <c r="A199" s="36"/>
      <c r="B199" s="64"/>
      <c r="C199" s="65"/>
      <c r="D199" s="65"/>
      <c r="E199" s="65"/>
      <c r="F199" s="65"/>
      <c r="G199" s="65"/>
      <c r="H199" s="65"/>
      <c r="I199" s="65"/>
      <c r="J199" s="65"/>
      <c r="K199" s="65"/>
      <c r="L199" s="42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sheet="1" autoFilter="0" formatColumns="0" formatRows="0" objects="1" scenarios="1" spinCount="100000" saltValue="N0lwIJ1Y6I6Sg41yxu+HCMjNpWkeuJAjlg31frfipN0cEwlSZ6F+Q58hHXbZe1zde9pdH6eRFT4lGsoZBwYJng==" hashValue="YYhS5Cshj0nhdvY4mUoZ0HzgeoAC2wUvMBcMEVMBu2TRfwviOj23CwWOiVRnEHsgZWl63+3+ZEu6XA/62G+FVA==" algorithmName="SHA-512" password="CC35"/>
  <autoFilter ref="C124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413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ROUND((SUM(BE126:BE196)),  2)</f>
        <v>0</v>
      </c>
      <c r="G35" s="36"/>
      <c r="H35" s="36"/>
      <c r="I35" s="162">
        <v>0.20999999999999999</v>
      </c>
      <c r="J35" s="161">
        <f>ROUND(((SUM(BE126:BE196))*I35),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ROUND((SUM(BF126:BF196)),  2)</f>
        <v>0</v>
      </c>
      <c r="G36" s="36"/>
      <c r="H36" s="36"/>
      <c r="I36" s="162">
        <v>0.14999999999999999</v>
      </c>
      <c r="J36" s="161">
        <f>ROUND(((SUM(BF126:BF196))*I36),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ROUND((SUM(BG126:BG196)),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ROUND((SUM(BH126:BH196)),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ROUND((SUM(BI126:BI196)),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002a.2 - Opevnění svahů stávajícího koryta v ř.km 21,550 - 21,925 - oprava opevnění svahu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414</v>
      </c>
      <c r="E101" s="189"/>
      <c r="F101" s="189"/>
      <c r="G101" s="189"/>
      <c r="H101" s="189"/>
      <c r="I101" s="189"/>
      <c r="J101" s="190">
        <f>J168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289</v>
      </c>
      <c r="E102" s="189"/>
      <c r="F102" s="189"/>
      <c r="G102" s="189"/>
      <c r="H102" s="189"/>
      <c r="I102" s="189"/>
      <c r="J102" s="190">
        <f>J175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241</v>
      </c>
      <c r="E103" s="189"/>
      <c r="F103" s="189"/>
      <c r="G103" s="189"/>
      <c r="H103" s="189"/>
      <c r="I103" s="189"/>
      <c r="J103" s="190">
        <f>J179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290</v>
      </c>
      <c r="E104" s="189"/>
      <c r="F104" s="189"/>
      <c r="G104" s="189"/>
      <c r="H104" s="189"/>
      <c r="I104" s="189"/>
      <c r="J104" s="190">
        <f>J184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171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81" t="str">
        <f>E7</f>
        <v>Březná, Bílá Voda, Štíty – dosypání hráze, oprava stupňů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161</v>
      </c>
      <c r="D115" s="20"/>
      <c r="E115" s="20"/>
      <c r="F115" s="20"/>
      <c r="G115" s="20"/>
      <c r="H115" s="20"/>
      <c r="I115" s="20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81" t="s">
        <v>162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163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002a.2 - Opevnění svahů stávajícího koryta v ř.km 21,550 - 21,925 - oprava opevnění svahu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F14</f>
        <v xml:space="preserve"> </v>
      </c>
      <c r="G120" s="38"/>
      <c r="H120" s="38"/>
      <c r="I120" s="30" t="s">
        <v>22</v>
      </c>
      <c r="J120" s="77" t="str">
        <f>IF(J14="","",J14)</f>
        <v>3. 2. 2025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E17</f>
        <v xml:space="preserve"> </v>
      </c>
      <c r="G122" s="38"/>
      <c r="H122" s="38"/>
      <c r="I122" s="30" t="s">
        <v>29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IF(E20="","",E20)</f>
        <v>Vyplň údaj</v>
      </c>
      <c r="G123" s="38"/>
      <c r="H123" s="38"/>
      <c r="I123" s="30" t="s">
        <v>31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192"/>
      <c r="B125" s="193"/>
      <c r="C125" s="194" t="s">
        <v>172</v>
      </c>
      <c r="D125" s="195" t="s">
        <v>58</v>
      </c>
      <c r="E125" s="195" t="s">
        <v>54</v>
      </c>
      <c r="F125" s="195" t="s">
        <v>55</v>
      </c>
      <c r="G125" s="195" t="s">
        <v>173</v>
      </c>
      <c r="H125" s="195" t="s">
        <v>174</v>
      </c>
      <c r="I125" s="195" t="s">
        <v>175</v>
      </c>
      <c r="J125" s="196" t="s">
        <v>167</v>
      </c>
      <c r="K125" s="197" t="s">
        <v>176</v>
      </c>
      <c r="L125" s="198"/>
      <c r="M125" s="98" t="s">
        <v>1</v>
      </c>
      <c r="N125" s="99" t="s">
        <v>37</v>
      </c>
      <c r="O125" s="99" t="s">
        <v>177</v>
      </c>
      <c r="P125" s="99" t="s">
        <v>178</v>
      </c>
      <c r="Q125" s="99" t="s">
        <v>179</v>
      </c>
      <c r="R125" s="99" t="s">
        <v>180</v>
      </c>
      <c r="S125" s="99" t="s">
        <v>181</v>
      </c>
      <c r="T125" s="100" t="s">
        <v>182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6"/>
      <c r="B126" s="37"/>
      <c r="C126" s="105" t="s">
        <v>183</v>
      </c>
      <c r="D126" s="38"/>
      <c r="E126" s="38"/>
      <c r="F126" s="38"/>
      <c r="G126" s="38"/>
      <c r="H126" s="38"/>
      <c r="I126" s="38"/>
      <c r="J126" s="199">
        <f>BK126</f>
        <v>0</v>
      </c>
      <c r="K126" s="38"/>
      <c r="L126" s="42"/>
      <c r="M126" s="101"/>
      <c r="N126" s="200"/>
      <c r="O126" s="102"/>
      <c r="P126" s="201">
        <f>P127+P162+P168+P175+P179+P184</f>
        <v>0</v>
      </c>
      <c r="Q126" s="102"/>
      <c r="R126" s="201">
        <f>R127+R162+R168+R175+R179+R184</f>
        <v>48.089924799999991</v>
      </c>
      <c r="S126" s="102"/>
      <c r="T126" s="202">
        <f>T127+T162+T168+T175+T179+T184</f>
        <v>12.86712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169</v>
      </c>
      <c r="BK126" s="203">
        <f>BK127+BK162+BK168+BK175+BK179+BK184</f>
        <v>0</v>
      </c>
    </row>
    <row r="127" s="11" customFormat="1" ht="25.92" customHeight="1">
      <c r="A127" s="11"/>
      <c r="B127" s="204"/>
      <c r="C127" s="205"/>
      <c r="D127" s="206" t="s">
        <v>72</v>
      </c>
      <c r="E127" s="207" t="s">
        <v>80</v>
      </c>
      <c r="F127" s="207" t="s">
        <v>184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SUM(P128:P161)</f>
        <v>0</v>
      </c>
      <c r="Q127" s="212"/>
      <c r="R127" s="213">
        <f>SUM(R128:R161)</f>
        <v>0</v>
      </c>
      <c r="S127" s="212"/>
      <c r="T127" s="214">
        <f>SUM(T128:T161)</f>
        <v>12.86712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5" t="s">
        <v>185</v>
      </c>
      <c r="AT127" s="216" t="s">
        <v>72</v>
      </c>
      <c r="AU127" s="216" t="s">
        <v>73</v>
      </c>
      <c r="AY127" s="215" t="s">
        <v>186</v>
      </c>
      <c r="BK127" s="217">
        <f>SUM(BK128:BK161)</f>
        <v>0</v>
      </c>
    </row>
    <row r="128" s="2" customFormat="1" ht="16.5" customHeight="1">
      <c r="A128" s="36"/>
      <c r="B128" s="37"/>
      <c r="C128" s="218" t="s">
        <v>80</v>
      </c>
      <c r="D128" s="218" t="s">
        <v>187</v>
      </c>
      <c r="E128" s="219" t="s">
        <v>291</v>
      </c>
      <c r="F128" s="220" t="s">
        <v>292</v>
      </c>
      <c r="G128" s="221" t="s">
        <v>190</v>
      </c>
      <c r="H128" s="222">
        <v>93.239999999999995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0.13800000000000001</v>
      </c>
      <c r="T128" s="229">
        <f>S128*H128</f>
        <v>12.86712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415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292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416</v>
      </c>
      <c r="G130" s="242"/>
      <c r="H130" s="245">
        <v>93.239999999999995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80</v>
      </c>
      <c r="AY130" s="251" t="s">
        <v>186</v>
      </c>
    </row>
    <row r="131" s="2" customFormat="1" ht="16.5" customHeight="1">
      <c r="A131" s="36"/>
      <c r="B131" s="37"/>
      <c r="C131" s="218" t="s">
        <v>82</v>
      </c>
      <c r="D131" s="218" t="s">
        <v>187</v>
      </c>
      <c r="E131" s="219" t="s">
        <v>295</v>
      </c>
      <c r="F131" s="220" t="s">
        <v>296</v>
      </c>
      <c r="G131" s="221" t="s">
        <v>266</v>
      </c>
      <c r="H131" s="222">
        <v>21.134399999999999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417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298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418</v>
      </c>
      <c r="G133" s="242"/>
      <c r="H133" s="245">
        <v>21.134399999999999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80</v>
      </c>
      <c r="AY133" s="251" t="s">
        <v>186</v>
      </c>
    </row>
    <row r="134" s="2" customFormat="1" ht="16.5" customHeight="1">
      <c r="A134" s="36"/>
      <c r="B134" s="37"/>
      <c r="C134" s="218" t="s">
        <v>185</v>
      </c>
      <c r="D134" s="218" t="s">
        <v>187</v>
      </c>
      <c r="E134" s="219" t="s">
        <v>300</v>
      </c>
      <c r="F134" s="220" t="s">
        <v>301</v>
      </c>
      <c r="G134" s="221" t="s">
        <v>266</v>
      </c>
      <c r="H134" s="222">
        <v>21.134399999999999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419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301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2" customFormat="1" ht="16.5" customHeight="1">
      <c r="A136" s="36"/>
      <c r="B136" s="37"/>
      <c r="C136" s="218" t="s">
        <v>205</v>
      </c>
      <c r="D136" s="218" t="s">
        <v>187</v>
      </c>
      <c r="E136" s="219" t="s">
        <v>303</v>
      </c>
      <c r="F136" s="220" t="s">
        <v>304</v>
      </c>
      <c r="G136" s="221" t="s">
        <v>266</v>
      </c>
      <c r="H136" s="222">
        <v>17.404800000000002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420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306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2" customFormat="1" ht="16.5" customHeight="1">
      <c r="A138" s="36"/>
      <c r="B138" s="37"/>
      <c r="C138" s="218" t="s">
        <v>209</v>
      </c>
      <c r="D138" s="218" t="s">
        <v>187</v>
      </c>
      <c r="E138" s="219" t="s">
        <v>307</v>
      </c>
      <c r="F138" s="220" t="s">
        <v>308</v>
      </c>
      <c r="G138" s="221" t="s">
        <v>266</v>
      </c>
      <c r="H138" s="222">
        <v>17.404800000000002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421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308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12" customFormat="1">
      <c r="A140" s="12"/>
      <c r="B140" s="241"/>
      <c r="C140" s="242"/>
      <c r="D140" s="232" t="s">
        <v>262</v>
      </c>
      <c r="E140" s="243" t="s">
        <v>1</v>
      </c>
      <c r="F140" s="244" t="s">
        <v>422</v>
      </c>
      <c r="G140" s="242"/>
      <c r="H140" s="245">
        <v>17.404800000000002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262</v>
      </c>
      <c r="AU140" s="251" t="s">
        <v>80</v>
      </c>
      <c r="AV140" s="12" t="s">
        <v>82</v>
      </c>
      <c r="AW140" s="12" t="s">
        <v>30</v>
      </c>
      <c r="AX140" s="12" t="s">
        <v>80</v>
      </c>
      <c r="AY140" s="251" t="s">
        <v>186</v>
      </c>
    </row>
    <row r="141" s="2" customFormat="1" ht="16.5" customHeight="1">
      <c r="A141" s="36"/>
      <c r="B141" s="37"/>
      <c r="C141" s="218" t="s">
        <v>213</v>
      </c>
      <c r="D141" s="218" t="s">
        <v>187</v>
      </c>
      <c r="E141" s="219" t="s">
        <v>311</v>
      </c>
      <c r="F141" s="220" t="s">
        <v>312</v>
      </c>
      <c r="G141" s="221" t="s">
        <v>266</v>
      </c>
      <c r="H141" s="222">
        <v>295.88159999999999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185</v>
      </c>
      <c r="AT141" s="230" t="s">
        <v>187</v>
      </c>
      <c r="AU141" s="230" t="s">
        <v>80</v>
      </c>
      <c r="AY141" s="15" t="s">
        <v>186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185</v>
      </c>
      <c r="BM141" s="230" t="s">
        <v>423</v>
      </c>
    </row>
    <row r="142" s="2" customFormat="1">
      <c r="A142" s="36"/>
      <c r="B142" s="37"/>
      <c r="C142" s="38"/>
      <c r="D142" s="232" t="s">
        <v>192</v>
      </c>
      <c r="E142" s="38"/>
      <c r="F142" s="233" t="s">
        <v>312</v>
      </c>
      <c r="G142" s="38"/>
      <c r="H142" s="38"/>
      <c r="I142" s="234"/>
      <c r="J142" s="38"/>
      <c r="K142" s="38"/>
      <c r="L142" s="42"/>
      <c r="M142" s="235"/>
      <c r="N142" s="23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192</v>
      </c>
      <c r="AU142" s="15" t="s">
        <v>80</v>
      </c>
    </row>
    <row r="143" s="12" customFormat="1">
      <c r="A143" s="12"/>
      <c r="B143" s="241"/>
      <c r="C143" s="242"/>
      <c r="D143" s="232" t="s">
        <v>262</v>
      </c>
      <c r="E143" s="243" t="s">
        <v>1</v>
      </c>
      <c r="F143" s="244" t="s">
        <v>424</v>
      </c>
      <c r="G143" s="242"/>
      <c r="H143" s="245">
        <v>295.88159999999999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262</v>
      </c>
      <c r="AU143" s="251" t="s">
        <v>80</v>
      </c>
      <c r="AV143" s="12" t="s">
        <v>82</v>
      </c>
      <c r="AW143" s="12" t="s">
        <v>30</v>
      </c>
      <c r="AX143" s="12" t="s">
        <v>80</v>
      </c>
      <c r="AY143" s="251" t="s">
        <v>186</v>
      </c>
    </row>
    <row r="144" s="2" customFormat="1" ht="16.5" customHeight="1">
      <c r="A144" s="36"/>
      <c r="B144" s="37"/>
      <c r="C144" s="218" t="s">
        <v>217</v>
      </c>
      <c r="D144" s="218" t="s">
        <v>187</v>
      </c>
      <c r="E144" s="219" t="s">
        <v>315</v>
      </c>
      <c r="F144" s="220" t="s">
        <v>316</v>
      </c>
      <c r="G144" s="221" t="s">
        <v>266</v>
      </c>
      <c r="H144" s="222">
        <v>17.404800000000002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185</v>
      </c>
      <c r="AT144" s="230" t="s">
        <v>187</v>
      </c>
      <c r="AU144" s="230" t="s">
        <v>80</v>
      </c>
      <c r="AY144" s="15" t="s">
        <v>186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185</v>
      </c>
      <c r="BM144" s="230" t="s">
        <v>425</v>
      </c>
    </row>
    <row r="145" s="2" customFormat="1">
      <c r="A145" s="36"/>
      <c r="B145" s="37"/>
      <c r="C145" s="38"/>
      <c r="D145" s="232" t="s">
        <v>192</v>
      </c>
      <c r="E145" s="38"/>
      <c r="F145" s="233" t="s">
        <v>316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192</v>
      </c>
      <c r="AU145" s="15" t="s">
        <v>80</v>
      </c>
    </row>
    <row r="146" s="2" customFormat="1" ht="16.5" customHeight="1">
      <c r="A146" s="36"/>
      <c r="B146" s="37"/>
      <c r="C146" s="218" t="s">
        <v>221</v>
      </c>
      <c r="D146" s="218" t="s">
        <v>187</v>
      </c>
      <c r="E146" s="219" t="s">
        <v>318</v>
      </c>
      <c r="F146" s="220" t="s">
        <v>319</v>
      </c>
      <c r="G146" s="221" t="s">
        <v>266</v>
      </c>
      <c r="H146" s="222">
        <v>3.7296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426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427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12" customFormat="1">
      <c r="A148" s="12"/>
      <c r="B148" s="241"/>
      <c r="C148" s="242"/>
      <c r="D148" s="232" t="s">
        <v>262</v>
      </c>
      <c r="E148" s="243" t="s">
        <v>1</v>
      </c>
      <c r="F148" s="244" t="s">
        <v>428</v>
      </c>
      <c r="G148" s="242"/>
      <c r="H148" s="245">
        <v>3.7296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51" t="s">
        <v>262</v>
      </c>
      <c r="AU148" s="251" t="s">
        <v>80</v>
      </c>
      <c r="AV148" s="12" t="s">
        <v>82</v>
      </c>
      <c r="AW148" s="12" t="s">
        <v>30</v>
      </c>
      <c r="AX148" s="12" t="s">
        <v>80</v>
      </c>
      <c r="AY148" s="251" t="s">
        <v>186</v>
      </c>
    </row>
    <row r="149" s="2" customFormat="1" ht="16.5" customHeight="1">
      <c r="A149" s="36"/>
      <c r="B149" s="37"/>
      <c r="C149" s="218" t="s">
        <v>225</v>
      </c>
      <c r="D149" s="218" t="s">
        <v>187</v>
      </c>
      <c r="E149" s="219" t="s">
        <v>323</v>
      </c>
      <c r="F149" s="220" t="s">
        <v>324</v>
      </c>
      <c r="G149" s="221" t="s">
        <v>190</v>
      </c>
      <c r="H149" s="222">
        <v>62.159999999999997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185</v>
      </c>
      <c r="AT149" s="230" t="s">
        <v>187</v>
      </c>
      <c r="AU149" s="230" t="s">
        <v>80</v>
      </c>
      <c r="AY149" s="15" t="s">
        <v>186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185</v>
      </c>
      <c r="BM149" s="230" t="s">
        <v>429</v>
      </c>
    </row>
    <row r="150" s="2" customFormat="1">
      <c r="A150" s="36"/>
      <c r="B150" s="37"/>
      <c r="C150" s="38"/>
      <c r="D150" s="232" t="s">
        <v>192</v>
      </c>
      <c r="E150" s="38"/>
      <c r="F150" s="233" t="s">
        <v>324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192</v>
      </c>
      <c r="AU150" s="15" t="s">
        <v>80</v>
      </c>
    </row>
    <row r="151" s="12" customFormat="1">
      <c r="A151" s="12"/>
      <c r="B151" s="241"/>
      <c r="C151" s="242"/>
      <c r="D151" s="232" t="s">
        <v>262</v>
      </c>
      <c r="E151" s="243" t="s">
        <v>1</v>
      </c>
      <c r="F151" s="244" t="s">
        <v>430</v>
      </c>
      <c r="G151" s="242"/>
      <c r="H151" s="245">
        <v>62.159999999999997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262</v>
      </c>
      <c r="AU151" s="251" t="s">
        <v>80</v>
      </c>
      <c r="AV151" s="12" t="s">
        <v>82</v>
      </c>
      <c r="AW151" s="12" t="s">
        <v>30</v>
      </c>
      <c r="AX151" s="12" t="s">
        <v>80</v>
      </c>
      <c r="AY151" s="251" t="s">
        <v>186</v>
      </c>
    </row>
    <row r="152" s="2" customFormat="1" ht="16.5" customHeight="1">
      <c r="A152" s="36"/>
      <c r="B152" s="37"/>
      <c r="C152" s="218" t="s">
        <v>229</v>
      </c>
      <c r="D152" s="218" t="s">
        <v>187</v>
      </c>
      <c r="E152" s="219" t="s">
        <v>327</v>
      </c>
      <c r="F152" s="220" t="s">
        <v>328</v>
      </c>
      <c r="G152" s="221" t="s">
        <v>190</v>
      </c>
      <c r="H152" s="222">
        <v>62.159999999999997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431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328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12" customFormat="1">
      <c r="A154" s="12"/>
      <c r="B154" s="241"/>
      <c r="C154" s="242"/>
      <c r="D154" s="232" t="s">
        <v>262</v>
      </c>
      <c r="E154" s="243" t="s">
        <v>1</v>
      </c>
      <c r="F154" s="244" t="s">
        <v>432</v>
      </c>
      <c r="G154" s="242"/>
      <c r="H154" s="245">
        <v>62.159999999999997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51" t="s">
        <v>262</v>
      </c>
      <c r="AU154" s="251" t="s">
        <v>80</v>
      </c>
      <c r="AV154" s="12" t="s">
        <v>82</v>
      </c>
      <c r="AW154" s="12" t="s">
        <v>30</v>
      </c>
      <c r="AX154" s="12" t="s">
        <v>80</v>
      </c>
      <c r="AY154" s="251" t="s">
        <v>186</v>
      </c>
    </row>
    <row r="155" s="2" customFormat="1" ht="16.5" customHeight="1">
      <c r="A155" s="36"/>
      <c r="B155" s="37"/>
      <c r="C155" s="218" t="s">
        <v>235</v>
      </c>
      <c r="D155" s="218" t="s">
        <v>187</v>
      </c>
      <c r="E155" s="219" t="s">
        <v>330</v>
      </c>
      <c r="F155" s="220" t="s">
        <v>331</v>
      </c>
      <c r="G155" s="221" t="s">
        <v>285</v>
      </c>
      <c r="H155" s="222">
        <v>39.098640000000003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185</v>
      </c>
      <c r="AT155" s="230" t="s">
        <v>187</v>
      </c>
      <c r="AU155" s="230" t="s">
        <v>80</v>
      </c>
      <c r="AY155" s="15" t="s">
        <v>186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185</v>
      </c>
      <c r="BM155" s="230" t="s">
        <v>433</v>
      </c>
    </row>
    <row r="156" s="2" customFormat="1">
      <c r="A156" s="36"/>
      <c r="B156" s="37"/>
      <c r="C156" s="38"/>
      <c r="D156" s="232" t="s">
        <v>192</v>
      </c>
      <c r="E156" s="38"/>
      <c r="F156" s="233" t="s">
        <v>333</v>
      </c>
      <c r="G156" s="38"/>
      <c r="H156" s="38"/>
      <c r="I156" s="234"/>
      <c r="J156" s="38"/>
      <c r="K156" s="38"/>
      <c r="L156" s="42"/>
      <c r="M156" s="235"/>
      <c r="N156" s="236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192</v>
      </c>
      <c r="AU156" s="15" t="s">
        <v>80</v>
      </c>
    </row>
    <row r="157" s="12" customFormat="1">
      <c r="A157" s="12"/>
      <c r="B157" s="241"/>
      <c r="C157" s="242"/>
      <c r="D157" s="232" t="s">
        <v>262</v>
      </c>
      <c r="E157" s="243" t="s">
        <v>1</v>
      </c>
      <c r="F157" s="244" t="s">
        <v>434</v>
      </c>
      <c r="G157" s="242"/>
      <c r="H157" s="245">
        <v>39.098640000000003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51" t="s">
        <v>262</v>
      </c>
      <c r="AU157" s="251" t="s">
        <v>80</v>
      </c>
      <c r="AV157" s="12" t="s">
        <v>82</v>
      </c>
      <c r="AW157" s="12" t="s">
        <v>30</v>
      </c>
      <c r="AX157" s="12" t="s">
        <v>80</v>
      </c>
      <c r="AY157" s="251" t="s">
        <v>186</v>
      </c>
    </row>
    <row r="158" s="2" customFormat="1" ht="16.5" customHeight="1">
      <c r="A158" s="36"/>
      <c r="B158" s="37"/>
      <c r="C158" s="218" t="s">
        <v>335</v>
      </c>
      <c r="D158" s="218" t="s">
        <v>187</v>
      </c>
      <c r="E158" s="219" t="s">
        <v>336</v>
      </c>
      <c r="F158" s="220" t="s">
        <v>337</v>
      </c>
      <c r="G158" s="221" t="s">
        <v>266</v>
      </c>
      <c r="H158" s="222">
        <v>21.134399999999999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38</v>
      </c>
      <c r="O158" s="89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185</v>
      </c>
      <c r="AT158" s="230" t="s">
        <v>187</v>
      </c>
      <c r="AU158" s="230" t="s">
        <v>80</v>
      </c>
      <c r="AY158" s="15" t="s">
        <v>186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185</v>
      </c>
      <c r="BM158" s="230" t="s">
        <v>435</v>
      </c>
    </row>
    <row r="159" s="2" customFormat="1">
      <c r="A159" s="36"/>
      <c r="B159" s="37"/>
      <c r="C159" s="38"/>
      <c r="D159" s="232" t="s">
        <v>192</v>
      </c>
      <c r="E159" s="38"/>
      <c r="F159" s="233" t="s">
        <v>339</v>
      </c>
      <c r="G159" s="38"/>
      <c r="H159" s="38"/>
      <c r="I159" s="234"/>
      <c r="J159" s="38"/>
      <c r="K159" s="38"/>
      <c r="L159" s="42"/>
      <c r="M159" s="235"/>
      <c r="N159" s="23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192</v>
      </c>
      <c r="AU159" s="15" t="s">
        <v>80</v>
      </c>
    </row>
    <row r="160" s="2" customFormat="1" ht="16.5" customHeight="1">
      <c r="A160" s="36"/>
      <c r="B160" s="37"/>
      <c r="C160" s="218" t="s">
        <v>340</v>
      </c>
      <c r="D160" s="218" t="s">
        <v>187</v>
      </c>
      <c r="E160" s="219" t="s">
        <v>341</v>
      </c>
      <c r="F160" s="220" t="s">
        <v>342</v>
      </c>
      <c r="G160" s="221" t="s">
        <v>232</v>
      </c>
      <c r="H160" s="222">
        <v>1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436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344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11" customFormat="1" ht="25.92" customHeight="1">
      <c r="A162" s="11"/>
      <c r="B162" s="204"/>
      <c r="C162" s="205"/>
      <c r="D162" s="206" t="s">
        <v>72</v>
      </c>
      <c r="E162" s="207" t="s">
        <v>185</v>
      </c>
      <c r="F162" s="207" t="s">
        <v>345</v>
      </c>
      <c r="G162" s="205"/>
      <c r="H162" s="205"/>
      <c r="I162" s="208"/>
      <c r="J162" s="209">
        <f>BK162</f>
        <v>0</v>
      </c>
      <c r="K162" s="205"/>
      <c r="L162" s="210"/>
      <c r="M162" s="211"/>
      <c r="N162" s="212"/>
      <c r="O162" s="212"/>
      <c r="P162" s="213">
        <f>SUM(P163:P167)</f>
        <v>0</v>
      </c>
      <c r="Q162" s="212"/>
      <c r="R162" s="213">
        <f>SUM(R163:R167)</f>
        <v>39.861964799999996</v>
      </c>
      <c r="S162" s="212"/>
      <c r="T162" s="21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5" t="s">
        <v>185</v>
      </c>
      <c r="AT162" s="216" t="s">
        <v>72</v>
      </c>
      <c r="AU162" s="216" t="s">
        <v>73</v>
      </c>
      <c r="AY162" s="215" t="s">
        <v>186</v>
      </c>
      <c r="BK162" s="217">
        <f>SUM(BK163:BK167)</f>
        <v>0</v>
      </c>
    </row>
    <row r="163" s="2" customFormat="1" ht="16.5" customHeight="1">
      <c r="A163" s="36"/>
      <c r="B163" s="37"/>
      <c r="C163" s="218" t="s">
        <v>8</v>
      </c>
      <c r="D163" s="218" t="s">
        <v>187</v>
      </c>
      <c r="E163" s="219" t="s">
        <v>437</v>
      </c>
      <c r="F163" s="220" t="s">
        <v>438</v>
      </c>
      <c r="G163" s="221" t="s">
        <v>190</v>
      </c>
      <c r="H163" s="222">
        <v>93.239999999999995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38</v>
      </c>
      <c r="O163" s="89"/>
      <c r="P163" s="228">
        <f>O163*H163</f>
        <v>0</v>
      </c>
      <c r="Q163" s="228">
        <v>0.40079999999999999</v>
      </c>
      <c r="R163" s="228">
        <f>Q163*H163</f>
        <v>37.370591999999995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185</v>
      </c>
      <c r="AT163" s="230" t="s">
        <v>187</v>
      </c>
      <c r="AU163" s="230" t="s">
        <v>80</v>
      </c>
      <c r="AY163" s="15" t="s">
        <v>186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185</v>
      </c>
      <c r="BM163" s="230" t="s">
        <v>439</v>
      </c>
    </row>
    <row r="164" s="2" customFormat="1">
      <c r="A164" s="36"/>
      <c r="B164" s="37"/>
      <c r="C164" s="38"/>
      <c r="D164" s="232" t="s">
        <v>192</v>
      </c>
      <c r="E164" s="38"/>
      <c r="F164" s="233" t="s">
        <v>438</v>
      </c>
      <c r="G164" s="38"/>
      <c r="H164" s="38"/>
      <c r="I164" s="234"/>
      <c r="J164" s="38"/>
      <c r="K164" s="38"/>
      <c r="L164" s="42"/>
      <c r="M164" s="235"/>
      <c r="N164" s="23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192</v>
      </c>
      <c r="AU164" s="15" t="s">
        <v>80</v>
      </c>
    </row>
    <row r="165" s="2" customFormat="1" ht="16.5" customHeight="1">
      <c r="A165" s="36"/>
      <c r="B165" s="37"/>
      <c r="C165" s="218" t="s">
        <v>351</v>
      </c>
      <c r="D165" s="218" t="s">
        <v>187</v>
      </c>
      <c r="E165" s="219" t="s">
        <v>440</v>
      </c>
      <c r="F165" s="220" t="s">
        <v>441</v>
      </c>
      <c r="G165" s="221" t="s">
        <v>190</v>
      </c>
      <c r="H165" s="222">
        <v>93.239999999999995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0.026720000000000001</v>
      </c>
      <c r="R165" s="228">
        <f>Q165*H165</f>
        <v>2.4913727999999997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442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443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12" customFormat="1">
      <c r="A167" s="12"/>
      <c r="B167" s="241"/>
      <c r="C167" s="242"/>
      <c r="D167" s="232" t="s">
        <v>262</v>
      </c>
      <c r="E167" s="243" t="s">
        <v>1</v>
      </c>
      <c r="F167" s="244" t="s">
        <v>444</v>
      </c>
      <c r="G167" s="242"/>
      <c r="H167" s="245">
        <v>93.239999999999995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262</v>
      </c>
      <c r="AU167" s="251" t="s">
        <v>80</v>
      </c>
      <c r="AV167" s="12" t="s">
        <v>82</v>
      </c>
      <c r="AW167" s="12" t="s">
        <v>30</v>
      </c>
      <c r="AX167" s="12" t="s">
        <v>80</v>
      </c>
      <c r="AY167" s="251" t="s">
        <v>186</v>
      </c>
    </row>
    <row r="168" s="11" customFormat="1" ht="25.92" customHeight="1">
      <c r="A168" s="11"/>
      <c r="B168" s="204"/>
      <c r="C168" s="205"/>
      <c r="D168" s="206" t="s">
        <v>72</v>
      </c>
      <c r="E168" s="207" t="s">
        <v>205</v>
      </c>
      <c r="F168" s="207" t="s">
        <v>445</v>
      </c>
      <c r="G168" s="205"/>
      <c r="H168" s="205"/>
      <c r="I168" s="208"/>
      <c r="J168" s="209">
        <f>BK168</f>
        <v>0</v>
      </c>
      <c r="K168" s="205"/>
      <c r="L168" s="210"/>
      <c r="M168" s="211"/>
      <c r="N168" s="212"/>
      <c r="O168" s="212"/>
      <c r="P168" s="213">
        <f>SUM(P169:P174)</f>
        <v>0</v>
      </c>
      <c r="Q168" s="212"/>
      <c r="R168" s="213">
        <f>SUM(R169:R174)</f>
        <v>8.2279599999999995</v>
      </c>
      <c r="S168" s="212"/>
      <c r="T168" s="214">
        <f>SUM(T169:T174)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5" t="s">
        <v>185</v>
      </c>
      <c r="AT168" s="216" t="s">
        <v>72</v>
      </c>
      <c r="AU168" s="216" t="s">
        <v>73</v>
      </c>
      <c r="AY168" s="215" t="s">
        <v>186</v>
      </c>
      <c r="BK168" s="217">
        <f>SUM(BK169:BK174)</f>
        <v>0</v>
      </c>
    </row>
    <row r="169" s="2" customFormat="1" ht="16.5" customHeight="1">
      <c r="A169" s="36"/>
      <c r="B169" s="37"/>
      <c r="C169" s="218" t="s">
        <v>356</v>
      </c>
      <c r="D169" s="218" t="s">
        <v>187</v>
      </c>
      <c r="E169" s="219" t="s">
        <v>446</v>
      </c>
      <c r="F169" s="220" t="s">
        <v>447</v>
      </c>
      <c r="G169" s="221" t="s">
        <v>266</v>
      </c>
      <c r="H169" s="222">
        <v>3.1048900000000001</v>
      </c>
      <c r="I169" s="223"/>
      <c r="J169" s="224">
        <f>ROUND(I169*H169,2)</f>
        <v>0</v>
      </c>
      <c r="K169" s="225"/>
      <c r="L169" s="42"/>
      <c r="M169" s="226" t="s">
        <v>1</v>
      </c>
      <c r="N169" s="227" t="s">
        <v>38</v>
      </c>
      <c r="O169" s="89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0" t="s">
        <v>185</v>
      </c>
      <c r="AT169" s="230" t="s">
        <v>187</v>
      </c>
      <c r="AU169" s="230" t="s">
        <v>80</v>
      </c>
      <c r="AY169" s="15" t="s">
        <v>186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5" t="s">
        <v>80</v>
      </c>
      <c r="BK169" s="231">
        <f>ROUND(I169*H169,2)</f>
        <v>0</v>
      </c>
      <c r="BL169" s="15" t="s">
        <v>185</v>
      </c>
      <c r="BM169" s="230" t="s">
        <v>448</v>
      </c>
    </row>
    <row r="170" s="2" customFormat="1">
      <c r="A170" s="36"/>
      <c r="B170" s="37"/>
      <c r="C170" s="38"/>
      <c r="D170" s="232" t="s">
        <v>192</v>
      </c>
      <c r="E170" s="38"/>
      <c r="F170" s="233" t="s">
        <v>447</v>
      </c>
      <c r="G170" s="38"/>
      <c r="H170" s="38"/>
      <c r="I170" s="234"/>
      <c r="J170" s="38"/>
      <c r="K170" s="38"/>
      <c r="L170" s="42"/>
      <c r="M170" s="235"/>
      <c r="N170" s="236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192</v>
      </c>
      <c r="AU170" s="15" t="s">
        <v>80</v>
      </c>
    </row>
    <row r="171" s="12" customFormat="1">
      <c r="A171" s="12"/>
      <c r="B171" s="241"/>
      <c r="C171" s="242"/>
      <c r="D171" s="232" t="s">
        <v>262</v>
      </c>
      <c r="E171" s="243" t="s">
        <v>1</v>
      </c>
      <c r="F171" s="244" t="s">
        <v>449</v>
      </c>
      <c r="G171" s="242"/>
      <c r="H171" s="245">
        <v>3.1048900000000001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51" t="s">
        <v>262</v>
      </c>
      <c r="AU171" s="251" t="s">
        <v>80</v>
      </c>
      <c r="AV171" s="12" t="s">
        <v>82</v>
      </c>
      <c r="AW171" s="12" t="s">
        <v>30</v>
      </c>
      <c r="AX171" s="12" t="s">
        <v>80</v>
      </c>
      <c r="AY171" s="251" t="s">
        <v>186</v>
      </c>
    </row>
    <row r="172" s="2" customFormat="1" ht="16.5" customHeight="1">
      <c r="A172" s="36"/>
      <c r="B172" s="37"/>
      <c r="C172" s="252" t="s">
        <v>242</v>
      </c>
      <c r="D172" s="252" t="s">
        <v>269</v>
      </c>
      <c r="E172" s="253" t="s">
        <v>450</v>
      </c>
      <c r="F172" s="254" t="s">
        <v>451</v>
      </c>
      <c r="G172" s="255" t="s">
        <v>285</v>
      </c>
      <c r="H172" s="256">
        <v>8.2279599999999995</v>
      </c>
      <c r="I172" s="257"/>
      <c r="J172" s="258">
        <f>ROUND(I172*H172,2)</f>
        <v>0</v>
      </c>
      <c r="K172" s="259"/>
      <c r="L172" s="260"/>
      <c r="M172" s="261" t="s">
        <v>1</v>
      </c>
      <c r="N172" s="262" t="s">
        <v>38</v>
      </c>
      <c r="O172" s="89"/>
      <c r="P172" s="228">
        <f>O172*H172</f>
        <v>0</v>
      </c>
      <c r="Q172" s="228">
        <v>1</v>
      </c>
      <c r="R172" s="228">
        <f>Q172*H172</f>
        <v>8.2279599999999995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217</v>
      </c>
      <c r="AT172" s="230" t="s">
        <v>269</v>
      </c>
      <c r="AU172" s="230" t="s">
        <v>80</v>
      </c>
      <c r="AY172" s="15" t="s">
        <v>186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80</v>
      </c>
      <c r="BK172" s="231">
        <f>ROUND(I172*H172,2)</f>
        <v>0</v>
      </c>
      <c r="BL172" s="15" t="s">
        <v>185</v>
      </c>
      <c r="BM172" s="230" t="s">
        <v>452</v>
      </c>
    </row>
    <row r="173" s="2" customFormat="1">
      <c r="A173" s="36"/>
      <c r="B173" s="37"/>
      <c r="C173" s="38"/>
      <c r="D173" s="232" t="s">
        <v>192</v>
      </c>
      <c r="E173" s="38"/>
      <c r="F173" s="233" t="s">
        <v>451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192</v>
      </c>
      <c r="AU173" s="15" t="s">
        <v>80</v>
      </c>
    </row>
    <row r="174" s="12" customFormat="1">
      <c r="A174" s="12"/>
      <c r="B174" s="241"/>
      <c r="C174" s="242"/>
      <c r="D174" s="232" t="s">
        <v>262</v>
      </c>
      <c r="E174" s="243" t="s">
        <v>1</v>
      </c>
      <c r="F174" s="244" t="s">
        <v>453</v>
      </c>
      <c r="G174" s="242"/>
      <c r="H174" s="245">
        <v>8.2279599999999995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51" t="s">
        <v>262</v>
      </c>
      <c r="AU174" s="251" t="s">
        <v>80</v>
      </c>
      <c r="AV174" s="12" t="s">
        <v>82</v>
      </c>
      <c r="AW174" s="12" t="s">
        <v>30</v>
      </c>
      <c r="AX174" s="12" t="s">
        <v>80</v>
      </c>
      <c r="AY174" s="251" t="s">
        <v>186</v>
      </c>
    </row>
    <row r="175" s="11" customFormat="1" ht="25.92" customHeight="1">
      <c r="A175" s="11"/>
      <c r="B175" s="204"/>
      <c r="C175" s="205"/>
      <c r="D175" s="206" t="s">
        <v>72</v>
      </c>
      <c r="E175" s="207" t="s">
        <v>365</v>
      </c>
      <c r="F175" s="207" t="s">
        <v>366</v>
      </c>
      <c r="G175" s="205"/>
      <c r="H175" s="205"/>
      <c r="I175" s="208"/>
      <c r="J175" s="209">
        <f>BK175</f>
        <v>0</v>
      </c>
      <c r="K175" s="205"/>
      <c r="L175" s="210"/>
      <c r="M175" s="211"/>
      <c r="N175" s="212"/>
      <c r="O175" s="212"/>
      <c r="P175" s="213">
        <f>SUM(P176:P178)</f>
        <v>0</v>
      </c>
      <c r="Q175" s="212"/>
      <c r="R175" s="213">
        <f>SUM(R176:R178)</f>
        <v>0</v>
      </c>
      <c r="S175" s="212"/>
      <c r="T175" s="214">
        <f>SUM(T176:T178)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5" t="s">
        <v>185</v>
      </c>
      <c r="AT175" s="216" t="s">
        <v>72</v>
      </c>
      <c r="AU175" s="216" t="s">
        <v>73</v>
      </c>
      <c r="AY175" s="215" t="s">
        <v>186</v>
      </c>
      <c r="BK175" s="217">
        <f>SUM(BK176:BK178)</f>
        <v>0</v>
      </c>
    </row>
    <row r="176" s="2" customFormat="1" ht="16.5" customHeight="1">
      <c r="A176" s="36"/>
      <c r="B176" s="37"/>
      <c r="C176" s="218" t="s">
        <v>367</v>
      </c>
      <c r="D176" s="218" t="s">
        <v>187</v>
      </c>
      <c r="E176" s="219" t="s">
        <v>374</v>
      </c>
      <c r="F176" s="220" t="s">
        <v>375</v>
      </c>
      <c r="G176" s="221" t="s">
        <v>190</v>
      </c>
      <c r="H176" s="222">
        <v>93.239999999999995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185</v>
      </c>
      <c r="AT176" s="230" t="s">
        <v>187</v>
      </c>
      <c r="AU176" s="230" t="s">
        <v>80</v>
      </c>
      <c r="AY176" s="15" t="s">
        <v>186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185</v>
      </c>
      <c r="BM176" s="230" t="s">
        <v>454</v>
      </c>
    </row>
    <row r="177" s="2" customFormat="1">
      <c r="A177" s="36"/>
      <c r="B177" s="37"/>
      <c r="C177" s="38"/>
      <c r="D177" s="232" t="s">
        <v>192</v>
      </c>
      <c r="E177" s="38"/>
      <c r="F177" s="233" t="s">
        <v>375</v>
      </c>
      <c r="G177" s="38"/>
      <c r="H177" s="38"/>
      <c r="I177" s="234"/>
      <c r="J177" s="38"/>
      <c r="K177" s="38"/>
      <c r="L177" s="42"/>
      <c r="M177" s="235"/>
      <c r="N177" s="236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192</v>
      </c>
      <c r="AU177" s="15" t="s">
        <v>80</v>
      </c>
    </row>
    <row r="178" s="12" customFormat="1">
      <c r="A178" s="12"/>
      <c r="B178" s="241"/>
      <c r="C178" s="242"/>
      <c r="D178" s="232" t="s">
        <v>262</v>
      </c>
      <c r="E178" s="243" t="s">
        <v>1</v>
      </c>
      <c r="F178" s="244" t="s">
        <v>455</v>
      </c>
      <c r="G178" s="242"/>
      <c r="H178" s="245">
        <v>93.239999999999995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51" t="s">
        <v>262</v>
      </c>
      <c r="AU178" s="251" t="s">
        <v>80</v>
      </c>
      <c r="AV178" s="12" t="s">
        <v>82</v>
      </c>
      <c r="AW178" s="12" t="s">
        <v>30</v>
      </c>
      <c r="AX178" s="12" t="s">
        <v>80</v>
      </c>
      <c r="AY178" s="251" t="s">
        <v>186</v>
      </c>
    </row>
    <row r="179" s="11" customFormat="1" ht="25.92" customHeight="1">
      <c r="A179" s="11"/>
      <c r="B179" s="204"/>
      <c r="C179" s="205"/>
      <c r="D179" s="206" t="s">
        <v>72</v>
      </c>
      <c r="E179" s="207" t="s">
        <v>281</v>
      </c>
      <c r="F179" s="207" t="s">
        <v>282</v>
      </c>
      <c r="G179" s="205"/>
      <c r="H179" s="205"/>
      <c r="I179" s="208"/>
      <c r="J179" s="209">
        <f>BK179</f>
        <v>0</v>
      </c>
      <c r="K179" s="205"/>
      <c r="L179" s="210"/>
      <c r="M179" s="211"/>
      <c r="N179" s="212"/>
      <c r="O179" s="212"/>
      <c r="P179" s="213">
        <f>SUM(P180:P183)</f>
        <v>0</v>
      </c>
      <c r="Q179" s="212"/>
      <c r="R179" s="213">
        <f>SUM(R180:R183)</f>
        <v>0</v>
      </c>
      <c r="S179" s="212"/>
      <c r="T179" s="214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15" t="s">
        <v>185</v>
      </c>
      <c r="AT179" s="216" t="s">
        <v>72</v>
      </c>
      <c r="AU179" s="216" t="s">
        <v>73</v>
      </c>
      <c r="AY179" s="215" t="s">
        <v>186</v>
      </c>
      <c r="BK179" s="217">
        <f>SUM(BK180:BK183)</f>
        <v>0</v>
      </c>
    </row>
    <row r="180" s="2" customFormat="1" ht="16.5" customHeight="1">
      <c r="A180" s="36"/>
      <c r="B180" s="37"/>
      <c r="C180" s="218" t="s">
        <v>373</v>
      </c>
      <c r="D180" s="218" t="s">
        <v>187</v>
      </c>
      <c r="E180" s="219" t="s">
        <v>378</v>
      </c>
      <c r="F180" s="220" t="s">
        <v>379</v>
      </c>
      <c r="G180" s="221" t="s">
        <v>285</v>
      </c>
      <c r="H180" s="222">
        <v>48.089919999999999</v>
      </c>
      <c r="I180" s="223"/>
      <c r="J180" s="224">
        <f>ROUND(I180*H180,2)</f>
        <v>0</v>
      </c>
      <c r="K180" s="225"/>
      <c r="L180" s="42"/>
      <c r="M180" s="226" t="s">
        <v>1</v>
      </c>
      <c r="N180" s="227" t="s">
        <v>38</v>
      </c>
      <c r="O180" s="89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0" t="s">
        <v>185</v>
      </c>
      <c r="AT180" s="230" t="s">
        <v>187</v>
      </c>
      <c r="AU180" s="230" t="s">
        <v>80</v>
      </c>
      <c r="AY180" s="15" t="s">
        <v>186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5" t="s">
        <v>80</v>
      </c>
      <c r="BK180" s="231">
        <f>ROUND(I180*H180,2)</f>
        <v>0</v>
      </c>
      <c r="BL180" s="15" t="s">
        <v>185</v>
      </c>
      <c r="BM180" s="230" t="s">
        <v>456</v>
      </c>
    </row>
    <row r="181" s="2" customFormat="1">
      <c r="A181" s="36"/>
      <c r="B181" s="37"/>
      <c r="C181" s="38"/>
      <c r="D181" s="232" t="s">
        <v>192</v>
      </c>
      <c r="E181" s="38"/>
      <c r="F181" s="233" t="s">
        <v>379</v>
      </c>
      <c r="G181" s="38"/>
      <c r="H181" s="38"/>
      <c r="I181" s="234"/>
      <c r="J181" s="38"/>
      <c r="K181" s="38"/>
      <c r="L181" s="42"/>
      <c r="M181" s="235"/>
      <c r="N181" s="236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192</v>
      </c>
      <c r="AU181" s="15" t="s">
        <v>80</v>
      </c>
    </row>
    <row r="182" s="2" customFormat="1" ht="16.5" customHeight="1">
      <c r="A182" s="36"/>
      <c r="B182" s="37"/>
      <c r="C182" s="218" t="s">
        <v>7</v>
      </c>
      <c r="D182" s="218" t="s">
        <v>187</v>
      </c>
      <c r="E182" s="219" t="s">
        <v>382</v>
      </c>
      <c r="F182" s="220" t="s">
        <v>383</v>
      </c>
      <c r="G182" s="221" t="s">
        <v>285</v>
      </c>
      <c r="H182" s="222">
        <v>48.089919999999999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38</v>
      </c>
      <c r="O182" s="89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185</v>
      </c>
      <c r="AT182" s="230" t="s">
        <v>187</v>
      </c>
      <c r="AU182" s="230" t="s">
        <v>80</v>
      </c>
      <c r="AY182" s="15" t="s">
        <v>186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80</v>
      </c>
      <c r="BK182" s="231">
        <f>ROUND(I182*H182,2)</f>
        <v>0</v>
      </c>
      <c r="BL182" s="15" t="s">
        <v>185</v>
      </c>
      <c r="BM182" s="230" t="s">
        <v>457</v>
      </c>
    </row>
    <row r="183" s="2" customFormat="1">
      <c r="A183" s="36"/>
      <c r="B183" s="37"/>
      <c r="C183" s="38"/>
      <c r="D183" s="232" t="s">
        <v>192</v>
      </c>
      <c r="E183" s="38"/>
      <c r="F183" s="233" t="s">
        <v>383</v>
      </c>
      <c r="G183" s="38"/>
      <c r="H183" s="38"/>
      <c r="I183" s="234"/>
      <c r="J183" s="38"/>
      <c r="K183" s="38"/>
      <c r="L183" s="42"/>
      <c r="M183" s="235"/>
      <c r="N183" s="236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192</v>
      </c>
      <c r="AU183" s="15" t="s">
        <v>80</v>
      </c>
    </row>
    <row r="184" s="11" customFormat="1" ht="25.92" customHeight="1">
      <c r="A184" s="11"/>
      <c r="B184" s="204"/>
      <c r="C184" s="205"/>
      <c r="D184" s="206" t="s">
        <v>72</v>
      </c>
      <c r="E184" s="207" t="s">
        <v>385</v>
      </c>
      <c r="F184" s="207" t="s">
        <v>386</v>
      </c>
      <c r="G184" s="205"/>
      <c r="H184" s="205"/>
      <c r="I184" s="208"/>
      <c r="J184" s="209">
        <f>BK184</f>
        <v>0</v>
      </c>
      <c r="K184" s="205"/>
      <c r="L184" s="210"/>
      <c r="M184" s="211"/>
      <c r="N184" s="212"/>
      <c r="O184" s="212"/>
      <c r="P184" s="213">
        <f>SUM(P185:P196)</f>
        <v>0</v>
      </c>
      <c r="Q184" s="212"/>
      <c r="R184" s="213">
        <f>SUM(R185:R196)</f>
        <v>0</v>
      </c>
      <c r="S184" s="212"/>
      <c r="T184" s="214">
        <f>SUM(T185:T196)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15" t="s">
        <v>185</v>
      </c>
      <c r="AT184" s="216" t="s">
        <v>72</v>
      </c>
      <c r="AU184" s="216" t="s">
        <v>73</v>
      </c>
      <c r="AY184" s="215" t="s">
        <v>186</v>
      </c>
      <c r="BK184" s="217">
        <f>SUM(BK185:BK196)</f>
        <v>0</v>
      </c>
    </row>
    <row r="185" s="2" customFormat="1" ht="16.5" customHeight="1">
      <c r="A185" s="36"/>
      <c r="B185" s="37"/>
      <c r="C185" s="218" t="s">
        <v>381</v>
      </c>
      <c r="D185" s="218" t="s">
        <v>187</v>
      </c>
      <c r="E185" s="219" t="s">
        <v>388</v>
      </c>
      <c r="F185" s="220" t="s">
        <v>389</v>
      </c>
      <c r="G185" s="221" t="s">
        <v>285</v>
      </c>
      <c r="H185" s="222">
        <v>12.86712</v>
      </c>
      <c r="I185" s="223"/>
      <c r="J185" s="224">
        <f>ROUND(I185*H185,2)</f>
        <v>0</v>
      </c>
      <c r="K185" s="225"/>
      <c r="L185" s="42"/>
      <c r="M185" s="226" t="s">
        <v>1</v>
      </c>
      <c r="N185" s="227" t="s">
        <v>38</v>
      </c>
      <c r="O185" s="89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185</v>
      </c>
      <c r="AT185" s="230" t="s">
        <v>187</v>
      </c>
      <c r="AU185" s="230" t="s">
        <v>80</v>
      </c>
      <c r="AY185" s="15" t="s">
        <v>186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80</v>
      </c>
      <c r="BK185" s="231">
        <f>ROUND(I185*H185,2)</f>
        <v>0</v>
      </c>
      <c r="BL185" s="15" t="s">
        <v>185</v>
      </c>
      <c r="BM185" s="230" t="s">
        <v>458</v>
      </c>
    </row>
    <row r="186" s="2" customFormat="1">
      <c r="A186" s="36"/>
      <c r="B186" s="37"/>
      <c r="C186" s="38"/>
      <c r="D186" s="232" t="s">
        <v>192</v>
      </c>
      <c r="E186" s="38"/>
      <c r="F186" s="233" t="s">
        <v>389</v>
      </c>
      <c r="G186" s="38"/>
      <c r="H186" s="38"/>
      <c r="I186" s="234"/>
      <c r="J186" s="38"/>
      <c r="K186" s="38"/>
      <c r="L186" s="42"/>
      <c r="M186" s="235"/>
      <c r="N186" s="236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192</v>
      </c>
      <c r="AU186" s="15" t="s">
        <v>80</v>
      </c>
    </row>
    <row r="187" s="2" customFormat="1" ht="16.5" customHeight="1">
      <c r="A187" s="36"/>
      <c r="B187" s="37"/>
      <c r="C187" s="218" t="s">
        <v>387</v>
      </c>
      <c r="D187" s="218" t="s">
        <v>187</v>
      </c>
      <c r="E187" s="219" t="s">
        <v>392</v>
      </c>
      <c r="F187" s="220" t="s">
        <v>393</v>
      </c>
      <c r="G187" s="221" t="s">
        <v>285</v>
      </c>
      <c r="H187" s="222">
        <v>12.86712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459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460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2" customFormat="1" ht="16.5" customHeight="1">
      <c r="A189" s="36"/>
      <c r="B189" s="37"/>
      <c r="C189" s="218" t="s">
        <v>391</v>
      </c>
      <c r="D189" s="218" t="s">
        <v>187</v>
      </c>
      <c r="E189" s="219" t="s">
        <v>397</v>
      </c>
      <c r="F189" s="220" t="s">
        <v>398</v>
      </c>
      <c r="G189" s="221" t="s">
        <v>285</v>
      </c>
      <c r="H189" s="222">
        <v>12.86712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38</v>
      </c>
      <c r="O189" s="89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185</v>
      </c>
      <c r="AT189" s="230" t="s">
        <v>187</v>
      </c>
      <c r="AU189" s="230" t="s">
        <v>80</v>
      </c>
      <c r="AY189" s="15" t="s">
        <v>186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80</v>
      </c>
      <c r="BK189" s="231">
        <f>ROUND(I189*H189,2)</f>
        <v>0</v>
      </c>
      <c r="BL189" s="15" t="s">
        <v>185</v>
      </c>
      <c r="BM189" s="230" t="s">
        <v>461</v>
      </c>
    </row>
    <row r="190" s="2" customFormat="1">
      <c r="A190" s="36"/>
      <c r="B190" s="37"/>
      <c r="C190" s="38"/>
      <c r="D190" s="232" t="s">
        <v>192</v>
      </c>
      <c r="E190" s="38"/>
      <c r="F190" s="233" t="s">
        <v>400</v>
      </c>
      <c r="G190" s="38"/>
      <c r="H190" s="38"/>
      <c r="I190" s="234"/>
      <c r="J190" s="38"/>
      <c r="K190" s="38"/>
      <c r="L190" s="42"/>
      <c r="M190" s="235"/>
      <c r="N190" s="236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192</v>
      </c>
      <c r="AU190" s="15" t="s">
        <v>80</v>
      </c>
    </row>
    <row r="191" s="2" customFormat="1" ht="16.5" customHeight="1">
      <c r="A191" s="36"/>
      <c r="B191" s="37"/>
      <c r="C191" s="218" t="s">
        <v>396</v>
      </c>
      <c r="D191" s="218" t="s">
        <v>187</v>
      </c>
      <c r="E191" s="219" t="s">
        <v>402</v>
      </c>
      <c r="F191" s="220" t="s">
        <v>403</v>
      </c>
      <c r="G191" s="221" t="s">
        <v>285</v>
      </c>
      <c r="H191" s="222">
        <v>270.20952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38</v>
      </c>
      <c r="O191" s="89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185</v>
      </c>
      <c r="AT191" s="230" t="s">
        <v>187</v>
      </c>
      <c r="AU191" s="230" t="s">
        <v>80</v>
      </c>
      <c r="AY191" s="15" t="s">
        <v>186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80</v>
      </c>
      <c r="BK191" s="231">
        <f>ROUND(I191*H191,2)</f>
        <v>0</v>
      </c>
      <c r="BL191" s="15" t="s">
        <v>185</v>
      </c>
      <c r="BM191" s="230" t="s">
        <v>462</v>
      </c>
    </row>
    <row r="192" s="2" customFormat="1">
      <c r="A192" s="36"/>
      <c r="B192" s="37"/>
      <c r="C192" s="38"/>
      <c r="D192" s="232" t="s">
        <v>192</v>
      </c>
      <c r="E192" s="38"/>
      <c r="F192" s="233" t="s">
        <v>403</v>
      </c>
      <c r="G192" s="38"/>
      <c r="H192" s="38"/>
      <c r="I192" s="234"/>
      <c r="J192" s="38"/>
      <c r="K192" s="38"/>
      <c r="L192" s="42"/>
      <c r="M192" s="235"/>
      <c r="N192" s="236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192</v>
      </c>
      <c r="AU192" s="15" t="s">
        <v>80</v>
      </c>
    </row>
    <row r="193" s="2" customFormat="1" ht="16.5" customHeight="1">
      <c r="A193" s="36"/>
      <c r="B193" s="37"/>
      <c r="C193" s="218" t="s">
        <v>401</v>
      </c>
      <c r="D193" s="218" t="s">
        <v>187</v>
      </c>
      <c r="E193" s="219" t="s">
        <v>406</v>
      </c>
      <c r="F193" s="220" t="s">
        <v>407</v>
      </c>
      <c r="G193" s="221" t="s">
        <v>285</v>
      </c>
      <c r="H193" s="222">
        <v>12.86712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463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407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2" customFormat="1" ht="16.5" customHeight="1">
      <c r="A195" s="36"/>
      <c r="B195" s="37"/>
      <c r="C195" s="218" t="s">
        <v>405</v>
      </c>
      <c r="D195" s="218" t="s">
        <v>187</v>
      </c>
      <c r="E195" s="219" t="s">
        <v>410</v>
      </c>
      <c r="F195" s="220" t="s">
        <v>411</v>
      </c>
      <c r="G195" s="221" t="s">
        <v>285</v>
      </c>
      <c r="H195" s="222">
        <v>12.86712</v>
      </c>
      <c r="I195" s="223"/>
      <c r="J195" s="224">
        <f>ROUND(I195*H195,2)</f>
        <v>0</v>
      </c>
      <c r="K195" s="225"/>
      <c r="L195" s="42"/>
      <c r="M195" s="226" t="s">
        <v>1</v>
      </c>
      <c r="N195" s="227" t="s">
        <v>38</v>
      </c>
      <c r="O195" s="89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0" t="s">
        <v>185</v>
      </c>
      <c r="AT195" s="230" t="s">
        <v>187</v>
      </c>
      <c r="AU195" s="230" t="s">
        <v>80</v>
      </c>
      <c r="AY195" s="15" t="s">
        <v>186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5" t="s">
        <v>80</v>
      </c>
      <c r="BK195" s="231">
        <f>ROUND(I195*H195,2)</f>
        <v>0</v>
      </c>
      <c r="BL195" s="15" t="s">
        <v>185</v>
      </c>
      <c r="BM195" s="230" t="s">
        <v>464</v>
      </c>
    </row>
    <row r="196" s="2" customFormat="1">
      <c r="A196" s="36"/>
      <c r="B196" s="37"/>
      <c r="C196" s="38"/>
      <c r="D196" s="232" t="s">
        <v>192</v>
      </c>
      <c r="E196" s="38"/>
      <c r="F196" s="233" t="s">
        <v>333</v>
      </c>
      <c r="G196" s="38"/>
      <c r="H196" s="38"/>
      <c r="I196" s="234"/>
      <c r="J196" s="38"/>
      <c r="K196" s="38"/>
      <c r="L196" s="42"/>
      <c r="M196" s="237"/>
      <c r="N196" s="238"/>
      <c r="O196" s="239"/>
      <c r="P196" s="239"/>
      <c r="Q196" s="239"/>
      <c r="R196" s="239"/>
      <c r="S196" s="239"/>
      <c r="T196" s="24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192</v>
      </c>
      <c r="AU196" s="15" t="s">
        <v>80</v>
      </c>
    </row>
    <row r="197" s="2" customFormat="1" ht="6.96" customHeight="1">
      <c r="A197" s="36"/>
      <c r="B197" s="64"/>
      <c r="C197" s="65"/>
      <c r="D197" s="65"/>
      <c r="E197" s="65"/>
      <c r="F197" s="65"/>
      <c r="G197" s="65"/>
      <c r="H197" s="65"/>
      <c r="I197" s="65"/>
      <c r="J197" s="65"/>
      <c r="K197" s="65"/>
      <c r="L197" s="42"/>
      <c r="M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</row>
  </sheetData>
  <sheetProtection sheet="1" autoFilter="0" formatColumns="0" formatRows="0" objects="1" scenarios="1" spinCount="100000" saltValue="uvIBi93+26gGD5+tSEv9CFbkVkO9Zyy2dfgspXZvrDNK5kAHZQXntjYo31wLm5fmCS/PqWkzk3jIyA1wv1viFQ==" hashValue="ouIUQI34s/yRgwqHgXBXfAKtV37QaOs1AbEewHqXOkiMykcErigCvR1UNdwBnbvU5+dnyDpuL0acJlcBVwXNCw==" algorithmName="SHA-512" password="CC35"/>
  <autoFilter ref="C125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465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ROUND(J125,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ROUND((SUM(BE125:BE195)),  2)</f>
        <v>0</v>
      </c>
      <c r="G35" s="36"/>
      <c r="H35" s="36"/>
      <c r="I35" s="162">
        <v>0.20999999999999999</v>
      </c>
      <c r="J35" s="161">
        <f>ROUND(((SUM(BE125:BE195))*I35),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ROUND((SUM(BF125:BF195)),  2)</f>
        <v>0</v>
      </c>
      <c r="G36" s="36"/>
      <c r="H36" s="36"/>
      <c r="I36" s="162">
        <v>0.14999999999999999</v>
      </c>
      <c r="J36" s="161">
        <f>ROUND(((SUM(BF125:BF195))*I36),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ROUND((SUM(BG125:BG195)),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ROUND((SUM(BH125:BH195)),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ROUND((SUM(BI125:BI195)),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002b - Oprava opevnění svahů stávajícího koryta (ř. km 22,040 - 22,291 )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J125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288</v>
      </c>
      <c r="E100" s="189"/>
      <c r="F100" s="189"/>
      <c r="G100" s="189"/>
      <c r="H100" s="189"/>
      <c r="I100" s="189"/>
      <c r="J100" s="190">
        <f>J164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289</v>
      </c>
      <c r="E101" s="189"/>
      <c r="F101" s="189"/>
      <c r="G101" s="189"/>
      <c r="H101" s="189"/>
      <c r="I101" s="189"/>
      <c r="J101" s="190">
        <f>J174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241</v>
      </c>
      <c r="E102" s="189"/>
      <c r="F102" s="189"/>
      <c r="G102" s="189"/>
      <c r="H102" s="189"/>
      <c r="I102" s="189"/>
      <c r="J102" s="190">
        <f>J178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290</v>
      </c>
      <c r="E103" s="189"/>
      <c r="F103" s="189"/>
      <c r="G103" s="189"/>
      <c r="H103" s="189"/>
      <c r="I103" s="189"/>
      <c r="J103" s="190">
        <f>J183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171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81" t="str">
        <f>E7</f>
        <v>Březná, Bílá Voda, Štíty – dosypání hráze, oprava stupňů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19"/>
      <c r="C114" s="30" t="s">
        <v>161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16.5" customHeight="1">
      <c r="A115" s="36"/>
      <c r="B115" s="37"/>
      <c r="C115" s="38"/>
      <c r="D115" s="38"/>
      <c r="E115" s="181" t="s">
        <v>162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163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E11</f>
        <v>002b - Oprava opevnění svahů stávajícího koryta (ř. km 22,040 - 22,291 )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F14</f>
        <v xml:space="preserve"> </v>
      </c>
      <c r="G119" s="38"/>
      <c r="H119" s="38"/>
      <c r="I119" s="30" t="s">
        <v>22</v>
      </c>
      <c r="J119" s="77" t="str">
        <f>IF(J14="","",J14)</f>
        <v>3. 2. 2025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E17</f>
        <v xml:space="preserve"> </v>
      </c>
      <c r="G121" s="38"/>
      <c r="H121" s="38"/>
      <c r="I121" s="30" t="s">
        <v>29</v>
      </c>
      <c r="J121" s="34" t="str">
        <f>E23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IF(E20="","",E20)</f>
        <v>Vyplň údaj</v>
      </c>
      <c r="G122" s="38"/>
      <c r="H122" s="38"/>
      <c r="I122" s="30" t="s">
        <v>31</v>
      </c>
      <c r="J122" s="34" t="str">
        <f>E26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0" customFormat="1" ht="29.28" customHeight="1">
      <c r="A124" s="192"/>
      <c r="B124" s="193"/>
      <c r="C124" s="194" t="s">
        <v>172</v>
      </c>
      <c r="D124" s="195" t="s">
        <v>58</v>
      </c>
      <c r="E124" s="195" t="s">
        <v>54</v>
      </c>
      <c r="F124" s="195" t="s">
        <v>55</v>
      </c>
      <c r="G124" s="195" t="s">
        <v>173</v>
      </c>
      <c r="H124" s="195" t="s">
        <v>174</v>
      </c>
      <c r="I124" s="195" t="s">
        <v>175</v>
      </c>
      <c r="J124" s="196" t="s">
        <v>167</v>
      </c>
      <c r="K124" s="197" t="s">
        <v>176</v>
      </c>
      <c r="L124" s="198"/>
      <c r="M124" s="98" t="s">
        <v>1</v>
      </c>
      <c r="N124" s="99" t="s">
        <v>37</v>
      </c>
      <c r="O124" s="99" t="s">
        <v>177</v>
      </c>
      <c r="P124" s="99" t="s">
        <v>178</v>
      </c>
      <c r="Q124" s="99" t="s">
        <v>179</v>
      </c>
      <c r="R124" s="99" t="s">
        <v>180</v>
      </c>
      <c r="S124" s="99" t="s">
        <v>181</v>
      </c>
      <c r="T124" s="100" t="s">
        <v>182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6"/>
      <c r="B125" s="37"/>
      <c r="C125" s="105" t="s">
        <v>183</v>
      </c>
      <c r="D125" s="38"/>
      <c r="E125" s="38"/>
      <c r="F125" s="38"/>
      <c r="G125" s="38"/>
      <c r="H125" s="38"/>
      <c r="I125" s="38"/>
      <c r="J125" s="199">
        <f>BK125</f>
        <v>0</v>
      </c>
      <c r="K125" s="38"/>
      <c r="L125" s="42"/>
      <c r="M125" s="101"/>
      <c r="N125" s="200"/>
      <c r="O125" s="102"/>
      <c r="P125" s="201">
        <f>P126+P164+P174+P178+P183</f>
        <v>0</v>
      </c>
      <c r="Q125" s="102"/>
      <c r="R125" s="201">
        <f>R126+R164+R174+R178+R183</f>
        <v>237.80743999999999</v>
      </c>
      <c r="S125" s="102"/>
      <c r="T125" s="202">
        <f>T126+T164+T174+T178+T183</f>
        <v>53.211999999999996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72</v>
      </c>
      <c r="AU125" s="15" t="s">
        <v>169</v>
      </c>
      <c r="BK125" s="203">
        <f>BK126+BK164+BK174+BK178+BK183</f>
        <v>0</v>
      </c>
    </row>
    <row r="126" s="11" customFormat="1" ht="25.92" customHeight="1">
      <c r="A126" s="11"/>
      <c r="B126" s="204"/>
      <c r="C126" s="205"/>
      <c r="D126" s="206" t="s">
        <v>72</v>
      </c>
      <c r="E126" s="207" t="s">
        <v>80</v>
      </c>
      <c r="F126" s="207" t="s">
        <v>184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SUM(P127:P163)</f>
        <v>0</v>
      </c>
      <c r="Q126" s="212"/>
      <c r="R126" s="213">
        <f>SUM(R127:R163)</f>
        <v>0</v>
      </c>
      <c r="S126" s="212"/>
      <c r="T126" s="214">
        <f>SUM(T127:T163)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185</v>
      </c>
      <c r="AT126" s="216" t="s">
        <v>72</v>
      </c>
      <c r="AU126" s="216" t="s">
        <v>73</v>
      </c>
      <c r="AY126" s="215" t="s">
        <v>186</v>
      </c>
      <c r="BK126" s="217">
        <f>SUM(BK127:BK163)</f>
        <v>0</v>
      </c>
    </row>
    <row r="127" s="2" customFormat="1" ht="16.5" customHeight="1">
      <c r="A127" s="36"/>
      <c r="B127" s="37"/>
      <c r="C127" s="218" t="s">
        <v>80</v>
      </c>
      <c r="D127" s="218" t="s">
        <v>187</v>
      </c>
      <c r="E127" s="219" t="s">
        <v>466</v>
      </c>
      <c r="F127" s="220" t="s">
        <v>467</v>
      </c>
      <c r="G127" s="221" t="s">
        <v>266</v>
      </c>
      <c r="H127" s="222">
        <v>80.319999999999993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185</v>
      </c>
      <c r="AT127" s="230" t="s">
        <v>187</v>
      </c>
      <c r="AU127" s="230" t="s">
        <v>80</v>
      </c>
      <c r="AY127" s="15" t="s">
        <v>186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185</v>
      </c>
      <c r="BM127" s="230" t="s">
        <v>468</v>
      </c>
    </row>
    <row r="128" s="2" customFormat="1">
      <c r="A128" s="36"/>
      <c r="B128" s="37"/>
      <c r="C128" s="38"/>
      <c r="D128" s="232" t="s">
        <v>192</v>
      </c>
      <c r="E128" s="38"/>
      <c r="F128" s="233" t="s">
        <v>467</v>
      </c>
      <c r="G128" s="38"/>
      <c r="H128" s="38"/>
      <c r="I128" s="234"/>
      <c r="J128" s="38"/>
      <c r="K128" s="38"/>
      <c r="L128" s="42"/>
      <c r="M128" s="235"/>
      <c r="N128" s="23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192</v>
      </c>
      <c r="AU128" s="15" t="s">
        <v>80</v>
      </c>
    </row>
    <row r="129" s="12" customFormat="1">
      <c r="A129" s="12"/>
      <c r="B129" s="241"/>
      <c r="C129" s="242"/>
      <c r="D129" s="232" t="s">
        <v>262</v>
      </c>
      <c r="E129" s="243" t="s">
        <v>1</v>
      </c>
      <c r="F129" s="244" t="s">
        <v>469</v>
      </c>
      <c r="G129" s="242"/>
      <c r="H129" s="245">
        <v>80.319999999999993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262</v>
      </c>
      <c r="AU129" s="251" t="s">
        <v>80</v>
      </c>
      <c r="AV129" s="12" t="s">
        <v>82</v>
      </c>
      <c r="AW129" s="12" t="s">
        <v>30</v>
      </c>
      <c r="AX129" s="12" t="s">
        <v>80</v>
      </c>
      <c r="AY129" s="251" t="s">
        <v>186</v>
      </c>
    </row>
    <row r="130" s="2" customFormat="1" ht="16.5" customHeight="1">
      <c r="A130" s="36"/>
      <c r="B130" s="37"/>
      <c r="C130" s="218" t="s">
        <v>82</v>
      </c>
      <c r="D130" s="218" t="s">
        <v>187</v>
      </c>
      <c r="E130" s="219" t="s">
        <v>470</v>
      </c>
      <c r="F130" s="220" t="s">
        <v>471</v>
      </c>
      <c r="G130" s="221" t="s">
        <v>266</v>
      </c>
      <c r="H130" s="222">
        <v>60.240000000000002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472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471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473</v>
      </c>
      <c r="G132" s="242"/>
      <c r="H132" s="245">
        <v>60.240000000000002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80</v>
      </c>
      <c r="AY132" s="251" t="s">
        <v>186</v>
      </c>
    </row>
    <row r="133" s="2" customFormat="1" ht="16.5" customHeight="1">
      <c r="A133" s="36"/>
      <c r="B133" s="37"/>
      <c r="C133" s="218" t="s">
        <v>198</v>
      </c>
      <c r="D133" s="218" t="s">
        <v>187</v>
      </c>
      <c r="E133" s="219" t="s">
        <v>295</v>
      </c>
      <c r="F133" s="220" t="s">
        <v>296</v>
      </c>
      <c r="G133" s="221" t="s">
        <v>266</v>
      </c>
      <c r="H133" s="222">
        <v>40.159999999999997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185</v>
      </c>
      <c r="AT133" s="230" t="s">
        <v>187</v>
      </c>
      <c r="AU133" s="230" t="s">
        <v>80</v>
      </c>
      <c r="AY133" s="15" t="s">
        <v>186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185</v>
      </c>
      <c r="BM133" s="230" t="s">
        <v>474</v>
      </c>
    </row>
    <row r="134" s="2" customFormat="1">
      <c r="A134" s="36"/>
      <c r="B134" s="37"/>
      <c r="C134" s="38"/>
      <c r="D134" s="232" t="s">
        <v>192</v>
      </c>
      <c r="E134" s="38"/>
      <c r="F134" s="233" t="s">
        <v>298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192</v>
      </c>
      <c r="AU134" s="15" t="s">
        <v>80</v>
      </c>
    </row>
    <row r="135" s="12" customFormat="1">
      <c r="A135" s="12"/>
      <c r="B135" s="241"/>
      <c r="C135" s="242"/>
      <c r="D135" s="232" t="s">
        <v>262</v>
      </c>
      <c r="E135" s="243" t="s">
        <v>1</v>
      </c>
      <c r="F135" s="244" t="s">
        <v>475</v>
      </c>
      <c r="G135" s="242"/>
      <c r="H135" s="245">
        <v>40.159999999999997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51" t="s">
        <v>262</v>
      </c>
      <c r="AU135" s="251" t="s">
        <v>80</v>
      </c>
      <c r="AV135" s="12" t="s">
        <v>82</v>
      </c>
      <c r="AW135" s="12" t="s">
        <v>30</v>
      </c>
      <c r="AX135" s="12" t="s">
        <v>80</v>
      </c>
      <c r="AY135" s="251" t="s">
        <v>186</v>
      </c>
    </row>
    <row r="136" s="2" customFormat="1" ht="16.5" customHeight="1">
      <c r="A136" s="36"/>
      <c r="B136" s="37"/>
      <c r="C136" s="218" t="s">
        <v>205</v>
      </c>
      <c r="D136" s="218" t="s">
        <v>187</v>
      </c>
      <c r="E136" s="219" t="s">
        <v>300</v>
      </c>
      <c r="F136" s="220" t="s">
        <v>301</v>
      </c>
      <c r="G136" s="221" t="s">
        <v>266</v>
      </c>
      <c r="H136" s="222">
        <v>40.159999999999997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185</v>
      </c>
      <c r="AT136" s="230" t="s">
        <v>187</v>
      </c>
      <c r="AU136" s="230" t="s">
        <v>80</v>
      </c>
      <c r="AY136" s="15" t="s">
        <v>186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185</v>
      </c>
      <c r="BM136" s="230" t="s">
        <v>476</v>
      </c>
    </row>
    <row r="137" s="2" customFormat="1">
      <c r="A137" s="36"/>
      <c r="B137" s="37"/>
      <c r="C137" s="38"/>
      <c r="D137" s="232" t="s">
        <v>192</v>
      </c>
      <c r="E137" s="38"/>
      <c r="F137" s="233" t="s">
        <v>301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192</v>
      </c>
      <c r="AU137" s="15" t="s">
        <v>80</v>
      </c>
    </row>
    <row r="138" s="2" customFormat="1" ht="16.5" customHeight="1">
      <c r="A138" s="36"/>
      <c r="B138" s="37"/>
      <c r="C138" s="218" t="s">
        <v>209</v>
      </c>
      <c r="D138" s="218" t="s">
        <v>187</v>
      </c>
      <c r="E138" s="219" t="s">
        <v>303</v>
      </c>
      <c r="F138" s="220" t="s">
        <v>304</v>
      </c>
      <c r="G138" s="221" t="s">
        <v>266</v>
      </c>
      <c r="H138" s="222">
        <v>32.659999999999997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477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306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2" customFormat="1" ht="16.5" customHeight="1">
      <c r="A140" s="36"/>
      <c r="B140" s="37"/>
      <c r="C140" s="218" t="s">
        <v>213</v>
      </c>
      <c r="D140" s="218" t="s">
        <v>187</v>
      </c>
      <c r="E140" s="219" t="s">
        <v>307</v>
      </c>
      <c r="F140" s="220" t="s">
        <v>308</v>
      </c>
      <c r="G140" s="221" t="s">
        <v>266</v>
      </c>
      <c r="H140" s="222">
        <v>32.659999999999997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478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308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479</v>
      </c>
      <c r="G142" s="242"/>
      <c r="H142" s="245">
        <v>32.659999999999997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217</v>
      </c>
      <c r="D143" s="218" t="s">
        <v>187</v>
      </c>
      <c r="E143" s="219" t="s">
        <v>311</v>
      </c>
      <c r="F143" s="220" t="s">
        <v>312</v>
      </c>
      <c r="G143" s="221" t="s">
        <v>266</v>
      </c>
      <c r="H143" s="222">
        <v>555.22000000000003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480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312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481</v>
      </c>
      <c r="G145" s="242"/>
      <c r="H145" s="245">
        <v>555.22000000000003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2" customFormat="1" ht="16.5" customHeight="1">
      <c r="A146" s="36"/>
      <c r="B146" s="37"/>
      <c r="C146" s="218" t="s">
        <v>221</v>
      </c>
      <c r="D146" s="218" t="s">
        <v>187</v>
      </c>
      <c r="E146" s="219" t="s">
        <v>315</v>
      </c>
      <c r="F146" s="220" t="s">
        <v>316</v>
      </c>
      <c r="G146" s="221" t="s">
        <v>266</v>
      </c>
      <c r="H146" s="222">
        <v>32.659999999999997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482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316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2" customFormat="1" ht="16.5" customHeight="1">
      <c r="A148" s="36"/>
      <c r="B148" s="37"/>
      <c r="C148" s="218" t="s">
        <v>225</v>
      </c>
      <c r="D148" s="218" t="s">
        <v>187</v>
      </c>
      <c r="E148" s="219" t="s">
        <v>318</v>
      </c>
      <c r="F148" s="220" t="s">
        <v>319</v>
      </c>
      <c r="G148" s="221" t="s">
        <v>266</v>
      </c>
      <c r="H148" s="222">
        <v>7.5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483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321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484</v>
      </c>
      <c r="G150" s="242"/>
      <c r="H150" s="245">
        <v>7.5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80</v>
      </c>
      <c r="AY150" s="251" t="s">
        <v>186</v>
      </c>
    </row>
    <row r="151" s="2" customFormat="1" ht="16.5" customHeight="1">
      <c r="A151" s="36"/>
      <c r="B151" s="37"/>
      <c r="C151" s="218" t="s">
        <v>229</v>
      </c>
      <c r="D151" s="218" t="s">
        <v>187</v>
      </c>
      <c r="E151" s="219" t="s">
        <v>323</v>
      </c>
      <c r="F151" s="220" t="s">
        <v>324</v>
      </c>
      <c r="G151" s="221" t="s">
        <v>190</v>
      </c>
      <c r="H151" s="222">
        <v>150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485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324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326</v>
      </c>
      <c r="G153" s="242"/>
      <c r="H153" s="245">
        <v>150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80</v>
      </c>
      <c r="AY153" s="251" t="s">
        <v>186</v>
      </c>
    </row>
    <row r="154" s="2" customFormat="1" ht="16.5" customHeight="1">
      <c r="A154" s="36"/>
      <c r="B154" s="37"/>
      <c r="C154" s="218" t="s">
        <v>235</v>
      </c>
      <c r="D154" s="218" t="s">
        <v>187</v>
      </c>
      <c r="E154" s="219" t="s">
        <v>327</v>
      </c>
      <c r="F154" s="220" t="s">
        <v>328</v>
      </c>
      <c r="G154" s="221" t="s">
        <v>190</v>
      </c>
      <c r="H154" s="222">
        <v>150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486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328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326</v>
      </c>
      <c r="G156" s="242"/>
      <c r="H156" s="245">
        <v>150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335</v>
      </c>
      <c r="D157" s="218" t="s">
        <v>187</v>
      </c>
      <c r="E157" s="219" t="s">
        <v>330</v>
      </c>
      <c r="F157" s="220" t="s">
        <v>331</v>
      </c>
      <c r="G157" s="221" t="s">
        <v>285</v>
      </c>
      <c r="H157" s="222">
        <v>60.420999999999999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487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333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2" customFormat="1">
      <c r="A159" s="12"/>
      <c r="B159" s="241"/>
      <c r="C159" s="242"/>
      <c r="D159" s="232" t="s">
        <v>262</v>
      </c>
      <c r="E159" s="243" t="s">
        <v>1</v>
      </c>
      <c r="F159" s="244" t="s">
        <v>488</v>
      </c>
      <c r="G159" s="242"/>
      <c r="H159" s="245">
        <v>60.420999999999999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262</v>
      </c>
      <c r="AU159" s="251" t="s">
        <v>80</v>
      </c>
      <c r="AV159" s="12" t="s">
        <v>82</v>
      </c>
      <c r="AW159" s="12" t="s">
        <v>30</v>
      </c>
      <c r="AX159" s="12" t="s">
        <v>80</v>
      </c>
      <c r="AY159" s="251" t="s">
        <v>186</v>
      </c>
    </row>
    <row r="160" s="2" customFormat="1" ht="16.5" customHeight="1">
      <c r="A160" s="36"/>
      <c r="B160" s="37"/>
      <c r="C160" s="218" t="s">
        <v>340</v>
      </c>
      <c r="D160" s="218" t="s">
        <v>187</v>
      </c>
      <c r="E160" s="219" t="s">
        <v>336</v>
      </c>
      <c r="F160" s="220" t="s">
        <v>337</v>
      </c>
      <c r="G160" s="221" t="s">
        <v>266</v>
      </c>
      <c r="H160" s="222">
        <v>32.659999999999997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489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339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2" customFormat="1" ht="16.5" customHeight="1">
      <c r="A162" s="36"/>
      <c r="B162" s="37"/>
      <c r="C162" s="218" t="s">
        <v>8</v>
      </c>
      <c r="D162" s="218" t="s">
        <v>187</v>
      </c>
      <c r="E162" s="219" t="s">
        <v>341</v>
      </c>
      <c r="F162" s="220" t="s">
        <v>342</v>
      </c>
      <c r="G162" s="221" t="s">
        <v>232</v>
      </c>
      <c r="H162" s="222">
        <v>1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185</v>
      </c>
      <c r="AT162" s="230" t="s">
        <v>187</v>
      </c>
      <c r="AU162" s="230" t="s">
        <v>80</v>
      </c>
      <c r="AY162" s="15" t="s">
        <v>186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185</v>
      </c>
      <c r="BM162" s="230" t="s">
        <v>490</v>
      </c>
    </row>
    <row r="163" s="2" customFormat="1">
      <c r="A163" s="36"/>
      <c r="B163" s="37"/>
      <c r="C163" s="38"/>
      <c r="D163" s="232" t="s">
        <v>192</v>
      </c>
      <c r="E163" s="38"/>
      <c r="F163" s="233" t="s">
        <v>344</v>
      </c>
      <c r="G163" s="38"/>
      <c r="H163" s="38"/>
      <c r="I163" s="234"/>
      <c r="J163" s="38"/>
      <c r="K163" s="38"/>
      <c r="L163" s="42"/>
      <c r="M163" s="235"/>
      <c r="N163" s="23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192</v>
      </c>
      <c r="AU163" s="15" t="s">
        <v>80</v>
      </c>
    </row>
    <row r="164" s="11" customFormat="1" ht="25.92" customHeight="1">
      <c r="A164" s="11"/>
      <c r="B164" s="204"/>
      <c r="C164" s="205"/>
      <c r="D164" s="206" t="s">
        <v>72</v>
      </c>
      <c r="E164" s="207" t="s">
        <v>185</v>
      </c>
      <c r="F164" s="207" t="s">
        <v>345</v>
      </c>
      <c r="G164" s="205"/>
      <c r="H164" s="205"/>
      <c r="I164" s="208"/>
      <c r="J164" s="209">
        <f>BK164</f>
        <v>0</v>
      </c>
      <c r="K164" s="205"/>
      <c r="L164" s="210"/>
      <c r="M164" s="211"/>
      <c r="N164" s="212"/>
      <c r="O164" s="212"/>
      <c r="P164" s="213">
        <f>SUM(P165:P173)</f>
        <v>0</v>
      </c>
      <c r="Q164" s="212"/>
      <c r="R164" s="213">
        <f>SUM(R165:R173)</f>
        <v>237.80743999999999</v>
      </c>
      <c r="S164" s="212"/>
      <c r="T164" s="214">
        <f>SUM(T165:T173)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5" t="s">
        <v>185</v>
      </c>
      <c r="AT164" s="216" t="s">
        <v>72</v>
      </c>
      <c r="AU164" s="216" t="s">
        <v>73</v>
      </c>
      <c r="AY164" s="215" t="s">
        <v>186</v>
      </c>
      <c r="BK164" s="217">
        <f>SUM(BK165:BK173)</f>
        <v>0</v>
      </c>
    </row>
    <row r="165" s="2" customFormat="1" ht="16.5" customHeight="1">
      <c r="A165" s="36"/>
      <c r="B165" s="37"/>
      <c r="C165" s="218" t="s">
        <v>351</v>
      </c>
      <c r="D165" s="218" t="s">
        <v>187</v>
      </c>
      <c r="E165" s="219" t="s">
        <v>491</v>
      </c>
      <c r="F165" s="220" t="s">
        <v>492</v>
      </c>
      <c r="G165" s="221" t="s">
        <v>190</v>
      </c>
      <c r="H165" s="222">
        <v>220.88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0.52500000000000002</v>
      </c>
      <c r="R165" s="228">
        <f>Q165*H165</f>
        <v>115.962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185</v>
      </c>
      <c r="AT165" s="230" t="s">
        <v>187</v>
      </c>
      <c r="AU165" s="230" t="s">
        <v>80</v>
      </c>
      <c r="AY165" s="15" t="s">
        <v>186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185</v>
      </c>
      <c r="BM165" s="230" t="s">
        <v>493</v>
      </c>
    </row>
    <row r="166" s="2" customFormat="1">
      <c r="A166" s="36"/>
      <c r="B166" s="37"/>
      <c r="C166" s="38"/>
      <c r="D166" s="232" t="s">
        <v>192</v>
      </c>
      <c r="E166" s="38"/>
      <c r="F166" s="233" t="s">
        <v>492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192</v>
      </c>
      <c r="AU166" s="15" t="s">
        <v>80</v>
      </c>
    </row>
    <row r="167" s="12" customFormat="1">
      <c r="A167" s="12"/>
      <c r="B167" s="241"/>
      <c r="C167" s="242"/>
      <c r="D167" s="232" t="s">
        <v>262</v>
      </c>
      <c r="E167" s="243" t="s">
        <v>1</v>
      </c>
      <c r="F167" s="244" t="s">
        <v>494</v>
      </c>
      <c r="G167" s="242"/>
      <c r="H167" s="245">
        <v>220.88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262</v>
      </c>
      <c r="AU167" s="251" t="s">
        <v>80</v>
      </c>
      <c r="AV167" s="12" t="s">
        <v>82</v>
      </c>
      <c r="AW167" s="12" t="s">
        <v>30</v>
      </c>
      <c r="AX167" s="12" t="s">
        <v>80</v>
      </c>
      <c r="AY167" s="251" t="s">
        <v>186</v>
      </c>
    </row>
    <row r="168" s="2" customFormat="1" ht="16.5" customHeight="1">
      <c r="A168" s="36"/>
      <c r="B168" s="37"/>
      <c r="C168" s="218" t="s">
        <v>356</v>
      </c>
      <c r="D168" s="218" t="s">
        <v>187</v>
      </c>
      <c r="E168" s="219" t="s">
        <v>495</v>
      </c>
      <c r="F168" s="220" t="s">
        <v>496</v>
      </c>
      <c r="G168" s="221" t="s">
        <v>190</v>
      </c>
      <c r="H168" s="222">
        <v>140.56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38</v>
      </c>
      <c r="O168" s="89"/>
      <c r="P168" s="228">
        <f>O168*H168</f>
        <v>0</v>
      </c>
      <c r="Q168" s="228">
        <v>0.60680000000000001</v>
      </c>
      <c r="R168" s="228">
        <f>Q168*H168</f>
        <v>85.291808000000003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185</v>
      </c>
      <c r="AT168" s="230" t="s">
        <v>187</v>
      </c>
      <c r="AU168" s="230" t="s">
        <v>80</v>
      </c>
      <c r="AY168" s="15" t="s">
        <v>186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80</v>
      </c>
      <c r="BK168" s="231">
        <f>ROUND(I168*H168,2)</f>
        <v>0</v>
      </c>
      <c r="BL168" s="15" t="s">
        <v>185</v>
      </c>
      <c r="BM168" s="230" t="s">
        <v>497</v>
      </c>
    </row>
    <row r="169" s="2" customFormat="1">
      <c r="A169" s="36"/>
      <c r="B169" s="37"/>
      <c r="C169" s="38"/>
      <c r="D169" s="232" t="s">
        <v>192</v>
      </c>
      <c r="E169" s="38"/>
      <c r="F169" s="233" t="s">
        <v>498</v>
      </c>
      <c r="G169" s="38"/>
      <c r="H169" s="38"/>
      <c r="I169" s="234"/>
      <c r="J169" s="38"/>
      <c r="K169" s="38"/>
      <c r="L169" s="42"/>
      <c r="M169" s="235"/>
      <c r="N169" s="236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192</v>
      </c>
      <c r="AU169" s="15" t="s">
        <v>80</v>
      </c>
    </row>
    <row r="170" s="12" customFormat="1">
      <c r="A170" s="12"/>
      <c r="B170" s="241"/>
      <c r="C170" s="242"/>
      <c r="D170" s="232" t="s">
        <v>262</v>
      </c>
      <c r="E170" s="243" t="s">
        <v>1</v>
      </c>
      <c r="F170" s="244" t="s">
        <v>499</v>
      </c>
      <c r="G170" s="242"/>
      <c r="H170" s="245">
        <v>140.56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51" t="s">
        <v>262</v>
      </c>
      <c r="AU170" s="251" t="s">
        <v>80</v>
      </c>
      <c r="AV170" s="12" t="s">
        <v>82</v>
      </c>
      <c r="AW170" s="12" t="s">
        <v>30</v>
      </c>
      <c r="AX170" s="12" t="s">
        <v>80</v>
      </c>
      <c r="AY170" s="251" t="s">
        <v>186</v>
      </c>
    </row>
    <row r="171" s="2" customFormat="1" ht="16.5" customHeight="1">
      <c r="A171" s="36"/>
      <c r="B171" s="37"/>
      <c r="C171" s="218" t="s">
        <v>242</v>
      </c>
      <c r="D171" s="218" t="s">
        <v>187</v>
      </c>
      <c r="E171" s="219" t="s">
        <v>500</v>
      </c>
      <c r="F171" s="220" t="s">
        <v>501</v>
      </c>
      <c r="G171" s="221" t="s">
        <v>190</v>
      </c>
      <c r="H171" s="222">
        <v>60.240000000000002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38</v>
      </c>
      <c r="O171" s="89"/>
      <c r="P171" s="228">
        <f>O171*H171</f>
        <v>0</v>
      </c>
      <c r="Q171" s="228">
        <v>0.60680000000000001</v>
      </c>
      <c r="R171" s="228">
        <f>Q171*H171</f>
        <v>36.553632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185</v>
      </c>
      <c r="AT171" s="230" t="s">
        <v>187</v>
      </c>
      <c r="AU171" s="230" t="s">
        <v>80</v>
      </c>
      <c r="AY171" s="15" t="s">
        <v>186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80</v>
      </c>
      <c r="BK171" s="231">
        <f>ROUND(I171*H171,2)</f>
        <v>0</v>
      </c>
      <c r="BL171" s="15" t="s">
        <v>185</v>
      </c>
      <c r="BM171" s="230" t="s">
        <v>502</v>
      </c>
    </row>
    <row r="172" s="2" customFormat="1">
      <c r="A172" s="36"/>
      <c r="B172" s="37"/>
      <c r="C172" s="38"/>
      <c r="D172" s="232" t="s">
        <v>192</v>
      </c>
      <c r="E172" s="38"/>
      <c r="F172" s="233" t="s">
        <v>501</v>
      </c>
      <c r="G172" s="38"/>
      <c r="H172" s="38"/>
      <c r="I172" s="234"/>
      <c r="J172" s="38"/>
      <c r="K172" s="38"/>
      <c r="L172" s="42"/>
      <c r="M172" s="235"/>
      <c r="N172" s="23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192</v>
      </c>
      <c r="AU172" s="15" t="s">
        <v>80</v>
      </c>
    </row>
    <row r="173" s="12" customFormat="1">
      <c r="A173" s="12"/>
      <c r="B173" s="241"/>
      <c r="C173" s="242"/>
      <c r="D173" s="232" t="s">
        <v>262</v>
      </c>
      <c r="E173" s="243" t="s">
        <v>1</v>
      </c>
      <c r="F173" s="244" t="s">
        <v>473</v>
      </c>
      <c r="G173" s="242"/>
      <c r="H173" s="245">
        <v>60.240000000000002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51" t="s">
        <v>262</v>
      </c>
      <c r="AU173" s="251" t="s">
        <v>80</v>
      </c>
      <c r="AV173" s="12" t="s">
        <v>82</v>
      </c>
      <c r="AW173" s="12" t="s">
        <v>30</v>
      </c>
      <c r="AX173" s="12" t="s">
        <v>80</v>
      </c>
      <c r="AY173" s="251" t="s">
        <v>186</v>
      </c>
    </row>
    <row r="174" s="11" customFormat="1" ht="25.92" customHeight="1">
      <c r="A174" s="11"/>
      <c r="B174" s="204"/>
      <c r="C174" s="205"/>
      <c r="D174" s="206" t="s">
        <v>72</v>
      </c>
      <c r="E174" s="207" t="s">
        <v>365</v>
      </c>
      <c r="F174" s="207" t="s">
        <v>366</v>
      </c>
      <c r="G174" s="205"/>
      <c r="H174" s="205"/>
      <c r="I174" s="208"/>
      <c r="J174" s="209">
        <f>BK174</f>
        <v>0</v>
      </c>
      <c r="K174" s="205"/>
      <c r="L174" s="210"/>
      <c r="M174" s="211"/>
      <c r="N174" s="212"/>
      <c r="O174" s="212"/>
      <c r="P174" s="213">
        <f>SUM(P175:P177)</f>
        <v>0</v>
      </c>
      <c r="Q174" s="212"/>
      <c r="R174" s="213">
        <f>SUM(R175:R177)</f>
        <v>0</v>
      </c>
      <c r="S174" s="212"/>
      <c r="T174" s="214">
        <f>SUM(T175:T177)</f>
        <v>53.211999999999996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5" t="s">
        <v>185</v>
      </c>
      <c r="AT174" s="216" t="s">
        <v>72</v>
      </c>
      <c r="AU174" s="216" t="s">
        <v>73</v>
      </c>
      <c r="AY174" s="215" t="s">
        <v>186</v>
      </c>
      <c r="BK174" s="217">
        <f>SUM(BK175:BK177)</f>
        <v>0</v>
      </c>
    </row>
    <row r="175" s="2" customFormat="1" ht="16.5" customHeight="1">
      <c r="A175" s="36"/>
      <c r="B175" s="37"/>
      <c r="C175" s="218" t="s">
        <v>367</v>
      </c>
      <c r="D175" s="218" t="s">
        <v>187</v>
      </c>
      <c r="E175" s="219" t="s">
        <v>368</v>
      </c>
      <c r="F175" s="220" t="s">
        <v>369</v>
      </c>
      <c r="G175" s="221" t="s">
        <v>266</v>
      </c>
      <c r="H175" s="222">
        <v>20.079999999999998</v>
      </c>
      <c r="I175" s="223"/>
      <c r="J175" s="224">
        <f>ROUND(I175*H175,2)</f>
        <v>0</v>
      </c>
      <c r="K175" s="225"/>
      <c r="L175" s="42"/>
      <c r="M175" s="226" t="s">
        <v>1</v>
      </c>
      <c r="N175" s="227" t="s">
        <v>38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2.6499999999999999</v>
      </c>
      <c r="T175" s="229">
        <f>S175*H175</f>
        <v>53.211999999999996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185</v>
      </c>
      <c r="AT175" s="230" t="s">
        <v>187</v>
      </c>
      <c r="AU175" s="230" t="s">
        <v>80</v>
      </c>
      <c r="AY175" s="15" t="s">
        <v>186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80</v>
      </c>
      <c r="BK175" s="231">
        <f>ROUND(I175*H175,2)</f>
        <v>0</v>
      </c>
      <c r="BL175" s="15" t="s">
        <v>185</v>
      </c>
      <c r="BM175" s="230" t="s">
        <v>503</v>
      </c>
    </row>
    <row r="176" s="2" customFormat="1">
      <c r="A176" s="36"/>
      <c r="B176" s="37"/>
      <c r="C176" s="38"/>
      <c r="D176" s="232" t="s">
        <v>192</v>
      </c>
      <c r="E176" s="38"/>
      <c r="F176" s="233" t="s">
        <v>371</v>
      </c>
      <c r="G176" s="38"/>
      <c r="H176" s="38"/>
      <c r="I176" s="234"/>
      <c r="J176" s="38"/>
      <c r="K176" s="38"/>
      <c r="L176" s="42"/>
      <c r="M176" s="235"/>
      <c r="N176" s="23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192</v>
      </c>
      <c r="AU176" s="15" t="s">
        <v>80</v>
      </c>
    </row>
    <row r="177" s="12" customFormat="1">
      <c r="A177" s="12"/>
      <c r="B177" s="241"/>
      <c r="C177" s="242"/>
      <c r="D177" s="232" t="s">
        <v>262</v>
      </c>
      <c r="E177" s="243" t="s">
        <v>1</v>
      </c>
      <c r="F177" s="244" t="s">
        <v>504</v>
      </c>
      <c r="G177" s="242"/>
      <c r="H177" s="245">
        <v>20.079999999999998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51" t="s">
        <v>262</v>
      </c>
      <c r="AU177" s="251" t="s">
        <v>80</v>
      </c>
      <c r="AV177" s="12" t="s">
        <v>82</v>
      </c>
      <c r="AW177" s="12" t="s">
        <v>30</v>
      </c>
      <c r="AX177" s="12" t="s">
        <v>80</v>
      </c>
      <c r="AY177" s="251" t="s">
        <v>186</v>
      </c>
    </row>
    <row r="178" s="11" customFormat="1" ht="25.92" customHeight="1">
      <c r="A178" s="11"/>
      <c r="B178" s="204"/>
      <c r="C178" s="205"/>
      <c r="D178" s="206" t="s">
        <v>72</v>
      </c>
      <c r="E178" s="207" t="s">
        <v>281</v>
      </c>
      <c r="F178" s="207" t="s">
        <v>282</v>
      </c>
      <c r="G178" s="205"/>
      <c r="H178" s="205"/>
      <c r="I178" s="208"/>
      <c r="J178" s="209">
        <f>BK178</f>
        <v>0</v>
      </c>
      <c r="K178" s="205"/>
      <c r="L178" s="210"/>
      <c r="M178" s="211"/>
      <c r="N178" s="212"/>
      <c r="O178" s="212"/>
      <c r="P178" s="213">
        <f>SUM(P179:P182)</f>
        <v>0</v>
      </c>
      <c r="Q178" s="212"/>
      <c r="R178" s="213">
        <f>SUM(R179:R182)</f>
        <v>0</v>
      </c>
      <c r="S178" s="212"/>
      <c r="T178" s="214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5" t="s">
        <v>185</v>
      </c>
      <c r="AT178" s="216" t="s">
        <v>72</v>
      </c>
      <c r="AU178" s="216" t="s">
        <v>73</v>
      </c>
      <c r="AY178" s="215" t="s">
        <v>186</v>
      </c>
      <c r="BK178" s="217">
        <f>SUM(BK179:BK182)</f>
        <v>0</v>
      </c>
    </row>
    <row r="179" s="2" customFormat="1" ht="16.5" customHeight="1">
      <c r="A179" s="36"/>
      <c r="B179" s="37"/>
      <c r="C179" s="218" t="s">
        <v>373</v>
      </c>
      <c r="D179" s="218" t="s">
        <v>187</v>
      </c>
      <c r="E179" s="219" t="s">
        <v>378</v>
      </c>
      <c r="F179" s="220" t="s">
        <v>379</v>
      </c>
      <c r="G179" s="221" t="s">
        <v>285</v>
      </c>
      <c r="H179" s="222">
        <v>237.80744000000001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505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379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2" customFormat="1" ht="16.5" customHeight="1">
      <c r="A181" s="36"/>
      <c r="B181" s="37"/>
      <c r="C181" s="218" t="s">
        <v>7</v>
      </c>
      <c r="D181" s="218" t="s">
        <v>187</v>
      </c>
      <c r="E181" s="219" t="s">
        <v>382</v>
      </c>
      <c r="F181" s="220" t="s">
        <v>383</v>
      </c>
      <c r="G181" s="221" t="s">
        <v>285</v>
      </c>
      <c r="H181" s="222">
        <v>237.80744000000001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506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383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11" customFormat="1" ht="25.92" customHeight="1">
      <c r="A183" s="11"/>
      <c r="B183" s="204"/>
      <c r="C183" s="205"/>
      <c r="D183" s="206" t="s">
        <v>72</v>
      </c>
      <c r="E183" s="207" t="s">
        <v>385</v>
      </c>
      <c r="F183" s="207" t="s">
        <v>386</v>
      </c>
      <c r="G183" s="205"/>
      <c r="H183" s="205"/>
      <c r="I183" s="208"/>
      <c r="J183" s="209">
        <f>BK183</f>
        <v>0</v>
      </c>
      <c r="K183" s="205"/>
      <c r="L183" s="210"/>
      <c r="M183" s="211"/>
      <c r="N183" s="212"/>
      <c r="O183" s="212"/>
      <c r="P183" s="213">
        <f>SUM(P184:P195)</f>
        <v>0</v>
      </c>
      <c r="Q183" s="212"/>
      <c r="R183" s="213">
        <f>SUM(R184:R195)</f>
        <v>0</v>
      </c>
      <c r="S183" s="212"/>
      <c r="T183" s="214">
        <f>SUM(T184:T195)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15" t="s">
        <v>185</v>
      </c>
      <c r="AT183" s="216" t="s">
        <v>72</v>
      </c>
      <c r="AU183" s="216" t="s">
        <v>73</v>
      </c>
      <c r="AY183" s="215" t="s">
        <v>186</v>
      </c>
      <c r="BK183" s="217">
        <f>SUM(BK184:BK195)</f>
        <v>0</v>
      </c>
    </row>
    <row r="184" s="2" customFormat="1" ht="16.5" customHeight="1">
      <c r="A184" s="36"/>
      <c r="B184" s="37"/>
      <c r="C184" s="218" t="s">
        <v>381</v>
      </c>
      <c r="D184" s="218" t="s">
        <v>187</v>
      </c>
      <c r="E184" s="219" t="s">
        <v>388</v>
      </c>
      <c r="F184" s="220" t="s">
        <v>389</v>
      </c>
      <c r="G184" s="221" t="s">
        <v>285</v>
      </c>
      <c r="H184" s="222">
        <v>53.212000000000003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507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389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2" customFormat="1" ht="16.5" customHeight="1">
      <c r="A186" s="36"/>
      <c r="B186" s="37"/>
      <c r="C186" s="218" t="s">
        <v>387</v>
      </c>
      <c r="D186" s="218" t="s">
        <v>187</v>
      </c>
      <c r="E186" s="219" t="s">
        <v>392</v>
      </c>
      <c r="F186" s="220" t="s">
        <v>393</v>
      </c>
      <c r="G186" s="221" t="s">
        <v>285</v>
      </c>
      <c r="H186" s="222">
        <v>53.212000000000003</v>
      </c>
      <c r="I186" s="223"/>
      <c r="J186" s="224">
        <f>ROUND(I186*H186,2)</f>
        <v>0</v>
      </c>
      <c r="K186" s="225"/>
      <c r="L186" s="42"/>
      <c r="M186" s="226" t="s">
        <v>1</v>
      </c>
      <c r="N186" s="227" t="s">
        <v>38</v>
      </c>
      <c r="O186" s="89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0" t="s">
        <v>185</v>
      </c>
      <c r="AT186" s="230" t="s">
        <v>187</v>
      </c>
      <c r="AU186" s="230" t="s">
        <v>80</v>
      </c>
      <c r="AY186" s="15" t="s">
        <v>186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5" t="s">
        <v>80</v>
      </c>
      <c r="BK186" s="231">
        <f>ROUND(I186*H186,2)</f>
        <v>0</v>
      </c>
      <c r="BL186" s="15" t="s">
        <v>185</v>
      </c>
      <c r="BM186" s="230" t="s">
        <v>508</v>
      </c>
    </row>
    <row r="187" s="2" customFormat="1">
      <c r="A187" s="36"/>
      <c r="B187" s="37"/>
      <c r="C187" s="38"/>
      <c r="D187" s="232" t="s">
        <v>192</v>
      </c>
      <c r="E187" s="38"/>
      <c r="F187" s="233" t="s">
        <v>460</v>
      </c>
      <c r="G187" s="38"/>
      <c r="H187" s="38"/>
      <c r="I187" s="234"/>
      <c r="J187" s="38"/>
      <c r="K187" s="38"/>
      <c r="L187" s="42"/>
      <c r="M187" s="235"/>
      <c r="N187" s="236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192</v>
      </c>
      <c r="AU187" s="15" t="s">
        <v>80</v>
      </c>
    </row>
    <row r="188" s="2" customFormat="1" ht="16.5" customHeight="1">
      <c r="A188" s="36"/>
      <c r="B188" s="37"/>
      <c r="C188" s="218" t="s">
        <v>391</v>
      </c>
      <c r="D188" s="218" t="s">
        <v>187</v>
      </c>
      <c r="E188" s="219" t="s">
        <v>397</v>
      </c>
      <c r="F188" s="220" t="s">
        <v>398</v>
      </c>
      <c r="G188" s="221" t="s">
        <v>285</v>
      </c>
      <c r="H188" s="222">
        <v>53.212000000000003</v>
      </c>
      <c r="I188" s="223"/>
      <c r="J188" s="224">
        <f>ROUND(I188*H188,2)</f>
        <v>0</v>
      </c>
      <c r="K188" s="225"/>
      <c r="L188" s="42"/>
      <c r="M188" s="226" t="s">
        <v>1</v>
      </c>
      <c r="N188" s="227" t="s">
        <v>38</v>
      </c>
      <c r="O188" s="89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30" t="s">
        <v>185</v>
      </c>
      <c r="AT188" s="230" t="s">
        <v>187</v>
      </c>
      <c r="AU188" s="230" t="s">
        <v>80</v>
      </c>
      <c r="AY188" s="15" t="s">
        <v>186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5" t="s">
        <v>80</v>
      </c>
      <c r="BK188" s="231">
        <f>ROUND(I188*H188,2)</f>
        <v>0</v>
      </c>
      <c r="BL188" s="15" t="s">
        <v>185</v>
      </c>
      <c r="BM188" s="230" t="s">
        <v>509</v>
      </c>
    </row>
    <row r="189" s="2" customFormat="1">
      <c r="A189" s="36"/>
      <c r="B189" s="37"/>
      <c r="C189" s="38"/>
      <c r="D189" s="232" t="s">
        <v>192</v>
      </c>
      <c r="E189" s="38"/>
      <c r="F189" s="233" t="s">
        <v>400</v>
      </c>
      <c r="G189" s="38"/>
      <c r="H189" s="38"/>
      <c r="I189" s="234"/>
      <c r="J189" s="38"/>
      <c r="K189" s="38"/>
      <c r="L189" s="42"/>
      <c r="M189" s="235"/>
      <c r="N189" s="236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192</v>
      </c>
      <c r="AU189" s="15" t="s">
        <v>80</v>
      </c>
    </row>
    <row r="190" s="2" customFormat="1" ht="16.5" customHeight="1">
      <c r="A190" s="36"/>
      <c r="B190" s="37"/>
      <c r="C190" s="218" t="s">
        <v>396</v>
      </c>
      <c r="D190" s="218" t="s">
        <v>187</v>
      </c>
      <c r="E190" s="219" t="s">
        <v>402</v>
      </c>
      <c r="F190" s="220" t="s">
        <v>403</v>
      </c>
      <c r="G190" s="221" t="s">
        <v>285</v>
      </c>
      <c r="H190" s="222">
        <v>1117.452</v>
      </c>
      <c r="I190" s="223"/>
      <c r="J190" s="224">
        <f>ROUND(I190*H190,2)</f>
        <v>0</v>
      </c>
      <c r="K190" s="225"/>
      <c r="L190" s="42"/>
      <c r="M190" s="226" t="s">
        <v>1</v>
      </c>
      <c r="N190" s="227" t="s">
        <v>38</v>
      </c>
      <c r="O190" s="89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0" t="s">
        <v>185</v>
      </c>
      <c r="AT190" s="230" t="s">
        <v>187</v>
      </c>
      <c r="AU190" s="230" t="s">
        <v>80</v>
      </c>
      <c r="AY190" s="15" t="s">
        <v>186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5" t="s">
        <v>80</v>
      </c>
      <c r="BK190" s="231">
        <f>ROUND(I190*H190,2)</f>
        <v>0</v>
      </c>
      <c r="BL190" s="15" t="s">
        <v>185</v>
      </c>
      <c r="BM190" s="230" t="s">
        <v>510</v>
      </c>
    </row>
    <row r="191" s="2" customFormat="1">
      <c r="A191" s="36"/>
      <c r="B191" s="37"/>
      <c r="C191" s="38"/>
      <c r="D191" s="232" t="s">
        <v>192</v>
      </c>
      <c r="E191" s="38"/>
      <c r="F191" s="233" t="s">
        <v>403</v>
      </c>
      <c r="G191" s="38"/>
      <c r="H191" s="38"/>
      <c r="I191" s="234"/>
      <c r="J191" s="38"/>
      <c r="K191" s="38"/>
      <c r="L191" s="42"/>
      <c r="M191" s="235"/>
      <c r="N191" s="236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192</v>
      </c>
      <c r="AU191" s="15" t="s">
        <v>80</v>
      </c>
    </row>
    <row r="192" s="2" customFormat="1" ht="16.5" customHeight="1">
      <c r="A192" s="36"/>
      <c r="B192" s="37"/>
      <c r="C192" s="218" t="s">
        <v>401</v>
      </c>
      <c r="D192" s="218" t="s">
        <v>187</v>
      </c>
      <c r="E192" s="219" t="s">
        <v>406</v>
      </c>
      <c r="F192" s="220" t="s">
        <v>407</v>
      </c>
      <c r="G192" s="221" t="s">
        <v>285</v>
      </c>
      <c r="H192" s="222">
        <v>53.212000000000003</v>
      </c>
      <c r="I192" s="223"/>
      <c r="J192" s="224">
        <f>ROUND(I192*H192,2)</f>
        <v>0</v>
      </c>
      <c r="K192" s="225"/>
      <c r="L192" s="42"/>
      <c r="M192" s="226" t="s">
        <v>1</v>
      </c>
      <c r="N192" s="227" t="s">
        <v>38</v>
      </c>
      <c r="O192" s="89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0" t="s">
        <v>185</v>
      </c>
      <c r="AT192" s="230" t="s">
        <v>187</v>
      </c>
      <c r="AU192" s="230" t="s">
        <v>80</v>
      </c>
      <c r="AY192" s="15" t="s">
        <v>186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5" t="s">
        <v>80</v>
      </c>
      <c r="BK192" s="231">
        <f>ROUND(I192*H192,2)</f>
        <v>0</v>
      </c>
      <c r="BL192" s="15" t="s">
        <v>185</v>
      </c>
      <c r="BM192" s="230" t="s">
        <v>511</v>
      </c>
    </row>
    <row r="193" s="2" customFormat="1">
      <c r="A193" s="36"/>
      <c r="B193" s="37"/>
      <c r="C193" s="38"/>
      <c r="D193" s="232" t="s">
        <v>192</v>
      </c>
      <c r="E193" s="38"/>
      <c r="F193" s="233" t="s">
        <v>407</v>
      </c>
      <c r="G193" s="38"/>
      <c r="H193" s="38"/>
      <c r="I193" s="234"/>
      <c r="J193" s="38"/>
      <c r="K193" s="38"/>
      <c r="L193" s="42"/>
      <c r="M193" s="235"/>
      <c r="N193" s="236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192</v>
      </c>
      <c r="AU193" s="15" t="s">
        <v>80</v>
      </c>
    </row>
    <row r="194" s="2" customFormat="1" ht="16.5" customHeight="1">
      <c r="A194" s="36"/>
      <c r="B194" s="37"/>
      <c r="C194" s="218" t="s">
        <v>405</v>
      </c>
      <c r="D194" s="218" t="s">
        <v>187</v>
      </c>
      <c r="E194" s="219" t="s">
        <v>410</v>
      </c>
      <c r="F194" s="220" t="s">
        <v>411</v>
      </c>
      <c r="G194" s="221" t="s">
        <v>285</v>
      </c>
      <c r="H194" s="222">
        <v>53.212000000000003</v>
      </c>
      <c r="I194" s="223"/>
      <c r="J194" s="224">
        <f>ROUND(I194*H194,2)</f>
        <v>0</v>
      </c>
      <c r="K194" s="225"/>
      <c r="L194" s="42"/>
      <c r="M194" s="226" t="s">
        <v>1</v>
      </c>
      <c r="N194" s="227" t="s">
        <v>38</v>
      </c>
      <c r="O194" s="89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0" t="s">
        <v>185</v>
      </c>
      <c r="AT194" s="230" t="s">
        <v>187</v>
      </c>
      <c r="AU194" s="230" t="s">
        <v>80</v>
      </c>
      <c r="AY194" s="15" t="s">
        <v>186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5" t="s">
        <v>80</v>
      </c>
      <c r="BK194" s="231">
        <f>ROUND(I194*H194,2)</f>
        <v>0</v>
      </c>
      <c r="BL194" s="15" t="s">
        <v>185</v>
      </c>
      <c r="BM194" s="230" t="s">
        <v>512</v>
      </c>
    </row>
    <row r="195" s="2" customFormat="1">
      <c r="A195" s="36"/>
      <c r="B195" s="37"/>
      <c r="C195" s="38"/>
      <c r="D195" s="232" t="s">
        <v>192</v>
      </c>
      <c r="E195" s="38"/>
      <c r="F195" s="233" t="s">
        <v>333</v>
      </c>
      <c r="G195" s="38"/>
      <c r="H195" s="38"/>
      <c r="I195" s="234"/>
      <c r="J195" s="38"/>
      <c r="K195" s="38"/>
      <c r="L195" s="42"/>
      <c r="M195" s="237"/>
      <c r="N195" s="238"/>
      <c r="O195" s="239"/>
      <c r="P195" s="239"/>
      <c r="Q195" s="239"/>
      <c r="R195" s="239"/>
      <c r="S195" s="239"/>
      <c r="T195" s="24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192</v>
      </c>
      <c r="AU195" s="15" t="s">
        <v>80</v>
      </c>
    </row>
    <row r="196" s="2" customFormat="1" ht="6.96" customHeight="1">
      <c r="A196" s="36"/>
      <c r="B196" s="64"/>
      <c r="C196" s="65"/>
      <c r="D196" s="65"/>
      <c r="E196" s="65"/>
      <c r="F196" s="65"/>
      <c r="G196" s="65"/>
      <c r="H196" s="65"/>
      <c r="I196" s="65"/>
      <c r="J196" s="65"/>
      <c r="K196" s="65"/>
      <c r="L196" s="42"/>
      <c r="M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</row>
  </sheetData>
  <sheetProtection sheet="1" autoFilter="0" formatColumns="0" formatRows="0" objects="1" scenarios="1" spinCount="100000" saltValue="bkaSonJVN0lTmqvf9SlsfyDyzifIKGFxtks7cEAUbMqgPdGMQ3ApcEBL7nCOFTBhzuo0kQqMntDsSx/gnzIPlQ==" hashValue="R+/ThKD9eNew0fmhXGgS2aysVSDfNJZBz8hirUyLxWph9asAbK0U6FZNc/MdUTBKGUI40hDkYG/4Y9pU74JExQ==" algorithmName="SHA-512" password="CC35"/>
  <autoFilter ref="C124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513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ROUND((SUM(BE126:BE245)),  2)</f>
        <v>0</v>
      </c>
      <c r="G35" s="36"/>
      <c r="H35" s="36"/>
      <c r="I35" s="162">
        <v>0.20999999999999999</v>
      </c>
      <c r="J35" s="161">
        <f>ROUND(((SUM(BE126:BE245))*I35),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ROUND((SUM(BF126:BF245)),  2)</f>
        <v>0</v>
      </c>
      <c r="G36" s="36"/>
      <c r="H36" s="36"/>
      <c r="I36" s="162">
        <v>0.14999999999999999</v>
      </c>
      <c r="J36" s="161">
        <f>ROUND(((SUM(BF126:BF245))*I36),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ROUND((SUM(BG126:BG245)),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ROUND((SUM(BH126:BH245)),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ROUND((SUM(BI126:BI245)),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003 - Oprava stávajících stabilizačních prahů 1-7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514</v>
      </c>
      <c r="E100" s="189"/>
      <c r="F100" s="189"/>
      <c r="G100" s="189"/>
      <c r="H100" s="189"/>
      <c r="I100" s="189"/>
      <c r="J100" s="190">
        <f>J192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288</v>
      </c>
      <c r="E101" s="189"/>
      <c r="F101" s="189"/>
      <c r="G101" s="189"/>
      <c r="H101" s="189"/>
      <c r="I101" s="189"/>
      <c r="J101" s="190">
        <f>J208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289</v>
      </c>
      <c r="E102" s="189"/>
      <c r="F102" s="189"/>
      <c r="G102" s="189"/>
      <c r="H102" s="189"/>
      <c r="I102" s="189"/>
      <c r="J102" s="190">
        <f>J221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241</v>
      </c>
      <c r="E103" s="189"/>
      <c r="F103" s="189"/>
      <c r="G103" s="189"/>
      <c r="H103" s="189"/>
      <c r="I103" s="189"/>
      <c r="J103" s="190">
        <f>J228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290</v>
      </c>
      <c r="E104" s="189"/>
      <c r="F104" s="189"/>
      <c r="G104" s="189"/>
      <c r="H104" s="189"/>
      <c r="I104" s="189"/>
      <c r="J104" s="190">
        <f>J233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171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81" t="str">
        <f>E7</f>
        <v>Březná, Bílá Voda, Štíty – dosypání hráze, oprava stupňů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161</v>
      </c>
      <c r="D115" s="20"/>
      <c r="E115" s="20"/>
      <c r="F115" s="20"/>
      <c r="G115" s="20"/>
      <c r="H115" s="20"/>
      <c r="I115" s="20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81" t="s">
        <v>162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163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003 - Oprava stávajících stabilizačních prahů 1-7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F14</f>
        <v xml:space="preserve"> </v>
      </c>
      <c r="G120" s="38"/>
      <c r="H120" s="38"/>
      <c r="I120" s="30" t="s">
        <v>22</v>
      </c>
      <c r="J120" s="77" t="str">
        <f>IF(J14="","",J14)</f>
        <v>3. 2. 2025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E17</f>
        <v xml:space="preserve"> </v>
      </c>
      <c r="G122" s="38"/>
      <c r="H122" s="38"/>
      <c r="I122" s="30" t="s">
        <v>29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IF(E20="","",E20)</f>
        <v>Vyplň údaj</v>
      </c>
      <c r="G123" s="38"/>
      <c r="H123" s="38"/>
      <c r="I123" s="30" t="s">
        <v>31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192"/>
      <c r="B125" s="193"/>
      <c r="C125" s="194" t="s">
        <v>172</v>
      </c>
      <c r="D125" s="195" t="s">
        <v>58</v>
      </c>
      <c r="E125" s="195" t="s">
        <v>54</v>
      </c>
      <c r="F125" s="195" t="s">
        <v>55</v>
      </c>
      <c r="G125" s="195" t="s">
        <v>173</v>
      </c>
      <c r="H125" s="195" t="s">
        <v>174</v>
      </c>
      <c r="I125" s="195" t="s">
        <v>175</v>
      </c>
      <c r="J125" s="196" t="s">
        <v>167</v>
      </c>
      <c r="K125" s="197" t="s">
        <v>176</v>
      </c>
      <c r="L125" s="198"/>
      <c r="M125" s="98" t="s">
        <v>1</v>
      </c>
      <c r="N125" s="99" t="s">
        <v>37</v>
      </c>
      <c r="O125" s="99" t="s">
        <v>177</v>
      </c>
      <c r="P125" s="99" t="s">
        <v>178</v>
      </c>
      <c r="Q125" s="99" t="s">
        <v>179</v>
      </c>
      <c r="R125" s="99" t="s">
        <v>180</v>
      </c>
      <c r="S125" s="99" t="s">
        <v>181</v>
      </c>
      <c r="T125" s="100" t="s">
        <v>182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6"/>
      <c r="B126" s="37"/>
      <c r="C126" s="105" t="s">
        <v>183</v>
      </c>
      <c r="D126" s="38"/>
      <c r="E126" s="38"/>
      <c r="F126" s="38"/>
      <c r="G126" s="38"/>
      <c r="H126" s="38"/>
      <c r="I126" s="38"/>
      <c r="J126" s="199">
        <f>BK126</f>
        <v>0</v>
      </c>
      <c r="K126" s="38"/>
      <c r="L126" s="42"/>
      <c r="M126" s="101"/>
      <c r="N126" s="200"/>
      <c r="O126" s="102"/>
      <c r="P126" s="201">
        <f>P127+P192+P208+P221+P228+P233</f>
        <v>0</v>
      </c>
      <c r="Q126" s="102"/>
      <c r="R126" s="201">
        <f>R127+R192+R208+R221+R228+R233</f>
        <v>932.99483167660003</v>
      </c>
      <c r="S126" s="102"/>
      <c r="T126" s="202">
        <f>T127+T192+T208+T221+T228+T233</f>
        <v>93.958410000000001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169</v>
      </c>
      <c r="BK126" s="203">
        <f>BK127+BK192+BK208+BK221+BK228+BK233</f>
        <v>0</v>
      </c>
    </row>
    <row r="127" s="11" customFormat="1" ht="25.92" customHeight="1">
      <c r="A127" s="11"/>
      <c r="B127" s="204"/>
      <c r="C127" s="205"/>
      <c r="D127" s="206" t="s">
        <v>72</v>
      </c>
      <c r="E127" s="207" t="s">
        <v>80</v>
      </c>
      <c r="F127" s="207" t="s">
        <v>184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SUM(P128:P191)</f>
        <v>0</v>
      </c>
      <c r="Q127" s="212"/>
      <c r="R127" s="213">
        <f>SUM(R128:R191)</f>
        <v>5.8348460799999993</v>
      </c>
      <c r="S127" s="212"/>
      <c r="T127" s="214">
        <f>SUM(T128:T191)</f>
        <v>14.378909999999999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5" t="s">
        <v>185</v>
      </c>
      <c r="AT127" s="216" t="s">
        <v>72</v>
      </c>
      <c r="AU127" s="216" t="s">
        <v>73</v>
      </c>
      <c r="AY127" s="215" t="s">
        <v>186</v>
      </c>
      <c r="BK127" s="217">
        <f>SUM(BK128:BK191)</f>
        <v>0</v>
      </c>
    </row>
    <row r="128" s="2" customFormat="1" ht="16.5" customHeight="1">
      <c r="A128" s="36"/>
      <c r="B128" s="37"/>
      <c r="C128" s="218" t="s">
        <v>80</v>
      </c>
      <c r="D128" s="218" t="s">
        <v>187</v>
      </c>
      <c r="E128" s="219" t="s">
        <v>291</v>
      </c>
      <c r="F128" s="220" t="s">
        <v>292</v>
      </c>
      <c r="G128" s="221" t="s">
        <v>190</v>
      </c>
      <c r="H128" s="222">
        <v>104.19499999999999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0.13800000000000001</v>
      </c>
      <c r="T128" s="229">
        <f>S128*H128</f>
        <v>14.378909999999999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185</v>
      </c>
      <c r="AT128" s="230" t="s">
        <v>187</v>
      </c>
      <c r="AU128" s="230" t="s">
        <v>80</v>
      </c>
      <c r="AY128" s="15" t="s">
        <v>186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185</v>
      </c>
      <c r="BM128" s="230" t="s">
        <v>515</v>
      </c>
    </row>
    <row r="129" s="2" customFormat="1">
      <c r="A129" s="36"/>
      <c r="B129" s="37"/>
      <c r="C129" s="38"/>
      <c r="D129" s="232" t="s">
        <v>192</v>
      </c>
      <c r="E129" s="38"/>
      <c r="F129" s="233" t="s">
        <v>292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192</v>
      </c>
      <c r="AU129" s="15" t="s">
        <v>80</v>
      </c>
    </row>
    <row r="130" s="12" customFormat="1">
      <c r="A130" s="12"/>
      <c r="B130" s="241"/>
      <c r="C130" s="242"/>
      <c r="D130" s="232" t="s">
        <v>262</v>
      </c>
      <c r="E130" s="243" t="s">
        <v>1</v>
      </c>
      <c r="F130" s="244" t="s">
        <v>516</v>
      </c>
      <c r="G130" s="242"/>
      <c r="H130" s="245">
        <v>104.19499999999999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262</v>
      </c>
      <c r="AU130" s="251" t="s">
        <v>80</v>
      </c>
      <c r="AV130" s="12" t="s">
        <v>82</v>
      </c>
      <c r="AW130" s="12" t="s">
        <v>30</v>
      </c>
      <c r="AX130" s="12" t="s">
        <v>80</v>
      </c>
      <c r="AY130" s="251" t="s">
        <v>186</v>
      </c>
    </row>
    <row r="131" s="2" customFormat="1" ht="16.5" customHeight="1">
      <c r="A131" s="36"/>
      <c r="B131" s="37"/>
      <c r="C131" s="218" t="s">
        <v>82</v>
      </c>
      <c r="D131" s="218" t="s">
        <v>187</v>
      </c>
      <c r="E131" s="219" t="s">
        <v>517</v>
      </c>
      <c r="F131" s="220" t="s">
        <v>518</v>
      </c>
      <c r="G131" s="221" t="s">
        <v>266</v>
      </c>
      <c r="H131" s="222">
        <v>34.503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519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518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520</v>
      </c>
      <c r="G133" s="242"/>
      <c r="H133" s="245">
        <v>34.503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80</v>
      </c>
      <c r="AY133" s="251" t="s">
        <v>186</v>
      </c>
    </row>
    <row r="134" s="2" customFormat="1" ht="16.5" customHeight="1">
      <c r="A134" s="36"/>
      <c r="B134" s="37"/>
      <c r="C134" s="218" t="s">
        <v>198</v>
      </c>
      <c r="D134" s="218" t="s">
        <v>187</v>
      </c>
      <c r="E134" s="219" t="s">
        <v>521</v>
      </c>
      <c r="F134" s="220" t="s">
        <v>522</v>
      </c>
      <c r="G134" s="221" t="s">
        <v>523</v>
      </c>
      <c r="H134" s="222">
        <v>280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0.01721</v>
      </c>
      <c r="R134" s="228">
        <f>Q134*H134</f>
        <v>4.8187999999999995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524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525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12" customFormat="1">
      <c r="A136" s="12"/>
      <c r="B136" s="241"/>
      <c r="C136" s="242"/>
      <c r="D136" s="232" t="s">
        <v>262</v>
      </c>
      <c r="E136" s="243" t="s">
        <v>1</v>
      </c>
      <c r="F136" s="244" t="s">
        <v>526</v>
      </c>
      <c r="G136" s="242"/>
      <c r="H136" s="245">
        <v>280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262</v>
      </c>
      <c r="AU136" s="251" t="s">
        <v>80</v>
      </c>
      <c r="AV136" s="12" t="s">
        <v>82</v>
      </c>
      <c r="AW136" s="12" t="s">
        <v>30</v>
      </c>
      <c r="AX136" s="12" t="s">
        <v>80</v>
      </c>
      <c r="AY136" s="251" t="s">
        <v>186</v>
      </c>
    </row>
    <row r="137" s="2" customFormat="1" ht="16.5" customHeight="1">
      <c r="A137" s="36"/>
      <c r="B137" s="37"/>
      <c r="C137" s="218" t="s">
        <v>185</v>
      </c>
      <c r="D137" s="218" t="s">
        <v>187</v>
      </c>
      <c r="E137" s="219" t="s">
        <v>527</v>
      </c>
      <c r="F137" s="220" t="s">
        <v>528</v>
      </c>
      <c r="G137" s="221" t="s">
        <v>529</v>
      </c>
      <c r="H137" s="222">
        <v>1400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530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528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531</v>
      </c>
      <c r="G139" s="242"/>
      <c r="H139" s="245">
        <v>1400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18" t="s">
        <v>205</v>
      </c>
      <c r="D140" s="218" t="s">
        <v>187</v>
      </c>
      <c r="E140" s="219" t="s">
        <v>532</v>
      </c>
      <c r="F140" s="220" t="s">
        <v>533</v>
      </c>
      <c r="G140" s="221" t="s">
        <v>534</v>
      </c>
      <c r="H140" s="222">
        <v>140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535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533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536</v>
      </c>
      <c r="G142" s="242"/>
      <c r="H142" s="245">
        <v>140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209</v>
      </c>
      <c r="D143" s="218" t="s">
        <v>187</v>
      </c>
      <c r="E143" s="219" t="s">
        <v>295</v>
      </c>
      <c r="F143" s="220" t="s">
        <v>296</v>
      </c>
      <c r="G143" s="221" t="s">
        <v>266</v>
      </c>
      <c r="H143" s="222">
        <v>127.40000000000001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537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296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538</v>
      </c>
      <c r="G145" s="242"/>
      <c r="H145" s="245">
        <v>127.40000000000001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80</v>
      </c>
      <c r="AY145" s="251" t="s">
        <v>186</v>
      </c>
    </row>
    <row r="146" s="2" customFormat="1" ht="16.5" customHeight="1">
      <c r="A146" s="36"/>
      <c r="B146" s="37"/>
      <c r="C146" s="218" t="s">
        <v>217</v>
      </c>
      <c r="D146" s="218" t="s">
        <v>187</v>
      </c>
      <c r="E146" s="219" t="s">
        <v>539</v>
      </c>
      <c r="F146" s="220" t="s">
        <v>540</v>
      </c>
      <c r="G146" s="221" t="s">
        <v>266</v>
      </c>
      <c r="H146" s="222">
        <v>52.863999999999997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0.019220000000000001</v>
      </c>
      <c r="R146" s="228">
        <f>Q146*H146</f>
        <v>1.01604608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185</v>
      </c>
      <c r="AT146" s="230" t="s">
        <v>187</v>
      </c>
      <c r="AU146" s="230" t="s">
        <v>80</v>
      </c>
      <c r="AY146" s="15" t="s">
        <v>186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185</v>
      </c>
      <c r="BM146" s="230" t="s">
        <v>541</v>
      </c>
    </row>
    <row r="147" s="2" customFormat="1">
      <c r="A147" s="36"/>
      <c r="B147" s="37"/>
      <c r="C147" s="38"/>
      <c r="D147" s="232" t="s">
        <v>192</v>
      </c>
      <c r="E147" s="38"/>
      <c r="F147" s="233" t="s">
        <v>540</v>
      </c>
      <c r="G147" s="38"/>
      <c r="H147" s="38"/>
      <c r="I147" s="234"/>
      <c r="J147" s="38"/>
      <c r="K147" s="38"/>
      <c r="L147" s="42"/>
      <c r="M147" s="235"/>
      <c r="N147" s="236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192</v>
      </c>
      <c r="AU147" s="15" t="s">
        <v>80</v>
      </c>
    </row>
    <row r="148" s="12" customFormat="1">
      <c r="A148" s="12"/>
      <c r="B148" s="241"/>
      <c r="C148" s="242"/>
      <c r="D148" s="232" t="s">
        <v>262</v>
      </c>
      <c r="E148" s="243" t="s">
        <v>1</v>
      </c>
      <c r="F148" s="244" t="s">
        <v>542</v>
      </c>
      <c r="G148" s="242"/>
      <c r="H148" s="245">
        <v>29.120000000000001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51" t="s">
        <v>262</v>
      </c>
      <c r="AU148" s="251" t="s">
        <v>80</v>
      </c>
      <c r="AV148" s="12" t="s">
        <v>82</v>
      </c>
      <c r="AW148" s="12" t="s">
        <v>30</v>
      </c>
      <c r="AX148" s="12" t="s">
        <v>73</v>
      </c>
      <c r="AY148" s="251" t="s">
        <v>186</v>
      </c>
    </row>
    <row r="149" s="12" customFormat="1">
      <c r="A149" s="12"/>
      <c r="B149" s="241"/>
      <c r="C149" s="242"/>
      <c r="D149" s="232" t="s">
        <v>262</v>
      </c>
      <c r="E149" s="243" t="s">
        <v>1</v>
      </c>
      <c r="F149" s="244" t="s">
        <v>543</v>
      </c>
      <c r="G149" s="242"/>
      <c r="H149" s="245">
        <v>23.744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51" t="s">
        <v>262</v>
      </c>
      <c r="AU149" s="251" t="s">
        <v>80</v>
      </c>
      <c r="AV149" s="12" t="s">
        <v>82</v>
      </c>
      <c r="AW149" s="12" t="s">
        <v>30</v>
      </c>
      <c r="AX149" s="12" t="s">
        <v>73</v>
      </c>
      <c r="AY149" s="251" t="s">
        <v>186</v>
      </c>
    </row>
    <row r="150" s="13" customFormat="1">
      <c r="A150" s="13"/>
      <c r="B150" s="263"/>
      <c r="C150" s="264"/>
      <c r="D150" s="232" t="s">
        <v>262</v>
      </c>
      <c r="E150" s="265" t="s">
        <v>1</v>
      </c>
      <c r="F150" s="266" t="s">
        <v>544</v>
      </c>
      <c r="G150" s="264"/>
      <c r="H150" s="267">
        <v>52.864000000000004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3" t="s">
        <v>262</v>
      </c>
      <c r="AU150" s="273" t="s">
        <v>80</v>
      </c>
      <c r="AV150" s="13" t="s">
        <v>185</v>
      </c>
      <c r="AW150" s="13" t="s">
        <v>30</v>
      </c>
      <c r="AX150" s="13" t="s">
        <v>80</v>
      </c>
      <c r="AY150" s="273" t="s">
        <v>186</v>
      </c>
    </row>
    <row r="151" s="2" customFormat="1" ht="16.5" customHeight="1">
      <c r="A151" s="36"/>
      <c r="B151" s="37"/>
      <c r="C151" s="218" t="s">
        <v>221</v>
      </c>
      <c r="D151" s="218" t="s">
        <v>187</v>
      </c>
      <c r="E151" s="219" t="s">
        <v>300</v>
      </c>
      <c r="F151" s="220" t="s">
        <v>301</v>
      </c>
      <c r="G151" s="221" t="s">
        <v>266</v>
      </c>
      <c r="H151" s="222">
        <v>127.40000000000001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545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301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12" customFormat="1">
      <c r="A153" s="12"/>
      <c r="B153" s="241"/>
      <c r="C153" s="242"/>
      <c r="D153" s="232" t="s">
        <v>262</v>
      </c>
      <c r="E153" s="243" t="s">
        <v>1</v>
      </c>
      <c r="F153" s="244" t="s">
        <v>546</v>
      </c>
      <c r="G153" s="242"/>
      <c r="H153" s="245">
        <v>127.40000000000001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262</v>
      </c>
      <c r="AU153" s="251" t="s">
        <v>80</v>
      </c>
      <c r="AV153" s="12" t="s">
        <v>82</v>
      </c>
      <c r="AW153" s="12" t="s">
        <v>30</v>
      </c>
      <c r="AX153" s="12" t="s">
        <v>80</v>
      </c>
      <c r="AY153" s="251" t="s">
        <v>186</v>
      </c>
    </row>
    <row r="154" s="2" customFormat="1" ht="16.5" customHeight="1">
      <c r="A154" s="36"/>
      <c r="B154" s="37"/>
      <c r="C154" s="218" t="s">
        <v>225</v>
      </c>
      <c r="D154" s="218" t="s">
        <v>187</v>
      </c>
      <c r="E154" s="219" t="s">
        <v>547</v>
      </c>
      <c r="F154" s="220" t="s">
        <v>548</v>
      </c>
      <c r="G154" s="221" t="s">
        <v>266</v>
      </c>
      <c r="H154" s="222">
        <v>52.863999999999997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549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548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550</v>
      </c>
      <c r="G156" s="242"/>
      <c r="H156" s="245">
        <v>52.863999999999997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229</v>
      </c>
      <c r="D157" s="218" t="s">
        <v>187</v>
      </c>
      <c r="E157" s="219" t="s">
        <v>307</v>
      </c>
      <c r="F157" s="220" t="s">
        <v>308</v>
      </c>
      <c r="G157" s="221" t="s">
        <v>266</v>
      </c>
      <c r="H157" s="222">
        <v>113.75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551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308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2" customFormat="1">
      <c r="A159" s="12"/>
      <c r="B159" s="241"/>
      <c r="C159" s="242"/>
      <c r="D159" s="232" t="s">
        <v>262</v>
      </c>
      <c r="E159" s="243" t="s">
        <v>1</v>
      </c>
      <c r="F159" s="244" t="s">
        <v>552</v>
      </c>
      <c r="G159" s="242"/>
      <c r="H159" s="245">
        <v>113.75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262</v>
      </c>
      <c r="AU159" s="251" t="s">
        <v>80</v>
      </c>
      <c r="AV159" s="12" t="s">
        <v>82</v>
      </c>
      <c r="AW159" s="12" t="s">
        <v>30</v>
      </c>
      <c r="AX159" s="12" t="s">
        <v>80</v>
      </c>
      <c r="AY159" s="251" t="s">
        <v>186</v>
      </c>
    </row>
    <row r="160" s="2" customFormat="1" ht="16.5" customHeight="1">
      <c r="A160" s="36"/>
      <c r="B160" s="37"/>
      <c r="C160" s="218" t="s">
        <v>235</v>
      </c>
      <c r="D160" s="218" t="s">
        <v>187</v>
      </c>
      <c r="E160" s="219" t="s">
        <v>553</v>
      </c>
      <c r="F160" s="220" t="s">
        <v>554</v>
      </c>
      <c r="G160" s="221" t="s">
        <v>266</v>
      </c>
      <c r="H160" s="222">
        <v>52.863999999999997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555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554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12" customFormat="1">
      <c r="A162" s="12"/>
      <c r="B162" s="241"/>
      <c r="C162" s="242"/>
      <c r="D162" s="232" t="s">
        <v>262</v>
      </c>
      <c r="E162" s="243" t="s">
        <v>1</v>
      </c>
      <c r="F162" s="244" t="s">
        <v>550</v>
      </c>
      <c r="G162" s="242"/>
      <c r="H162" s="245">
        <v>52.863999999999997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51" t="s">
        <v>262</v>
      </c>
      <c r="AU162" s="251" t="s">
        <v>80</v>
      </c>
      <c r="AV162" s="12" t="s">
        <v>82</v>
      </c>
      <c r="AW162" s="12" t="s">
        <v>30</v>
      </c>
      <c r="AX162" s="12" t="s">
        <v>80</v>
      </c>
      <c r="AY162" s="251" t="s">
        <v>186</v>
      </c>
    </row>
    <row r="163" s="2" customFormat="1" ht="16.5" customHeight="1">
      <c r="A163" s="36"/>
      <c r="B163" s="37"/>
      <c r="C163" s="218" t="s">
        <v>335</v>
      </c>
      <c r="D163" s="218" t="s">
        <v>187</v>
      </c>
      <c r="E163" s="219" t="s">
        <v>311</v>
      </c>
      <c r="F163" s="220" t="s">
        <v>312</v>
      </c>
      <c r="G163" s="221" t="s">
        <v>266</v>
      </c>
      <c r="H163" s="222">
        <v>1933.75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38</v>
      </c>
      <c r="O163" s="89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185</v>
      </c>
      <c r="AT163" s="230" t="s">
        <v>187</v>
      </c>
      <c r="AU163" s="230" t="s">
        <v>80</v>
      </c>
      <c r="AY163" s="15" t="s">
        <v>186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185</v>
      </c>
      <c r="BM163" s="230" t="s">
        <v>556</v>
      </c>
    </row>
    <row r="164" s="2" customFormat="1">
      <c r="A164" s="36"/>
      <c r="B164" s="37"/>
      <c r="C164" s="38"/>
      <c r="D164" s="232" t="s">
        <v>192</v>
      </c>
      <c r="E164" s="38"/>
      <c r="F164" s="233" t="s">
        <v>312</v>
      </c>
      <c r="G164" s="38"/>
      <c r="H164" s="38"/>
      <c r="I164" s="234"/>
      <c r="J164" s="38"/>
      <c r="K164" s="38"/>
      <c r="L164" s="42"/>
      <c r="M164" s="235"/>
      <c r="N164" s="23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192</v>
      </c>
      <c r="AU164" s="15" t="s">
        <v>80</v>
      </c>
    </row>
    <row r="165" s="12" customFormat="1">
      <c r="A165" s="12"/>
      <c r="B165" s="241"/>
      <c r="C165" s="242"/>
      <c r="D165" s="232" t="s">
        <v>262</v>
      </c>
      <c r="E165" s="243" t="s">
        <v>1</v>
      </c>
      <c r="F165" s="244" t="s">
        <v>557</v>
      </c>
      <c r="G165" s="242"/>
      <c r="H165" s="245">
        <v>1933.75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51" t="s">
        <v>262</v>
      </c>
      <c r="AU165" s="251" t="s">
        <v>80</v>
      </c>
      <c r="AV165" s="12" t="s">
        <v>82</v>
      </c>
      <c r="AW165" s="12" t="s">
        <v>30</v>
      </c>
      <c r="AX165" s="12" t="s">
        <v>80</v>
      </c>
      <c r="AY165" s="251" t="s">
        <v>186</v>
      </c>
    </row>
    <row r="166" s="2" customFormat="1" ht="16.5" customHeight="1">
      <c r="A166" s="36"/>
      <c r="B166" s="37"/>
      <c r="C166" s="218" t="s">
        <v>340</v>
      </c>
      <c r="D166" s="218" t="s">
        <v>187</v>
      </c>
      <c r="E166" s="219" t="s">
        <v>558</v>
      </c>
      <c r="F166" s="220" t="s">
        <v>559</v>
      </c>
      <c r="G166" s="221" t="s">
        <v>266</v>
      </c>
      <c r="H166" s="222">
        <v>898.68799999999999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38</v>
      </c>
      <c r="O166" s="89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185</v>
      </c>
      <c r="AT166" s="230" t="s">
        <v>187</v>
      </c>
      <c r="AU166" s="230" t="s">
        <v>80</v>
      </c>
      <c r="AY166" s="15" t="s">
        <v>186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80</v>
      </c>
      <c r="BK166" s="231">
        <f>ROUND(I166*H166,2)</f>
        <v>0</v>
      </c>
      <c r="BL166" s="15" t="s">
        <v>185</v>
      </c>
      <c r="BM166" s="230" t="s">
        <v>560</v>
      </c>
    </row>
    <row r="167" s="2" customFormat="1">
      <c r="A167" s="36"/>
      <c r="B167" s="37"/>
      <c r="C167" s="38"/>
      <c r="D167" s="232" t="s">
        <v>192</v>
      </c>
      <c r="E167" s="38"/>
      <c r="F167" s="233" t="s">
        <v>559</v>
      </c>
      <c r="G167" s="38"/>
      <c r="H167" s="38"/>
      <c r="I167" s="234"/>
      <c r="J167" s="38"/>
      <c r="K167" s="38"/>
      <c r="L167" s="42"/>
      <c r="M167" s="235"/>
      <c r="N167" s="236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192</v>
      </c>
      <c r="AU167" s="15" t="s">
        <v>80</v>
      </c>
    </row>
    <row r="168" s="12" customFormat="1">
      <c r="A168" s="12"/>
      <c r="B168" s="241"/>
      <c r="C168" s="242"/>
      <c r="D168" s="232" t="s">
        <v>262</v>
      </c>
      <c r="E168" s="243" t="s">
        <v>1</v>
      </c>
      <c r="F168" s="244" t="s">
        <v>561</v>
      </c>
      <c r="G168" s="242"/>
      <c r="H168" s="245">
        <v>898.68799999999999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51" t="s">
        <v>262</v>
      </c>
      <c r="AU168" s="251" t="s">
        <v>80</v>
      </c>
      <c r="AV168" s="12" t="s">
        <v>82</v>
      </c>
      <c r="AW168" s="12" t="s">
        <v>30</v>
      </c>
      <c r="AX168" s="12" t="s">
        <v>80</v>
      </c>
      <c r="AY168" s="251" t="s">
        <v>186</v>
      </c>
    </row>
    <row r="169" s="2" customFormat="1" ht="16.5" customHeight="1">
      <c r="A169" s="36"/>
      <c r="B169" s="37"/>
      <c r="C169" s="218" t="s">
        <v>8</v>
      </c>
      <c r="D169" s="218" t="s">
        <v>187</v>
      </c>
      <c r="E169" s="219" t="s">
        <v>562</v>
      </c>
      <c r="F169" s="220" t="s">
        <v>337</v>
      </c>
      <c r="G169" s="221" t="s">
        <v>266</v>
      </c>
      <c r="H169" s="222">
        <v>113.75</v>
      </c>
      <c r="I169" s="223"/>
      <c r="J169" s="224">
        <f>ROUND(I169*H169,2)</f>
        <v>0</v>
      </c>
      <c r="K169" s="225"/>
      <c r="L169" s="42"/>
      <c r="M169" s="226" t="s">
        <v>1</v>
      </c>
      <c r="N169" s="227" t="s">
        <v>38</v>
      </c>
      <c r="O169" s="89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0" t="s">
        <v>185</v>
      </c>
      <c r="AT169" s="230" t="s">
        <v>187</v>
      </c>
      <c r="AU169" s="230" t="s">
        <v>80</v>
      </c>
      <c r="AY169" s="15" t="s">
        <v>186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5" t="s">
        <v>80</v>
      </c>
      <c r="BK169" s="231">
        <f>ROUND(I169*H169,2)</f>
        <v>0</v>
      </c>
      <c r="BL169" s="15" t="s">
        <v>185</v>
      </c>
      <c r="BM169" s="230" t="s">
        <v>563</v>
      </c>
    </row>
    <row r="170" s="2" customFormat="1">
      <c r="A170" s="36"/>
      <c r="B170" s="37"/>
      <c r="C170" s="38"/>
      <c r="D170" s="232" t="s">
        <v>192</v>
      </c>
      <c r="E170" s="38"/>
      <c r="F170" s="233" t="s">
        <v>339</v>
      </c>
      <c r="G170" s="38"/>
      <c r="H170" s="38"/>
      <c r="I170" s="234"/>
      <c r="J170" s="38"/>
      <c r="K170" s="38"/>
      <c r="L170" s="42"/>
      <c r="M170" s="235"/>
      <c r="N170" s="236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192</v>
      </c>
      <c r="AU170" s="15" t="s">
        <v>80</v>
      </c>
    </row>
    <row r="171" s="12" customFormat="1">
      <c r="A171" s="12"/>
      <c r="B171" s="241"/>
      <c r="C171" s="242"/>
      <c r="D171" s="232" t="s">
        <v>262</v>
      </c>
      <c r="E171" s="243" t="s">
        <v>1</v>
      </c>
      <c r="F171" s="244" t="s">
        <v>564</v>
      </c>
      <c r="G171" s="242"/>
      <c r="H171" s="245">
        <v>113.75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51" t="s">
        <v>262</v>
      </c>
      <c r="AU171" s="251" t="s">
        <v>80</v>
      </c>
      <c r="AV171" s="12" t="s">
        <v>82</v>
      </c>
      <c r="AW171" s="12" t="s">
        <v>30</v>
      </c>
      <c r="AX171" s="12" t="s">
        <v>80</v>
      </c>
      <c r="AY171" s="251" t="s">
        <v>186</v>
      </c>
    </row>
    <row r="172" s="2" customFormat="1" ht="16.5" customHeight="1">
      <c r="A172" s="36"/>
      <c r="B172" s="37"/>
      <c r="C172" s="218" t="s">
        <v>351</v>
      </c>
      <c r="D172" s="218" t="s">
        <v>187</v>
      </c>
      <c r="E172" s="219" t="s">
        <v>565</v>
      </c>
      <c r="F172" s="220" t="s">
        <v>566</v>
      </c>
      <c r="G172" s="221" t="s">
        <v>266</v>
      </c>
      <c r="H172" s="222">
        <v>52.863999999999997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38</v>
      </c>
      <c r="O172" s="89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185</v>
      </c>
      <c r="AT172" s="230" t="s">
        <v>187</v>
      </c>
      <c r="AU172" s="230" t="s">
        <v>80</v>
      </c>
      <c r="AY172" s="15" t="s">
        <v>186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80</v>
      </c>
      <c r="BK172" s="231">
        <f>ROUND(I172*H172,2)</f>
        <v>0</v>
      </c>
      <c r="BL172" s="15" t="s">
        <v>185</v>
      </c>
      <c r="BM172" s="230" t="s">
        <v>567</v>
      </c>
    </row>
    <row r="173" s="2" customFormat="1">
      <c r="A173" s="36"/>
      <c r="B173" s="37"/>
      <c r="C173" s="38"/>
      <c r="D173" s="232" t="s">
        <v>192</v>
      </c>
      <c r="E173" s="38"/>
      <c r="F173" s="233" t="s">
        <v>568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192</v>
      </c>
      <c r="AU173" s="15" t="s">
        <v>80</v>
      </c>
    </row>
    <row r="174" s="12" customFormat="1">
      <c r="A174" s="12"/>
      <c r="B174" s="241"/>
      <c r="C174" s="242"/>
      <c r="D174" s="232" t="s">
        <v>262</v>
      </c>
      <c r="E174" s="243" t="s">
        <v>1</v>
      </c>
      <c r="F174" s="244" t="s">
        <v>550</v>
      </c>
      <c r="G174" s="242"/>
      <c r="H174" s="245">
        <v>52.863999999999997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51" t="s">
        <v>262</v>
      </c>
      <c r="AU174" s="251" t="s">
        <v>80</v>
      </c>
      <c r="AV174" s="12" t="s">
        <v>82</v>
      </c>
      <c r="AW174" s="12" t="s">
        <v>30</v>
      </c>
      <c r="AX174" s="12" t="s">
        <v>80</v>
      </c>
      <c r="AY174" s="251" t="s">
        <v>186</v>
      </c>
    </row>
    <row r="175" s="2" customFormat="1" ht="16.5" customHeight="1">
      <c r="A175" s="36"/>
      <c r="B175" s="37"/>
      <c r="C175" s="218" t="s">
        <v>356</v>
      </c>
      <c r="D175" s="218" t="s">
        <v>187</v>
      </c>
      <c r="E175" s="219" t="s">
        <v>318</v>
      </c>
      <c r="F175" s="220" t="s">
        <v>319</v>
      </c>
      <c r="G175" s="221" t="s">
        <v>266</v>
      </c>
      <c r="H175" s="222">
        <v>13.65</v>
      </c>
      <c r="I175" s="223"/>
      <c r="J175" s="224">
        <f>ROUND(I175*H175,2)</f>
        <v>0</v>
      </c>
      <c r="K175" s="225"/>
      <c r="L175" s="42"/>
      <c r="M175" s="226" t="s">
        <v>1</v>
      </c>
      <c r="N175" s="227" t="s">
        <v>38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185</v>
      </c>
      <c r="AT175" s="230" t="s">
        <v>187</v>
      </c>
      <c r="AU175" s="230" t="s">
        <v>80</v>
      </c>
      <c r="AY175" s="15" t="s">
        <v>186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80</v>
      </c>
      <c r="BK175" s="231">
        <f>ROUND(I175*H175,2)</f>
        <v>0</v>
      </c>
      <c r="BL175" s="15" t="s">
        <v>185</v>
      </c>
      <c r="BM175" s="230" t="s">
        <v>569</v>
      </c>
    </row>
    <row r="176" s="2" customFormat="1">
      <c r="A176" s="36"/>
      <c r="B176" s="37"/>
      <c r="C176" s="38"/>
      <c r="D176" s="232" t="s">
        <v>192</v>
      </c>
      <c r="E176" s="38"/>
      <c r="F176" s="233" t="s">
        <v>321</v>
      </c>
      <c r="G176" s="38"/>
      <c r="H176" s="38"/>
      <c r="I176" s="234"/>
      <c r="J176" s="38"/>
      <c r="K176" s="38"/>
      <c r="L176" s="42"/>
      <c r="M176" s="235"/>
      <c r="N176" s="23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192</v>
      </c>
      <c r="AU176" s="15" t="s">
        <v>80</v>
      </c>
    </row>
    <row r="177" s="12" customFormat="1">
      <c r="A177" s="12"/>
      <c r="B177" s="241"/>
      <c r="C177" s="242"/>
      <c r="D177" s="232" t="s">
        <v>262</v>
      </c>
      <c r="E177" s="243" t="s">
        <v>1</v>
      </c>
      <c r="F177" s="244" t="s">
        <v>570</v>
      </c>
      <c r="G177" s="242"/>
      <c r="H177" s="245">
        <v>13.65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51" t="s">
        <v>262</v>
      </c>
      <c r="AU177" s="251" t="s">
        <v>80</v>
      </c>
      <c r="AV177" s="12" t="s">
        <v>82</v>
      </c>
      <c r="AW177" s="12" t="s">
        <v>30</v>
      </c>
      <c r="AX177" s="12" t="s">
        <v>80</v>
      </c>
      <c r="AY177" s="251" t="s">
        <v>186</v>
      </c>
    </row>
    <row r="178" s="2" customFormat="1" ht="16.5" customHeight="1">
      <c r="A178" s="36"/>
      <c r="B178" s="37"/>
      <c r="C178" s="218" t="s">
        <v>242</v>
      </c>
      <c r="D178" s="218" t="s">
        <v>187</v>
      </c>
      <c r="E178" s="219" t="s">
        <v>571</v>
      </c>
      <c r="F178" s="220" t="s">
        <v>572</v>
      </c>
      <c r="G178" s="221" t="s">
        <v>190</v>
      </c>
      <c r="H178" s="222">
        <v>119</v>
      </c>
      <c r="I178" s="223"/>
      <c r="J178" s="224">
        <f>ROUND(I178*H178,2)</f>
        <v>0</v>
      </c>
      <c r="K178" s="225"/>
      <c r="L178" s="42"/>
      <c r="M178" s="226" t="s">
        <v>1</v>
      </c>
      <c r="N178" s="227" t="s">
        <v>38</v>
      </c>
      <c r="O178" s="89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185</v>
      </c>
      <c r="AT178" s="230" t="s">
        <v>187</v>
      </c>
      <c r="AU178" s="230" t="s">
        <v>80</v>
      </c>
      <c r="AY178" s="15" t="s">
        <v>186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185</v>
      </c>
      <c r="BM178" s="230" t="s">
        <v>573</v>
      </c>
    </row>
    <row r="179" s="2" customFormat="1">
      <c r="A179" s="36"/>
      <c r="B179" s="37"/>
      <c r="C179" s="38"/>
      <c r="D179" s="232" t="s">
        <v>192</v>
      </c>
      <c r="E179" s="38"/>
      <c r="F179" s="233" t="s">
        <v>572</v>
      </c>
      <c r="G179" s="38"/>
      <c r="H179" s="38"/>
      <c r="I179" s="234"/>
      <c r="J179" s="38"/>
      <c r="K179" s="38"/>
      <c r="L179" s="42"/>
      <c r="M179" s="235"/>
      <c r="N179" s="236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192</v>
      </c>
      <c r="AU179" s="15" t="s">
        <v>80</v>
      </c>
    </row>
    <row r="180" s="12" customFormat="1">
      <c r="A180" s="12"/>
      <c r="B180" s="241"/>
      <c r="C180" s="242"/>
      <c r="D180" s="232" t="s">
        <v>262</v>
      </c>
      <c r="E180" s="243" t="s">
        <v>1</v>
      </c>
      <c r="F180" s="244" t="s">
        <v>574</v>
      </c>
      <c r="G180" s="242"/>
      <c r="H180" s="245">
        <v>119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51" t="s">
        <v>262</v>
      </c>
      <c r="AU180" s="251" t="s">
        <v>80</v>
      </c>
      <c r="AV180" s="12" t="s">
        <v>82</v>
      </c>
      <c r="AW180" s="12" t="s">
        <v>30</v>
      </c>
      <c r="AX180" s="12" t="s">
        <v>80</v>
      </c>
      <c r="AY180" s="251" t="s">
        <v>186</v>
      </c>
    </row>
    <row r="181" s="2" customFormat="1" ht="16.5" customHeight="1">
      <c r="A181" s="36"/>
      <c r="B181" s="37"/>
      <c r="C181" s="218" t="s">
        <v>367</v>
      </c>
      <c r="D181" s="218" t="s">
        <v>187</v>
      </c>
      <c r="E181" s="219" t="s">
        <v>327</v>
      </c>
      <c r="F181" s="220" t="s">
        <v>328</v>
      </c>
      <c r="G181" s="221" t="s">
        <v>190</v>
      </c>
      <c r="H181" s="222">
        <v>119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575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328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12" customFormat="1">
      <c r="A183" s="12"/>
      <c r="B183" s="241"/>
      <c r="C183" s="242"/>
      <c r="D183" s="232" t="s">
        <v>262</v>
      </c>
      <c r="E183" s="243" t="s">
        <v>1</v>
      </c>
      <c r="F183" s="244" t="s">
        <v>574</v>
      </c>
      <c r="G183" s="242"/>
      <c r="H183" s="245">
        <v>119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51" t="s">
        <v>262</v>
      </c>
      <c r="AU183" s="251" t="s">
        <v>80</v>
      </c>
      <c r="AV183" s="12" t="s">
        <v>82</v>
      </c>
      <c r="AW183" s="12" t="s">
        <v>30</v>
      </c>
      <c r="AX183" s="12" t="s">
        <v>80</v>
      </c>
      <c r="AY183" s="251" t="s">
        <v>186</v>
      </c>
    </row>
    <row r="184" s="2" customFormat="1" ht="16.5" customHeight="1">
      <c r="A184" s="36"/>
      <c r="B184" s="37"/>
      <c r="C184" s="218" t="s">
        <v>373</v>
      </c>
      <c r="D184" s="218" t="s">
        <v>187</v>
      </c>
      <c r="E184" s="219" t="s">
        <v>576</v>
      </c>
      <c r="F184" s="220" t="s">
        <v>577</v>
      </c>
      <c r="G184" s="221" t="s">
        <v>266</v>
      </c>
      <c r="H184" s="222">
        <v>52.863999999999997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578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577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2" customFormat="1">
      <c r="A186" s="12"/>
      <c r="B186" s="241"/>
      <c r="C186" s="242"/>
      <c r="D186" s="232" t="s">
        <v>262</v>
      </c>
      <c r="E186" s="243" t="s">
        <v>1</v>
      </c>
      <c r="F186" s="244" t="s">
        <v>550</v>
      </c>
      <c r="G186" s="242"/>
      <c r="H186" s="245">
        <v>52.863999999999997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262</v>
      </c>
      <c r="AU186" s="251" t="s">
        <v>80</v>
      </c>
      <c r="AV186" s="12" t="s">
        <v>82</v>
      </c>
      <c r="AW186" s="12" t="s">
        <v>30</v>
      </c>
      <c r="AX186" s="12" t="s">
        <v>80</v>
      </c>
      <c r="AY186" s="251" t="s">
        <v>186</v>
      </c>
    </row>
    <row r="187" s="2" customFormat="1" ht="16.5" customHeight="1">
      <c r="A187" s="36"/>
      <c r="B187" s="37"/>
      <c r="C187" s="218" t="s">
        <v>7</v>
      </c>
      <c r="D187" s="218" t="s">
        <v>187</v>
      </c>
      <c r="E187" s="219" t="s">
        <v>330</v>
      </c>
      <c r="F187" s="220" t="s">
        <v>331</v>
      </c>
      <c r="G187" s="221" t="s">
        <v>285</v>
      </c>
      <c r="H187" s="222">
        <v>210.4375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579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333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580</v>
      </c>
      <c r="G189" s="242"/>
      <c r="H189" s="245">
        <v>210.4375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80</v>
      </c>
      <c r="AY189" s="251" t="s">
        <v>186</v>
      </c>
    </row>
    <row r="190" s="2" customFormat="1" ht="16.5" customHeight="1">
      <c r="A190" s="36"/>
      <c r="B190" s="37"/>
      <c r="C190" s="218" t="s">
        <v>381</v>
      </c>
      <c r="D190" s="218" t="s">
        <v>187</v>
      </c>
      <c r="E190" s="219" t="s">
        <v>581</v>
      </c>
      <c r="F190" s="220" t="s">
        <v>582</v>
      </c>
      <c r="G190" s="221" t="s">
        <v>232</v>
      </c>
      <c r="H190" s="222">
        <v>7</v>
      </c>
      <c r="I190" s="223"/>
      <c r="J190" s="224">
        <f>ROUND(I190*H190,2)</f>
        <v>0</v>
      </c>
      <c r="K190" s="225"/>
      <c r="L190" s="42"/>
      <c r="M190" s="226" t="s">
        <v>1</v>
      </c>
      <c r="N190" s="227" t="s">
        <v>38</v>
      </c>
      <c r="O190" s="89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0" t="s">
        <v>185</v>
      </c>
      <c r="AT190" s="230" t="s">
        <v>187</v>
      </c>
      <c r="AU190" s="230" t="s">
        <v>80</v>
      </c>
      <c r="AY190" s="15" t="s">
        <v>186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5" t="s">
        <v>80</v>
      </c>
      <c r="BK190" s="231">
        <f>ROUND(I190*H190,2)</f>
        <v>0</v>
      </c>
      <c r="BL190" s="15" t="s">
        <v>185</v>
      </c>
      <c r="BM190" s="230" t="s">
        <v>583</v>
      </c>
    </row>
    <row r="191" s="2" customFormat="1">
      <c r="A191" s="36"/>
      <c r="B191" s="37"/>
      <c r="C191" s="38"/>
      <c r="D191" s="232" t="s">
        <v>192</v>
      </c>
      <c r="E191" s="38"/>
      <c r="F191" s="233" t="s">
        <v>584</v>
      </c>
      <c r="G191" s="38"/>
      <c r="H191" s="38"/>
      <c r="I191" s="234"/>
      <c r="J191" s="38"/>
      <c r="K191" s="38"/>
      <c r="L191" s="42"/>
      <c r="M191" s="235"/>
      <c r="N191" s="236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192</v>
      </c>
      <c r="AU191" s="15" t="s">
        <v>80</v>
      </c>
    </row>
    <row r="192" s="11" customFormat="1" ht="25.92" customHeight="1">
      <c r="A192" s="11"/>
      <c r="B192" s="204"/>
      <c r="C192" s="205"/>
      <c r="D192" s="206" t="s">
        <v>72</v>
      </c>
      <c r="E192" s="207" t="s">
        <v>198</v>
      </c>
      <c r="F192" s="207" t="s">
        <v>585</v>
      </c>
      <c r="G192" s="205"/>
      <c r="H192" s="205"/>
      <c r="I192" s="208"/>
      <c r="J192" s="209">
        <f>BK192</f>
        <v>0</v>
      </c>
      <c r="K192" s="205"/>
      <c r="L192" s="210"/>
      <c r="M192" s="211"/>
      <c r="N192" s="212"/>
      <c r="O192" s="212"/>
      <c r="P192" s="213">
        <f>SUM(P193:P207)</f>
        <v>0</v>
      </c>
      <c r="Q192" s="212"/>
      <c r="R192" s="213">
        <f>SUM(R193:R207)</f>
        <v>197.4830655966</v>
      </c>
      <c r="S192" s="212"/>
      <c r="T192" s="214">
        <f>SUM(T193:T207)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15" t="s">
        <v>185</v>
      </c>
      <c r="AT192" s="216" t="s">
        <v>72</v>
      </c>
      <c r="AU192" s="216" t="s">
        <v>73</v>
      </c>
      <c r="AY192" s="215" t="s">
        <v>186</v>
      </c>
      <c r="BK192" s="217">
        <f>SUM(BK193:BK207)</f>
        <v>0</v>
      </c>
    </row>
    <row r="193" s="2" customFormat="1" ht="16.5" customHeight="1">
      <c r="A193" s="36"/>
      <c r="B193" s="37"/>
      <c r="C193" s="218" t="s">
        <v>387</v>
      </c>
      <c r="D193" s="218" t="s">
        <v>187</v>
      </c>
      <c r="E193" s="219" t="s">
        <v>586</v>
      </c>
      <c r="F193" s="220" t="s">
        <v>587</v>
      </c>
      <c r="G193" s="221" t="s">
        <v>266</v>
      </c>
      <c r="H193" s="222">
        <v>34.944000000000003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2.9559700000000002</v>
      </c>
      <c r="R193" s="228">
        <f>Q193*H193</f>
        <v>103.29341568000001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588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589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12" customFormat="1">
      <c r="A195" s="12"/>
      <c r="B195" s="241"/>
      <c r="C195" s="242"/>
      <c r="D195" s="232" t="s">
        <v>262</v>
      </c>
      <c r="E195" s="243" t="s">
        <v>1</v>
      </c>
      <c r="F195" s="244" t="s">
        <v>590</v>
      </c>
      <c r="G195" s="242"/>
      <c r="H195" s="245">
        <v>34.944000000000003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51" t="s">
        <v>262</v>
      </c>
      <c r="AU195" s="251" t="s">
        <v>80</v>
      </c>
      <c r="AV195" s="12" t="s">
        <v>82</v>
      </c>
      <c r="AW195" s="12" t="s">
        <v>30</v>
      </c>
      <c r="AX195" s="12" t="s">
        <v>80</v>
      </c>
      <c r="AY195" s="251" t="s">
        <v>186</v>
      </c>
    </row>
    <row r="196" s="2" customFormat="1" ht="16.5" customHeight="1">
      <c r="A196" s="36"/>
      <c r="B196" s="37"/>
      <c r="C196" s="218" t="s">
        <v>391</v>
      </c>
      <c r="D196" s="218" t="s">
        <v>187</v>
      </c>
      <c r="E196" s="219" t="s">
        <v>591</v>
      </c>
      <c r="F196" s="220" t="s">
        <v>592</v>
      </c>
      <c r="G196" s="221" t="s">
        <v>266</v>
      </c>
      <c r="H196" s="222">
        <v>30.030000000000001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38</v>
      </c>
      <c r="O196" s="89"/>
      <c r="P196" s="228">
        <f>O196*H196</f>
        <v>0</v>
      </c>
      <c r="Q196" s="228">
        <v>3.0044900000000001</v>
      </c>
      <c r="R196" s="228">
        <f>Q196*H196</f>
        <v>90.224834700000002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185</v>
      </c>
      <c r="AT196" s="230" t="s">
        <v>187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593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592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12" customFormat="1">
      <c r="A198" s="12"/>
      <c r="B198" s="241"/>
      <c r="C198" s="242"/>
      <c r="D198" s="232" t="s">
        <v>262</v>
      </c>
      <c r="E198" s="243" t="s">
        <v>1</v>
      </c>
      <c r="F198" s="244" t="s">
        <v>594</v>
      </c>
      <c r="G198" s="242"/>
      <c r="H198" s="245">
        <v>30.030000000000001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51" t="s">
        <v>262</v>
      </c>
      <c r="AU198" s="251" t="s">
        <v>80</v>
      </c>
      <c r="AV198" s="12" t="s">
        <v>82</v>
      </c>
      <c r="AW198" s="12" t="s">
        <v>30</v>
      </c>
      <c r="AX198" s="12" t="s">
        <v>80</v>
      </c>
      <c r="AY198" s="251" t="s">
        <v>186</v>
      </c>
    </row>
    <row r="199" s="2" customFormat="1" ht="16.5" customHeight="1">
      <c r="A199" s="36"/>
      <c r="B199" s="37"/>
      <c r="C199" s="218" t="s">
        <v>396</v>
      </c>
      <c r="D199" s="218" t="s">
        <v>187</v>
      </c>
      <c r="E199" s="219" t="s">
        <v>595</v>
      </c>
      <c r="F199" s="220" t="s">
        <v>596</v>
      </c>
      <c r="G199" s="221" t="s">
        <v>190</v>
      </c>
      <c r="H199" s="222">
        <v>145.74000000000001</v>
      </c>
      <c r="I199" s="223"/>
      <c r="J199" s="224">
        <f>ROUND(I199*H199,2)</f>
        <v>0</v>
      </c>
      <c r="K199" s="225"/>
      <c r="L199" s="42"/>
      <c r="M199" s="226" t="s">
        <v>1</v>
      </c>
      <c r="N199" s="227" t="s">
        <v>38</v>
      </c>
      <c r="O199" s="89"/>
      <c r="P199" s="228">
        <f>O199*H199</f>
        <v>0</v>
      </c>
      <c r="Q199" s="228">
        <v>0.014500000000000001</v>
      </c>
      <c r="R199" s="228">
        <f>Q199*H199</f>
        <v>2.1132300000000002</v>
      </c>
      <c r="S199" s="228">
        <v>0</v>
      </c>
      <c r="T199" s="22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185</v>
      </c>
      <c r="AT199" s="230" t="s">
        <v>187</v>
      </c>
      <c r="AU199" s="230" t="s">
        <v>80</v>
      </c>
      <c r="AY199" s="15" t="s">
        <v>186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80</v>
      </c>
      <c r="BK199" s="231">
        <f>ROUND(I199*H199,2)</f>
        <v>0</v>
      </c>
      <c r="BL199" s="15" t="s">
        <v>185</v>
      </c>
      <c r="BM199" s="230" t="s">
        <v>597</v>
      </c>
    </row>
    <row r="200" s="2" customFormat="1">
      <c r="A200" s="36"/>
      <c r="B200" s="37"/>
      <c r="C200" s="38"/>
      <c r="D200" s="232" t="s">
        <v>192</v>
      </c>
      <c r="E200" s="38"/>
      <c r="F200" s="233" t="s">
        <v>596</v>
      </c>
      <c r="G200" s="38"/>
      <c r="H200" s="38"/>
      <c r="I200" s="234"/>
      <c r="J200" s="38"/>
      <c r="K200" s="38"/>
      <c r="L200" s="42"/>
      <c r="M200" s="235"/>
      <c r="N200" s="236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192</v>
      </c>
      <c r="AU200" s="15" t="s">
        <v>80</v>
      </c>
    </row>
    <row r="201" s="12" customFormat="1">
      <c r="A201" s="12"/>
      <c r="B201" s="241"/>
      <c r="C201" s="242"/>
      <c r="D201" s="232" t="s">
        <v>262</v>
      </c>
      <c r="E201" s="243" t="s">
        <v>1</v>
      </c>
      <c r="F201" s="244" t="s">
        <v>598</v>
      </c>
      <c r="G201" s="242"/>
      <c r="H201" s="245">
        <v>145.74000000000001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51" t="s">
        <v>262</v>
      </c>
      <c r="AU201" s="251" t="s">
        <v>80</v>
      </c>
      <c r="AV201" s="12" t="s">
        <v>82</v>
      </c>
      <c r="AW201" s="12" t="s">
        <v>30</v>
      </c>
      <c r="AX201" s="12" t="s">
        <v>80</v>
      </c>
      <c r="AY201" s="251" t="s">
        <v>186</v>
      </c>
    </row>
    <row r="202" s="2" customFormat="1" ht="16.5" customHeight="1">
      <c r="A202" s="36"/>
      <c r="B202" s="37"/>
      <c r="C202" s="218" t="s">
        <v>401</v>
      </c>
      <c r="D202" s="218" t="s">
        <v>187</v>
      </c>
      <c r="E202" s="219" t="s">
        <v>599</v>
      </c>
      <c r="F202" s="220" t="s">
        <v>600</v>
      </c>
      <c r="G202" s="221" t="s">
        <v>190</v>
      </c>
      <c r="H202" s="222">
        <v>145.74000000000001</v>
      </c>
      <c r="I202" s="223"/>
      <c r="J202" s="224">
        <f>ROUND(I202*H202,2)</f>
        <v>0</v>
      </c>
      <c r="K202" s="225"/>
      <c r="L202" s="42"/>
      <c r="M202" s="226" t="s">
        <v>1</v>
      </c>
      <c r="N202" s="227" t="s">
        <v>38</v>
      </c>
      <c r="O202" s="89"/>
      <c r="P202" s="228">
        <f>O202*H202</f>
        <v>0</v>
      </c>
      <c r="Q202" s="228">
        <v>0.00096000000000000002</v>
      </c>
      <c r="R202" s="228">
        <f>Q202*H202</f>
        <v>0.13991040000000002</v>
      </c>
      <c r="S202" s="228">
        <v>0</v>
      </c>
      <c r="T202" s="22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0" t="s">
        <v>185</v>
      </c>
      <c r="AT202" s="230" t="s">
        <v>187</v>
      </c>
      <c r="AU202" s="230" t="s">
        <v>80</v>
      </c>
      <c r="AY202" s="15" t="s">
        <v>186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5" t="s">
        <v>80</v>
      </c>
      <c r="BK202" s="231">
        <f>ROUND(I202*H202,2)</f>
        <v>0</v>
      </c>
      <c r="BL202" s="15" t="s">
        <v>185</v>
      </c>
      <c r="BM202" s="230" t="s">
        <v>601</v>
      </c>
    </row>
    <row r="203" s="2" customFormat="1">
      <c r="A203" s="36"/>
      <c r="B203" s="37"/>
      <c r="C203" s="38"/>
      <c r="D203" s="232" t="s">
        <v>192</v>
      </c>
      <c r="E203" s="38"/>
      <c r="F203" s="233" t="s">
        <v>600</v>
      </c>
      <c r="G203" s="38"/>
      <c r="H203" s="38"/>
      <c r="I203" s="234"/>
      <c r="J203" s="38"/>
      <c r="K203" s="38"/>
      <c r="L203" s="42"/>
      <c r="M203" s="235"/>
      <c r="N203" s="236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192</v>
      </c>
      <c r="AU203" s="15" t="s">
        <v>80</v>
      </c>
    </row>
    <row r="204" s="12" customFormat="1">
      <c r="A204" s="12"/>
      <c r="B204" s="241"/>
      <c r="C204" s="242"/>
      <c r="D204" s="232" t="s">
        <v>262</v>
      </c>
      <c r="E204" s="243" t="s">
        <v>1</v>
      </c>
      <c r="F204" s="244" t="s">
        <v>602</v>
      </c>
      <c r="G204" s="242"/>
      <c r="H204" s="245">
        <v>145.74000000000001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51" t="s">
        <v>262</v>
      </c>
      <c r="AU204" s="251" t="s">
        <v>80</v>
      </c>
      <c r="AV204" s="12" t="s">
        <v>82</v>
      </c>
      <c r="AW204" s="12" t="s">
        <v>30</v>
      </c>
      <c r="AX204" s="12" t="s">
        <v>80</v>
      </c>
      <c r="AY204" s="251" t="s">
        <v>186</v>
      </c>
    </row>
    <row r="205" s="2" customFormat="1" ht="16.5" customHeight="1">
      <c r="A205" s="36"/>
      <c r="B205" s="37"/>
      <c r="C205" s="218" t="s">
        <v>405</v>
      </c>
      <c r="D205" s="218" t="s">
        <v>187</v>
      </c>
      <c r="E205" s="219" t="s">
        <v>603</v>
      </c>
      <c r="F205" s="220" t="s">
        <v>604</v>
      </c>
      <c r="G205" s="221" t="s">
        <v>285</v>
      </c>
      <c r="H205" s="222">
        <v>1.6132200000000001</v>
      </c>
      <c r="I205" s="223"/>
      <c r="J205" s="224">
        <f>ROUND(I205*H205,2)</f>
        <v>0</v>
      </c>
      <c r="K205" s="225"/>
      <c r="L205" s="42"/>
      <c r="M205" s="226" t="s">
        <v>1</v>
      </c>
      <c r="N205" s="227" t="s">
        <v>38</v>
      </c>
      <c r="O205" s="89"/>
      <c r="P205" s="228">
        <f>O205*H205</f>
        <v>0</v>
      </c>
      <c r="Q205" s="228">
        <v>1.0610299999999999</v>
      </c>
      <c r="R205" s="228">
        <f>Q205*H205</f>
        <v>1.7116748166</v>
      </c>
      <c r="S205" s="228">
        <v>0</v>
      </c>
      <c r="T205" s="22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0" t="s">
        <v>185</v>
      </c>
      <c r="AT205" s="230" t="s">
        <v>187</v>
      </c>
      <c r="AU205" s="230" t="s">
        <v>80</v>
      </c>
      <c r="AY205" s="15" t="s">
        <v>186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5" t="s">
        <v>80</v>
      </c>
      <c r="BK205" s="231">
        <f>ROUND(I205*H205,2)</f>
        <v>0</v>
      </c>
      <c r="BL205" s="15" t="s">
        <v>185</v>
      </c>
      <c r="BM205" s="230" t="s">
        <v>605</v>
      </c>
    </row>
    <row r="206" s="2" customFormat="1">
      <c r="A206" s="36"/>
      <c r="B206" s="37"/>
      <c r="C206" s="38"/>
      <c r="D206" s="232" t="s">
        <v>192</v>
      </c>
      <c r="E206" s="38"/>
      <c r="F206" s="233" t="s">
        <v>604</v>
      </c>
      <c r="G206" s="38"/>
      <c r="H206" s="38"/>
      <c r="I206" s="234"/>
      <c r="J206" s="38"/>
      <c r="K206" s="38"/>
      <c r="L206" s="42"/>
      <c r="M206" s="235"/>
      <c r="N206" s="236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192</v>
      </c>
      <c r="AU206" s="15" t="s">
        <v>80</v>
      </c>
    </row>
    <row r="207" s="12" customFormat="1">
      <c r="A207" s="12"/>
      <c r="B207" s="241"/>
      <c r="C207" s="242"/>
      <c r="D207" s="232" t="s">
        <v>262</v>
      </c>
      <c r="E207" s="243" t="s">
        <v>1</v>
      </c>
      <c r="F207" s="244" t="s">
        <v>606</v>
      </c>
      <c r="G207" s="242"/>
      <c r="H207" s="245">
        <v>1.6132200000000001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51" t="s">
        <v>262</v>
      </c>
      <c r="AU207" s="251" t="s">
        <v>80</v>
      </c>
      <c r="AV207" s="12" t="s">
        <v>82</v>
      </c>
      <c r="AW207" s="12" t="s">
        <v>30</v>
      </c>
      <c r="AX207" s="12" t="s">
        <v>80</v>
      </c>
      <c r="AY207" s="251" t="s">
        <v>186</v>
      </c>
    </row>
    <row r="208" s="11" customFormat="1" ht="25.92" customHeight="1">
      <c r="A208" s="11"/>
      <c r="B208" s="204"/>
      <c r="C208" s="205"/>
      <c r="D208" s="206" t="s">
        <v>72</v>
      </c>
      <c r="E208" s="207" t="s">
        <v>185</v>
      </c>
      <c r="F208" s="207" t="s">
        <v>345</v>
      </c>
      <c r="G208" s="205"/>
      <c r="H208" s="205"/>
      <c r="I208" s="208"/>
      <c r="J208" s="209">
        <f>BK208</f>
        <v>0</v>
      </c>
      <c r="K208" s="205"/>
      <c r="L208" s="210"/>
      <c r="M208" s="211"/>
      <c r="N208" s="212"/>
      <c r="O208" s="212"/>
      <c r="P208" s="213">
        <f>SUM(P209:P220)</f>
        <v>0</v>
      </c>
      <c r="Q208" s="212"/>
      <c r="R208" s="213">
        <f>SUM(R209:R220)</f>
        <v>729.67692</v>
      </c>
      <c r="S208" s="212"/>
      <c r="T208" s="214">
        <f>SUM(T209:T220)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15" t="s">
        <v>185</v>
      </c>
      <c r="AT208" s="216" t="s">
        <v>72</v>
      </c>
      <c r="AU208" s="216" t="s">
        <v>73</v>
      </c>
      <c r="AY208" s="215" t="s">
        <v>186</v>
      </c>
      <c r="BK208" s="217">
        <f>SUM(BK209:BK220)</f>
        <v>0</v>
      </c>
    </row>
    <row r="209" s="2" customFormat="1" ht="16.5" customHeight="1">
      <c r="A209" s="36"/>
      <c r="B209" s="37"/>
      <c r="C209" s="218" t="s">
        <v>409</v>
      </c>
      <c r="D209" s="218" t="s">
        <v>187</v>
      </c>
      <c r="E209" s="219" t="s">
        <v>346</v>
      </c>
      <c r="F209" s="220" t="s">
        <v>347</v>
      </c>
      <c r="G209" s="221" t="s">
        <v>266</v>
      </c>
      <c r="H209" s="222">
        <v>159.25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38</v>
      </c>
      <c r="O209" s="89"/>
      <c r="P209" s="228">
        <f>O209*H209</f>
        <v>0</v>
      </c>
      <c r="Q209" s="228">
        <v>2.5713599999999999</v>
      </c>
      <c r="R209" s="228">
        <f>Q209*H209</f>
        <v>409.48908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185</v>
      </c>
      <c r="AT209" s="230" t="s">
        <v>187</v>
      </c>
      <c r="AU209" s="230" t="s">
        <v>80</v>
      </c>
      <c r="AY209" s="15" t="s">
        <v>186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80</v>
      </c>
      <c r="BK209" s="231">
        <f>ROUND(I209*H209,2)</f>
        <v>0</v>
      </c>
      <c r="BL209" s="15" t="s">
        <v>185</v>
      </c>
      <c r="BM209" s="230" t="s">
        <v>607</v>
      </c>
    </row>
    <row r="210" s="2" customFormat="1">
      <c r="A210" s="36"/>
      <c r="B210" s="37"/>
      <c r="C210" s="38"/>
      <c r="D210" s="232" t="s">
        <v>192</v>
      </c>
      <c r="E210" s="38"/>
      <c r="F210" s="233" t="s">
        <v>349</v>
      </c>
      <c r="G210" s="38"/>
      <c r="H210" s="38"/>
      <c r="I210" s="234"/>
      <c r="J210" s="38"/>
      <c r="K210" s="38"/>
      <c r="L210" s="42"/>
      <c r="M210" s="235"/>
      <c r="N210" s="236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192</v>
      </c>
      <c r="AU210" s="15" t="s">
        <v>80</v>
      </c>
    </row>
    <row r="211" s="12" customFormat="1">
      <c r="A211" s="12"/>
      <c r="B211" s="241"/>
      <c r="C211" s="242"/>
      <c r="D211" s="232" t="s">
        <v>262</v>
      </c>
      <c r="E211" s="243" t="s">
        <v>1</v>
      </c>
      <c r="F211" s="244" t="s">
        <v>608</v>
      </c>
      <c r="G211" s="242"/>
      <c r="H211" s="245">
        <v>159.25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51" t="s">
        <v>262</v>
      </c>
      <c r="AU211" s="251" t="s">
        <v>80</v>
      </c>
      <c r="AV211" s="12" t="s">
        <v>82</v>
      </c>
      <c r="AW211" s="12" t="s">
        <v>30</v>
      </c>
      <c r="AX211" s="12" t="s">
        <v>80</v>
      </c>
      <c r="AY211" s="251" t="s">
        <v>186</v>
      </c>
    </row>
    <row r="212" s="2" customFormat="1" ht="16.5" customHeight="1">
      <c r="A212" s="36"/>
      <c r="B212" s="37"/>
      <c r="C212" s="218" t="s">
        <v>609</v>
      </c>
      <c r="D212" s="218" t="s">
        <v>187</v>
      </c>
      <c r="E212" s="219" t="s">
        <v>352</v>
      </c>
      <c r="F212" s="220" t="s">
        <v>353</v>
      </c>
      <c r="G212" s="221" t="s">
        <v>190</v>
      </c>
      <c r="H212" s="222">
        <v>131.94999999999999</v>
      </c>
      <c r="I212" s="223"/>
      <c r="J212" s="224">
        <f>ROUND(I212*H212,2)</f>
        <v>0</v>
      </c>
      <c r="K212" s="225"/>
      <c r="L212" s="42"/>
      <c r="M212" s="226" t="s">
        <v>1</v>
      </c>
      <c r="N212" s="227" t="s">
        <v>38</v>
      </c>
      <c r="O212" s="89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30" t="s">
        <v>185</v>
      </c>
      <c r="AT212" s="230" t="s">
        <v>187</v>
      </c>
      <c r="AU212" s="230" t="s">
        <v>80</v>
      </c>
      <c r="AY212" s="15" t="s">
        <v>186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5" t="s">
        <v>80</v>
      </c>
      <c r="BK212" s="231">
        <f>ROUND(I212*H212,2)</f>
        <v>0</v>
      </c>
      <c r="BL212" s="15" t="s">
        <v>185</v>
      </c>
      <c r="BM212" s="230" t="s">
        <v>610</v>
      </c>
    </row>
    <row r="213" s="2" customFormat="1">
      <c r="A213" s="36"/>
      <c r="B213" s="37"/>
      <c r="C213" s="38"/>
      <c r="D213" s="232" t="s">
        <v>192</v>
      </c>
      <c r="E213" s="38"/>
      <c r="F213" s="233" t="s">
        <v>353</v>
      </c>
      <c r="G213" s="38"/>
      <c r="H213" s="38"/>
      <c r="I213" s="234"/>
      <c r="J213" s="38"/>
      <c r="K213" s="38"/>
      <c r="L213" s="42"/>
      <c r="M213" s="235"/>
      <c r="N213" s="236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192</v>
      </c>
      <c r="AU213" s="15" t="s">
        <v>80</v>
      </c>
    </row>
    <row r="214" s="12" customFormat="1">
      <c r="A214" s="12"/>
      <c r="B214" s="241"/>
      <c r="C214" s="242"/>
      <c r="D214" s="232" t="s">
        <v>262</v>
      </c>
      <c r="E214" s="243" t="s">
        <v>1</v>
      </c>
      <c r="F214" s="244" t="s">
        <v>611</v>
      </c>
      <c r="G214" s="242"/>
      <c r="H214" s="245">
        <v>131.94999999999999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51" t="s">
        <v>262</v>
      </c>
      <c r="AU214" s="251" t="s">
        <v>80</v>
      </c>
      <c r="AV214" s="12" t="s">
        <v>82</v>
      </c>
      <c r="AW214" s="12" t="s">
        <v>30</v>
      </c>
      <c r="AX214" s="12" t="s">
        <v>80</v>
      </c>
      <c r="AY214" s="251" t="s">
        <v>186</v>
      </c>
    </row>
    <row r="215" s="2" customFormat="1" ht="16.5" customHeight="1">
      <c r="A215" s="36"/>
      <c r="B215" s="37"/>
      <c r="C215" s="218" t="s">
        <v>612</v>
      </c>
      <c r="D215" s="218" t="s">
        <v>187</v>
      </c>
      <c r="E215" s="219" t="s">
        <v>613</v>
      </c>
      <c r="F215" s="220" t="s">
        <v>614</v>
      </c>
      <c r="G215" s="221" t="s">
        <v>190</v>
      </c>
      <c r="H215" s="222">
        <v>103.509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38</v>
      </c>
      <c r="O215" s="89"/>
      <c r="P215" s="228">
        <f>O215*H215</f>
        <v>0</v>
      </c>
      <c r="Q215" s="228">
        <v>2.3199999999999998</v>
      </c>
      <c r="R215" s="228">
        <f>Q215*H215</f>
        <v>240.14087999999998</v>
      </c>
      <c r="S215" s="228">
        <v>0</v>
      </c>
      <c r="T215" s="22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185</v>
      </c>
      <c r="AT215" s="230" t="s">
        <v>187</v>
      </c>
      <c r="AU215" s="230" t="s">
        <v>80</v>
      </c>
      <c r="AY215" s="15" t="s">
        <v>186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80</v>
      </c>
      <c r="BK215" s="231">
        <f>ROUND(I215*H215,2)</f>
        <v>0</v>
      </c>
      <c r="BL215" s="15" t="s">
        <v>185</v>
      </c>
      <c r="BM215" s="230" t="s">
        <v>615</v>
      </c>
    </row>
    <row r="216" s="2" customFormat="1">
      <c r="A216" s="36"/>
      <c r="B216" s="37"/>
      <c r="C216" s="38"/>
      <c r="D216" s="232" t="s">
        <v>192</v>
      </c>
      <c r="E216" s="38"/>
      <c r="F216" s="233" t="s">
        <v>616</v>
      </c>
      <c r="G216" s="38"/>
      <c r="H216" s="38"/>
      <c r="I216" s="234"/>
      <c r="J216" s="38"/>
      <c r="K216" s="38"/>
      <c r="L216" s="42"/>
      <c r="M216" s="235"/>
      <c r="N216" s="236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192</v>
      </c>
      <c r="AU216" s="15" t="s">
        <v>80</v>
      </c>
    </row>
    <row r="217" s="12" customFormat="1">
      <c r="A217" s="12"/>
      <c r="B217" s="241"/>
      <c r="C217" s="242"/>
      <c r="D217" s="232" t="s">
        <v>262</v>
      </c>
      <c r="E217" s="243" t="s">
        <v>1</v>
      </c>
      <c r="F217" s="244" t="s">
        <v>617</v>
      </c>
      <c r="G217" s="242"/>
      <c r="H217" s="245">
        <v>103.509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51" t="s">
        <v>262</v>
      </c>
      <c r="AU217" s="251" t="s">
        <v>80</v>
      </c>
      <c r="AV217" s="12" t="s">
        <v>82</v>
      </c>
      <c r="AW217" s="12" t="s">
        <v>30</v>
      </c>
      <c r="AX217" s="12" t="s">
        <v>80</v>
      </c>
      <c r="AY217" s="251" t="s">
        <v>186</v>
      </c>
    </row>
    <row r="218" s="2" customFormat="1" ht="16.5" customHeight="1">
      <c r="A218" s="36"/>
      <c r="B218" s="37"/>
      <c r="C218" s="218" t="s">
        <v>618</v>
      </c>
      <c r="D218" s="218" t="s">
        <v>187</v>
      </c>
      <c r="E218" s="219" t="s">
        <v>619</v>
      </c>
      <c r="F218" s="220" t="s">
        <v>620</v>
      </c>
      <c r="G218" s="221" t="s">
        <v>190</v>
      </c>
      <c r="H218" s="222">
        <v>34.503</v>
      </c>
      <c r="I218" s="223"/>
      <c r="J218" s="224">
        <f>ROUND(I218*H218,2)</f>
        <v>0</v>
      </c>
      <c r="K218" s="225"/>
      <c r="L218" s="42"/>
      <c r="M218" s="226" t="s">
        <v>1</v>
      </c>
      <c r="N218" s="227" t="s">
        <v>38</v>
      </c>
      <c r="O218" s="89"/>
      <c r="P218" s="228">
        <f>O218*H218</f>
        <v>0</v>
      </c>
      <c r="Q218" s="228">
        <v>2.3199999999999998</v>
      </c>
      <c r="R218" s="228">
        <f>Q218*H218</f>
        <v>80.046959999999999</v>
      </c>
      <c r="S218" s="228">
        <v>0</v>
      </c>
      <c r="T218" s="22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30" t="s">
        <v>185</v>
      </c>
      <c r="AT218" s="230" t="s">
        <v>187</v>
      </c>
      <c r="AU218" s="230" t="s">
        <v>80</v>
      </c>
      <c r="AY218" s="15" t="s">
        <v>186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5" t="s">
        <v>80</v>
      </c>
      <c r="BK218" s="231">
        <f>ROUND(I218*H218,2)</f>
        <v>0</v>
      </c>
      <c r="BL218" s="15" t="s">
        <v>185</v>
      </c>
      <c r="BM218" s="230" t="s">
        <v>621</v>
      </c>
    </row>
    <row r="219" s="2" customFormat="1">
      <c r="A219" s="36"/>
      <c r="B219" s="37"/>
      <c r="C219" s="38"/>
      <c r="D219" s="232" t="s">
        <v>192</v>
      </c>
      <c r="E219" s="38"/>
      <c r="F219" s="233" t="s">
        <v>616</v>
      </c>
      <c r="G219" s="38"/>
      <c r="H219" s="38"/>
      <c r="I219" s="234"/>
      <c r="J219" s="38"/>
      <c r="K219" s="38"/>
      <c r="L219" s="42"/>
      <c r="M219" s="235"/>
      <c r="N219" s="236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192</v>
      </c>
      <c r="AU219" s="15" t="s">
        <v>80</v>
      </c>
    </row>
    <row r="220" s="12" customFormat="1">
      <c r="A220" s="12"/>
      <c r="B220" s="241"/>
      <c r="C220" s="242"/>
      <c r="D220" s="232" t="s">
        <v>262</v>
      </c>
      <c r="E220" s="243" t="s">
        <v>1</v>
      </c>
      <c r="F220" s="244" t="s">
        <v>520</v>
      </c>
      <c r="G220" s="242"/>
      <c r="H220" s="245">
        <v>34.503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51" t="s">
        <v>262</v>
      </c>
      <c r="AU220" s="251" t="s">
        <v>80</v>
      </c>
      <c r="AV220" s="12" t="s">
        <v>82</v>
      </c>
      <c r="AW220" s="12" t="s">
        <v>30</v>
      </c>
      <c r="AX220" s="12" t="s">
        <v>80</v>
      </c>
      <c r="AY220" s="251" t="s">
        <v>186</v>
      </c>
    </row>
    <row r="221" s="11" customFormat="1" ht="25.92" customHeight="1">
      <c r="A221" s="11"/>
      <c r="B221" s="204"/>
      <c r="C221" s="205"/>
      <c r="D221" s="206" t="s">
        <v>72</v>
      </c>
      <c r="E221" s="207" t="s">
        <v>365</v>
      </c>
      <c r="F221" s="207" t="s">
        <v>366</v>
      </c>
      <c r="G221" s="205"/>
      <c r="H221" s="205"/>
      <c r="I221" s="208"/>
      <c r="J221" s="209">
        <f>BK221</f>
        <v>0</v>
      </c>
      <c r="K221" s="205"/>
      <c r="L221" s="210"/>
      <c r="M221" s="211"/>
      <c r="N221" s="212"/>
      <c r="O221" s="212"/>
      <c r="P221" s="213">
        <f>SUM(P222:P227)</f>
        <v>0</v>
      </c>
      <c r="Q221" s="212"/>
      <c r="R221" s="213">
        <f>SUM(R222:R227)</f>
        <v>0</v>
      </c>
      <c r="S221" s="212"/>
      <c r="T221" s="214">
        <f>SUM(T222:T227)</f>
        <v>79.579499999999996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15" t="s">
        <v>185</v>
      </c>
      <c r="AT221" s="216" t="s">
        <v>72</v>
      </c>
      <c r="AU221" s="216" t="s">
        <v>73</v>
      </c>
      <c r="AY221" s="215" t="s">
        <v>186</v>
      </c>
      <c r="BK221" s="217">
        <f>SUM(BK222:BK227)</f>
        <v>0</v>
      </c>
    </row>
    <row r="222" s="2" customFormat="1" ht="16.5" customHeight="1">
      <c r="A222" s="36"/>
      <c r="B222" s="37"/>
      <c r="C222" s="218" t="s">
        <v>622</v>
      </c>
      <c r="D222" s="218" t="s">
        <v>187</v>
      </c>
      <c r="E222" s="219" t="s">
        <v>368</v>
      </c>
      <c r="F222" s="220" t="s">
        <v>369</v>
      </c>
      <c r="G222" s="221" t="s">
        <v>266</v>
      </c>
      <c r="H222" s="222">
        <v>30.030000000000001</v>
      </c>
      <c r="I222" s="223"/>
      <c r="J222" s="224">
        <f>ROUND(I222*H222,2)</f>
        <v>0</v>
      </c>
      <c r="K222" s="225"/>
      <c r="L222" s="42"/>
      <c r="M222" s="226" t="s">
        <v>1</v>
      </c>
      <c r="N222" s="227" t="s">
        <v>38</v>
      </c>
      <c r="O222" s="89"/>
      <c r="P222" s="228">
        <f>O222*H222</f>
        <v>0</v>
      </c>
      <c r="Q222" s="228">
        <v>0</v>
      </c>
      <c r="R222" s="228">
        <f>Q222*H222</f>
        <v>0</v>
      </c>
      <c r="S222" s="228">
        <v>2.6499999999999999</v>
      </c>
      <c r="T222" s="229">
        <f>S222*H222</f>
        <v>79.579499999999996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30" t="s">
        <v>185</v>
      </c>
      <c r="AT222" s="230" t="s">
        <v>187</v>
      </c>
      <c r="AU222" s="230" t="s">
        <v>80</v>
      </c>
      <c r="AY222" s="15" t="s">
        <v>186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5" t="s">
        <v>80</v>
      </c>
      <c r="BK222" s="231">
        <f>ROUND(I222*H222,2)</f>
        <v>0</v>
      </c>
      <c r="BL222" s="15" t="s">
        <v>185</v>
      </c>
      <c r="BM222" s="230" t="s">
        <v>623</v>
      </c>
    </row>
    <row r="223" s="2" customFormat="1">
      <c r="A223" s="36"/>
      <c r="B223" s="37"/>
      <c r="C223" s="38"/>
      <c r="D223" s="232" t="s">
        <v>192</v>
      </c>
      <c r="E223" s="38"/>
      <c r="F223" s="233" t="s">
        <v>371</v>
      </c>
      <c r="G223" s="38"/>
      <c r="H223" s="38"/>
      <c r="I223" s="234"/>
      <c r="J223" s="38"/>
      <c r="K223" s="38"/>
      <c r="L223" s="42"/>
      <c r="M223" s="235"/>
      <c r="N223" s="236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192</v>
      </c>
      <c r="AU223" s="15" t="s">
        <v>80</v>
      </c>
    </row>
    <row r="224" s="12" customFormat="1">
      <c r="A224" s="12"/>
      <c r="B224" s="241"/>
      <c r="C224" s="242"/>
      <c r="D224" s="232" t="s">
        <v>262</v>
      </c>
      <c r="E224" s="243" t="s">
        <v>1</v>
      </c>
      <c r="F224" s="244" t="s">
        <v>624</v>
      </c>
      <c r="G224" s="242"/>
      <c r="H224" s="245">
        <v>30.030000000000001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51" t="s">
        <v>262</v>
      </c>
      <c r="AU224" s="251" t="s">
        <v>80</v>
      </c>
      <c r="AV224" s="12" t="s">
        <v>82</v>
      </c>
      <c r="AW224" s="12" t="s">
        <v>30</v>
      </c>
      <c r="AX224" s="12" t="s">
        <v>80</v>
      </c>
      <c r="AY224" s="251" t="s">
        <v>186</v>
      </c>
    </row>
    <row r="225" s="2" customFormat="1" ht="16.5" customHeight="1">
      <c r="A225" s="36"/>
      <c r="B225" s="37"/>
      <c r="C225" s="218" t="s">
        <v>625</v>
      </c>
      <c r="D225" s="218" t="s">
        <v>187</v>
      </c>
      <c r="E225" s="219" t="s">
        <v>374</v>
      </c>
      <c r="F225" s="220" t="s">
        <v>375</v>
      </c>
      <c r="G225" s="221" t="s">
        <v>190</v>
      </c>
      <c r="H225" s="222">
        <v>104.19499999999999</v>
      </c>
      <c r="I225" s="223"/>
      <c r="J225" s="224">
        <f>ROUND(I225*H225,2)</f>
        <v>0</v>
      </c>
      <c r="K225" s="225"/>
      <c r="L225" s="42"/>
      <c r="M225" s="226" t="s">
        <v>1</v>
      </c>
      <c r="N225" s="227" t="s">
        <v>38</v>
      </c>
      <c r="O225" s="89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0" t="s">
        <v>185</v>
      </c>
      <c r="AT225" s="230" t="s">
        <v>187</v>
      </c>
      <c r="AU225" s="230" t="s">
        <v>80</v>
      </c>
      <c r="AY225" s="15" t="s">
        <v>186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5" t="s">
        <v>80</v>
      </c>
      <c r="BK225" s="231">
        <f>ROUND(I225*H225,2)</f>
        <v>0</v>
      </c>
      <c r="BL225" s="15" t="s">
        <v>185</v>
      </c>
      <c r="BM225" s="230" t="s">
        <v>626</v>
      </c>
    </row>
    <row r="226" s="2" customFormat="1">
      <c r="A226" s="36"/>
      <c r="B226" s="37"/>
      <c r="C226" s="38"/>
      <c r="D226" s="232" t="s">
        <v>192</v>
      </c>
      <c r="E226" s="38"/>
      <c r="F226" s="233" t="s">
        <v>375</v>
      </c>
      <c r="G226" s="38"/>
      <c r="H226" s="38"/>
      <c r="I226" s="234"/>
      <c r="J226" s="38"/>
      <c r="K226" s="38"/>
      <c r="L226" s="42"/>
      <c r="M226" s="235"/>
      <c r="N226" s="236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192</v>
      </c>
      <c r="AU226" s="15" t="s">
        <v>80</v>
      </c>
    </row>
    <row r="227" s="12" customFormat="1">
      <c r="A227" s="12"/>
      <c r="B227" s="241"/>
      <c r="C227" s="242"/>
      <c r="D227" s="232" t="s">
        <v>262</v>
      </c>
      <c r="E227" s="243" t="s">
        <v>1</v>
      </c>
      <c r="F227" s="244" t="s">
        <v>627</v>
      </c>
      <c r="G227" s="242"/>
      <c r="H227" s="245">
        <v>104.19499999999999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51" t="s">
        <v>262</v>
      </c>
      <c r="AU227" s="251" t="s">
        <v>80</v>
      </c>
      <c r="AV227" s="12" t="s">
        <v>82</v>
      </c>
      <c r="AW227" s="12" t="s">
        <v>30</v>
      </c>
      <c r="AX227" s="12" t="s">
        <v>80</v>
      </c>
      <c r="AY227" s="251" t="s">
        <v>186</v>
      </c>
    </row>
    <row r="228" s="11" customFormat="1" ht="25.92" customHeight="1">
      <c r="A228" s="11"/>
      <c r="B228" s="204"/>
      <c r="C228" s="205"/>
      <c r="D228" s="206" t="s">
        <v>72</v>
      </c>
      <c r="E228" s="207" t="s">
        <v>281</v>
      </c>
      <c r="F228" s="207" t="s">
        <v>282</v>
      </c>
      <c r="G228" s="205"/>
      <c r="H228" s="205"/>
      <c r="I228" s="208"/>
      <c r="J228" s="209">
        <f>BK228</f>
        <v>0</v>
      </c>
      <c r="K228" s="205"/>
      <c r="L228" s="210"/>
      <c r="M228" s="211"/>
      <c r="N228" s="212"/>
      <c r="O228" s="212"/>
      <c r="P228" s="213">
        <f>SUM(P229:P232)</f>
        <v>0</v>
      </c>
      <c r="Q228" s="212"/>
      <c r="R228" s="213">
        <f>SUM(R229:R232)</f>
        <v>0</v>
      </c>
      <c r="S228" s="212"/>
      <c r="T228" s="214">
        <f>SUM(T229:T232)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15" t="s">
        <v>185</v>
      </c>
      <c r="AT228" s="216" t="s">
        <v>72</v>
      </c>
      <c r="AU228" s="216" t="s">
        <v>73</v>
      </c>
      <c r="AY228" s="215" t="s">
        <v>186</v>
      </c>
      <c r="BK228" s="217">
        <f>SUM(BK229:BK232)</f>
        <v>0</v>
      </c>
    </row>
    <row r="229" s="2" customFormat="1" ht="16.5" customHeight="1">
      <c r="A229" s="36"/>
      <c r="B229" s="37"/>
      <c r="C229" s="218" t="s">
        <v>628</v>
      </c>
      <c r="D229" s="218" t="s">
        <v>187</v>
      </c>
      <c r="E229" s="219" t="s">
        <v>629</v>
      </c>
      <c r="F229" s="220" t="s">
        <v>630</v>
      </c>
      <c r="G229" s="221" t="s">
        <v>285</v>
      </c>
      <c r="H229" s="222">
        <v>932.99482999999998</v>
      </c>
      <c r="I229" s="223"/>
      <c r="J229" s="224">
        <f>ROUND(I229*H229,2)</f>
        <v>0</v>
      </c>
      <c r="K229" s="225"/>
      <c r="L229" s="42"/>
      <c r="M229" s="226" t="s">
        <v>1</v>
      </c>
      <c r="N229" s="227" t="s">
        <v>38</v>
      </c>
      <c r="O229" s="89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0" t="s">
        <v>185</v>
      </c>
      <c r="AT229" s="230" t="s">
        <v>187</v>
      </c>
      <c r="AU229" s="230" t="s">
        <v>80</v>
      </c>
      <c r="AY229" s="15" t="s">
        <v>186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5" t="s">
        <v>80</v>
      </c>
      <c r="BK229" s="231">
        <f>ROUND(I229*H229,2)</f>
        <v>0</v>
      </c>
      <c r="BL229" s="15" t="s">
        <v>185</v>
      </c>
      <c r="BM229" s="230" t="s">
        <v>631</v>
      </c>
    </row>
    <row r="230" s="2" customFormat="1">
      <c r="A230" s="36"/>
      <c r="B230" s="37"/>
      <c r="C230" s="38"/>
      <c r="D230" s="232" t="s">
        <v>192</v>
      </c>
      <c r="E230" s="38"/>
      <c r="F230" s="233" t="s">
        <v>630</v>
      </c>
      <c r="G230" s="38"/>
      <c r="H230" s="38"/>
      <c r="I230" s="234"/>
      <c r="J230" s="38"/>
      <c r="K230" s="38"/>
      <c r="L230" s="42"/>
      <c r="M230" s="235"/>
      <c r="N230" s="236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192</v>
      </c>
      <c r="AU230" s="15" t="s">
        <v>80</v>
      </c>
    </row>
    <row r="231" s="2" customFormat="1" ht="16.5" customHeight="1">
      <c r="A231" s="36"/>
      <c r="B231" s="37"/>
      <c r="C231" s="218" t="s">
        <v>632</v>
      </c>
      <c r="D231" s="218" t="s">
        <v>187</v>
      </c>
      <c r="E231" s="219" t="s">
        <v>633</v>
      </c>
      <c r="F231" s="220" t="s">
        <v>634</v>
      </c>
      <c r="G231" s="221" t="s">
        <v>285</v>
      </c>
      <c r="H231" s="222">
        <v>932.99482999999998</v>
      </c>
      <c r="I231" s="223"/>
      <c r="J231" s="224">
        <f>ROUND(I231*H231,2)</f>
        <v>0</v>
      </c>
      <c r="K231" s="225"/>
      <c r="L231" s="42"/>
      <c r="M231" s="226" t="s">
        <v>1</v>
      </c>
      <c r="N231" s="227" t="s">
        <v>38</v>
      </c>
      <c r="O231" s="89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0" t="s">
        <v>185</v>
      </c>
      <c r="AT231" s="230" t="s">
        <v>187</v>
      </c>
      <c r="AU231" s="230" t="s">
        <v>80</v>
      </c>
      <c r="AY231" s="15" t="s">
        <v>186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5" t="s">
        <v>80</v>
      </c>
      <c r="BK231" s="231">
        <f>ROUND(I231*H231,2)</f>
        <v>0</v>
      </c>
      <c r="BL231" s="15" t="s">
        <v>185</v>
      </c>
      <c r="BM231" s="230" t="s">
        <v>635</v>
      </c>
    </row>
    <row r="232" s="2" customFormat="1">
      <c r="A232" s="36"/>
      <c r="B232" s="37"/>
      <c r="C232" s="38"/>
      <c r="D232" s="232" t="s">
        <v>192</v>
      </c>
      <c r="E232" s="38"/>
      <c r="F232" s="233" t="s">
        <v>634</v>
      </c>
      <c r="G232" s="38"/>
      <c r="H232" s="38"/>
      <c r="I232" s="234"/>
      <c r="J232" s="38"/>
      <c r="K232" s="38"/>
      <c r="L232" s="42"/>
      <c r="M232" s="235"/>
      <c r="N232" s="236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192</v>
      </c>
      <c r="AU232" s="15" t="s">
        <v>80</v>
      </c>
    </row>
    <row r="233" s="11" customFormat="1" ht="25.92" customHeight="1">
      <c r="A233" s="11"/>
      <c r="B233" s="204"/>
      <c r="C233" s="205"/>
      <c r="D233" s="206" t="s">
        <v>72</v>
      </c>
      <c r="E233" s="207" t="s">
        <v>385</v>
      </c>
      <c r="F233" s="207" t="s">
        <v>386</v>
      </c>
      <c r="G233" s="205"/>
      <c r="H233" s="205"/>
      <c r="I233" s="208"/>
      <c r="J233" s="209">
        <f>BK233</f>
        <v>0</v>
      </c>
      <c r="K233" s="205"/>
      <c r="L233" s="210"/>
      <c r="M233" s="211"/>
      <c r="N233" s="212"/>
      <c r="O233" s="212"/>
      <c r="P233" s="213">
        <f>SUM(P234:P245)</f>
        <v>0</v>
      </c>
      <c r="Q233" s="212"/>
      <c r="R233" s="213">
        <f>SUM(R234:R245)</f>
        <v>0</v>
      </c>
      <c r="S233" s="212"/>
      <c r="T233" s="214">
        <f>SUM(T234:T245)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15" t="s">
        <v>185</v>
      </c>
      <c r="AT233" s="216" t="s">
        <v>72</v>
      </c>
      <c r="AU233" s="216" t="s">
        <v>73</v>
      </c>
      <c r="AY233" s="215" t="s">
        <v>186</v>
      </c>
      <c r="BK233" s="217">
        <f>SUM(BK234:BK245)</f>
        <v>0</v>
      </c>
    </row>
    <row r="234" s="2" customFormat="1" ht="16.5" customHeight="1">
      <c r="A234" s="36"/>
      <c r="B234" s="37"/>
      <c r="C234" s="218" t="s">
        <v>636</v>
      </c>
      <c r="D234" s="218" t="s">
        <v>187</v>
      </c>
      <c r="E234" s="219" t="s">
        <v>388</v>
      </c>
      <c r="F234" s="220" t="s">
        <v>389</v>
      </c>
      <c r="G234" s="221" t="s">
        <v>285</v>
      </c>
      <c r="H234" s="222">
        <v>93.958410000000001</v>
      </c>
      <c r="I234" s="223"/>
      <c r="J234" s="224">
        <f>ROUND(I234*H234,2)</f>
        <v>0</v>
      </c>
      <c r="K234" s="225"/>
      <c r="L234" s="42"/>
      <c r="M234" s="226" t="s">
        <v>1</v>
      </c>
      <c r="N234" s="227" t="s">
        <v>38</v>
      </c>
      <c r="O234" s="89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30" t="s">
        <v>185</v>
      </c>
      <c r="AT234" s="230" t="s">
        <v>187</v>
      </c>
      <c r="AU234" s="230" t="s">
        <v>80</v>
      </c>
      <c r="AY234" s="15" t="s">
        <v>186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5" t="s">
        <v>80</v>
      </c>
      <c r="BK234" s="231">
        <f>ROUND(I234*H234,2)</f>
        <v>0</v>
      </c>
      <c r="BL234" s="15" t="s">
        <v>185</v>
      </c>
      <c r="BM234" s="230" t="s">
        <v>637</v>
      </c>
    </row>
    <row r="235" s="2" customFormat="1">
      <c r="A235" s="36"/>
      <c r="B235" s="37"/>
      <c r="C235" s="38"/>
      <c r="D235" s="232" t="s">
        <v>192</v>
      </c>
      <c r="E235" s="38"/>
      <c r="F235" s="233" t="s">
        <v>389</v>
      </c>
      <c r="G235" s="38"/>
      <c r="H235" s="38"/>
      <c r="I235" s="234"/>
      <c r="J235" s="38"/>
      <c r="K235" s="38"/>
      <c r="L235" s="42"/>
      <c r="M235" s="235"/>
      <c r="N235" s="236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192</v>
      </c>
      <c r="AU235" s="15" t="s">
        <v>80</v>
      </c>
    </row>
    <row r="236" s="2" customFormat="1" ht="16.5" customHeight="1">
      <c r="A236" s="36"/>
      <c r="B236" s="37"/>
      <c r="C236" s="218" t="s">
        <v>638</v>
      </c>
      <c r="D236" s="218" t="s">
        <v>187</v>
      </c>
      <c r="E236" s="219" t="s">
        <v>392</v>
      </c>
      <c r="F236" s="220" t="s">
        <v>393</v>
      </c>
      <c r="G236" s="221" t="s">
        <v>285</v>
      </c>
      <c r="H236" s="222">
        <v>93.958410000000001</v>
      </c>
      <c r="I236" s="223"/>
      <c r="J236" s="224">
        <f>ROUND(I236*H236,2)</f>
        <v>0</v>
      </c>
      <c r="K236" s="225"/>
      <c r="L236" s="42"/>
      <c r="M236" s="226" t="s">
        <v>1</v>
      </c>
      <c r="N236" s="227" t="s">
        <v>38</v>
      </c>
      <c r="O236" s="89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0" t="s">
        <v>185</v>
      </c>
      <c r="AT236" s="230" t="s">
        <v>187</v>
      </c>
      <c r="AU236" s="230" t="s">
        <v>80</v>
      </c>
      <c r="AY236" s="15" t="s">
        <v>186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5" t="s">
        <v>80</v>
      </c>
      <c r="BK236" s="231">
        <f>ROUND(I236*H236,2)</f>
        <v>0</v>
      </c>
      <c r="BL236" s="15" t="s">
        <v>185</v>
      </c>
      <c r="BM236" s="230" t="s">
        <v>639</v>
      </c>
    </row>
    <row r="237" s="2" customFormat="1">
      <c r="A237" s="36"/>
      <c r="B237" s="37"/>
      <c r="C237" s="38"/>
      <c r="D237" s="232" t="s">
        <v>192</v>
      </c>
      <c r="E237" s="38"/>
      <c r="F237" s="233" t="s">
        <v>460</v>
      </c>
      <c r="G237" s="38"/>
      <c r="H237" s="38"/>
      <c r="I237" s="234"/>
      <c r="J237" s="38"/>
      <c r="K237" s="38"/>
      <c r="L237" s="42"/>
      <c r="M237" s="235"/>
      <c r="N237" s="236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192</v>
      </c>
      <c r="AU237" s="15" t="s">
        <v>80</v>
      </c>
    </row>
    <row r="238" s="2" customFormat="1" ht="16.5" customHeight="1">
      <c r="A238" s="36"/>
      <c r="B238" s="37"/>
      <c r="C238" s="218" t="s">
        <v>640</v>
      </c>
      <c r="D238" s="218" t="s">
        <v>187</v>
      </c>
      <c r="E238" s="219" t="s">
        <v>397</v>
      </c>
      <c r="F238" s="220" t="s">
        <v>398</v>
      </c>
      <c r="G238" s="221" t="s">
        <v>285</v>
      </c>
      <c r="H238" s="222">
        <v>93.958410000000001</v>
      </c>
      <c r="I238" s="223"/>
      <c r="J238" s="224">
        <f>ROUND(I238*H238,2)</f>
        <v>0</v>
      </c>
      <c r="K238" s="225"/>
      <c r="L238" s="42"/>
      <c r="M238" s="226" t="s">
        <v>1</v>
      </c>
      <c r="N238" s="227" t="s">
        <v>38</v>
      </c>
      <c r="O238" s="89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30" t="s">
        <v>185</v>
      </c>
      <c r="AT238" s="230" t="s">
        <v>187</v>
      </c>
      <c r="AU238" s="230" t="s">
        <v>80</v>
      </c>
      <c r="AY238" s="15" t="s">
        <v>186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5" t="s">
        <v>80</v>
      </c>
      <c r="BK238" s="231">
        <f>ROUND(I238*H238,2)</f>
        <v>0</v>
      </c>
      <c r="BL238" s="15" t="s">
        <v>185</v>
      </c>
      <c r="BM238" s="230" t="s">
        <v>641</v>
      </c>
    </row>
    <row r="239" s="2" customFormat="1">
      <c r="A239" s="36"/>
      <c r="B239" s="37"/>
      <c r="C239" s="38"/>
      <c r="D239" s="232" t="s">
        <v>192</v>
      </c>
      <c r="E239" s="38"/>
      <c r="F239" s="233" t="s">
        <v>400</v>
      </c>
      <c r="G239" s="38"/>
      <c r="H239" s="38"/>
      <c r="I239" s="234"/>
      <c r="J239" s="38"/>
      <c r="K239" s="38"/>
      <c r="L239" s="42"/>
      <c r="M239" s="235"/>
      <c r="N239" s="236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192</v>
      </c>
      <c r="AU239" s="15" t="s">
        <v>80</v>
      </c>
    </row>
    <row r="240" s="2" customFormat="1" ht="16.5" customHeight="1">
      <c r="A240" s="36"/>
      <c r="B240" s="37"/>
      <c r="C240" s="218" t="s">
        <v>642</v>
      </c>
      <c r="D240" s="218" t="s">
        <v>187</v>
      </c>
      <c r="E240" s="219" t="s">
        <v>402</v>
      </c>
      <c r="F240" s="220" t="s">
        <v>403</v>
      </c>
      <c r="G240" s="221" t="s">
        <v>285</v>
      </c>
      <c r="H240" s="222">
        <v>1973.12661</v>
      </c>
      <c r="I240" s="223"/>
      <c r="J240" s="224">
        <f>ROUND(I240*H240,2)</f>
        <v>0</v>
      </c>
      <c r="K240" s="225"/>
      <c r="L240" s="42"/>
      <c r="M240" s="226" t="s">
        <v>1</v>
      </c>
      <c r="N240" s="227" t="s">
        <v>38</v>
      </c>
      <c r="O240" s="89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0" t="s">
        <v>185</v>
      </c>
      <c r="AT240" s="230" t="s">
        <v>187</v>
      </c>
      <c r="AU240" s="230" t="s">
        <v>80</v>
      </c>
      <c r="AY240" s="15" t="s">
        <v>186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5" t="s">
        <v>80</v>
      </c>
      <c r="BK240" s="231">
        <f>ROUND(I240*H240,2)</f>
        <v>0</v>
      </c>
      <c r="BL240" s="15" t="s">
        <v>185</v>
      </c>
      <c r="BM240" s="230" t="s">
        <v>643</v>
      </c>
    </row>
    <row r="241" s="2" customFormat="1">
      <c r="A241" s="36"/>
      <c r="B241" s="37"/>
      <c r="C241" s="38"/>
      <c r="D241" s="232" t="s">
        <v>192</v>
      </c>
      <c r="E241" s="38"/>
      <c r="F241" s="233" t="s">
        <v>403</v>
      </c>
      <c r="G241" s="38"/>
      <c r="H241" s="38"/>
      <c r="I241" s="234"/>
      <c r="J241" s="38"/>
      <c r="K241" s="38"/>
      <c r="L241" s="42"/>
      <c r="M241" s="235"/>
      <c r="N241" s="236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192</v>
      </c>
      <c r="AU241" s="15" t="s">
        <v>80</v>
      </c>
    </row>
    <row r="242" s="2" customFormat="1" ht="16.5" customHeight="1">
      <c r="A242" s="36"/>
      <c r="B242" s="37"/>
      <c r="C242" s="218" t="s">
        <v>644</v>
      </c>
      <c r="D242" s="218" t="s">
        <v>187</v>
      </c>
      <c r="E242" s="219" t="s">
        <v>406</v>
      </c>
      <c r="F242" s="220" t="s">
        <v>407</v>
      </c>
      <c r="G242" s="221" t="s">
        <v>285</v>
      </c>
      <c r="H242" s="222">
        <v>93.958410000000001</v>
      </c>
      <c r="I242" s="223"/>
      <c r="J242" s="224">
        <f>ROUND(I242*H242,2)</f>
        <v>0</v>
      </c>
      <c r="K242" s="225"/>
      <c r="L242" s="42"/>
      <c r="M242" s="226" t="s">
        <v>1</v>
      </c>
      <c r="N242" s="227" t="s">
        <v>38</v>
      </c>
      <c r="O242" s="89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30" t="s">
        <v>185</v>
      </c>
      <c r="AT242" s="230" t="s">
        <v>187</v>
      </c>
      <c r="AU242" s="230" t="s">
        <v>80</v>
      </c>
      <c r="AY242" s="15" t="s">
        <v>186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5" t="s">
        <v>80</v>
      </c>
      <c r="BK242" s="231">
        <f>ROUND(I242*H242,2)</f>
        <v>0</v>
      </c>
      <c r="BL242" s="15" t="s">
        <v>185</v>
      </c>
      <c r="BM242" s="230" t="s">
        <v>645</v>
      </c>
    </row>
    <row r="243" s="2" customFormat="1">
      <c r="A243" s="36"/>
      <c r="B243" s="37"/>
      <c r="C243" s="38"/>
      <c r="D243" s="232" t="s">
        <v>192</v>
      </c>
      <c r="E243" s="38"/>
      <c r="F243" s="233" t="s">
        <v>407</v>
      </c>
      <c r="G243" s="38"/>
      <c r="H243" s="38"/>
      <c r="I243" s="234"/>
      <c r="J243" s="38"/>
      <c r="K243" s="38"/>
      <c r="L243" s="42"/>
      <c r="M243" s="235"/>
      <c r="N243" s="236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192</v>
      </c>
      <c r="AU243" s="15" t="s">
        <v>80</v>
      </c>
    </row>
    <row r="244" s="2" customFormat="1" ht="16.5" customHeight="1">
      <c r="A244" s="36"/>
      <c r="B244" s="37"/>
      <c r="C244" s="218" t="s">
        <v>646</v>
      </c>
      <c r="D244" s="218" t="s">
        <v>187</v>
      </c>
      <c r="E244" s="219" t="s">
        <v>410</v>
      </c>
      <c r="F244" s="220" t="s">
        <v>411</v>
      </c>
      <c r="G244" s="221" t="s">
        <v>285</v>
      </c>
      <c r="H244" s="222">
        <v>93.958410000000001</v>
      </c>
      <c r="I244" s="223"/>
      <c r="J244" s="224">
        <f>ROUND(I244*H244,2)</f>
        <v>0</v>
      </c>
      <c r="K244" s="225"/>
      <c r="L244" s="42"/>
      <c r="M244" s="226" t="s">
        <v>1</v>
      </c>
      <c r="N244" s="227" t="s">
        <v>38</v>
      </c>
      <c r="O244" s="89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30" t="s">
        <v>185</v>
      </c>
      <c r="AT244" s="230" t="s">
        <v>187</v>
      </c>
      <c r="AU244" s="230" t="s">
        <v>80</v>
      </c>
      <c r="AY244" s="15" t="s">
        <v>186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5" t="s">
        <v>80</v>
      </c>
      <c r="BK244" s="231">
        <f>ROUND(I244*H244,2)</f>
        <v>0</v>
      </c>
      <c r="BL244" s="15" t="s">
        <v>185</v>
      </c>
      <c r="BM244" s="230" t="s">
        <v>647</v>
      </c>
    </row>
    <row r="245" s="2" customFormat="1">
      <c r="A245" s="36"/>
      <c r="B245" s="37"/>
      <c r="C245" s="38"/>
      <c r="D245" s="232" t="s">
        <v>192</v>
      </c>
      <c r="E245" s="38"/>
      <c r="F245" s="233" t="s">
        <v>333</v>
      </c>
      <c r="G245" s="38"/>
      <c r="H245" s="38"/>
      <c r="I245" s="234"/>
      <c r="J245" s="38"/>
      <c r="K245" s="38"/>
      <c r="L245" s="42"/>
      <c r="M245" s="237"/>
      <c r="N245" s="238"/>
      <c r="O245" s="239"/>
      <c r="P245" s="239"/>
      <c r="Q245" s="239"/>
      <c r="R245" s="239"/>
      <c r="S245" s="239"/>
      <c r="T245" s="24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192</v>
      </c>
      <c r="AU245" s="15" t="s">
        <v>80</v>
      </c>
    </row>
    <row r="246" s="2" customFormat="1" ht="6.96" customHeight="1">
      <c r="A246" s="36"/>
      <c r="B246" s="64"/>
      <c r="C246" s="65"/>
      <c r="D246" s="65"/>
      <c r="E246" s="65"/>
      <c r="F246" s="65"/>
      <c r="G246" s="65"/>
      <c r="H246" s="65"/>
      <c r="I246" s="65"/>
      <c r="J246" s="65"/>
      <c r="K246" s="65"/>
      <c r="L246" s="42"/>
      <c r="M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</row>
  </sheetData>
  <sheetProtection sheet="1" autoFilter="0" formatColumns="0" formatRows="0" objects="1" scenarios="1" spinCount="100000" saltValue="N9eC1qB3pl+zJvtuf9wuS2BYI0gxzBYkEeiaBXZS0iyOuvDKK84Z3eFPKgOcDjhxihaTto6ptxM/GjQ9HQrYoA==" hashValue="Kmz6FBYYGRB23m919GRu6lgm7xN3X1K6lAdKmPHbrXjre7ZST7ee5/WhcG5hUO46+rxNi09r7aCj8awSeDh1rA==" algorithmName="SHA-512" password="CC35"/>
  <autoFilter ref="C125:K2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648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ROUND(J129,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ROUND((SUM(BE129:BE254)),  2)</f>
        <v>0</v>
      </c>
      <c r="G35" s="36"/>
      <c r="H35" s="36"/>
      <c r="I35" s="162">
        <v>0.20999999999999999</v>
      </c>
      <c r="J35" s="161">
        <f>ROUND(((SUM(BE129:BE254))*I35),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ROUND((SUM(BF129:BF254)),  2)</f>
        <v>0</v>
      </c>
      <c r="G36" s="36"/>
      <c r="H36" s="36"/>
      <c r="I36" s="162">
        <v>0.14999999999999999</v>
      </c>
      <c r="J36" s="161">
        <f>ROUND(((SUM(BF129:BF254))*I36),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ROUND((SUM(BG129:BG254)),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ROUND((SUM(BH129:BH254)),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ROUND((SUM(BI129:BI254)),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004 - Oprava spádového stupně v ř.km 21,9252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J129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514</v>
      </c>
      <c r="E101" s="189"/>
      <c r="F101" s="189"/>
      <c r="G101" s="189"/>
      <c r="H101" s="189"/>
      <c r="I101" s="189"/>
      <c r="J101" s="190">
        <f>J178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288</v>
      </c>
      <c r="E102" s="189"/>
      <c r="F102" s="189"/>
      <c r="G102" s="189"/>
      <c r="H102" s="189"/>
      <c r="I102" s="189"/>
      <c r="J102" s="190">
        <f>J199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650</v>
      </c>
      <c r="E103" s="189"/>
      <c r="F103" s="189"/>
      <c r="G103" s="189"/>
      <c r="H103" s="189"/>
      <c r="I103" s="189"/>
      <c r="J103" s="190">
        <f>J212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651</v>
      </c>
      <c r="E104" s="189"/>
      <c r="F104" s="189"/>
      <c r="G104" s="189"/>
      <c r="H104" s="189"/>
      <c r="I104" s="189"/>
      <c r="J104" s="190">
        <f>J217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289</v>
      </c>
      <c r="E105" s="189"/>
      <c r="F105" s="189"/>
      <c r="G105" s="189"/>
      <c r="H105" s="189"/>
      <c r="I105" s="189"/>
      <c r="J105" s="190">
        <f>J227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241</v>
      </c>
      <c r="E106" s="189"/>
      <c r="F106" s="189"/>
      <c r="G106" s="189"/>
      <c r="H106" s="189"/>
      <c r="I106" s="189"/>
      <c r="J106" s="190">
        <f>J239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6"/>
      <c r="C107" s="187"/>
      <c r="D107" s="188" t="s">
        <v>290</v>
      </c>
      <c r="E107" s="189"/>
      <c r="F107" s="189"/>
      <c r="G107" s="189"/>
      <c r="H107" s="189"/>
      <c r="I107" s="189"/>
      <c r="J107" s="190">
        <f>J244</f>
        <v>0</v>
      </c>
      <c r="K107" s="187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171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81" t="str">
        <f>E7</f>
        <v>Březná, Bílá Voda, Štíty – dosypání hráze, oprava stupňů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" customFormat="1" ht="12" customHeight="1">
      <c r="B118" s="19"/>
      <c r="C118" s="30" t="s">
        <v>161</v>
      </c>
      <c r="D118" s="20"/>
      <c r="E118" s="20"/>
      <c r="F118" s="20"/>
      <c r="G118" s="20"/>
      <c r="H118" s="20"/>
      <c r="I118" s="20"/>
      <c r="J118" s="20"/>
      <c r="K118" s="20"/>
      <c r="L118" s="18"/>
    </row>
    <row r="119" s="2" customFormat="1" ht="16.5" customHeight="1">
      <c r="A119" s="36"/>
      <c r="B119" s="37"/>
      <c r="C119" s="38"/>
      <c r="D119" s="38"/>
      <c r="E119" s="181" t="s">
        <v>162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163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74" t="str">
        <f>E11</f>
        <v>004 - Oprava spádového stupně v ř.km 21,9252</v>
      </c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8"/>
      <c r="E123" s="38"/>
      <c r="F123" s="25" t="str">
        <f>F14</f>
        <v xml:space="preserve"> </v>
      </c>
      <c r="G123" s="38"/>
      <c r="H123" s="38"/>
      <c r="I123" s="30" t="s">
        <v>22</v>
      </c>
      <c r="J123" s="77" t="str">
        <f>IF(J14="","",J14)</f>
        <v>3. 2. 2025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8"/>
      <c r="E125" s="38"/>
      <c r="F125" s="25" t="str">
        <f>E17</f>
        <v xml:space="preserve"> </v>
      </c>
      <c r="G125" s="38"/>
      <c r="H125" s="38"/>
      <c r="I125" s="30" t="s">
        <v>29</v>
      </c>
      <c r="J125" s="34" t="str">
        <f>E23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27</v>
      </c>
      <c r="D126" s="38"/>
      <c r="E126" s="38"/>
      <c r="F126" s="25" t="str">
        <f>IF(E20="","",E20)</f>
        <v>Vyplň údaj</v>
      </c>
      <c r="G126" s="38"/>
      <c r="H126" s="38"/>
      <c r="I126" s="30" t="s">
        <v>31</v>
      </c>
      <c r="J126" s="34" t="str">
        <f>E26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0" customFormat="1" ht="29.28" customHeight="1">
      <c r="A128" s="192"/>
      <c r="B128" s="193"/>
      <c r="C128" s="194" t="s">
        <v>172</v>
      </c>
      <c r="D128" s="195" t="s">
        <v>58</v>
      </c>
      <c r="E128" s="195" t="s">
        <v>54</v>
      </c>
      <c r="F128" s="195" t="s">
        <v>55</v>
      </c>
      <c r="G128" s="195" t="s">
        <v>173</v>
      </c>
      <c r="H128" s="195" t="s">
        <v>174</v>
      </c>
      <c r="I128" s="195" t="s">
        <v>175</v>
      </c>
      <c r="J128" s="196" t="s">
        <v>167</v>
      </c>
      <c r="K128" s="197" t="s">
        <v>176</v>
      </c>
      <c r="L128" s="198"/>
      <c r="M128" s="98" t="s">
        <v>1</v>
      </c>
      <c r="N128" s="99" t="s">
        <v>37</v>
      </c>
      <c r="O128" s="99" t="s">
        <v>177</v>
      </c>
      <c r="P128" s="99" t="s">
        <v>178</v>
      </c>
      <c r="Q128" s="99" t="s">
        <v>179</v>
      </c>
      <c r="R128" s="99" t="s">
        <v>180</v>
      </c>
      <c r="S128" s="99" t="s">
        <v>181</v>
      </c>
      <c r="T128" s="100" t="s">
        <v>182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6"/>
      <c r="B129" s="37"/>
      <c r="C129" s="105" t="s">
        <v>183</v>
      </c>
      <c r="D129" s="38"/>
      <c r="E129" s="38"/>
      <c r="F129" s="38"/>
      <c r="G129" s="38"/>
      <c r="H129" s="38"/>
      <c r="I129" s="38"/>
      <c r="J129" s="199">
        <f>BK129</f>
        <v>0</v>
      </c>
      <c r="K129" s="38"/>
      <c r="L129" s="42"/>
      <c r="M129" s="101"/>
      <c r="N129" s="200"/>
      <c r="O129" s="102"/>
      <c r="P129" s="201">
        <f>P130+P168+P178+P199+P212+P217+P227+P239+P244</f>
        <v>0</v>
      </c>
      <c r="Q129" s="102"/>
      <c r="R129" s="201">
        <f>R130+R168+R178+R199+R212+R217+R227+R239+R244</f>
        <v>54.856783337300001</v>
      </c>
      <c r="S129" s="102"/>
      <c r="T129" s="202">
        <f>T130+T168+T178+T199+T212+T217+T227+T239+T244</f>
        <v>33.400644999999997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72</v>
      </c>
      <c r="AU129" s="15" t="s">
        <v>169</v>
      </c>
      <c r="BK129" s="203">
        <f>BK130+BK168+BK178+BK199+BK212+BK217+BK227+BK239+BK244</f>
        <v>0</v>
      </c>
    </row>
    <row r="130" s="11" customFormat="1" ht="25.92" customHeight="1">
      <c r="A130" s="11"/>
      <c r="B130" s="204"/>
      <c r="C130" s="205"/>
      <c r="D130" s="206" t="s">
        <v>72</v>
      </c>
      <c r="E130" s="207" t="s">
        <v>80</v>
      </c>
      <c r="F130" s="207" t="s">
        <v>184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SUM(P131:P167)</f>
        <v>0</v>
      </c>
      <c r="Q130" s="212"/>
      <c r="R130" s="213">
        <f>SUM(R131:R167)</f>
        <v>0.68840000000000001</v>
      </c>
      <c r="S130" s="212"/>
      <c r="T130" s="214">
        <f>SUM(T131:T167)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5" t="s">
        <v>185</v>
      </c>
      <c r="AT130" s="216" t="s">
        <v>72</v>
      </c>
      <c r="AU130" s="216" t="s">
        <v>73</v>
      </c>
      <c r="AY130" s="215" t="s">
        <v>186</v>
      </c>
      <c r="BK130" s="217">
        <f>SUM(BK131:BK167)</f>
        <v>0</v>
      </c>
    </row>
    <row r="131" s="2" customFormat="1" ht="16.5" customHeight="1">
      <c r="A131" s="36"/>
      <c r="B131" s="37"/>
      <c r="C131" s="218" t="s">
        <v>80</v>
      </c>
      <c r="D131" s="218" t="s">
        <v>187</v>
      </c>
      <c r="E131" s="219" t="s">
        <v>470</v>
      </c>
      <c r="F131" s="220" t="s">
        <v>471</v>
      </c>
      <c r="G131" s="221" t="s">
        <v>266</v>
      </c>
      <c r="H131" s="222">
        <v>9.6352499999999992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185</v>
      </c>
      <c r="AT131" s="230" t="s">
        <v>187</v>
      </c>
      <c r="AU131" s="230" t="s">
        <v>80</v>
      </c>
      <c r="AY131" s="15" t="s">
        <v>186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185</v>
      </c>
      <c r="BM131" s="230" t="s">
        <v>652</v>
      </c>
    </row>
    <row r="132" s="2" customFormat="1">
      <c r="A132" s="36"/>
      <c r="B132" s="37"/>
      <c r="C132" s="38"/>
      <c r="D132" s="232" t="s">
        <v>192</v>
      </c>
      <c r="E132" s="38"/>
      <c r="F132" s="233" t="s">
        <v>471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192</v>
      </c>
      <c r="AU132" s="15" t="s">
        <v>80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653</v>
      </c>
      <c r="G133" s="242"/>
      <c r="H133" s="245">
        <v>9.6352499999999992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80</v>
      </c>
      <c r="AY133" s="251" t="s">
        <v>186</v>
      </c>
    </row>
    <row r="134" s="2" customFormat="1" ht="16.5" customHeight="1">
      <c r="A134" s="36"/>
      <c r="B134" s="37"/>
      <c r="C134" s="218" t="s">
        <v>82</v>
      </c>
      <c r="D134" s="218" t="s">
        <v>187</v>
      </c>
      <c r="E134" s="219" t="s">
        <v>521</v>
      </c>
      <c r="F134" s="220" t="s">
        <v>522</v>
      </c>
      <c r="G134" s="221" t="s">
        <v>523</v>
      </c>
      <c r="H134" s="222">
        <v>40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0.01721</v>
      </c>
      <c r="R134" s="228">
        <f>Q134*H134</f>
        <v>0.68840000000000001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185</v>
      </c>
      <c r="AT134" s="230" t="s">
        <v>187</v>
      </c>
      <c r="AU134" s="230" t="s">
        <v>80</v>
      </c>
      <c r="AY134" s="15" t="s">
        <v>186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185</v>
      </c>
      <c r="BM134" s="230" t="s">
        <v>654</v>
      </c>
    </row>
    <row r="135" s="2" customFormat="1">
      <c r="A135" s="36"/>
      <c r="B135" s="37"/>
      <c r="C135" s="38"/>
      <c r="D135" s="232" t="s">
        <v>192</v>
      </c>
      <c r="E135" s="38"/>
      <c r="F135" s="233" t="s">
        <v>525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192</v>
      </c>
      <c r="AU135" s="15" t="s">
        <v>80</v>
      </c>
    </row>
    <row r="136" s="12" customFormat="1">
      <c r="A136" s="12"/>
      <c r="B136" s="241"/>
      <c r="C136" s="242"/>
      <c r="D136" s="232" t="s">
        <v>262</v>
      </c>
      <c r="E136" s="243" t="s">
        <v>1</v>
      </c>
      <c r="F136" s="244" t="s">
        <v>655</v>
      </c>
      <c r="G136" s="242"/>
      <c r="H136" s="245">
        <v>40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262</v>
      </c>
      <c r="AU136" s="251" t="s">
        <v>80</v>
      </c>
      <c r="AV136" s="12" t="s">
        <v>82</v>
      </c>
      <c r="AW136" s="12" t="s">
        <v>30</v>
      </c>
      <c r="AX136" s="12" t="s">
        <v>80</v>
      </c>
      <c r="AY136" s="251" t="s">
        <v>186</v>
      </c>
    </row>
    <row r="137" s="2" customFormat="1" ht="16.5" customHeight="1">
      <c r="A137" s="36"/>
      <c r="B137" s="37"/>
      <c r="C137" s="218" t="s">
        <v>198</v>
      </c>
      <c r="D137" s="218" t="s">
        <v>187</v>
      </c>
      <c r="E137" s="219" t="s">
        <v>527</v>
      </c>
      <c r="F137" s="220" t="s">
        <v>528</v>
      </c>
      <c r="G137" s="221" t="s">
        <v>529</v>
      </c>
      <c r="H137" s="222">
        <v>180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185</v>
      </c>
      <c r="AT137" s="230" t="s">
        <v>187</v>
      </c>
      <c r="AU137" s="230" t="s">
        <v>80</v>
      </c>
      <c r="AY137" s="15" t="s">
        <v>186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185</v>
      </c>
      <c r="BM137" s="230" t="s">
        <v>656</v>
      </c>
    </row>
    <row r="138" s="2" customFormat="1">
      <c r="A138" s="36"/>
      <c r="B138" s="37"/>
      <c r="C138" s="38"/>
      <c r="D138" s="232" t="s">
        <v>192</v>
      </c>
      <c r="E138" s="38"/>
      <c r="F138" s="233" t="s">
        <v>528</v>
      </c>
      <c r="G138" s="38"/>
      <c r="H138" s="38"/>
      <c r="I138" s="234"/>
      <c r="J138" s="38"/>
      <c r="K138" s="38"/>
      <c r="L138" s="42"/>
      <c r="M138" s="235"/>
      <c r="N138" s="23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192</v>
      </c>
      <c r="AU138" s="15" t="s">
        <v>80</v>
      </c>
    </row>
    <row r="139" s="12" customFormat="1">
      <c r="A139" s="12"/>
      <c r="B139" s="241"/>
      <c r="C139" s="242"/>
      <c r="D139" s="232" t="s">
        <v>262</v>
      </c>
      <c r="E139" s="243" t="s">
        <v>1</v>
      </c>
      <c r="F139" s="244" t="s">
        <v>657</v>
      </c>
      <c r="G139" s="242"/>
      <c r="H139" s="245">
        <v>180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262</v>
      </c>
      <c r="AU139" s="251" t="s">
        <v>80</v>
      </c>
      <c r="AV139" s="12" t="s">
        <v>82</v>
      </c>
      <c r="AW139" s="12" t="s">
        <v>30</v>
      </c>
      <c r="AX139" s="12" t="s">
        <v>80</v>
      </c>
      <c r="AY139" s="251" t="s">
        <v>186</v>
      </c>
    </row>
    <row r="140" s="2" customFormat="1" ht="16.5" customHeight="1">
      <c r="A140" s="36"/>
      <c r="B140" s="37"/>
      <c r="C140" s="218" t="s">
        <v>185</v>
      </c>
      <c r="D140" s="218" t="s">
        <v>187</v>
      </c>
      <c r="E140" s="219" t="s">
        <v>532</v>
      </c>
      <c r="F140" s="220" t="s">
        <v>533</v>
      </c>
      <c r="G140" s="221" t="s">
        <v>534</v>
      </c>
      <c r="H140" s="222">
        <v>20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658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533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2" customFormat="1" ht="16.5" customHeight="1">
      <c r="A142" s="36"/>
      <c r="B142" s="37"/>
      <c r="C142" s="218" t="s">
        <v>205</v>
      </c>
      <c r="D142" s="218" t="s">
        <v>187</v>
      </c>
      <c r="E142" s="219" t="s">
        <v>659</v>
      </c>
      <c r="F142" s="220" t="s">
        <v>660</v>
      </c>
      <c r="G142" s="221" t="s">
        <v>266</v>
      </c>
      <c r="H142" s="222">
        <v>30.5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185</v>
      </c>
      <c r="AT142" s="230" t="s">
        <v>187</v>
      </c>
      <c r="AU142" s="230" t="s">
        <v>80</v>
      </c>
      <c r="AY142" s="15" t="s">
        <v>186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185</v>
      </c>
      <c r="BM142" s="230" t="s">
        <v>661</v>
      </c>
    </row>
    <row r="143" s="2" customFormat="1">
      <c r="A143" s="36"/>
      <c r="B143" s="37"/>
      <c r="C143" s="38"/>
      <c r="D143" s="232" t="s">
        <v>192</v>
      </c>
      <c r="E143" s="38"/>
      <c r="F143" s="233" t="s">
        <v>660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192</v>
      </c>
      <c r="AU143" s="15" t="s">
        <v>80</v>
      </c>
    </row>
    <row r="144" s="12" customFormat="1">
      <c r="A144" s="12"/>
      <c r="B144" s="241"/>
      <c r="C144" s="242"/>
      <c r="D144" s="232" t="s">
        <v>262</v>
      </c>
      <c r="E144" s="243" t="s">
        <v>1</v>
      </c>
      <c r="F144" s="244" t="s">
        <v>662</v>
      </c>
      <c r="G144" s="242"/>
      <c r="H144" s="245">
        <v>30.5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262</v>
      </c>
      <c r="AU144" s="251" t="s">
        <v>80</v>
      </c>
      <c r="AV144" s="12" t="s">
        <v>82</v>
      </c>
      <c r="AW144" s="12" t="s">
        <v>30</v>
      </c>
      <c r="AX144" s="12" t="s">
        <v>80</v>
      </c>
      <c r="AY144" s="251" t="s">
        <v>186</v>
      </c>
    </row>
    <row r="145" s="2" customFormat="1" ht="16.5" customHeight="1">
      <c r="A145" s="36"/>
      <c r="B145" s="37"/>
      <c r="C145" s="218" t="s">
        <v>209</v>
      </c>
      <c r="D145" s="218" t="s">
        <v>187</v>
      </c>
      <c r="E145" s="219" t="s">
        <v>663</v>
      </c>
      <c r="F145" s="220" t="s">
        <v>664</v>
      </c>
      <c r="G145" s="221" t="s">
        <v>266</v>
      </c>
      <c r="H145" s="222">
        <v>8.2949999999999999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185</v>
      </c>
      <c r="AT145" s="230" t="s">
        <v>187</v>
      </c>
      <c r="AU145" s="230" t="s">
        <v>80</v>
      </c>
      <c r="AY145" s="15" t="s">
        <v>186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185</v>
      </c>
      <c r="BM145" s="230" t="s">
        <v>665</v>
      </c>
    </row>
    <row r="146" s="2" customFormat="1">
      <c r="A146" s="36"/>
      <c r="B146" s="37"/>
      <c r="C146" s="38"/>
      <c r="D146" s="232" t="s">
        <v>192</v>
      </c>
      <c r="E146" s="38"/>
      <c r="F146" s="233" t="s">
        <v>666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192</v>
      </c>
      <c r="AU146" s="15" t="s">
        <v>80</v>
      </c>
    </row>
    <row r="147" s="12" customFormat="1">
      <c r="A147" s="12"/>
      <c r="B147" s="241"/>
      <c r="C147" s="242"/>
      <c r="D147" s="232" t="s">
        <v>262</v>
      </c>
      <c r="E147" s="243" t="s">
        <v>1</v>
      </c>
      <c r="F147" s="244" t="s">
        <v>667</v>
      </c>
      <c r="G147" s="242"/>
      <c r="H147" s="245">
        <v>0.97499999999999998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262</v>
      </c>
      <c r="AU147" s="251" t="s">
        <v>80</v>
      </c>
      <c r="AV147" s="12" t="s">
        <v>82</v>
      </c>
      <c r="AW147" s="12" t="s">
        <v>30</v>
      </c>
      <c r="AX147" s="12" t="s">
        <v>73</v>
      </c>
      <c r="AY147" s="251" t="s">
        <v>186</v>
      </c>
    </row>
    <row r="148" s="12" customFormat="1">
      <c r="A148" s="12"/>
      <c r="B148" s="241"/>
      <c r="C148" s="242"/>
      <c r="D148" s="232" t="s">
        <v>262</v>
      </c>
      <c r="E148" s="243" t="s">
        <v>1</v>
      </c>
      <c r="F148" s="244" t="s">
        <v>668</v>
      </c>
      <c r="G148" s="242"/>
      <c r="H148" s="245">
        <v>7.3200000000000003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51" t="s">
        <v>262</v>
      </c>
      <c r="AU148" s="251" t="s">
        <v>80</v>
      </c>
      <c r="AV148" s="12" t="s">
        <v>82</v>
      </c>
      <c r="AW148" s="12" t="s">
        <v>30</v>
      </c>
      <c r="AX148" s="12" t="s">
        <v>73</v>
      </c>
      <c r="AY148" s="251" t="s">
        <v>186</v>
      </c>
    </row>
    <row r="149" s="13" customFormat="1">
      <c r="A149" s="13"/>
      <c r="B149" s="263"/>
      <c r="C149" s="264"/>
      <c r="D149" s="232" t="s">
        <v>262</v>
      </c>
      <c r="E149" s="265" t="s">
        <v>1</v>
      </c>
      <c r="F149" s="266" t="s">
        <v>544</v>
      </c>
      <c r="G149" s="264"/>
      <c r="H149" s="267">
        <v>8.2949999999999999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3" t="s">
        <v>262</v>
      </c>
      <c r="AU149" s="273" t="s">
        <v>80</v>
      </c>
      <c r="AV149" s="13" t="s">
        <v>185</v>
      </c>
      <c r="AW149" s="13" t="s">
        <v>30</v>
      </c>
      <c r="AX149" s="13" t="s">
        <v>80</v>
      </c>
      <c r="AY149" s="273" t="s">
        <v>186</v>
      </c>
    </row>
    <row r="150" s="2" customFormat="1" ht="16.5" customHeight="1">
      <c r="A150" s="36"/>
      <c r="B150" s="37"/>
      <c r="C150" s="218" t="s">
        <v>213</v>
      </c>
      <c r="D150" s="218" t="s">
        <v>187</v>
      </c>
      <c r="E150" s="219" t="s">
        <v>669</v>
      </c>
      <c r="F150" s="220" t="s">
        <v>670</v>
      </c>
      <c r="G150" s="221" t="s">
        <v>266</v>
      </c>
      <c r="H150" s="222">
        <v>30.5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185</v>
      </c>
      <c r="AT150" s="230" t="s">
        <v>187</v>
      </c>
      <c r="AU150" s="230" t="s">
        <v>80</v>
      </c>
      <c r="AY150" s="15" t="s">
        <v>186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185</v>
      </c>
      <c r="BM150" s="230" t="s">
        <v>671</v>
      </c>
    </row>
    <row r="151" s="2" customFormat="1">
      <c r="A151" s="36"/>
      <c r="B151" s="37"/>
      <c r="C151" s="38"/>
      <c r="D151" s="232" t="s">
        <v>192</v>
      </c>
      <c r="E151" s="38"/>
      <c r="F151" s="233" t="s">
        <v>670</v>
      </c>
      <c r="G151" s="38"/>
      <c r="H151" s="38"/>
      <c r="I151" s="234"/>
      <c r="J151" s="38"/>
      <c r="K151" s="38"/>
      <c r="L151" s="42"/>
      <c r="M151" s="235"/>
      <c r="N151" s="236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192</v>
      </c>
      <c r="AU151" s="15" t="s">
        <v>80</v>
      </c>
    </row>
    <row r="152" s="2" customFormat="1" ht="16.5" customHeight="1">
      <c r="A152" s="36"/>
      <c r="B152" s="37"/>
      <c r="C152" s="218" t="s">
        <v>217</v>
      </c>
      <c r="D152" s="218" t="s">
        <v>187</v>
      </c>
      <c r="E152" s="219" t="s">
        <v>672</v>
      </c>
      <c r="F152" s="220" t="s">
        <v>673</v>
      </c>
      <c r="G152" s="221" t="s">
        <v>266</v>
      </c>
      <c r="H152" s="222">
        <v>8.2949999999999999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185</v>
      </c>
      <c r="AT152" s="230" t="s">
        <v>187</v>
      </c>
      <c r="AU152" s="230" t="s">
        <v>80</v>
      </c>
      <c r="AY152" s="15" t="s">
        <v>186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185</v>
      </c>
      <c r="BM152" s="230" t="s">
        <v>674</v>
      </c>
    </row>
    <row r="153" s="2" customFormat="1">
      <c r="A153" s="36"/>
      <c r="B153" s="37"/>
      <c r="C153" s="38"/>
      <c r="D153" s="232" t="s">
        <v>192</v>
      </c>
      <c r="E153" s="38"/>
      <c r="F153" s="233" t="s">
        <v>673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192</v>
      </c>
      <c r="AU153" s="15" t="s">
        <v>80</v>
      </c>
    </row>
    <row r="154" s="2" customFormat="1" ht="16.5" customHeight="1">
      <c r="A154" s="36"/>
      <c r="B154" s="37"/>
      <c r="C154" s="218" t="s">
        <v>221</v>
      </c>
      <c r="D154" s="218" t="s">
        <v>187</v>
      </c>
      <c r="E154" s="219" t="s">
        <v>307</v>
      </c>
      <c r="F154" s="220" t="s">
        <v>308</v>
      </c>
      <c r="G154" s="221" t="s">
        <v>266</v>
      </c>
      <c r="H154" s="222">
        <v>38.795000000000002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185</v>
      </c>
      <c r="AT154" s="230" t="s">
        <v>187</v>
      </c>
      <c r="AU154" s="230" t="s">
        <v>80</v>
      </c>
      <c r="AY154" s="15" t="s">
        <v>186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185</v>
      </c>
      <c r="BM154" s="230" t="s">
        <v>675</v>
      </c>
    </row>
    <row r="155" s="2" customFormat="1">
      <c r="A155" s="36"/>
      <c r="B155" s="37"/>
      <c r="C155" s="38"/>
      <c r="D155" s="232" t="s">
        <v>192</v>
      </c>
      <c r="E155" s="38"/>
      <c r="F155" s="233" t="s">
        <v>308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192</v>
      </c>
      <c r="AU155" s="15" t="s">
        <v>80</v>
      </c>
    </row>
    <row r="156" s="12" customFormat="1">
      <c r="A156" s="12"/>
      <c r="B156" s="241"/>
      <c r="C156" s="242"/>
      <c r="D156" s="232" t="s">
        <v>262</v>
      </c>
      <c r="E156" s="243" t="s">
        <v>1</v>
      </c>
      <c r="F156" s="244" t="s">
        <v>676</v>
      </c>
      <c r="G156" s="242"/>
      <c r="H156" s="245">
        <v>38.795000000000002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262</v>
      </c>
      <c r="AU156" s="251" t="s">
        <v>80</v>
      </c>
      <c r="AV156" s="12" t="s">
        <v>82</v>
      </c>
      <c r="AW156" s="12" t="s">
        <v>30</v>
      </c>
      <c r="AX156" s="12" t="s">
        <v>80</v>
      </c>
      <c r="AY156" s="251" t="s">
        <v>186</v>
      </c>
    </row>
    <row r="157" s="2" customFormat="1" ht="16.5" customHeight="1">
      <c r="A157" s="36"/>
      <c r="B157" s="37"/>
      <c r="C157" s="218" t="s">
        <v>225</v>
      </c>
      <c r="D157" s="218" t="s">
        <v>187</v>
      </c>
      <c r="E157" s="219" t="s">
        <v>311</v>
      </c>
      <c r="F157" s="220" t="s">
        <v>312</v>
      </c>
      <c r="G157" s="221" t="s">
        <v>266</v>
      </c>
      <c r="H157" s="222">
        <v>659.51499999999999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185</v>
      </c>
      <c r="AT157" s="230" t="s">
        <v>187</v>
      </c>
      <c r="AU157" s="230" t="s">
        <v>80</v>
      </c>
      <c r="AY157" s="15" t="s">
        <v>186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185</v>
      </c>
      <c r="BM157" s="230" t="s">
        <v>677</v>
      </c>
    </row>
    <row r="158" s="2" customFormat="1">
      <c r="A158" s="36"/>
      <c r="B158" s="37"/>
      <c r="C158" s="38"/>
      <c r="D158" s="232" t="s">
        <v>192</v>
      </c>
      <c r="E158" s="38"/>
      <c r="F158" s="233" t="s">
        <v>312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192</v>
      </c>
      <c r="AU158" s="15" t="s">
        <v>80</v>
      </c>
    </row>
    <row r="159" s="12" customFormat="1">
      <c r="A159" s="12"/>
      <c r="B159" s="241"/>
      <c r="C159" s="242"/>
      <c r="D159" s="232" t="s">
        <v>262</v>
      </c>
      <c r="E159" s="243" t="s">
        <v>1</v>
      </c>
      <c r="F159" s="244" t="s">
        <v>678</v>
      </c>
      <c r="G159" s="242"/>
      <c r="H159" s="245">
        <v>659.51499999999999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262</v>
      </c>
      <c r="AU159" s="251" t="s">
        <v>80</v>
      </c>
      <c r="AV159" s="12" t="s">
        <v>82</v>
      </c>
      <c r="AW159" s="12" t="s">
        <v>30</v>
      </c>
      <c r="AX159" s="12" t="s">
        <v>80</v>
      </c>
      <c r="AY159" s="251" t="s">
        <v>186</v>
      </c>
    </row>
    <row r="160" s="2" customFormat="1" ht="16.5" customHeight="1">
      <c r="A160" s="36"/>
      <c r="B160" s="37"/>
      <c r="C160" s="218" t="s">
        <v>229</v>
      </c>
      <c r="D160" s="218" t="s">
        <v>187</v>
      </c>
      <c r="E160" s="219" t="s">
        <v>562</v>
      </c>
      <c r="F160" s="220" t="s">
        <v>337</v>
      </c>
      <c r="G160" s="221" t="s">
        <v>266</v>
      </c>
      <c r="H160" s="222">
        <v>38.795000000000002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185</v>
      </c>
      <c r="AT160" s="230" t="s">
        <v>187</v>
      </c>
      <c r="AU160" s="230" t="s">
        <v>80</v>
      </c>
      <c r="AY160" s="15" t="s">
        <v>186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185</v>
      </c>
      <c r="BM160" s="230" t="s">
        <v>679</v>
      </c>
    </row>
    <row r="161" s="2" customFormat="1">
      <c r="A161" s="36"/>
      <c r="B161" s="37"/>
      <c r="C161" s="38"/>
      <c r="D161" s="232" t="s">
        <v>192</v>
      </c>
      <c r="E161" s="38"/>
      <c r="F161" s="233" t="s">
        <v>339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192</v>
      </c>
      <c r="AU161" s="15" t="s">
        <v>80</v>
      </c>
    </row>
    <row r="162" s="12" customFormat="1">
      <c r="A162" s="12"/>
      <c r="B162" s="241"/>
      <c r="C162" s="242"/>
      <c r="D162" s="232" t="s">
        <v>262</v>
      </c>
      <c r="E162" s="243" t="s">
        <v>1</v>
      </c>
      <c r="F162" s="244" t="s">
        <v>676</v>
      </c>
      <c r="G162" s="242"/>
      <c r="H162" s="245">
        <v>38.795000000000002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51" t="s">
        <v>262</v>
      </c>
      <c r="AU162" s="251" t="s">
        <v>80</v>
      </c>
      <c r="AV162" s="12" t="s">
        <v>82</v>
      </c>
      <c r="AW162" s="12" t="s">
        <v>30</v>
      </c>
      <c r="AX162" s="12" t="s">
        <v>80</v>
      </c>
      <c r="AY162" s="251" t="s">
        <v>186</v>
      </c>
    </row>
    <row r="163" s="2" customFormat="1" ht="16.5" customHeight="1">
      <c r="A163" s="36"/>
      <c r="B163" s="37"/>
      <c r="C163" s="218" t="s">
        <v>235</v>
      </c>
      <c r="D163" s="218" t="s">
        <v>187</v>
      </c>
      <c r="E163" s="219" t="s">
        <v>330</v>
      </c>
      <c r="F163" s="220" t="s">
        <v>331</v>
      </c>
      <c r="G163" s="221" t="s">
        <v>285</v>
      </c>
      <c r="H163" s="222">
        <v>71.770750000000007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38</v>
      </c>
      <c r="O163" s="89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185</v>
      </c>
      <c r="AT163" s="230" t="s">
        <v>187</v>
      </c>
      <c r="AU163" s="230" t="s">
        <v>80</v>
      </c>
      <c r="AY163" s="15" t="s">
        <v>186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185</v>
      </c>
      <c r="BM163" s="230" t="s">
        <v>680</v>
      </c>
    </row>
    <row r="164" s="2" customFormat="1">
      <c r="A164" s="36"/>
      <c r="B164" s="37"/>
      <c r="C164" s="38"/>
      <c r="D164" s="232" t="s">
        <v>192</v>
      </c>
      <c r="E164" s="38"/>
      <c r="F164" s="233" t="s">
        <v>333</v>
      </c>
      <c r="G164" s="38"/>
      <c r="H164" s="38"/>
      <c r="I164" s="234"/>
      <c r="J164" s="38"/>
      <c r="K164" s="38"/>
      <c r="L164" s="42"/>
      <c r="M164" s="235"/>
      <c r="N164" s="23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192</v>
      </c>
      <c r="AU164" s="15" t="s">
        <v>80</v>
      </c>
    </row>
    <row r="165" s="12" customFormat="1">
      <c r="A165" s="12"/>
      <c r="B165" s="241"/>
      <c r="C165" s="242"/>
      <c r="D165" s="232" t="s">
        <v>262</v>
      </c>
      <c r="E165" s="243" t="s">
        <v>1</v>
      </c>
      <c r="F165" s="244" t="s">
        <v>681</v>
      </c>
      <c r="G165" s="242"/>
      <c r="H165" s="245">
        <v>71.770750000000007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51" t="s">
        <v>262</v>
      </c>
      <c r="AU165" s="251" t="s">
        <v>80</v>
      </c>
      <c r="AV165" s="12" t="s">
        <v>82</v>
      </c>
      <c r="AW165" s="12" t="s">
        <v>30</v>
      </c>
      <c r="AX165" s="12" t="s">
        <v>80</v>
      </c>
      <c r="AY165" s="251" t="s">
        <v>186</v>
      </c>
    </row>
    <row r="166" s="2" customFormat="1" ht="16.5" customHeight="1">
      <c r="A166" s="36"/>
      <c r="B166" s="37"/>
      <c r="C166" s="218" t="s">
        <v>335</v>
      </c>
      <c r="D166" s="218" t="s">
        <v>187</v>
      </c>
      <c r="E166" s="219" t="s">
        <v>581</v>
      </c>
      <c r="F166" s="220" t="s">
        <v>682</v>
      </c>
      <c r="G166" s="221" t="s">
        <v>232</v>
      </c>
      <c r="H166" s="222">
        <v>1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38</v>
      </c>
      <c r="O166" s="89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185</v>
      </c>
      <c r="AT166" s="230" t="s">
        <v>187</v>
      </c>
      <c r="AU166" s="230" t="s">
        <v>80</v>
      </c>
      <c r="AY166" s="15" t="s">
        <v>186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80</v>
      </c>
      <c r="BK166" s="231">
        <f>ROUND(I166*H166,2)</f>
        <v>0</v>
      </c>
      <c r="BL166" s="15" t="s">
        <v>185</v>
      </c>
      <c r="BM166" s="230" t="s">
        <v>683</v>
      </c>
    </row>
    <row r="167" s="2" customFormat="1">
      <c r="A167" s="36"/>
      <c r="B167" s="37"/>
      <c r="C167" s="38"/>
      <c r="D167" s="232" t="s">
        <v>192</v>
      </c>
      <c r="E167" s="38"/>
      <c r="F167" s="233" t="s">
        <v>684</v>
      </c>
      <c r="G167" s="38"/>
      <c r="H167" s="38"/>
      <c r="I167" s="234"/>
      <c r="J167" s="38"/>
      <c r="K167" s="38"/>
      <c r="L167" s="42"/>
      <c r="M167" s="235"/>
      <c r="N167" s="236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192</v>
      </c>
      <c r="AU167" s="15" t="s">
        <v>80</v>
      </c>
    </row>
    <row r="168" s="11" customFormat="1" ht="25.92" customHeight="1">
      <c r="A168" s="11"/>
      <c r="B168" s="204"/>
      <c r="C168" s="205"/>
      <c r="D168" s="206" t="s">
        <v>72</v>
      </c>
      <c r="E168" s="207" t="s">
        <v>82</v>
      </c>
      <c r="F168" s="207" t="s">
        <v>685</v>
      </c>
      <c r="G168" s="205"/>
      <c r="H168" s="205"/>
      <c r="I168" s="208"/>
      <c r="J168" s="209">
        <f>BK168</f>
        <v>0</v>
      </c>
      <c r="K168" s="205"/>
      <c r="L168" s="210"/>
      <c r="M168" s="211"/>
      <c r="N168" s="212"/>
      <c r="O168" s="212"/>
      <c r="P168" s="213">
        <f>SUM(P169:P177)</f>
        <v>0</v>
      </c>
      <c r="Q168" s="212"/>
      <c r="R168" s="213">
        <f>SUM(R169:R177)</f>
        <v>0.0034738000000000004</v>
      </c>
      <c r="S168" s="212"/>
      <c r="T168" s="214">
        <f>SUM(T169:T177)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5" t="s">
        <v>185</v>
      </c>
      <c r="AT168" s="216" t="s">
        <v>72</v>
      </c>
      <c r="AU168" s="216" t="s">
        <v>73</v>
      </c>
      <c r="AY168" s="215" t="s">
        <v>186</v>
      </c>
      <c r="BK168" s="217">
        <f>SUM(BK169:BK177)</f>
        <v>0</v>
      </c>
    </row>
    <row r="169" s="2" customFormat="1" ht="16.5" customHeight="1">
      <c r="A169" s="36"/>
      <c r="B169" s="37"/>
      <c r="C169" s="218" t="s">
        <v>340</v>
      </c>
      <c r="D169" s="218" t="s">
        <v>187</v>
      </c>
      <c r="E169" s="219" t="s">
        <v>686</v>
      </c>
      <c r="F169" s="220" t="s">
        <v>687</v>
      </c>
      <c r="G169" s="221" t="s">
        <v>190</v>
      </c>
      <c r="H169" s="222">
        <v>173.69</v>
      </c>
      <c r="I169" s="223"/>
      <c r="J169" s="224">
        <f>ROUND(I169*H169,2)</f>
        <v>0</v>
      </c>
      <c r="K169" s="225"/>
      <c r="L169" s="42"/>
      <c r="M169" s="226" t="s">
        <v>1</v>
      </c>
      <c r="N169" s="227" t="s">
        <v>38</v>
      </c>
      <c r="O169" s="89"/>
      <c r="P169" s="228">
        <f>O169*H169</f>
        <v>0</v>
      </c>
      <c r="Q169" s="228">
        <v>2.0000000000000002E-05</v>
      </c>
      <c r="R169" s="228">
        <f>Q169*H169</f>
        <v>0.0034738000000000004</v>
      </c>
      <c r="S169" s="228">
        <v>0</v>
      </c>
      <c r="T169" s="22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0" t="s">
        <v>185</v>
      </c>
      <c r="AT169" s="230" t="s">
        <v>187</v>
      </c>
      <c r="AU169" s="230" t="s">
        <v>80</v>
      </c>
      <c r="AY169" s="15" t="s">
        <v>186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5" t="s">
        <v>80</v>
      </c>
      <c r="BK169" s="231">
        <f>ROUND(I169*H169,2)</f>
        <v>0</v>
      </c>
      <c r="BL169" s="15" t="s">
        <v>185</v>
      </c>
      <c r="BM169" s="230" t="s">
        <v>688</v>
      </c>
    </row>
    <row r="170" s="2" customFormat="1">
      <c r="A170" s="36"/>
      <c r="B170" s="37"/>
      <c r="C170" s="38"/>
      <c r="D170" s="232" t="s">
        <v>192</v>
      </c>
      <c r="E170" s="38"/>
      <c r="F170" s="233" t="s">
        <v>689</v>
      </c>
      <c r="G170" s="38"/>
      <c r="H170" s="38"/>
      <c r="I170" s="234"/>
      <c r="J170" s="38"/>
      <c r="K170" s="38"/>
      <c r="L170" s="42"/>
      <c r="M170" s="235"/>
      <c r="N170" s="236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192</v>
      </c>
      <c r="AU170" s="15" t="s">
        <v>80</v>
      </c>
    </row>
    <row r="171" s="2" customFormat="1" ht="16.5" customHeight="1">
      <c r="A171" s="36"/>
      <c r="B171" s="37"/>
      <c r="C171" s="218" t="s">
        <v>8</v>
      </c>
      <c r="D171" s="218" t="s">
        <v>187</v>
      </c>
      <c r="E171" s="219" t="s">
        <v>690</v>
      </c>
      <c r="F171" s="220" t="s">
        <v>691</v>
      </c>
      <c r="G171" s="221" t="s">
        <v>190</v>
      </c>
      <c r="H171" s="222">
        <v>173.69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38</v>
      </c>
      <c r="O171" s="89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185</v>
      </c>
      <c r="AT171" s="230" t="s">
        <v>187</v>
      </c>
      <c r="AU171" s="230" t="s">
        <v>80</v>
      </c>
      <c r="AY171" s="15" t="s">
        <v>186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80</v>
      </c>
      <c r="BK171" s="231">
        <f>ROUND(I171*H171,2)</f>
        <v>0</v>
      </c>
      <c r="BL171" s="15" t="s">
        <v>185</v>
      </c>
      <c r="BM171" s="230" t="s">
        <v>692</v>
      </c>
    </row>
    <row r="172" s="2" customFormat="1">
      <c r="A172" s="36"/>
      <c r="B172" s="37"/>
      <c r="C172" s="38"/>
      <c r="D172" s="232" t="s">
        <v>192</v>
      </c>
      <c r="E172" s="38"/>
      <c r="F172" s="233" t="s">
        <v>693</v>
      </c>
      <c r="G172" s="38"/>
      <c r="H172" s="38"/>
      <c r="I172" s="234"/>
      <c r="J172" s="38"/>
      <c r="K172" s="38"/>
      <c r="L172" s="42"/>
      <c r="M172" s="235"/>
      <c r="N172" s="23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192</v>
      </c>
      <c r="AU172" s="15" t="s">
        <v>80</v>
      </c>
    </row>
    <row r="173" s="2" customFormat="1" ht="21.75" customHeight="1">
      <c r="A173" s="36"/>
      <c r="B173" s="37"/>
      <c r="C173" s="218" t="s">
        <v>351</v>
      </c>
      <c r="D173" s="218" t="s">
        <v>187</v>
      </c>
      <c r="E173" s="219" t="s">
        <v>694</v>
      </c>
      <c r="F173" s="220" t="s">
        <v>695</v>
      </c>
      <c r="G173" s="221" t="s">
        <v>190</v>
      </c>
      <c r="H173" s="222">
        <v>30.460000000000001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696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697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12" customFormat="1">
      <c r="A175" s="12"/>
      <c r="B175" s="241"/>
      <c r="C175" s="242"/>
      <c r="D175" s="232" t="s">
        <v>262</v>
      </c>
      <c r="E175" s="243" t="s">
        <v>1</v>
      </c>
      <c r="F175" s="244" t="s">
        <v>698</v>
      </c>
      <c r="G175" s="242"/>
      <c r="H175" s="245">
        <v>24.399999999999999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262</v>
      </c>
      <c r="AU175" s="251" t="s">
        <v>80</v>
      </c>
      <c r="AV175" s="12" t="s">
        <v>82</v>
      </c>
      <c r="AW175" s="12" t="s">
        <v>30</v>
      </c>
      <c r="AX175" s="12" t="s">
        <v>73</v>
      </c>
      <c r="AY175" s="251" t="s">
        <v>186</v>
      </c>
    </row>
    <row r="176" s="12" customFormat="1">
      <c r="A176" s="12"/>
      <c r="B176" s="241"/>
      <c r="C176" s="242"/>
      <c r="D176" s="232" t="s">
        <v>262</v>
      </c>
      <c r="E176" s="243" t="s">
        <v>1</v>
      </c>
      <c r="F176" s="244" t="s">
        <v>699</v>
      </c>
      <c r="G176" s="242"/>
      <c r="H176" s="245">
        <v>6.0599999999999996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51" t="s">
        <v>262</v>
      </c>
      <c r="AU176" s="251" t="s">
        <v>80</v>
      </c>
      <c r="AV176" s="12" t="s">
        <v>82</v>
      </c>
      <c r="AW176" s="12" t="s">
        <v>30</v>
      </c>
      <c r="AX176" s="12" t="s">
        <v>73</v>
      </c>
      <c r="AY176" s="251" t="s">
        <v>186</v>
      </c>
    </row>
    <row r="177" s="13" customFormat="1">
      <c r="A177" s="13"/>
      <c r="B177" s="263"/>
      <c r="C177" s="264"/>
      <c r="D177" s="232" t="s">
        <v>262</v>
      </c>
      <c r="E177" s="265" t="s">
        <v>1</v>
      </c>
      <c r="F177" s="266" t="s">
        <v>544</v>
      </c>
      <c r="G177" s="264"/>
      <c r="H177" s="267">
        <v>30.459999999999997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3" t="s">
        <v>262</v>
      </c>
      <c r="AU177" s="273" t="s">
        <v>80</v>
      </c>
      <c r="AV177" s="13" t="s">
        <v>185</v>
      </c>
      <c r="AW177" s="13" t="s">
        <v>30</v>
      </c>
      <c r="AX177" s="13" t="s">
        <v>80</v>
      </c>
      <c r="AY177" s="273" t="s">
        <v>186</v>
      </c>
    </row>
    <row r="178" s="11" customFormat="1" ht="25.92" customHeight="1">
      <c r="A178" s="11"/>
      <c r="B178" s="204"/>
      <c r="C178" s="205"/>
      <c r="D178" s="206" t="s">
        <v>72</v>
      </c>
      <c r="E178" s="207" t="s">
        <v>198</v>
      </c>
      <c r="F178" s="207" t="s">
        <v>585</v>
      </c>
      <c r="G178" s="205"/>
      <c r="H178" s="205"/>
      <c r="I178" s="208"/>
      <c r="J178" s="209">
        <f>BK178</f>
        <v>0</v>
      </c>
      <c r="K178" s="205"/>
      <c r="L178" s="210"/>
      <c r="M178" s="211"/>
      <c r="N178" s="212"/>
      <c r="O178" s="212"/>
      <c r="P178" s="213">
        <f>SUM(P179:P198)</f>
        <v>0</v>
      </c>
      <c r="Q178" s="212"/>
      <c r="R178" s="213">
        <f>SUM(R179:R198)</f>
        <v>7.3093629373000013</v>
      </c>
      <c r="S178" s="212"/>
      <c r="T178" s="214">
        <f>SUM(T179:T198)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5" t="s">
        <v>185</v>
      </c>
      <c r="AT178" s="216" t="s">
        <v>72</v>
      </c>
      <c r="AU178" s="216" t="s">
        <v>73</v>
      </c>
      <c r="AY178" s="215" t="s">
        <v>186</v>
      </c>
      <c r="BK178" s="217">
        <f>SUM(BK179:BK198)</f>
        <v>0</v>
      </c>
    </row>
    <row r="179" s="2" customFormat="1" ht="16.5" customHeight="1">
      <c r="A179" s="36"/>
      <c r="B179" s="37"/>
      <c r="C179" s="218" t="s">
        <v>356</v>
      </c>
      <c r="D179" s="218" t="s">
        <v>187</v>
      </c>
      <c r="E179" s="219" t="s">
        <v>700</v>
      </c>
      <c r="F179" s="220" t="s">
        <v>701</v>
      </c>
      <c r="G179" s="221" t="s">
        <v>266</v>
      </c>
      <c r="H179" s="222">
        <v>1.0257000000000001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38</v>
      </c>
      <c r="O179" s="89"/>
      <c r="P179" s="228">
        <f>O179*H179</f>
        <v>0</v>
      </c>
      <c r="Q179" s="228">
        <v>3.0044900000000001</v>
      </c>
      <c r="R179" s="228">
        <f>Q179*H179</f>
        <v>3.0817053930000005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185</v>
      </c>
      <c r="AT179" s="230" t="s">
        <v>187</v>
      </c>
      <c r="AU179" s="230" t="s">
        <v>80</v>
      </c>
      <c r="AY179" s="15" t="s">
        <v>186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80</v>
      </c>
      <c r="BK179" s="231">
        <f>ROUND(I179*H179,2)</f>
        <v>0</v>
      </c>
      <c r="BL179" s="15" t="s">
        <v>185</v>
      </c>
      <c r="BM179" s="230" t="s">
        <v>702</v>
      </c>
    </row>
    <row r="180" s="2" customFormat="1">
      <c r="A180" s="36"/>
      <c r="B180" s="37"/>
      <c r="C180" s="38"/>
      <c r="D180" s="232" t="s">
        <v>192</v>
      </c>
      <c r="E180" s="38"/>
      <c r="F180" s="233" t="s">
        <v>701</v>
      </c>
      <c r="G180" s="38"/>
      <c r="H180" s="38"/>
      <c r="I180" s="234"/>
      <c r="J180" s="38"/>
      <c r="K180" s="38"/>
      <c r="L180" s="42"/>
      <c r="M180" s="235"/>
      <c r="N180" s="236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192</v>
      </c>
      <c r="AU180" s="15" t="s">
        <v>80</v>
      </c>
    </row>
    <row r="181" s="12" customFormat="1">
      <c r="A181" s="12"/>
      <c r="B181" s="241"/>
      <c r="C181" s="242"/>
      <c r="D181" s="232" t="s">
        <v>262</v>
      </c>
      <c r="E181" s="243" t="s">
        <v>1</v>
      </c>
      <c r="F181" s="244" t="s">
        <v>703</v>
      </c>
      <c r="G181" s="242"/>
      <c r="H181" s="245">
        <v>1.0257000000000001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51" t="s">
        <v>262</v>
      </c>
      <c r="AU181" s="251" t="s">
        <v>80</v>
      </c>
      <c r="AV181" s="12" t="s">
        <v>82</v>
      </c>
      <c r="AW181" s="12" t="s">
        <v>30</v>
      </c>
      <c r="AX181" s="12" t="s">
        <v>80</v>
      </c>
      <c r="AY181" s="251" t="s">
        <v>186</v>
      </c>
    </row>
    <row r="182" s="2" customFormat="1" ht="16.5" customHeight="1">
      <c r="A182" s="36"/>
      <c r="B182" s="37"/>
      <c r="C182" s="218" t="s">
        <v>242</v>
      </c>
      <c r="D182" s="218" t="s">
        <v>187</v>
      </c>
      <c r="E182" s="219" t="s">
        <v>704</v>
      </c>
      <c r="F182" s="220" t="s">
        <v>705</v>
      </c>
      <c r="G182" s="221" t="s">
        <v>190</v>
      </c>
      <c r="H182" s="222">
        <v>2.6909999999999998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38</v>
      </c>
      <c r="O182" s="89"/>
      <c r="P182" s="228">
        <f>O182*H182</f>
        <v>0</v>
      </c>
      <c r="Q182" s="228">
        <v>0.014500000000000001</v>
      </c>
      <c r="R182" s="228">
        <f>Q182*H182</f>
        <v>0.039019499999999999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185</v>
      </c>
      <c r="AT182" s="230" t="s">
        <v>187</v>
      </c>
      <c r="AU182" s="230" t="s">
        <v>80</v>
      </c>
      <c r="AY182" s="15" t="s">
        <v>186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80</v>
      </c>
      <c r="BK182" s="231">
        <f>ROUND(I182*H182,2)</f>
        <v>0</v>
      </c>
      <c r="BL182" s="15" t="s">
        <v>185</v>
      </c>
      <c r="BM182" s="230" t="s">
        <v>706</v>
      </c>
    </row>
    <row r="183" s="2" customFormat="1">
      <c r="A183" s="36"/>
      <c r="B183" s="37"/>
      <c r="C183" s="38"/>
      <c r="D183" s="232" t="s">
        <v>192</v>
      </c>
      <c r="E183" s="38"/>
      <c r="F183" s="233" t="s">
        <v>705</v>
      </c>
      <c r="G183" s="38"/>
      <c r="H183" s="38"/>
      <c r="I183" s="234"/>
      <c r="J183" s="38"/>
      <c r="K183" s="38"/>
      <c r="L183" s="42"/>
      <c r="M183" s="235"/>
      <c r="N183" s="236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192</v>
      </c>
      <c r="AU183" s="15" t="s">
        <v>80</v>
      </c>
    </row>
    <row r="184" s="12" customFormat="1">
      <c r="A184" s="12"/>
      <c r="B184" s="241"/>
      <c r="C184" s="242"/>
      <c r="D184" s="232" t="s">
        <v>262</v>
      </c>
      <c r="E184" s="243" t="s">
        <v>1</v>
      </c>
      <c r="F184" s="244" t="s">
        <v>707</v>
      </c>
      <c r="G184" s="242"/>
      <c r="H184" s="245">
        <v>2.6909999999999998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51" t="s">
        <v>262</v>
      </c>
      <c r="AU184" s="251" t="s">
        <v>80</v>
      </c>
      <c r="AV184" s="12" t="s">
        <v>82</v>
      </c>
      <c r="AW184" s="12" t="s">
        <v>30</v>
      </c>
      <c r="AX184" s="12" t="s">
        <v>80</v>
      </c>
      <c r="AY184" s="251" t="s">
        <v>186</v>
      </c>
    </row>
    <row r="185" s="2" customFormat="1" ht="16.5" customHeight="1">
      <c r="A185" s="36"/>
      <c r="B185" s="37"/>
      <c r="C185" s="218" t="s">
        <v>367</v>
      </c>
      <c r="D185" s="218" t="s">
        <v>187</v>
      </c>
      <c r="E185" s="219" t="s">
        <v>708</v>
      </c>
      <c r="F185" s="220" t="s">
        <v>709</v>
      </c>
      <c r="G185" s="221" t="s">
        <v>190</v>
      </c>
      <c r="H185" s="222">
        <v>2.6909999999999998</v>
      </c>
      <c r="I185" s="223"/>
      <c r="J185" s="224">
        <f>ROUND(I185*H185,2)</f>
        <v>0</v>
      </c>
      <c r="K185" s="225"/>
      <c r="L185" s="42"/>
      <c r="M185" s="226" t="s">
        <v>1</v>
      </c>
      <c r="N185" s="227" t="s">
        <v>38</v>
      </c>
      <c r="O185" s="89"/>
      <c r="P185" s="228">
        <f>O185*H185</f>
        <v>0</v>
      </c>
      <c r="Q185" s="228">
        <v>0.00096000000000000002</v>
      </c>
      <c r="R185" s="228">
        <f>Q185*H185</f>
        <v>0.0025833599999999998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185</v>
      </c>
      <c r="AT185" s="230" t="s">
        <v>187</v>
      </c>
      <c r="AU185" s="230" t="s">
        <v>80</v>
      </c>
      <c r="AY185" s="15" t="s">
        <v>186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80</v>
      </c>
      <c r="BK185" s="231">
        <f>ROUND(I185*H185,2)</f>
        <v>0</v>
      </c>
      <c r="BL185" s="15" t="s">
        <v>185</v>
      </c>
      <c r="BM185" s="230" t="s">
        <v>710</v>
      </c>
    </row>
    <row r="186" s="2" customFormat="1">
      <c r="A186" s="36"/>
      <c r="B186" s="37"/>
      <c r="C186" s="38"/>
      <c r="D186" s="232" t="s">
        <v>192</v>
      </c>
      <c r="E186" s="38"/>
      <c r="F186" s="233" t="s">
        <v>709</v>
      </c>
      <c r="G186" s="38"/>
      <c r="H186" s="38"/>
      <c r="I186" s="234"/>
      <c r="J186" s="38"/>
      <c r="K186" s="38"/>
      <c r="L186" s="42"/>
      <c r="M186" s="235"/>
      <c r="N186" s="236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192</v>
      </c>
      <c r="AU186" s="15" t="s">
        <v>80</v>
      </c>
    </row>
    <row r="187" s="2" customFormat="1" ht="16.5" customHeight="1">
      <c r="A187" s="36"/>
      <c r="B187" s="37"/>
      <c r="C187" s="218" t="s">
        <v>373</v>
      </c>
      <c r="D187" s="218" t="s">
        <v>187</v>
      </c>
      <c r="E187" s="219" t="s">
        <v>711</v>
      </c>
      <c r="F187" s="220" t="s">
        <v>712</v>
      </c>
      <c r="G187" s="221" t="s">
        <v>285</v>
      </c>
      <c r="H187" s="222">
        <v>0.04351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1.0610299999999999</v>
      </c>
      <c r="R187" s="228">
        <f>Q187*H187</f>
        <v>0.046165415299999998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713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712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714</v>
      </c>
      <c r="G189" s="242"/>
      <c r="H189" s="245">
        <v>0.04351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80</v>
      </c>
      <c r="AY189" s="251" t="s">
        <v>186</v>
      </c>
    </row>
    <row r="190" s="2" customFormat="1" ht="16.5" customHeight="1">
      <c r="A190" s="36"/>
      <c r="B190" s="37"/>
      <c r="C190" s="218" t="s">
        <v>7</v>
      </c>
      <c r="D190" s="218" t="s">
        <v>187</v>
      </c>
      <c r="E190" s="219" t="s">
        <v>715</v>
      </c>
      <c r="F190" s="220" t="s">
        <v>716</v>
      </c>
      <c r="G190" s="221" t="s">
        <v>266</v>
      </c>
      <c r="H190" s="222">
        <v>0.72719999999999996</v>
      </c>
      <c r="I190" s="223"/>
      <c r="J190" s="224">
        <f>ROUND(I190*H190,2)</f>
        <v>0</v>
      </c>
      <c r="K190" s="225"/>
      <c r="L190" s="42"/>
      <c r="M190" s="226" t="s">
        <v>1</v>
      </c>
      <c r="N190" s="227" t="s">
        <v>38</v>
      </c>
      <c r="O190" s="89"/>
      <c r="P190" s="228">
        <f>O190*H190</f>
        <v>0</v>
      </c>
      <c r="Q190" s="228">
        <v>3.0951599999999999</v>
      </c>
      <c r="R190" s="228">
        <f>Q190*H190</f>
        <v>2.2508003519999997</v>
      </c>
      <c r="S190" s="228">
        <v>0</v>
      </c>
      <c r="T190" s="22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0" t="s">
        <v>185</v>
      </c>
      <c r="AT190" s="230" t="s">
        <v>187</v>
      </c>
      <c r="AU190" s="230" t="s">
        <v>80</v>
      </c>
      <c r="AY190" s="15" t="s">
        <v>186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5" t="s">
        <v>80</v>
      </c>
      <c r="BK190" s="231">
        <f>ROUND(I190*H190,2)</f>
        <v>0</v>
      </c>
      <c r="BL190" s="15" t="s">
        <v>185</v>
      </c>
      <c r="BM190" s="230" t="s">
        <v>717</v>
      </c>
    </row>
    <row r="191" s="2" customFormat="1">
      <c r="A191" s="36"/>
      <c r="B191" s="37"/>
      <c r="C191" s="38"/>
      <c r="D191" s="232" t="s">
        <v>192</v>
      </c>
      <c r="E191" s="38"/>
      <c r="F191" s="233" t="s">
        <v>716</v>
      </c>
      <c r="G191" s="38"/>
      <c r="H191" s="38"/>
      <c r="I191" s="234"/>
      <c r="J191" s="38"/>
      <c r="K191" s="38"/>
      <c r="L191" s="42"/>
      <c r="M191" s="235"/>
      <c r="N191" s="236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192</v>
      </c>
      <c r="AU191" s="15" t="s">
        <v>80</v>
      </c>
    </row>
    <row r="192" s="12" customFormat="1">
      <c r="A192" s="12"/>
      <c r="B192" s="241"/>
      <c r="C192" s="242"/>
      <c r="D192" s="232" t="s">
        <v>262</v>
      </c>
      <c r="E192" s="243" t="s">
        <v>1</v>
      </c>
      <c r="F192" s="244" t="s">
        <v>718</v>
      </c>
      <c r="G192" s="242"/>
      <c r="H192" s="245">
        <v>0.72719999999999996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51" t="s">
        <v>262</v>
      </c>
      <c r="AU192" s="251" t="s">
        <v>80</v>
      </c>
      <c r="AV192" s="12" t="s">
        <v>82</v>
      </c>
      <c r="AW192" s="12" t="s">
        <v>30</v>
      </c>
      <c r="AX192" s="12" t="s">
        <v>80</v>
      </c>
      <c r="AY192" s="251" t="s">
        <v>186</v>
      </c>
    </row>
    <row r="193" s="2" customFormat="1" ht="16.5" customHeight="1">
      <c r="A193" s="36"/>
      <c r="B193" s="37"/>
      <c r="C193" s="218" t="s">
        <v>381</v>
      </c>
      <c r="D193" s="218" t="s">
        <v>187</v>
      </c>
      <c r="E193" s="219" t="s">
        <v>719</v>
      </c>
      <c r="F193" s="220" t="s">
        <v>720</v>
      </c>
      <c r="G193" s="221" t="s">
        <v>266</v>
      </c>
      <c r="H193" s="222">
        <v>0.74880000000000002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2.5220400000000001</v>
      </c>
      <c r="R193" s="228">
        <f>Q193*H193</f>
        <v>1.8885035520000002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721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720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12" customFormat="1">
      <c r="A195" s="12"/>
      <c r="B195" s="241"/>
      <c r="C195" s="242"/>
      <c r="D195" s="232" t="s">
        <v>262</v>
      </c>
      <c r="E195" s="243" t="s">
        <v>1</v>
      </c>
      <c r="F195" s="244" t="s">
        <v>722</v>
      </c>
      <c r="G195" s="242"/>
      <c r="H195" s="245">
        <v>0.74880000000000002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51" t="s">
        <v>262</v>
      </c>
      <c r="AU195" s="251" t="s">
        <v>80</v>
      </c>
      <c r="AV195" s="12" t="s">
        <v>82</v>
      </c>
      <c r="AW195" s="12" t="s">
        <v>30</v>
      </c>
      <c r="AX195" s="12" t="s">
        <v>80</v>
      </c>
      <c r="AY195" s="251" t="s">
        <v>186</v>
      </c>
    </row>
    <row r="196" s="2" customFormat="1" ht="16.5" customHeight="1">
      <c r="A196" s="36"/>
      <c r="B196" s="37"/>
      <c r="C196" s="252" t="s">
        <v>387</v>
      </c>
      <c r="D196" s="252" t="s">
        <v>269</v>
      </c>
      <c r="E196" s="253" t="s">
        <v>723</v>
      </c>
      <c r="F196" s="254" t="s">
        <v>724</v>
      </c>
      <c r="G196" s="255" t="s">
        <v>195</v>
      </c>
      <c r="H196" s="256">
        <v>1.1707300000000001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38</v>
      </c>
      <c r="O196" s="89"/>
      <c r="P196" s="228">
        <f>O196*H196</f>
        <v>0</v>
      </c>
      <c r="Q196" s="228">
        <v>0.00050000000000000001</v>
      </c>
      <c r="R196" s="228">
        <f>Q196*H196</f>
        <v>0.00058536500000000002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217</v>
      </c>
      <c r="AT196" s="230" t="s">
        <v>269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725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724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12" customFormat="1">
      <c r="A198" s="12"/>
      <c r="B198" s="241"/>
      <c r="C198" s="242"/>
      <c r="D198" s="232" t="s">
        <v>262</v>
      </c>
      <c r="E198" s="243" t="s">
        <v>1</v>
      </c>
      <c r="F198" s="244" t="s">
        <v>726</v>
      </c>
      <c r="G198" s="242"/>
      <c r="H198" s="245">
        <v>1.1707300000000001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51" t="s">
        <v>262</v>
      </c>
      <c r="AU198" s="251" t="s">
        <v>80</v>
      </c>
      <c r="AV198" s="12" t="s">
        <v>82</v>
      </c>
      <c r="AW198" s="12" t="s">
        <v>30</v>
      </c>
      <c r="AX198" s="12" t="s">
        <v>80</v>
      </c>
      <c r="AY198" s="251" t="s">
        <v>186</v>
      </c>
    </row>
    <row r="199" s="11" customFormat="1" ht="25.92" customHeight="1">
      <c r="A199" s="11"/>
      <c r="B199" s="204"/>
      <c r="C199" s="205"/>
      <c r="D199" s="206" t="s">
        <v>72</v>
      </c>
      <c r="E199" s="207" t="s">
        <v>185</v>
      </c>
      <c r="F199" s="207" t="s">
        <v>345</v>
      </c>
      <c r="G199" s="205"/>
      <c r="H199" s="205"/>
      <c r="I199" s="208"/>
      <c r="J199" s="209">
        <f>BK199</f>
        <v>0</v>
      </c>
      <c r="K199" s="205"/>
      <c r="L199" s="210"/>
      <c r="M199" s="211"/>
      <c r="N199" s="212"/>
      <c r="O199" s="212"/>
      <c r="P199" s="213">
        <f>SUM(P200:P211)</f>
        <v>0</v>
      </c>
      <c r="Q199" s="212"/>
      <c r="R199" s="213">
        <f>SUM(R200:R211)</f>
        <v>40.307433600000003</v>
      </c>
      <c r="S199" s="212"/>
      <c r="T199" s="214">
        <f>SUM(T200:T211)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15" t="s">
        <v>185</v>
      </c>
      <c r="AT199" s="216" t="s">
        <v>72</v>
      </c>
      <c r="AU199" s="216" t="s">
        <v>73</v>
      </c>
      <c r="AY199" s="215" t="s">
        <v>186</v>
      </c>
      <c r="BK199" s="217">
        <f>SUM(BK200:BK211)</f>
        <v>0</v>
      </c>
    </row>
    <row r="200" s="2" customFormat="1" ht="16.5" customHeight="1">
      <c r="A200" s="36"/>
      <c r="B200" s="37"/>
      <c r="C200" s="218" t="s">
        <v>391</v>
      </c>
      <c r="D200" s="218" t="s">
        <v>187</v>
      </c>
      <c r="E200" s="219" t="s">
        <v>491</v>
      </c>
      <c r="F200" s="220" t="s">
        <v>492</v>
      </c>
      <c r="G200" s="221" t="s">
        <v>190</v>
      </c>
      <c r="H200" s="222">
        <v>24.399999999999999</v>
      </c>
      <c r="I200" s="223"/>
      <c r="J200" s="224">
        <f>ROUND(I200*H200,2)</f>
        <v>0</v>
      </c>
      <c r="K200" s="225"/>
      <c r="L200" s="42"/>
      <c r="M200" s="226" t="s">
        <v>1</v>
      </c>
      <c r="N200" s="227" t="s">
        <v>38</v>
      </c>
      <c r="O200" s="89"/>
      <c r="P200" s="228">
        <f>O200*H200</f>
        <v>0</v>
      </c>
      <c r="Q200" s="228">
        <v>0.52500000000000002</v>
      </c>
      <c r="R200" s="228">
        <f>Q200*H200</f>
        <v>12.810000000000001</v>
      </c>
      <c r="S200" s="228">
        <v>0</v>
      </c>
      <c r="T200" s="22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0" t="s">
        <v>185</v>
      </c>
      <c r="AT200" s="230" t="s">
        <v>187</v>
      </c>
      <c r="AU200" s="230" t="s">
        <v>80</v>
      </c>
      <c r="AY200" s="15" t="s">
        <v>186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5" t="s">
        <v>80</v>
      </c>
      <c r="BK200" s="231">
        <f>ROUND(I200*H200,2)</f>
        <v>0</v>
      </c>
      <c r="BL200" s="15" t="s">
        <v>185</v>
      </c>
      <c r="BM200" s="230" t="s">
        <v>727</v>
      </c>
    </row>
    <row r="201" s="2" customFormat="1">
      <c r="A201" s="36"/>
      <c r="B201" s="37"/>
      <c r="C201" s="38"/>
      <c r="D201" s="232" t="s">
        <v>192</v>
      </c>
      <c r="E201" s="38"/>
      <c r="F201" s="233" t="s">
        <v>492</v>
      </c>
      <c r="G201" s="38"/>
      <c r="H201" s="38"/>
      <c r="I201" s="234"/>
      <c r="J201" s="38"/>
      <c r="K201" s="38"/>
      <c r="L201" s="42"/>
      <c r="M201" s="235"/>
      <c r="N201" s="236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192</v>
      </c>
      <c r="AU201" s="15" t="s">
        <v>80</v>
      </c>
    </row>
    <row r="202" s="12" customFormat="1">
      <c r="A202" s="12"/>
      <c r="B202" s="241"/>
      <c r="C202" s="242"/>
      <c r="D202" s="232" t="s">
        <v>262</v>
      </c>
      <c r="E202" s="243" t="s">
        <v>1</v>
      </c>
      <c r="F202" s="244" t="s">
        <v>728</v>
      </c>
      <c r="G202" s="242"/>
      <c r="H202" s="245">
        <v>24.399999999999999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51" t="s">
        <v>262</v>
      </c>
      <c r="AU202" s="251" t="s">
        <v>80</v>
      </c>
      <c r="AV202" s="12" t="s">
        <v>82</v>
      </c>
      <c r="AW202" s="12" t="s">
        <v>30</v>
      </c>
      <c r="AX202" s="12" t="s">
        <v>80</v>
      </c>
      <c r="AY202" s="251" t="s">
        <v>186</v>
      </c>
    </row>
    <row r="203" s="2" customFormat="1" ht="16.5" customHeight="1">
      <c r="A203" s="36"/>
      <c r="B203" s="37"/>
      <c r="C203" s="218" t="s">
        <v>396</v>
      </c>
      <c r="D203" s="218" t="s">
        <v>187</v>
      </c>
      <c r="E203" s="219" t="s">
        <v>729</v>
      </c>
      <c r="F203" s="220" t="s">
        <v>730</v>
      </c>
      <c r="G203" s="221" t="s">
        <v>266</v>
      </c>
      <c r="H203" s="222">
        <v>4.8799999999999999</v>
      </c>
      <c r="I203" s="223"/>
      <c r="J203" s="224">
        <f>ROUND(I203*H203,2)</f>
        <v>0</v>
      </c>
      <c r="K203" s="225"/>
      <c r="L203" s="42"/>
      <c r="M203" s="226" t="s">
        <v>1</v>
      </c>
      <c r="N203" s="227" t="s">
        <v>38</v>
      </c>
      <c r="O203" s="89"/>
      <c r="P203" s="228">
        <f>O203*H203</f>
        <v>0</v>
      </c>
      <c r="Q203" s="228">
        <v>2.52542</v>
      </c>
      <c r="R203" s="228">
        <f>Q203*H203</f>
        <v>12.3240496</v>
      </c>
      <c r="S203" s="228">
        <v>0</v>
      </c>
      <c r="T203" s="22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0" t="s">
        <v>185</v>
      </c>
      <c r="AT203" s="230" t="s">
        <v>187</v>
      </c>
      <c r="AU203" s="230" t="s">
        <v>80</v>
      </c>
      <c r="AY203" s="15" t="s">
        <v>186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5" t="s">
        <v>80</v>
      </c>
      <c r="BK203" s="231">
        <f>ROUND(I203*H203,2)</f>
        <v>0</v>
      </c>
      <c r="BL203" s="15" t="s">
        <v>185</v>
      </c>
      <c r="BM203" s="230" t="s">
        <v>731</v>
      </c>
    </row>
    <row r="204" s="2" customFormat="1">
      <c r="A204" s="36"/>
      <c r="B204" s="37"/>
      <c r="C204" s="38"/>
      <c r="D204" s="232" t="s">
        <v>192</v>
      </c>
      <c r="E204" s="38"/>
      <c r="F204" s="233" t="s">
        <v>730</v>
      </c>
      <c r="G204" s="38"/>
      <c r="H204" s="38"/>
      <c r="I204" s="234"/>
      <c r="J204" s="38"/>
      <c r="K204" s="38"/>
      <c r="L204" s="42"/>
      <c r="M204" s="235"/>
      <c r="N204" s="236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192</v>
      </c>
      <c r="AU204" s="15" t="s">
        <v>80</v>
      </c>
    </row>
    <row r="205" s="12" customFormat="1">
      <c r="A205" s="12"/>
      <c r="B205" s="241"/>
      <c r="C205" s="242"/>
      <c r="D205" s="232" t="s">
        <v>262</v>
      </c>
      <c r="E205" s="243" t="s">
        <v>1</v>
      </c>
      <c r="F205" s="244" t="s">
        <v>732</v>
      </c>
      <c r="G205" s="242"/>
      <c r="H205" s="245">
        <v>4.8799999999999999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51" t="s">
        <v>262</v>
      </c>
      <c r="AU205" s="251" t="s">
        <v>80</v>
      </c>
      <c r="AV205" s="12" t="s">
        <v>82</v>
      </c>
      <c r="AW205" s="12" t="s">
        <v>30</v>
      </c>
      <c r="AX205" s="12" t="s">
        <v>80</v>
      </c>
      <c r="AY205" s="251" t="s">
        <v>186</v>
      </c>
    </row>
    <row r="206" s="2" customFormat="1" ht="16.5" customHeight="1">
      <c r="A206" s="36"/>
      <c r="B206" s="37"/>
      <c r="C206" s="218" t="s">
        <v>401</v>
      </c>
      <c r="D206" s="218" t="s">
        <v>187</v>
      </c>
      <c r="E206" s="219" t="s">
        <v>733</v>
      </c>
      <c r="F206" s="220" t="s">
        <v>734</v>
      </c>
      <c r="G206" s="221" t="s">
        <v>190</v>
      </c>
      <c r="H206" s="222">
        <v>17.079999999999998</v>
      </c>
      <c r="I206" s="223"/>
      <c r="J206" s="224">
        <f>ROUND(I206*H206,2)</f>
        <v>0</v>
      </c>
      <c r="K206" s="225"/>
      <c r="L206" s="42"/>
      <c r="M206" s="226" t="s">
        <v>1</v>
      </c>
      <c r="N206" s="227" t="s">
        <v>38</v>
      </c>
      <c r="O206" s="89"/>
      <c r="P206" s="228">
        <f>O206*H206</f>
        <v>0</v>
      </c>
      <c r="Q206" s="228">
        <v>0.62185999999999997</v>
      </c>
      <c r="R206" s="228">
        <f>Q206*H206</f>
        <v>10.621368799999999</v>
      </c>
      <c r="S206" s="228">
        <v>0</v>
      </c>
      <c r="T206" s="22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0" t="s">
        <v>185</v>
      </c>
      <c r="AT206" s="230" t="s">
        <v>187</v>
      </c>
      <c r="AU206" s="230" t="s">
        <v>80</v>
      </c>
      <c r="AY206" s="15" t="s">
        <v>186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5" t="s">
        <v>80</v>
      </c>
      <c r="BK206" s="231">
        <f>ROUND(I206*H206,2)</f>
        <v>0</v>
      </c>
      <c r="BL206" s="15" t="s">
        <v>185</v>
      </c>
      <c r="BM206" s="230" t="s">
        <v>735</v>
      </c>
    </row>
    <row r="207" s="2" customFormat="1">
      <c r="A207" s="36"/>
      <c r="B207" s="37"/>
      <c r="C207" s="38"/>
      <c r="D207" s="232" t="s">
        <v>192</v>
      </c>
      <c r="E207" s="38"/>
      <c r="F207" s="233" t="s">
        <v>736</v>
      </c>
      <c r="G207" s="38"/>
      <c r="H207" s="38"/>
      <c r="I207" s="234"/>
      <c r="J207" s="38"/>
      <c r="K207" s="38"/>
      <c r="L207" s="42"/>
      <c r="M207" s="235"/>
      <c r="N207" s="236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192</v>
      </c>
      <c r="AU207" s="15" t="s">
        <v>80</v>
      </c>
    </row>
    <row r="208" s="12" customFormat="1">
      <c r="A208" s="12"/>
      <c r="B208" s="241"/>
      <c r="C208" s="242"/>
      <c r="D208" s="232" t="s">
        <v>262</v>
      </c>
      <c r="E208" s="243" t="s">
        <v>1</v>
      </c>
      <c r="F208" s="244" t="s">
        <v>737</v>
      </c>
      <c r="G208" s="242"/>
      <c r="H208" s="245">
        <v>17.079999999999998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51" t="s">
        <v>262</v>
      </c>
      <c r="AU208" s="251" t="s">
        <v>80</v>
      </c>
      <c r="AV208" s="12" t="s">
        <v>82</v>
      </c>
      <c r="AW208" s="12" t="s">
        <v>30</v>
      </c>
      <c r="AX208" s="12" t="s">
        <v>80</v>
      </c>
      <c r="AY208" s="251" t="s">
        <v>186</v>
      </c>
    </row>
    <row r="209" s="2" customFormat="1" ht="16.5" customHeight="1">
      <c r="A209" s="36"/>
      <c r="B209" s="37"/>
      <c r="C209" s="218" t="s">
        <v>405</v>
      </c>
      <c r="D209" s="218" t="s">
        <v>187</v>
      </c>
      <c r="E209" s="219" t="s">
        <v>738</v>
      </c>
      <c r="F209" s="220" t="s">
        <v>739</v>
      </c>
      <c r="G209" s="221" t="s">
        <v>190</v>
      </c>
      <c r="H209" s="222">
        <v>7.3200000000000003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38</v>
      </c>
      <c r="O209" s="89"/>
      <c r="P209" s="228">
        <f>O209*H209</f>
        <v>0</v>
      </c>
      <c r="Q209" s="228">
        <v>0.62185999999999997</v>
      </c>
      <c r="R209" s="228">
        <f>Q209*H209</f>
        <v>4.5520151999999996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185</v>
      </c>
      <c r="AT209" s="230" t="s">
        <v>187</v>
      </c>
      <c r="AU209" s="230" t="s">
        <v>80</v>
      </c>
      <c r="AY209" s="15" t="s">
        <v>186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80</v>
      </c>
      <c r="BK209" s="231">
        <f>ROUND(I209*H209,2)</f>
        <v>0</v>
      </c>
      <c r="BL209" s="15" t="s">
        <v>185</v>
      </c>
      <c r="BM209" s="230" t="s">
        <v>740</v>
      </c>
    </row>
    <row r="210" s="2" customFormat="1">
      <c r="A210" s="36"/>
      <c r="B210" s="37"/>
      <c r="C210" s="38"/>
      <c r="D210" s="232" t="s">
        <v>192</v>
      </c>
      <c r="E210" s="38"/>
      <c r="F210" s="233" t="s">
        <v>741</v>
      </c>
      <c r="G210" s="38"/>
      <c r="H210" s="38"/>
      <c r="I210" s="234"/>
      <c r="J210" s="38"/>
      <c r="K210" s="38"/>
      <c r="L210" s="42"/>
      <c r="M210" s="235"/>
      <c r="N210" s="236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192</v>
      </c>
      <c r="AU210" s="15" t="s">
        <v>80</v>
      </c>
    </row>
    <row r="211" s="12" customFormat="1">
      <c r="A211" s="12"/>
      <c r="B211" s="241"/>
      <c r="C211" s="242"/>
      <c r="D211" s="232" t="s">
        <v>262</v>
      </c>
      <c r="E211" s="243" t="s">
        <v>1</v>
      </c>
      <c r="F211" s="244" t="s">
        <v>742</v>
      </c>
      <c r="G211" s="242"/>
      <c r="H211" s="245">
        <v>7.3200000000000003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51" t="s">
        <v>262</v>
      </c>
      <c r="AU211" s="251" t="s">
        <v>80</v>
      </c>
      <c r="AV211" s="12" t="s">
        <v>82</v>
      </c>
      <c r="AW211" s="12" t="s">
        <v>30</v>
      </c>
      <c r="AX211" s="12" t="s">
        <v>80</v>
      </c>
      <c r="AY211" s="251" t="s">
        <v>186</v>
      </c>
    </row>
    <row r="212" s="11" customFormat="1" ht="25.92" customHeight="1">
      <c r="A212" s="11"/>
      <c r="B212" s="204"/>
      <c r="C212" s="205"/>
      <c r="D212" s="206" t="s">
        <v>72</v>
      </c>
      <c r="E212" s="207" t="s">
        <v>743</v>
      </c>
      <c r="F212" s="207" t="s">
        <v>744</v>
      </c>
      <c r="G212" s="205"/>
      <c r="H212" s="205"/>
      <c r="I212" s="208"/>
      <c r="J212" s="209">
        <f>BK212</f>
        <v>0</v>
      </c>
      <c r="K212" s="205"/>
      <c r="L212" s="210"/>
      <c r="M212" s="211"/>
      <c r="N212" s="212"/>
      <c r="O212" s="212"/>
      <c r="P212" s="213">
        <f>SUM(P213:P216)</f>
        <v>0</v>
      </c>
      <c r="Q212" s="212"/>
      <c r="R212" s="213">
        <f>SUM(R213:R216)</f>
        <v>6.5481129999999999</v>
      </c>
      <c r="S212" s="212"/>
      <c r="T212" s="214">
        <f>SUM(T213:T216)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15" t="s">
        <v>185</v>
      </c>
      <c r="AT212" s="216" t="s">
        <v>72</v>
      </c>
      <c r="AU212" s="216" t="s">
        <v>73</v>
      </c>
      <c r="AY212" s="215" t="s">
        <v>186</v>
      </c>
      <c r="BK212" s="217">
        <f>SUM(BK213:BK216)</f>
        <v>0</v>
      </c>
    </row>
    <row r="213" s="2" customFormat="1" ht="16.5" customHeight="1">
      <c r="A213" s="36"/>
      <c r="B213" s="37"/>
      <c r="C213" s="218" t="s">
        <v>409</v>
      </c>
      <c r="D213" s="218" t="s">
        <v>187</v>
      </c>
      <c r="E213" s="219" t="s">
        <v>745</v>
      </c>
      <c r="F213" s="220" t="s">
        <v>746</v>
      </c>
      <c r="G213" s="221" t="s">
        <v>190</v>
      </c>
      <c r="H213" s="222">
        <v>173.69</v>
      </c>
      <c r="I213" s="223"/>
      <c r="J213" s="224">
        <f>ROUND(I213*H213,2)</f>
        <v>0</v>
      </c>
      <c r="K213" s="225"/>
      <c r="L213" s="42"/>
      <c r="M213" s="226" t="s">
        <v>1</v>
      </c>
      <c r="N213" s="227" t="s">
        <v>38</v>
      </c>
      <c r="O213" s="89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185</v>
      </c>
      <c r="AT213" s="230" t="s">
        <v>187</v>
      </c>
      <c r="AU213" s="230" t="s">
        <v>80</v>
      </c>
      <c r="AY213" s="15" t="s">
        <v>186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80</v>
      </c>
      <c r="BK213" s="231">
        <f>ROUND(I213*H213,2)</f>
        <v>0</v>
      </c>
      <c r="BL213" s="15" t="s">
        <v>185</v>
      </c>
      <c r="BM213" s="230" t="s">
        <v>747</v>
      </c>
    </row>
    <row r="214" s="2" customFormat="1">
      <c r="A214" s="36"/>
      <c r="B214" s="37"/>
      <c r="C214" s="38"/>
      <c r="D214" s="232" t="s">
        <v>192</v>
      </c>
      <c r="E214" s="38"/>
      <c r="F214" s="233" t="s">
        <v>748</v>
      </c>
      <c r="G214" s="38"/>
      <c r="H214" s="38"/>
      <c r="I214" s="234"/>
      <c r="J214" s="38"/>
      <c r="K214" s="38"/>
      <c r="L214" s="42"/>
      <c r="M214" s="235"/>
      <c r="N214" s="236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192</v>
      </c>
      <c r="AU214" s="15" t="s">
        <v>80</v>
      </c>
    </row>
    <row r="215" s="2" customFormat="1" ht="16.5" customHeight="1">
      <c r="A215" s="36"/>
      <c r="B215" s="37"/>
      <c r="C215" s="218" t="s">
        <v>609</v>
      </c>
      <c r="D215" s="218" t="s">
        <v>187</v>
      </c>
      <c r="E215" s="219" t="s">
        <v>749</v>
      </c>
      <c r="F215" s="220" t="s">
        <v>750</v>
      </c>
      <c r="G215" s="221" t="s">
        <v>190</v>
      </c>
      <c r="H215" s="222">
        <v>173.69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38</v>
      </c>
      <c r="O215" s="89"/>
      <c r="P215" s="228">
        <f>O215*H215</f>
        <v>0</v>
      </c>
      <c r="Q215" s="228">
        <v>0.037699999999999997</v>
      </c>
      <c r="R215" s="228">
        <f>Q215*H215</f>
        <v>6.5481129999999999</v>
      </c>
      <c r="S215" s="228">
        <v>0</v>
      </c>
      <c r="T215" s="22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185</v>
      </c>
      <c r="AT215" s="230" t="s">
        <v>187</v>
      </c>
      <c r="AU215" s="230" t="s">
        <v>80</v>
      </c>
      <c r="AY215" s="15" t="s">
        <v>186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80</v>
      </c>
      <c r="BK215" s="231">
        <f>ROUND(I215*H215,2)</f>
        <v>0</v>
      </c>
      <c r="BL215" s="15" t="s">
        <v>185</v>
      </c>
      <c r="BM215" s="230" t="s">
        <v>751</v>
      </c>
    </row>
    <row r="216" s="2" customFormat="1">
      <c r="A216" s="36"/>
      <c r="B216" s="37"/>
      <c r="C216" s="38"/>
      <c r="D216" s="232" t="s">
        <v>192</v>
      </c>
      <c r="E216" s="38"/>
      <c r="F216" s="233" t="s">
        <v>752</v>
      </c>
      <c r="G216" s="38"/>
      <c r="H216" s="38"/>
      <c r="I216" s="234"/>
      <c r="J216" s="38"/>
      <c r="K216" s="38"/>
      <c r="L216" s="42"/>
      <c r="M216" s="235"/>
      <c r="N216" s="236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192</v>
      </c>
      <c r="AU216" s="15" t="s">
        <v>80</v>
      </c>
    </row>
    <row r="217" s="11" customFormat="1" ht="25.92" customHeight="1">
      <c r="A217" s="11"/>
      <c r="B217" s="204"/>
      <c r="C217" s="205"/>
      <c r="D217" s="206" t="s">
        <v>72</v>
      </c>
      <c r="E217" s="207" t="s">
        <v>753</v>
      </c>
      <c r="F217" s="207" t="s">
        <v>754</v>
      </c>
      <c r="G217" s="205"/>
      <c r="H217" s="205"/>
      <c r="I217" s="208"/>
      <c r="J217" s="209">
        <f>BK217</f>
        <v>0</v>
      </c>
      <c r="K217" s="205"/>
      <c r="L217" s="210"/>
      <c r="M217" s="211"/>
      <c r="N217" s="212"/>
      <c r="O217" s="212"/>
      <c r="P217" s="213">
        <f>SUM(P218:P226)</f>
        <v>0</v>
      </c>
      <c r="Q217" s="212"/>
      <c r="R217" s="213">
        <f>SUM(R218:R226)</f>
        <v>0</v>
      </c>
      <c r="S217" s="212"/>
      <c r="T217" s="214">
        <f>SUM(T218:T226)</f>
        <v>3.1264199999999995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215" t="s">
        <v>185</v>
      </c>
      <c r="AT217" s="216" t="s">
        <v>72</v>
      </c>
      <c r="AU217" s="216" t="s">
        <v>73</v>
      </c>
      <c r="AY217" s="215" t="s">
        <v>186</v>
      </c>
      <c r="BK217" s="217">
        <f>SUM(BK218:BK226)</f>
        <v>0</v>
      </c>
    </row>
    <row r="218" s="2" customFormat="1" ht="16.5" customHeight="1">
      <c r="A218" s="36"/>
      <c r="B218" s="37"/>
      <c r="C218" s="218" t="s">
        <v>612</v>
      </c>
      <c r="D218" s="218" t="s">
        <v>187</v>
      </c>
      <c r="E218" s="219" t="s">
        <v>755</v>
      </c>
      <c r="F218" s="220" t="s">
        <v>756</v>
      </c>
      <c r="G218" s="221" t="s">
        <v>190</v>
      </c>
      <c r="H218" s="222">
        <v>173.69</v>
      </c>
      <c r="I218" s="223"/>
      <c r="J218" s="224">
        <f>ROUND(I218*H218,2)</f>
        <v>0</v>
      </c>
      <c r="K218" s="225"/>
      <c r="L218" s="42"/>
      <c r="M218" s="226" t="s">
        <v>1</v>
      </c>
      <c r="N218" s="227" t="s">
        <v>38</v>
      </c>
      <c r="O218" s="89"/>
      <c r="P218" s="228">
        <f>O218*H218</f>
        <v>0</v>
      </c>
      <c r="Q218" s="228">
        <v>0</v>
      </c>
      <c r="R218" s="228">
        <f>Q218*H218</f>
        <v>0</v>
      </c>
      <c r="S218" s="228">
        <v>0.017999999999999999</v>
      </c>
      <c r="T218" s="229">
        <f>S218*H218</f>
        <v>3.1264199999999995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30" t="s">
        <v>185</v>
      </c>
      <c r="AT218" s="230" t="s">
        <v>187</v>
      </c>
      <c r="AU218" s="230" t="s">
        <v>80</v>
      </c>
      <c r="AY218" s="15" t="s">
        <v>186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5" t="s">
        <v>80</v>
      </c>
      <c r="BK218" s="231">
        <f>ROUND(I218*H218,2)</f>
        <v>0</v>
      </c>
      <c r="BL218" s="15" t="s">
        <v>185</v>
      </c>
      <c r="BM218" s="230" t="s">
        <v>757</v>
      </c>
    </row>
    <row r="219" s="2" customFormat="1">
      <c r="A219" s="36"/>
      <c r="B219" s="37"/>
      <c r="C219" s="38"/>
      <c r="D219" s="232" t="s">
        <v>192</v>
      </c>
      <c r="E219" s="38"/>
      <c r="F219" s="233" t="s">
        <v>756</v>
      </c>
      <c r="G219" s="38"/>
      <c r="H219" s="38"/>
      <c r="I219" s="234"/>
      <c r="J219" s="38"/>
      <c r="K219" s="38"/>
      <c r="L219" s="42"/>
      <c r="M219" s="235"/>
      <c r="N219" s="236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192</v>
      </c>
      <c r="AU219" s="15" t="s">
        <v>80</v>
      </c>
    </row>
    <row r="220" s="12" customFormat="1">
      <c r="A220" s="12"/>
      <c r="B220" s="241"/>
      <c r="C220" s="242"/>
      <c r="D220" s="232" t="s">
        <v>262</v>
      </c>
      <c r="E220" s="243" t="s">
        <v>1</v>
      </c>
      <c r="F220" s="244" t="s">
        <v>758</v>
      </c>
      <c r="G220" s="242"/>
      <c r="H220" s="245">
        <v>36.600000000000001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51" t="s">
        <v>262</v>
      </c>
      <c r="AU220" s="251" t="s">
        <v>80</v>
      </c>
      <c r="AV220" s="12" t="s">
        <v>82</v>
      </c>
      <c r="AW220" s="12" t="s">
        <v>30</v>
      </c>
      <c r="AX220" s="12" t="s">
        <v>73</v>
      </c>
      <c r="AY220" s="251" t="s">
        <v>186</v>
      </c>
    </row>
    <row r="221" s="12" customFormat="1">
      <c r="A221" s="12"/>
      <c r="B221" s="241"/>
      <c r="C221" s="242"/>
      <c r="D221" s="232" t="s">
        <v>262</v>
      </c>
      <c r="E221" s="243" t="s">
        <v>1</v>
      </c>
      <c r="F221" s="244" t="s">
        <v>759</v>
      </c>
      <c r="G221" s="242"/>
      <c r="H221" s="245">
        <v>14.140000000000001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51" t="s">
        <v>262</v>
      </c>
      <c r="AU221" s="251" t="s">
        <v>80</v>
      </c>
      <c r="AV221" s="12" t="s">
        <v>82</v>
      </c>
      <c r="AW221" s="12" t="s">
        <v>30</v>
      </c>
      <c r="AX221" s="12" t="s">
        <v>73</v>
      </c>
      <c r="AY221" s="251" t="s">
        <v>186</v>
      </c>
    </row>
    <row r="222" s="12" customFormat="1">
      <c r="A222" s="12"/>
      <c r="B222" s="241"/>
      <c r="C222" s="242"/>
      <c r="D222" s="232" t="s">
        <v>262</v>
      </c>
      <c r="E222" s="243" t="s">
        <v>1</v>
      </c>
      <c r="F222" s="244" t="s">
        <v>760</v>
      </c>
      <c r="G222" s="242"/>
      <c r="H222" s="245">
        <v>20.899999999999999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51" t="s">
        <v>262</v>
      </c>
      <c r="AU222" s="251" t="s">
        <v>80</v>
      </c>
      <c r="AV222" s="12" t="s">
        <v>82</v>
      </c>
      <c r="AW222" s="12" t="s">
        <v>30</v>
      </c>
      <c r="AX222" s="12" t="s">
        <v>73</v>
      </c>
      <c r="AY222" s="251" t="s">
        <v>186</v>
      </c>
    </row>
    <row r="223" s="12" customFormat="1">
      <c r="A223" s="12"/>
      <c r="B223" s="241"/>
      <c r="C223" s="242"/>
      <c r="D223" s="232" t="s">
        <v>262</v>
      </c>
      <c r="E223" s="243" t="s">
        <v>1</v>
      </c>
      <c r="F223" s="244" t="s">
        <v>761</v>
      </c>
      <c r="G223" s="242"/>
      <c r="H223" s="245">
        <v>64.459999999999994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51" t="s">
        <v>262</v>
      </c>
      <c r="AU223" s="251" t="s">
        <v>80</v>
      </c>
      <c r="AV223" s="12" t="s">
        <v>82</v>
      </c>
      <c r="AW223" s="12" t="s">
        <v>30</v>
      </c>
      <c r="AX223" s="12" t="s">
        <v>73</v>
      </c>
      <c r="AY223" s="251" t="s">
        <v>186</v>
      </c>
    </row>
    <row r="224" s="12" customFormat="1">
      <c r="A224" s="12"/>
      <c r="B224" s="241"/>
      <c r="C224" s="242"/>
      <c r="D224" s="232" t="s">
        <v>262</v>
      </c>
      <c r="E224" s="243" t="s">
        <v>1</v>
      </c>
      <c r="F224" s="244" t="s">
        <v>762</v>
      </c>
      <c r="G224" s="242"/>
      <c r="H224" s="245">
        <v>17.239999999999998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51" t="s">
        <v>262</v>
      </c>
      <c r="AU224" s="251" t="s">
        <v>80</v>
      </c>
      <c r="AV224" s="12" t="s">
        <v>82</v>
      </c>
      <c r="AW224" s="12" t="s">
        <v>30</v>
      </c>
      <c r="AX224" s="12" t="s">
        <v>73</v>
      </c>
      <c r="AY224" s="251" t="s">
        <v>186</v>
      </c>
    </row>
    <row r="225" s="12" customFormat="1">
      <c r="A225" s="12"/>
      <c r="B225" s="241"/>
      <c r="C225" s="242"/>
      <c r="D225" s="232" t="s">
        <v>262</v>
      </c>
      <c r="E225" s="243" t="s">
        <v>1</v>
      </c>
      <c r="F225" s="244" t="s">
        <v>763</v>
      </c>
      <c r="G225" s="242"/>
      <c r="H225" s="245">
        <v>20.350000000000001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51" t="s">
        <v>262</v>
      </c>
      <c r="AU225" s="251" t="s">
        <v>80</v>
      </c>
      <c r="AV225" s="12" t="s">
        <v>82</v>
      </c>
      <c r="AW225" s="12" t="s">
        <v>30</v>
      </c>
      <c r="AX225" s="12" t="s">
        <v>73</v>
      </c>
      <c r="AY225" s="251" t="s">
        <v>186</v>
      </c>
    </row>
    <row r="226" s="13" customFormat="1">
      <c r="A226" s="13"/>
      <c r="B226" s="263"/>
      <c r="C226" s="264"/>
      <c r="D226" s="232" t="s">
        <v>262</v>
      </c>
      <c r="E226" s="265" t="s">
        <v>1</v>
      </c>
      <c r="F226" s="266" t="s">
        <v>544</v>
      </c>
      <c r="G226" s="264"/>
      <c r="H226" s="267">
        <v>173.69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3" t="s">
        <v>262</v>
      </c>
      <c r="AU226" s="273" t="s">
        <v>80</v>
      </c>
      <c r="AV226" s="13" t="s">
        <v>185</v>
      </c>
      <c r="AW226" s="13" t="s">
        <v>30</v>
      </c>
      <c r="AX226" s="13" t="s">
        <v>80</v>
      </c>
      <c r="AY226" s="273" t="s">
        <v>186</v>
      </c>
    </row>
    <row r="227" s="11" customFormat="1" ht="25.92" customHeight="1">
      <c r="A227" s="11"/>
      <c r="B227" s="204"/>
      <c r="C227" s="205"/>
      <c r="D227" s="206" t="s">
        <v>72</v>
      </c>
      <c r="E227" s="207" t="s">
        <v>365</v>
      </c>
      <c r="F227" s="207" t="s">
        <v>366</v>
      </c>
      <c r="G227" s="205"/>
      <c r="H227" s="205"/>
      <c r="I227" s="208"/>
      <c r="J227" s="209">
        <f>BK227</f>
        <v>0</v>
      </c>
      <c r="K227" s="205"/>
      <c r="L227" s="210"/>
      <c r="M227" s="211"/>
      <c r="N227" s="212"/>
      <c r="O227" s="212"/>
      <c r="P227" s="213">
        <f>SUM(P228:P238)</f>
        <v>0</v>
      </c>
      <c r="Q227" s="212"/>
      <c r="R227" s="213">
        <f>SUM(R228:R238)</f>
        <v>0</v>
      </c>
      <c r="S227" s="212"/>
      <c r="T227" s="214">
        <f>SUM(T228:T238)</f>
        <v>30.274224999999998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15" t="s">
        <v>185</v>
      </c>
      <c r="AT227" s="216" t="s">
        <v>72</v>
      </c>
      <c r="AU227" s="216" t="s">
        <v>73</v>
      </c>
      <c r="AY227" s="215" t="s">
        <v>186</v>
      </c>
      <c r="BK227" s="217">
        <f>SUM(BK228:BK238)</f>
        <v>0</v>
      </c>
    </row>
    <row r="228" s="2" customFormat="1" ht="16.5" customHeight="1">
      <c r="A228" s="36"/>
      <c r="B228" s="37"/>
      <c r="C228" s="218" t="s">
        <v>618</v>
      </c>
      <c r="D228" s="218" t="s">
        <v>187</v>
      </c>
      <c r="E228" s="219" t="s">
        <v>368</v>
      </c>
      <c r="F228" s="220" t="s">
        <v>369</v>
      </c>
      <c r="G228" s="221" t="s">
        <v>266</v>
      </c>
      <c r="H228" s="222">
        <v>11.4232</v>
      </c>
      <c r="I228" s="223"/>
      <c r="J228" s="224">
        <f>ROUND(I228*H228,2)</f>
        <v>0</v>
      </c>
      <c r="K228" s="225"/>
      <c r="L228" s="42"/>
      <c r="M228" s="226" t="s">
        <v>1</v>
      </c>
      <c r="N228" s="227" t="s">
        <v>38</v>
      </c>
      <c r="O228" s="89"/>
      <c r="P228" s="228">
        <f>O228*H228</f>
        <v>0</v>
      </c>
      <c r="Q228" s="228">
        <v>0</v>
      </c>
      <c r="R228" s="228">
        <f>Q228*H228</f>
        <v>0</v>
      </c>
      <c r="S228" s="228">
        <v>2.6499999999999999</v>
      </c>
      <c r="T228" s="229">
        <f>S228*H228</f>
        <v>30.271479999999997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30" t="s">
        <v>185</v>
      </c>
      <c r="AT228" s="230" t="s">
        <v>187</v>
      </c>
      <c r="AU228" s="230" t="s">
        <v>80</v>
      </c>
      <c r="AY228" s="15" t="s">
        <v>186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5" t="s">
        <v>80</v>
      </c>
      <c r="BK228" s="231">
        <f>ROUND(I228*H228,2)</f>
        <v>0</v>
      </c>
      <c r="BL228" s="15" t="s">
        <v>185</v>
      </c>
      <c r="BM228" s="230" t="s">
        <v>764</v>
      </c>
    </row>
    <row r="229" s="2" customFormat="1">
      <c r="A229" s="36"/>
      <c r="B229" s="37"/>
      <c r="C229" s="38"/>
      <c r="D229" s="232" t="s">
        <v>192</v>
      </c>
      <c r="E229" s="38"/>
      <c r="F229" s="233" t="s">
        <v>371</v>
      </c>
      <c r="G229" s="38"/>
      <c r="H229" s="38"/>
      <c r="I229" s="234"/>
      <c r="J229" s="38"/>
      <c r="K229" s="38"/>
      <c r="L229" s="42"/>
      <c r="M229" s="235"/>
      <c r="N229" s="236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192</v>
      </c>
      <c r="AU229" s="15" t="s">
        <v>80</v>
      </c>
    </row>
    <row r="230" s="12" customFormat="1">
      <c r="A230" s="12"/>
      <c r="B230" s="241"/>
      <c r="C230" s="242"/>
      <c r="D230" s="232" t="s">
        <v>262</v>
      </c>
      <c r="E230" s="243" t="s">
        <v>1</v>
      </c>
      <c r="F230" s="244" t="s">
        <v>765</v>
      </c>
      <c r="G230" s="242"/>
      <c r="H230" s="245">
        <v>0.49725000000000003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51" t="s">
        <v>262</v>
      </c>
      <c r="AU230" s="251" t="s">
        <v>80</v>
      </c>
      <c r="AV230" s="12" t="s">
        <v>82</v>
      </c>
      <c r="AW230" s="12" t="s">
        <v>30</v>
      </c>
      <c r="AX230" s="12" t="s">
        <v>73</v>
      </c>
      <c r="AY230" s="251" t="s">
        <v>186</v>
      </c>
    </row>
    <row r="231" s="12" customFormat="1">
      <c r="A231" s="12"/>
      <c r="B231" s="241"/>
      <c r="C231" s="242"/>
      <c r="D231" s="232" t="s">
        <v>262</v>
      </c>
      <c r="E231" s="243" t="s">
        <v>1</v>
      </c>
      <c r="F231" s="244" t="s">
        <v>766</v>
      </c>
      <c r="G231" s="242"/>
      <c r="H231" s="245">
        <v>0.16575000000000001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51" t="s">
        <v>262</v>
      </c>
      <c r="AU231" s="251" t="s">
        <v>80</v>
      </c>
      <c r="AV231" s="12" t="s">
        <v>82</v>
      </c>
      <c r="AW231" s="12" t="s">
        <v>30</v>
      </c>
      <c r="AX231" s="12" t="s">
        <v>73</v>
      </c>
      <c r="AY231" s="251" t="s">
        <v>186</v>
      </c>
    </row>
    <row r="232" s="12" customFormat="1">
      <c r="A232" s="12"/>
      <c r="B232" s="241"/>
      <c r="C232" s="242"/>
      <c r="D232" s="232" t="s">
        <v>262</v>
      </c>
      <c r="E232" s="243" t="s">
        <v>1</v>
      </c>
      <c r="F232" s="244" t="s">
        <v>767</v>
      </c>
      <c r="G232" s="242"/>
      <c r="H232" s="245">
        <v>0.27300000000000002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51" t="s">
        <v>262</v>
      </c>
      <c r="AU232" s="251" t="s">
        <v>80</v>
      </c>
      <c r="AV232" s="12" t="s">
        <v>82</v>
      </c>
      <c r="AW232" s="12" t="s">
        <v>30</v>
      </c>
      <c r="AX232" s="12" t="s">
        <v>73</v>
      </c>
      <c r="AY232" s="251" t="s">
        <v>186</v>
      </c>
    </row>
    <row r="233" s="12" customFormat="1">
      <c r="A233" s="12"/>
      <c r="B233" s="241"/>
      <c r="C233" s="242"/>
      <c r="D233" s="232" t="s">
        <v>262</v>
      </c>
      <c r="E233" s="243" t="s">
        <v>1</v>
      </c>
      <c r="F233" s="244" t="s">
        <v>768</v>
      </c>
      <c r="G233" s="242"/>
      <c r="H233" s="245">
        <v>0.72719999999999996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51" t="s">
        <v>262</v>
      </c>
      <c r="AU233" s="251" t="s">
        <v>80</v>
      </c>
      <c r="AV233" s="12" t="s">
        <v>82</v>
      </c>
      <c r="AW233" s="12" t="s">
        <v>30</v>
      </c>
      <c r="AX233" s="12" t="s">
        <v>73</v>
      </c>
      <c r="AY233" s="251" t="s">
        <v>186</v>
      </c>
    </row>
    <row r="234" s="12" customFormat="1">
      <c r="A234" s="12"/>
      <c r="B234" s="241"/>
      <c r="C234" s="242"/>
      <c r="D234" s="232" t="s">
        <v>262</v>
      </c>
      <c r="E234" s="243" t="s">
        <v>1</v>
      </c>
      <c r="F234" s="244" t="s">
        <v>769</v>
      </c>
      <c r="G234" s="242"/>
      <c r="H234" s="245">
        <v>9.7599999999999998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51" t="s">
        <v>262</v>
      </c>
      <c r="AU234" s="251" t="s">
        <v>80</v>
      </c>
      <c r="AV234" s="12" t="s">
        <v>82</v>
      </c>
      <c r="AW234" s="12" t="s">
        <v>30</v>
      </c>
      <c r="AX234" s="12" t="s">
        <v>73</v>
      </c>
      <c r="AY234" s="251" t="s">
        <v>186</v>
      </c>
    </row>
    <row r="235" s="13" customFormat="1">
      <c r="A235" s="13"/>
      <c r="B235" s="263"/>
      <c r="C235" s="264"/>
      <c r="D235" s="232" t="s">
        <v>262</v>
      </c>
      <c r="E235" s="265" t="s">
        <v>1</v>
      </c>
      <c r="F235" s="266" t="s">
        <v>544</v>
      </c>
      <c r="G235" s="264"/>
      <c r="H235" s="267">
        <v>11.4232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3" t="s">
        <v>262</v>
      </c>
      <c r="AU235" s="273" t="s">
        <v>80</v>
      </c>
      <c r="AV235" s="13" t="s">
        <v>185</v>
      </c>
      <c r="AW235" s="13" t="s">
        <v>30</v>
      </c>
      <c r="AX235" s="13" t="s">
        <v>80</v>
      </c>
      <c r="AY235" s="273" t="s">
        <v>186</v>
      </c>
    </row>
    <row r="236" s="2" customFormat="1" ht="16.5" customHeight="1">
      <c r="A236" s="36"/>
      <c r="B236" s="37"/>
      <c r="C236" s="218" t="s">
        <v>622</v>
      </c>
      <c r="D236" s="218" t="s">
        <v>187</v>
      </c>
      <c r="E236" s="219" t="s">
        <v>770</v>
      </c>
      <c r="F236" s="220" t="s">
        <v>771</v>
      </c>
      <c r="G236" s="221" t="s">
        <v>523</v>
      </c>
      <c r="H236" s="222">
        <v>4.5</v>
      </c>
      <c r="I236" s="223"/>
      <c r="J236" s="224">
        <f>ROUND(I236*H236,2)</f>
        <v>0</v>
      </c>
      <c r="K236" s="225"/>
      <c r="L236" s="42"/>
      <c r="M236" s="226" t="s">
        <v>1</v>
      </c>
      <c r="N236" s="227" t="s">
        <v>38</v>
      </c>
      <c r="O236" s="89"/>
      <c r="P236" s="228">
        <f>O236*H236</f>
        <v>0</v>
      </c>
      <c r="Q236" s="228">
        <v>0</v>
      </c>
      <c r="R236" s="228">
        <f>Q236*H236</f>
        <v>0</v>
      </c>
      <c r="S236" s="228">
        <v>0.00060999999999999997</v>
      </c>
      <c r="T236" s="229">
        <f>S236*H236</f>
        <v>0.002745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0" t="s">
        <v>185</v>
      </c>
      <c r="AT236" s="230" t="s">
        <v>187</v>
      </c>
      <c r="AU236" s="230" t="s">
        <v>80</v>
      </c>
      <c r="AY236" s="15" t="s">
        <v>186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5" t="s">
        <v>80</v>
      </c>
      <c r="BK236" s="231">
        <f>ROUND(I236*H236,2)</f>
        <v>0</v>
      </c>
      <c r="BL236" s="15" t="s">
        <v>185</v>
      </c>
      <c r="BM236" s="230" t="s">
        <v>772</v>
      </c>
    </row>
    <row r="237" s="2" customFormat="1">
      <c r="A237" s="36"/>
      <c r="B237" s="37"/>
      <c r="C237" s="38"/>
      <c r="D237" s="232" t="s">
        <v>192</v>
      </c>
      <c r="E237" s="38"/>
      <c r="F237" s="233" t="s">
        <v>771</v>
      </c>
      <c r="G237" s="38"/>
      <c r="H237" s="38"/>
      <c r="I237" s="234"/>
      <c r="J237" s="38"/>
      <c r="K237" s="38"/>
      <c r="L237" s="42"/>
      <c r="M237" s="235"/>
      <c r="N237" s="236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192</v>
      </c>
      <c r="AU237" s="15" t="s">
        <v>80</v>
      </c>
    </row>
    <row r="238" s="12" customFormat="1">
      <c r="A238" s="12"/>
      <c r="B238" s="241"/>
      <c r="C238" s="242"/>
      <c r="D238" s="232" t="s">
        <v>262</v>
      </c>
      <c r="E238" s="243" t="s">
        <v>1</v>
      </c>
      <c r="F238" s="244" t="s">
        <v>773</v>
      </c>
      <c r="G238" s="242"/>
      <c r="H238" s="245">
        <v>4.5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51" t="s">
        <v>262</v>
      </c>
      <c r="AU238" s="251" t="s">
        <v>80</v>
      </c>
      <c r="AV238" s="12" t="s">
        <v>82</v>
      </c>
      <c r="AW238" s="12" t="s">
        <v>30</v>
      </c>
      <c r="AX238" s="12" t="s">
        <v>80</v>
      </c>
      <c r="AY238" s="251" t="s">
        <v>186</v>
      </c>
    </row>
    <row r="239" s="11" customFormat="1" ht="25.92" customHeight="1">
      <c r="A239" s="11"/>
      <c r="B239" s="204"/>
      <c r="C239" s="205"/>
      <c r="D239" s="206" t="s">
        <v>72</v>
      </c>
      <c r="E239" s="207" t="s">
        <v>281</v>
      </c>
      <c r="F239" s="207" t="s">
        <v>282</v>
      </c>
      <c r="G239" s="205"/>
      <c r="H239" s="205"/>
      <c r="I239" s="208"/>
      <c r="J239" s="209">
        <f>BK239</f>
        <v>0</v>
      </c>
      <c r="K239" s="205"/>
      <c r="L239" s="210"/>
      <c r="M239" s="211"/>
      <c r="N239" s="212"/>
      <c r="O239" s="212"/>
      <c r="P239" s="213">
        <f>SUM(P240:P243)</f>
        <v>0</v>
      </c>
      <c r="Q239" s="212"/>
      <c r="R239" s="213">
        <f>SUM(R240:R243)</f>
        <v>0</v>
      </c>
      <c r="S239" s="212"/>
      <c r="T239" s="214">
        <f>SUM(T240:T243)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15" t="s">
        <v>185</v>
      </c>
      <c r="AT239" s="216" t="s">
        <v>72</v>
      </c>
      <c r="AU239" s="216" t="s">
        <v>73</v>
      </c>
      <c r="AY239" s="215" t="s">
        <v>186</v>
      </c>
      <c r="BK239" s="217">
        <f>SUM(BK240:BK243)</f>
        <v>0</v>
      </c>
    </row>
    <row r="240" s="2" customFormat="1" ht="16.5" customHeight="1">
      <c r="A240" s="36"/>
      <c r="B240" s="37"/>
      <c r="C240" s="218" t="s">
        <v>625</v>
      </c>
      <c r="D240" s="218" t="s">
        <v>187</v>
      </c>
      <c r="E240" s="219" t="s">
        <v>378</v>
      </c>
      <c r="F240" s="220" t="s">
        <v>379</v>
      </c>
      <c r="G240" s="221" t="s">
        <v>285</v>
      </c>
      <c r="H240" s="222">
        <v>54.856780000000001</v>
      </c>
      <c r="I240" s="223"/>
      <c r="J240" s="224">
        <f>ROUND(I240*H240,2)</f>
        <v>0</v>
      </c>
      <c r="K240" s="225"/>
      <c r="L240" s="42"/>
      <c r="M240" s="226" t="s">
        <v>1</v>
      </c>
      <c r="N240" s="227" t="s">
        <v>38</v>
      </c>
      <c r="O240" s="89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0" t="s">
        <v>185</v>
      </c>
      <c r="AT240" s="230" t="s">
        <v>187</v>
      </c>
      <c r="AU240" s="230" t="s">
        <v>80</v>
      </c>
      <c r="AY240" s="15" t="s">
        <v>186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5" t="s">
        <v>80</v>
      </c>
      <c r="BK240" s="231">
        <f>ROUND(I240*H240,2)</f>
        <v>0</v>
      </c>
      <c r="BL240" s="15" t="s">
        <v>185</v>
      </c>
      <c r="BM240" s="230" t="s">
        <v>774</v>
      </c>
    </row>
    <row r="241" s="2" customFormat="1">
      <c r="A241" s="36"/>
      <c r="B241" s="37"/>
      <c r="C241" s="38"/>
      <c r="D241" s="232" t="s">
        <v>192</v>
      </c>
      <c r="E241" s="38"/>
      <c r="F241" s="233" t="s">
        <v>379</v>
      </c>
      <c r="G241" s="38"/>
      <c r="H241" s="38"/>
      <c r="I241" s="234"/>
      <c r="J241" s="38"/>
      <c r="K241" s="38"/>
      <c r="L241" s="42"/>
      <c r="M241" s="235"/>
      <c r="N241" s="236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192</v>
      </c>
      <c r="AU241" s="15" t="s">
        <v>80</v>
      </c>
    </row>
    <row r="242" s="2" customFormat="1" ht="16.5" customHeight="1">
      <c r="A242" s="36"/>
      <c r="B242" s="37"/>
      <c r="C242" s="218" t="s">
        <v>628</v>
      </c>
      <c r="D242" s="218" t="s">
        <v>187</v>
      </c>
      <c r="E242" s="219" t="s">
        <v>382</v>
      </c>
      <c r="F242" s="220" t="s">
        <v>383</v>
      </c>
      <c r="G242" s="221" t="s">
        <v>285</v>
      </c>
      <c r="H242" s="222">
        <v>54.856780000000001</v>
      </c>
      <c r="I242" s="223"/>
      <c r="J242" s="224">
        <f>ROUND(I242*H242,2)</f>
        <v>0</v>
      </c>
      <c r="K242" s="225"/>
      <c r="L242" s="42"/>
      <c r="M242" s="226" t="s">
        <v>1</v>
      </c>
      <c r="N242" s="227" t="s">
        <v>38</v>
      </c>
      <c r="O242" s="89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30" t="s">
        <v>185</v>
      </c>
      <c r="AT242" s="230" t="s">
        <v>187</v>
      </c>
      <c r="AU242" s="230" t="s">
        <v>80</v>
      </c>
      <c r="AY242" s="15" t="s">
        <v>186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5" t="s">
        <v>80</v>
      </c>
      <c r="BK242" s="231">
        <f>ROUND(I242*H242,2)</f>
        <v>0</v>
      </c>
      <c r="BL242" s="15" t="s">
        <v>185</v>
      </c>
      <c r="BM242" s="230" t="s">
        <v>775</v>
      </c>
    </row>
    <row r="243" s="2" customFormat="1">
      <c r="A243" s="36"/>
      <c r="B243" s="37"/>
      <c r="C243" s="38"/>
      <c r="D243" s="232" t="s">
        <v>192</v>
      </c>
      <c r="E243" s="38"/>
      <c r="F243" s="233" t="s">
        <v>383</v>
      </c>
      <c r="G243" s="38"/>
      <c r="H243" s="38"/>
      <c r="I243" s="234"/>
      <c r="J243" s="38"/>
      <c r="K243" s="38"/>
      <c r="L243" s="42"/>
      <c r="M243" s="235"/>
      <c r="N243" s="236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192</v>
      </c>
      <c r="AU243" s="15" t="s">
        <v>80</v>
      </c>
    </row>
    <row r="244" s="11" customFormat="1" ht="25.92" customHeight="1">
      <c r="A244" s="11"/>
      <c r="B244" s="204"/>
      <c r="C244" s="205"/>
      <c r="D244" s="206" t="s">
        <v>72</v>
      </c>
      <c r="E244" s="207" t="s">
        <v>385</v>
      </c>
      <c r="F244" s="207" t="s">
        <v>386</v>
      </c>
      <c r="G244" s="205"/>
      <c r="H244" s="205"/>
      <c r="I244" s="208"/>
      <c r="J244" s="209">
        <f>BK244</f>
        <v>0</v>
      </c>
      <c r="K244" s="205"/>
      <c r="L244" s="210"/>
      <c r="M244" s="211"/>
      <c r="N244" s="212"/>
      <c r="O244" s="212"/>
      <c r="P244" s="213">
        <f>SUM(P245:P254)</f>
        <v>0</v>
      </c>
      <c r="Q244" s="212"/>
      <c r="R244" s="213">
        <f>SUM(R245:R254)</f>
        <v>0</v>
      </c>
      <c r="S244" s="212"/>
      <c r="T244" s="214">
        <f>SUM(T245:T254)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215" t="s">
        <v>185</v>
      </c>
      <c r="AT244" s="216" t="s">
        <v>72</v>
      </c>
      <c r="AU244" s="216" t="s">
        <v>73</v>
      </c>
      <c r="AY244" s="215" t="s">
        <v>186</v>
      </c>
      <c r="BK244" s="217">
        <f>SUM(BK245:BK254)</f>
        <v>0</v>
      </c>
    </row>
    <row r="245" s="2" customFormat="1" ht="16.5" customHeight="1">
      <c r="A245" s="36"/>
      <c r="B245" s="37"/>
      <c r="C245" s="218" t="s">
        <v>632</v>
      </c>
      <c r="D245" s="218" t="s">
        <v>187</v>
      </c>
      <c r="E245" s="219" t="s">
        <v>388</v>
      </c>
      <c r="F245" s="220" t="s">
        <v>389</v>
      </c>
      <c r="G245" s="221" t="s">
        <v>285</v>
      </c>
      <c r="H245" s="222">
        <v>33.400640000000003</v>
      </c>
      <c r="I245" s="223"/>
      <c r="J245" s="224">
        <f>ROUND(I245*H245,2)</f>
        <v>0</v>
      </c>
      <c r="K245" s="225"/>
      <c r="L245" s="42"/>
      <c r="M245" s="226" t="s">
        <v>1</v>
      </c>
      <c r="N245" s="227" t="s">
        <v>38</v>
      </c>
      <c r="O245" s="89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30" t="s">
        <v>185</v>
      </c>
      <c r="AT245" s="230" t="s">
        <v>187</v>
      </c>
      <c r="AU245" s="230" t="s">
        <v>80</v>
      </c>
      <c r="AY245" s="15" t="s">
        <v>186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5" t="s">
        <v>80</v>
      </c>
      <c r="BK245" s="231">
        <f>ROUND(I245*H245,2)</f>
        <v>0</v>
      </c>
      <c r="BL245" s="15" t="s">
        <v>185</v>
      </c>
      <c r="BM245" s="230" t="s">
        <v>776</v>
      </c>
    </row>
    <row r="246" s="2" customFormat="1">
      <c r="A246" s="36"/>
      <c r="B246" s="37"/>
      <c r="C246" s="38"/>
      <c r="D246" s="232" t="s">
        <v>192</v>
      </c>
      <c r="E246" s="38"/>
      <c r="F246" s="233" t="s">
        <v>389</v>
      </c>
      <c r="G246" s="38"/>
      <c r="H246" s="38"/>
      <c r="I246" s="234"/>
      <c r="J246" s="38"/>
      <c r="K246" s="38"/>
      <c r="L246" s="42"/>
      <c r="M246" s="235"/>
      <c r="N246" s="236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192</v>
      </c>
      <c r="AU246" s="15" t="s">
        <v>80</v>
      </c>
    </row>
    <row r="247" s="2" customFormat="1" ht="16.5" customHeight="1">
      <c r="A247" s="36"/>
      <c r="B247" s="37"/>
      <c r="C247" s="218" t="s">
        <v>636</v>
      </c>
      <c r="D247" s="218" t="s">
        <v>187</v>
      </c>
      <c r="E247" s="219" t="s">
        <v>397</v>
      </c>
      <c r="F247" s="220" t="s">
        <v>398</v>
      </c>
      <c r="G247" s="221" t="s">
        <v>285</v>
      </c>
      <c r="H247" s="222">
        <v>33.400640000000003</v>
      </c>
      <c r="I247" s="223"/>
      <c r="J247" s="224">
        <f>ROUND(I247*H247,2)</f>
        <v>0</v>
      </c>
      <c r="K247" s="225"/>
      <c r="L247" s="42"/>
      <c r="M247" s="226" t="s">
        <v>1</v>
      </c>
      <c r="N247" s="227" t="s">
        <v>38</v>
      </c>
      <c r="O247" s="89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0" t="s">
        <v>185</v>
      </c>
      <c r="AT247" s="230" t="s">
        <v>187</v>
      </c>
      <c r="AU247" s="230" t="s">
        <v>80</v>
      </c>
      <c r="AY247" s="15" t="s">
        <v>186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5" t="s">
        <v>80</v>
      </c>
      <c r="BK247" s="231">
        <f>ROUND(I247*H247,2)</f>
        <v>0</v>
      </c>
      <c r="BL247" s="15" t="s">
        <v>185</v>
      </c>
      <c r="BM247" s="230" t="s">
        <v>777</v>
      </c>
    </row>
    <row r="248" s="2" customFormat="1">
      <c r="A248" s="36"/>
      <c r="B248" s="37"/>
      <c r="C248" s="38"/>
      <c r="D248" s="232" t="s">
        <v>192</v>
      </c>
      <c r="E248" s="38"/>
      <c r="F248" s="233" t="s">
        <v>400</v>
      </c>
      <c r="G248" s="38"/>
      <c r="H248" s="38"/>
      <c r="I248" s="234"/>
      <c r="J248" s="38"/>
      <c r="K248" s="38"/>
      <c r="L248" s="42"/>
      <c r="M248" s="235"/>
      <c r="N248" s="236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192</v>
      </c>
      <c r="AU248" s="15" t="s">
        <v>80</v>
      </c>
    </row>
    <row r="249" s="2" customFormat="1" ht="16.5" customHeight="1">
      <c r="A249" s="36"/>
      <c r="B249" s="37"/>
      <c r="C249" s="218" t="s">
        <v>638</v>
      </c>
      <c r="D249" s="218" t="s">
        <v>187</v>
      </c>
      <c r="E249" s="219" t="s">
        <v>402</v>
      </c>
      <c r="F249" s="220" t="s">
        <v>403</v>
      </c>
      <c r="G249" s="221" t="s">
        <v>285</v>
      </c>
      <c r="H249" s="222">
        <v>701.41354000000001</v>
      </c>
      <c r="I249" s="223"/>
      <c r="J249" s="224">
        <f>ROUND(I249*H249,2)</f>
        <v>0</v>
      </c>
      <c r="K249" s="225"/>
      <c r="L249" s="42"/>
      <c r="M249" s="226" t="s">
        <v>1</v>
      </c>
      <c r="N249" s="227" t="s">
        <v>38</v>
      </c>
      <c r="O249" s="89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0" t="s">
        <v>185</v>
      </c>
      <c r="AT249" s="230" t="s">
        <v>187</v>
      </c>
      <c r="AU249" s="230" t="s">
        <v>80</v>
      </c>
      <c r="AY249" s="15" t="s">
        <v>186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5" t="s">
        <v>80</v>
      </c>
      <c r="BK249" s="231">
        <f>ROUND(I249*H249,2)</f>
        <v>0</v>
      </c>
      <c r="BL249" s="15" t="s">
        <v>185</v>
      </c>
      <c r="BM249" s="230" t="s">
        <v>778</v>
      </c>
    </row>
    <row r="250" s="2" customFormat="1">
      <c r="A250" s="36"/>
      <c r="B250" s="37"/>
      <c r="C250" s="38"/>
      <c r="D250" s="232" t="s">
        <v>192</v>
      </c>
      <c r="E250" s="38"/>
      <c r="F250" s="233" t="s">
        <v>403</v>
      </c>
      <c r="G250" s="38"/>
      <c r="H250" s="38"/>
      <c r="I250" s="234"/>
      <c r="J250" s="38"/>
      <c r="K250" s="38"/>
      <c r="L250" s="42"/>
      <c r="M250" s="235"/>
      <c r="N250" s="236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192</v>
      </c>
      <c r="AU250" s="15" t="s">
        <v>80</v>
      </c>
    </row>
    <row r="251" s="2" customFormat="1" ht="16.5" customHeight="1">
      <c r="A251" s="36"/>
      <c r="B251" s="37"/>
      <c r="C251" s="218" t="s">
        <v>640</v>
      </c>
      <c r="D251" s="218" t="s">
        <v>187</v>
      </c>
      <c r="E251" s="219" t="s">
        <v>406</v>
      </c>
      <c r="F251" s="220" t="s">
        <v>407</v>
      </c>
      <c r="G251" s="221" t="s">
        <v>285</v>
      </c>
      <c r="H251" s="222">
        <v>33.400640000000003</v>
      </c>
      <c r="I251" s="223"/>
      <c r="J251" s="224">
        <f>ROUND(I251*H251,2)</f>
        <v>0</v>
      </c>
      <c r="K251" s="225"/>
      <c r="L251" s="42"/>
      <c r="M251" s="226" t="s">
        <v>1</v>
      </c>
      <c r="N251" s="227" t="s">
        <v>38</v>
      </c>
      <c r="O251" s="89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0" t="s">
        <v>185</v>
      </c>
      <c r="AT251" s="230" t="s">
        <v>187</v>
      </c>
      <c r="AU251" s="230" t="s">
        <v>80</v>
      </c>
      <c r="AY251" s="15" t="s">
        <v>186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5" t="s">
        <v>80</v>
      </c>
      <c r="BK251" s="231">
        <f>ROUND(I251*H251,2)</f>
        <v>0</v>
      </c>
      <c r="BL251" s="15" t="s">
        <v>185</v>
      </c>
      <c r="BM251" s="230" t="s">
        <v>779</v>
      </c>
    </row>
    <row r="252" s="2" customFormat="1">
      <c r="A252" s="36"/>
      <c r="B252" s="37"/>
      <c r="C252" s="38"/>
      <c r="D252" s="232" t="s">
        <v>192</v>
      </c>
      <c r="E252" s="38"/>
      <c r="F252" s="233" t="s">
        <v>407</v>
      </c>
      <c r="G252" s="38"/>
      <c r="H252" s="38"/>
      <c r="I252" s="234"/>
      <c r="J252" s="38"/>
      <c r="K252" s="38"/>
      <c r="L252" s="42"/>
      <c r="M252" s="235"/>
      <c r="N252" s="236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192</v>
      </c>
      <c r="AU252" s="15" t="s">
        <v>80</v>
      </c>
    </row>
    <row r="253" s="2" customFormat="1" ht="16.5" customHeight="1">
      <c r="A253" s="36"/>
      <c r="B253" s="37"/>
      <c r="C253" s="218" t="s">
        <v>642</v>
      </c>
      <c r="D253" s="218" t="s">
        <v>187</v>
      </c>
      <c r="E253" s="219" t="s">
        <v>410</v>
      </c>
      <c r="F253" s="220" t="s">
        <v>411</v>
      </c>
      <c r="G253" s="221" t="s">
        <v>285</v>
      </c>
      <c r="H253" s="222">
        <v>33.400640000000003</v>
      </c>
      <c r="I253" s="223"/>
      <c r="J253" s="224">
        <f>ROUND(I253*H253,2)</f>
        <v>0</v>
      </c>
      <c r="K253" s="225"/>
      <c r="L253" s="42"/>
      <c r="M253" s="226" t="s">
        <v>1</v>
      </c>
      <c r="N253" s="227" t="s">
        <v>38</v>
      </c>
      <c r="O253" s="89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30" t="s">
        <v>185</v>
      </c>
      <c r="AT253" s="230" t="s">
        <v>187</v>
      </c>
      <c r="AU253" s="230" t="s">
        <v>80</v>
      </c>
      <c r="AY253" s="15" t="s">
        <v>186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5" t="s">
        <v>80</v>
      </c>
      <c r="BK253" s="231">
        <f>ROUND(I253*H253,2)</f>
        <v>0</v>
      </c>
      <c r="BL253" s="15" t="s">
        <v>185</v>
      </c>
      <c r="BM253" s="230" t="s">
        <v>780</v>
      </c>
    </row>
    <row r="254" s="2" customFormat="1">
      <c r="A254" s="36"/>
      <c r="B254" s="37"/>
      <c r="C254" s="38"/>
      <c r="D254" s="232" t="s">
        <v>192</v>
      </c>
      <c r="E254" s="38"/>
      <c r="F254" s="233" t="s">
        <v>333</v>
      </c>
      <c r="G254" s="38"/>
      <c r="H254" s="38"/>
      <c r="I254" s="234"/>
      <c r="J254" s="38"/>
      <c r="K254" s="38"/>
      <c r="L254" s="42"/>
      <c r="M254" s="237"/>
      <c r="N254" s="238"/>
      <c r="O254" s="239"/>
      <c r="P254" s="239"/>
      <c r="Q254" s="239"/>
      <c r="R254" s="239"/>
      <c r="S254" s="239"/>
      <c r="T254" s="24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192</v>
      </c>
      <c r="AU254" s="15" t="s">
        <v>80</v>
      </c>
    </row>
    <row r="255" s="2" customFormat="1" ht="6.96" customHeight="1">
      <c r="A255" s="36"/>
      <c r="B255" s="64"/>
      <c r="C255" s="65"/>
      <c r="D255" s="65"/>
      <c r="E255" s="65"/>
      <c r="F255" s="65"/>
      <c r="G255" s="65"/>
      <c r="H255" s="65"/>
      <c r="I255" s="65"/>
      <c r="J255" s="65"/>
      <c r="K255" s="65"/>
      <c r="L255" s="42"/>
      <c r="M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</row>
  </sheetData>
  <sheetProtection sheet="1" autoFilter="0" formatColumns="0" formatRows="0" objects="1" scenarios="1" spinCount="100000" saltValue="m7msY2JMVBL9Y+ZTa8+0H81gIqsHsS4/5HNNECLb1WtykFRkYUXPq7gSieglTCxMtP23lTKJ43JqgRPjgFcSiQ==" hashValue="KFICPJOfcCtKZLz082/zpnpVDBwWFnUFi+F81sa8hpO0kF5IsaSrDiIPncjNcy8pyXB/cJ5Kfph2Z+X1j6i/ew==" algorithmName="SHA-512" password="CC35"/>
  <autoFilter ref="C128:K2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160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Březná, Bílá Voda, Štíty – dosypání hráze, oprava stupňů</v>
      </c>
      <c r="F7" s="148"/>
      <c r="G7" s="148"/>
      <c r="H7" s="148"/>
      <c r="L7" s="18"/>
    </row>
    <row r="8" s="1" customFormat="1" ht="12" customHeight="1">
      <c r="B8" s="18"/>
      <c r="D8" s="148" t="s">
        <v>161</v>
      </c>
      <c r="L8" s="18"/>
    </row>
    <row r="9" s="2" customFormat="1" ht="16.5" customHeight="1">
      <c r="A9" s="36"/>
      <c r="B9" s="42"/>
      <c r="C9" s="36"/>
      <c r="D9" s="36"/>
      <c r="E9" s="149" t="s">
        <v>162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163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781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3. 2. 2025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ROUND(J128,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ROUND((SUM(BE128:BE218)),  2)</f>
        <v>0</v>
      </c>
      <c r="G35" s="36"/>
      <c r="H35" s="36"/>
      <c r="I35" s="162">
        <v>0.20999999999999999</v>
      </c>
      <c r="J35" s="161">
        <f>ROUND(((SUM(BE128:BE218))*I35),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ROUND((SUM(BF128:BF218)),  2)</f>
        <v>0</v>
      </c>
      <c r="G36" s="36"/>
      <c r="H36" s="36"/>
      <c r="I36" s="162">
        <v>0.14999999999999999</v>
      </c>
      <c r="J36" s="161">
        <f>ROUND(((SUM(BF128:BF218))*I36),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ROUND((SUM(BG128:BG218)),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ROUND((SUM(BH128:BH218)),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ROUND((SUM(BI128:BI218)),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165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Březná, Bílá Voda, Štíty – dosypání hráze, oprava stupňů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161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162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163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005 - Odtěžení nánosů ze dna koryta toku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3. 2. 2025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166</v>
      </c>
      <c r="D96" s="183"/>
      <c r="E96" s="183"/>
      <c r="F96" s="183"/>
      <c r="G96" s="183"/>
      <c r="H96" s="183"/>
      <c r="I96" s="183"/>
      <c r="J96" s="184" t="s">
        <v>167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168</v>
      </c>
      <c r="D98" s="38"/>
      <c r="E98" s="38"/>
      <c r="F98" s="38"/>
      <c r="G98" s="38"/>
      <c r="H98" s="38"/>
      <c r="I98" s="38"/>
      <c r="J98" s="108">
        <f>J128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169</v>
      </c>
    </row>
    <row r="99" s="9" customFormat="1" ht="24.96" customHeight="1">
      <c r="A99" s="9"/>
      <c r="B99" s="186"/>
      <c r="C99" s="187"/>
      <c r="D99" s="188" t="s">
        <v>170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649</v>
      </c>
      <c r="E100" s="189"/>
      <c r="F100" s="189"/>
      <c r="G100" s="189"/>
      <c r="H100" s="189"/>
      <c r="I100" s="189"/>
      <c r="J100" s="190">
        <f>J169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288</v>
      </c>
      <c r="E101" s="189"/>
      <c r="F101" s="189"/>
      <c r="G101" s="189"/>
      <c r="H101" s="189"/>
      <c r="I101" s="189"/>
      <c r="J101" s="190">
        <f>J177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650</v>
      </c>
      <c r="E102" s="189"/>
      <c r="F102" s="189"/>
      <c r="G102" s="189"/>
      <c r="H102" s="189"/>
      <c r="I102" s="189"/>
      <c r="J102" s="190">
        <f>J190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651</v>
      </c>
      <c r="E103" s="189"/>
      <c r="F103" s="189"/>
      <c r="G103" s="189"/>
      <c r="H103" s="189"/>
      <c r="I103" s="189"/>
      <c r="J103" s="190">
        <f>J195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289</v>
      </c>
      <c r="E104" s="189"/>
      <c r="F104" s="189"/>
      <c r="G104" s="189"/>
      <c r="H104" s="189"/>
      <c r="I104" s="189"/>
      <c r="J104" s="190">
        <f>J198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241</v>
      </c>
      <c r="E105" s="189"/>
      <c r="F105" s="189"/>
      <c r="G105" s="189"/>
      <c r="H105" s="189"/>
      <c r="I105" s="189"/>
      <c r="J105" s="190">
        <f>J201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290</v>
      </c>
      <c r="E106" s="189"/>
      <c r="F106" s="189"/>
      <c r="G106" s="189"/>
      <c r="H106" s="189"/>
      <c r="I106" s="189"/>
      <c r="J106" s="190">
        <f>J206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171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81" t="str">
        <f>E7</f>
        <v>Březná, Bílá Voda, Štíty – dosypání hráze, oprava stupňů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" customFormat="1" ht="12" customHeight="1">
      <c r="B117" s="19"/>
      <c r="C117" s="30" t="s">
        <v>161</v>
      </c>
      <c r="D117" s="20"/>
      <c r="E117" s="20"/>
      <c r="F117" s="20"/>
      <c r="G117" s="20"/>
      <c r="H117" s="20"/>
      <c r="I117" s="20"/>
      <c r="J117" s="20"/>
      <c r="K117" s="20"/>
      <c r="L117" s="18"/>
    </row>
    <row r="118" s="2" customFormat="1" ht="16.5" customHeight="1">
      <c r="A118" s="36"/>
      <c r="B118" s="37"/>
      <c r="C118" s="38"/>
      <c r="D118" s="38"/>
      <c r="E118" s="181" t="s">
        <v>162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163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E11</f>
        <v>005 - Odtěžení nánosů ze dna koryta toku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F14</f>
        <v xml:space="preserve"> </v>
      </c>
      <c r="G122" s="38"/>
      <c r="H122" s="38"/>
      <c r="I122" s="30" t="s">
        <v>22</v>
      </c>
      <c r="J122" s="77" t="str">
        <f>IF(J14="","",J14)</f>
        <v>3. 2. 2025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E17</f>
        <v xml:space="preserve"> </v>
      </c>
      <c r="G124" s="38"/>
      <c r="H124" s="38"/>
      <c r="I124" s="30" t="s">
        <v>29</v>
      </c>
      <c r="J124" s="34" t="str">
        <f>E23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8"/>
      <c r="E125" s="38"/>
      <c r="F125" s="25" t="str">
        <f>IF(E20="","",E20)</f>
        <v>Vyplň údaj</v>
      </c>
      <c r="G125" s="38"/>
      <c r="H125" s="38"/>
      <c r="I125" s="30" t="s">
        <v>31</v>
      </c>
      <c r="J125" s="34" t="str">
        <f>E26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0" customFormat="1" ht="29.28" customHeight="1">
      <c r="A127" s="192"/>
      <c r="B127" s="193"/>
      <c r="C127" s="194" t="s">
        <v>172</v>
      </c>
      <c r="D127" s="195" t="s">
        <v>58</v>
      </c>
      <c r="E127" s="195" t="s">
        <v>54</v>
      </c>
      <c r="F127" s="195" t="s">
        <v>55</v>
      </c>
      <c r="G127" s="195" t="s">
        <v>173</v>
      </c>
      <c r="H127" s="195" t="s">
        <v>174</v>
      </c>
      <c r="I127" s="195" t="s">
        <v>175</v>
      </c>
      <c r="J127" s="196" t="s">
        <v>167</v>
      </c>
      <c r="K127" s="197" t="s">
        <v>176</v>
      </c>
      <c r="L127" s="198"/>
      <c r="M127" s="98" t="s">
        <v>1</v>
      </c>
      <c r="N127" s="99" t="s">
        <v>37</v>
      </c>
      <c r="O127" s="99" t="s">
        <v>177</v>
      </c>
      <c r="P127" s="99" t="s">
        <v>178</v>
      </c>
      <c r="Q127" s="99" t="s">
        <v>179</v>
      </c>
      <c r="R127" s="99" t="s">
        <v>180</v>
      </c>
      <c r="S127" s="99" t="s">
        <v>181</v>
      </c>
      <c r="T127" s="100" t="s">
        <v>182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6"/>
      <c r="B128" s="37"/>
      <c r="C128" s="105" t="s">
        <v>183</v>
      </c>
      <c r="D128" s="38"/>
      <c r="E128" s="38"/>
      <c r="F128" s="38"/>
      <c r="G128" s="38"/>
      <c r="H128" s="38"/>
      <c r="I128" s="38"/>
      <c r="J128" s="199">
        <f>BK128</f>
        <v>0</v>
      </c>
      <c r="K128" s="38"/>
      <c r="L128" s="42"/>
      <c r="M128" s="101"/>
      <c r="N128" s="200"/>
      <c r="O128" s="102"/>
      <c r="P128" s="201">
        <f>P129+P169+P177+P190+P195+P198+P201+P206</f>
        <v>0</v>
      </c>
      <c r="Q128" s="102"/>
      <c r="R128" s="201">
        <f>R129+R169+R177+R190+R195+R198+R201+R206</f>
        <v>83.420246799999987</v>
      </c>
      <c r="S128" s="102"/>
      <c r="T128" s="202">
        <f>T129+T169+T177+T190+T195+T198+T201+T206</f>
        <v>29.167920000000002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72</v>
      </c>
      <c r="AU128" s="15" t="s">
        <v>169</v>
      </c>
      <c r="BK128" s="203">
        <f>BK129+BK169+BK177+BK190+BK195+BK198+BK201+BK206</f>
        <v>0</v>
      </c>
    </row>
    <row r="129" s="11" customFormat="1" ht="25.92" customHeight="1">
      <c r="A129" s="11"/>
      <c r="B129" s="204"/>
      <c r="C129" s="205"/>
      <c r="D129" s="206" t="s">
        <v>72</v>
      </c>
      <c r="E129" s="207" t="s">
        <v>80</v>
      </c>
      <c r="F129" s="207" t="s">
        <v>184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SUM(P130:P168)</f>
        <v>0</v>
      </c>
      <c r="Q129" s="212"/>
      <c r="R129" s="213">
        <f>SUM(R130:R168)</f>
        <v>0.29330000000000001</v>
      </c>
      <c r="S129" s="212"/>
      <c r="T129" s="214">
        <f>SUM(T130:T168)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5" t="s">
        <v>185</v>
      </c>
      <c r="AT129" s="216" t="s">
        <v>72</v>
      </c>
      <c r="AU129" s="216" t="s">
        <v>73</v>
      </c>
      <c r="AY129" s="215" t="s">
        <v>186</v>
      </c>
      <c r="BK129" s="217">
        <f>SUM(BK130:BK168)</f>
        <v>0</v>
      </c>
    </row>
    <row r="130" s="2" customFormat="1" ht="16.5" customHeight="1">
      <c r="A130" s="36"/>
      <c r="B130" s="37"/>
      <c r="C130" s="218" t="s">
        <v>80</v>
      </c>
      <c r="D130" s="218" t="s">
        <v>187</v>
      </c>
      <c r="E130" s="219" t="s">
        <v>782</v>
      </c>
      <c r="F130" s="220" t="s">
        <v>783</v>
      </c>
      <c r="G130" s="221" t="s">
        <v>784</v>
      </c>
      <c r="H130" s="222">
        <v>0.083000000000000004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185</v>
      </c>
      <c r="AT130" s="230" t="s">
        <v>187</v>
      </c>
      <c r="AU130" s="230" t="s">
        <v>80</v>
      </c>
      <c r="AY130" s="15" t="s">
        <v>186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185</v>
      </c>
      <c r="BM130" s="230" t="s">
        <v>785</v>
      </c>
    </row>
    <row r="131" s="2" customFormat="1">
      <c r="A131" s="36"/>
      <c r="B131" s="37"/>
      <c r="C131" s="38"/>
      <c r="D131" s="232" t="s">
        <v>192</v>
      </c>
      <c r="E131" s="38"/>
      <c r="F131" s="233" t="s">
        <v>786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192</v>
      </c>
      <c r="AU131" s="15" t="s">
        <v>80</v>
      </c>
    </row>
    <row r="132" s="12" customFormat="1">
      <c r="A132" s="12"/>
      <c r="B132" s="241"/>
      <c r="C132" s="242"/>
      <c r="D132" s="232" t="s">
        <v>262</v>
      </c>
      <c r="E132" s="243" t="s">
        <v>1</v>
      </c>
      <c r="F132" s="244" t="s">
        <v>787</v>
      </c>
      <c r="G132" s="242"/>
      <c r="H132" s="245">
        <v>0.056000000000000001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262</v>
      </c>
      <c r="AU132" s="251" t="s">
        <v>80</v>
      </c>
      <c r="AV132" s="12" t="s">
        <v>82</v>
      </c>
      <c r="AW132" s="12" t="s">
        <v>30</v>
      </c>
      <c r="AX132" s="12" t="s">
        <v>73</v>
      </c>
      <c r="AY132" s="251" t="s">
        <v>186</v>
      </c>
    </row>
    <row r="133" s="12" customFormat="1">
      <c r="A133" s="12"/>
      <c r="B133" s="241"/>
      <c r="C133" s="242"/>
      <c r="D133" s="232" t="s">
        <v>262</v>
      </c>
      <c r="E133" s="243" t="s">
        <v>1</v>
      </c>
      <c r="F133" s="244" t="s">
        <v>788</v>
      </c>
      <c r="G133" s="242"/>
      <c r="H133" s="245">
        <v>0.027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262</v>
      </c>
      <c r="AU133" s="251" t="s">
        <v>80</v>
      </c>
      <c r="AV133" s="12" t="s">
        <v>82</v>
      </c>
      <c r="AW133" s="12" t="s">
        <v>30</v>
      </c>
      <c r="AX133" s="12" t="s">
        <v>73</v>
      </c>
      <c r="AY133" s="251" t="s">
        <v>186</v>
      </c>
    </row>
    <row r="134" s="13" customFormat="1">
      <c r="A134" s="13"/>
      <c r="B134" s="263"/>
      <c r="C134" s="264"/>
      <c r="D134" s="232" t="s">
        <v>262</v>
      </c>
      <c r="E134" s="265" t="s">
        <v>1</v>
      </c>
      <c r="F134" s="266" t="s">
        <v>544</v>
      </c>
      <c r="G134" s="264"/>
      <c r="H134" s="267">
        <v>0.083000000000000004</v>
      </c>
      <c r="I134" s="268"/>
      <c r="J134" s="264"/>
      <c r="K134" s="264"/>
      <c r="L134" s="269"/>
      <c r="M134" s="270"/>
      <c r="N134" s="271"/>
      <c r="O134" s="271"/>
      <c r="P134" s="271"/>
      <c r="Q134" s="271"/>
      <c r="R134" s="271"/>
      <c r="S134" s="271"/>
      <c r="T134" s="27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3" t="s">
        <v>262</v>
      </c>
      <c r="AU134" s="273" t="s">
        <v>80</v>
      </c>
      <c r="AV134" s="13" t="s">
        <v>185</v>
      </c>
      <c r="AW134" s="13" t="s">
        <v>30</v>
      </c>
      <c r="AX134" s="13" t="s">
        <v>80</v>
      </c>
      <c r="AY134" s="273" t="s">
        <v>186</v>
      </c>
    </row>
    <row r="135" s="2" customFormat="1" ht="16.5" customHeight="1">
      <c r="A135" s="36"/>
      <c r="B135" s="37"/>
      <c r="C135" s="218" t="s">
        <v>82</v>
      </c>
      <c r="D135" s="218" t="s">
        <v>187</v>
      </c>
      <c r="E135" s="219" t="s">
        <v>470</v>
      </c>
      <c r="F135" s="220" t="s">
        <v>471</v>
      </c>
      <c r="G135" s="221" t="s">
        <v>266</v>
      </c>
      <c r="H135" s="222">
        <v>10.800000000000001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185</v>
      </c>
      <c r="AT135" s="230" t="s">
        <v>187</v>
      </c>
      <c r="AU135" s="230" t="s">
        <v>80</v>
      </c>
      <c r="AY135" s="15" t="s">
        <v>186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185</v>
      </c>
      <c r="BM135" s="230" t="s">
        <v>789</v>
      </c>
    </row>
    <row r="136" s="2" customFormat="1">
      <c r="A136" s="36"/>
      <c r="B136" s="37"/>
      <c r="C136" s="38"/>
      <c r="D136" s="232" t="s">
        <v>192</v>
      </c>
      <c r="E136" s="38"/>
      <c r="F136" s="233" t="s">
        <v>471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192</v>
      </c>
      <c r="AU136" s="15" t="s">
        <v>80</v>
      </c>
    </row>
    <row r="137" s="12" customFormat="1">
      <c r="A137" s="12"/>
      <c r="B137" s="241"/>
      <c r="C137" s="242"/>
      <c r="D137" s="232" t="s">
        <v>262</v>
      </c>
      <c r="E137" s="243" t="s">
        <v>1</v>
      </c>
      <c r="F137" s="244" t="s">
        <v>790</v>
      </c>
      <c r="G137" s="242"/>
      <c r="H137" s="245">
        <v>10.800000000000001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1" t="s">
        <v>262</v>
      </c>
      <c r="AU137" s="251" t="s">
        <v>80</v>
      </c>
      <c r="AV137" s="12" t="s">
        <v>82</v>
      </c>
      <c r="AW137" s="12" t="s">
        <v>30</v>
      </c>
      <c r="AX137" s="12" t="s">
        <v>80</v>
      </c>
      <c r="AY137" s="251" t="s">
        <v>186</v>
      </c>
    </row>
    <row r="138" s="2" customFormat="1" ht="16.5" customHeight="1">
      <c r="A138" s="36"/>
      <c r="B138" s="37"/>
      <c r="C138" s="218" t="s">
        <v>198</v>
      </c>
      <c r="D138" s="218" t="s">
        <v>187</v>
      </c>
      <c r="E138" s="219" t="s">
        <v>791</v>
      </c>
      <c r="F138" s="220" t="s">
        <v>792</v>
      </c>
      <c r="G138" s="221" t="s">
        <v>523</v>
      </c>
      <c r="H138" s="222">
        <v>35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0.0083800000000000003</v>
      </c>
      <c r="R138" s="228">
        <f>Q138*H138</f>
        <v>0.29330000000000001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185</v>
      </c>
      <c r="AT138" s="230" t="s">
        <v>187</v>
      </c>
      <c r="AU138" s="230" t="s">
        <v>80</v>
      </c>
      <c r="AY138" s="15" t="s">
        <v>186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185</v>
      </c>
      <c r="BM138" s="230" t="s">
        <v>793</v>
      </c>
    </row>
    <row r="139" s="2" customFormat="1">
      <c r="A139" s="36"/>
      <c r="B139" s="37"/>
      <c r="C139" s="38"/>
      <c r="D139" s="232" t="s">
        <v>192</v>
      </c>
      <c r="E139" s="38"/>
      <c r="F139" s="233" t="s">
        <v>794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192</v>
      </c>
      <c r="AU139" s="15" t="s">
        <v>80</v>
      </c>
    </row>
    <row r="140" s="2" customFormat="1" ht="16.5" customHeight="1">
      <c r="A140" s="36"/>
      <c r="B140" s="37"/>
      <c r="C140" s="218" t="s">
        <v>185</v>
      </c>
      <c r="D140" s="218" t="s">
        <v>187</v>
      </c>
      <c r="E140" s="219" t="s">
        <v>795</v>
      </c>
      <c r="F140" s="220" t="s">
        <v>796</v>
      </c>
      <c r="G140" s="221" t="s">
        <v>266</v>
      </c>
      <c r="H140" s="222">
        <v>122.45999999999999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185</v>
      </c>
      <c r="AT140" s="230" t="s">
        <v>187</v>
      </c>
      <c r="AU140" s="230" t="s">
        <v>80</v>
      </c>
      <c r="AY140" s="15" t="s">
        <v>186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185</v>
      </c>
      <c r="BM140" s="230" t="s">
        <v>797</v>
      </c>
    </row>
    <row r="141" s="2" customFormat="1">
      <c r="A141" s="36"/>
      <c r="B141" s="37"/>
      <c r="C141" s="38"/>
      <c r="D141" s="232" t="s">
        <v>192</v>
      </c>
      <c r="E141" s="38"/>
      <c r="F141" s="233" t="s">
        <v>796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192</v>
      </c>
      <c r="AU141" s="15" t="s">
        <v>80</v>
      </c>
    </row>
    <row r="142" s="12" customFormat="1">
      <c r="A142" s="12"/>
      <c r="B142" s="241"/>
      <c r="C142" s="242"/>
      <c r="D142" s="232" t="s">
        <v>262</v>
      </c>
      <c r="E142" s="243" t="s">
        <v>1</v>
      </c>
      <c r="F142" s="244" t="s">
        <v>798</v>
      </c>
      <c r="G142" s="242"/>
      <c r="H142" s="245">
        <v>122.45999999999999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262</v>
      </c>
      <c r="AU142" s="251" t="s">
        <v>80</v>
      </c>
      <c r="AV142" s="12" t="s">
        <v>82</v>
      </c>
      <c r="AW142" s="12" t="s">
        <v>30</v>
      </c>
      <c r="AX142" s="12" t="s">
        <v>80</v>
      </c>
      <c r="AY142" s="251" t="s">
        <v>186</v>
      </c>
    </row>
    <row r="143" s="2" customFormat="1" ht="16.5" customHeight="1">
      <c r="A143" s="36"/>
      <c r="B143" s="37"/>
      <c r="C143" s="218" t="s">
        <v>205</v>
      </c>
      <c r="D143" s="218" t="s">
        <v>187</v>
      </c>
      <c r="E143" s="219" t="s">
        <v>799</v>
      </c>
      <c r="F143" s="220" t="s">
        <v>800</v>
      </c>
      <c r="G143" s="221" t="s">
        <v>266</v>
      </c>
      <c r="H143" s="222">
        <v>236.81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185</v>
      </c>
      <c r="AT143" s="230" t="s">
        <v>187</v>
      </c>
      <c r="AU143" s="230" t="s">
        <v>80</v>
      </c>
      <c r="AY143" s="15" t="s">
        <v>186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185</v>
      </c>
      <c r="BM143" s="230" t="s">
        <v>801</v>
      </c>
    </row>
    <row r="144" s="2" customFormat="1">
      <c r="A144" s="36"/>
      <c r="B144" s="37"/>
      <c r="C144" s="38"/>
      <c r="D144" s="232" t="s">
        <v>192</v>
      </c>
      <c r="E144" s="38"/>
      <c r="F144" s="233" t="s">
        <v>298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192</v>
      </c>
      <c r="AU144" s="15" t="s">
        <v>80</v>
      </c>
    </row>
    <row r="145" s="12" customFormat="1">
      <c r="A145" s="12"/>
      <c r="B145" s="241"/>
      <c r="C145" s="242"/>
      <c r="D145" s="232" t="s">
        <v>262</v>
      </c>
      <c r="E145" s="243" t="s">
        <v>1</v>
      </c>
      <c r="F145" s="244" t="s">
        <v>802</v>
      </c>
      <c r="G145" s="242"/>
      <c r="H145" s="245">
        <v>128.41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262</v>
      </c>
      <c r="AU145" s="251" t="s">
        <v>80</v>
      </c>
      <c r="AV145" s="12" t="s">
        <v>82</v>
      </c>
      <c r="AW145" s="12" t="s">
        <v>30</v>
      </c>
      <c r="AX145" s="12" t="s">
        <v>73</v>
      </c>
      <c r="AY145" s="251" t="s">
        <v>186</v>
      </c>
    </row>
    <row r="146" s="12" customFormat="1">
      <c r="A146" s="12"/>
      <c r="B146" s="241"/>
      <c r="C146" s="242"/>
      <c r="D146" s="232" t="s">
        <v>262</v>
      </c>
      <c r="E146" s="243" t="s">
        <v>1</v>
      </c>
      <c r="F146" s="244" t="s">
        <v>803</v>
      </c>
      <c r="G146" s="242"/>
      <c r="H146" s="245">
        <v>108.40000000000001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262</v>
      </c>
      <c r="AU146" s="251" t="s">
        <v>80</v>
      </c>
      <c r="AV146" s="12" t="s">
        <v>82</v>
      </c>
      <c r="AW146" s="12" t="s">
        <v>30</v>
      </c>
      <c r="AX146" s="12" t="s">
        <v>73</v>
      </c>
      <c r="AY146" s="251" t="s">
        <v>186</v>
      </c>
    </row>
    <row r="147" s="13" customFormat="1">
      <c r="A147" s="13"/>
      <c r="B147" s="263"/>
      <c r="C147" s="264"/>
      <c r="D147" s="232" t="s">
        <v>262</v>
      </c>
      <c r="E147" s="265" t="s">
        <v>1</v>
      </c>
      <c r="F147" s="266" t="s">
        <v>544</v>
      </c>
      <c r="G147" s="264"/>
      <c r="H147" s="267">
        <v>236.81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3" t="s">
        <v>262</v>
      </c>
      <c r="AU147" s="273" t="s">
        <v>80</v>
      </c>
      <c r="AV147" s="13" t="s">
        <v>185</v>
      </c>
      <c r="AW147" s="13" t="s">
        <v>30</v>
      </c>
      <c r="AX147" s="13" t="s">
        <v>80</v>
      </c>
      <c r="AY147" s="273" t="s">
        <v>186</v>
      </c>
    </row>
    <row r="148" s="2" customFormat="1" ht="16.5" customHeight="1">
      <c r="A148" s="36"/>
      <c r="B148" s="37"/>
      <c r="C148" s="218" t="s">
        <v>213</v>
      </c>
      <c r="D148" s="218" t="s">
        <v>187</v>
      </c>
      <c r="E148" s="219" t="s">
        <v>663</v>
      </c>
      <c r="F148" s="220" t="s">
        <v>664</v>
      </c>
      <c r="G148" s="221" t="s">
        <v>266</v>
      </c>
      <c r="H148" s="222">
        <v>10.800000000000001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185</v>
      </c>
      <c r="AT148" s="230" t="s">
        <v>187</v>
      </c>
      <c r="AU148" s="230" t="s">
        <v>80</v>
      </c>
      <c r="AY148" s="15" t="s">
        <v>186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185</v>
      </c>
      <c r="BM148" s="230" t="s">
        <v>804</v>
      </c>
    </row>
    <row r="149" s="2" customFormat="1">
      <c r="A149" s="36"/>
      <c r="B149" s="37"/>
      <c r="C149" s="38"/>
      <c r="D149" s="232" t="s">
        <v>192</v>
      </c>
      <c r="E149" s="38"/>
      <c r="F149" s="233" t="s">
        <v>664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192</v>
      </c>
      <c r="AU149" s="15" t="s">
        <v>80</v>
      </c>
    </row>
    <row r="150" s="12" customFormat="1">
      <c r="A150" s="12"/>
      <c r="B150" s="241"/>
      <c r="C150" s="242"/>
      <c r="D150" s="232" t="s">
        <v>262</v>
      </c>
      <c r="E150" s="243" t="s">
        <v>1</v>
      </c>
      <c r="F150" s="244" t="s">
        <v>805</v>
      </c>
      <c r="G150" s="242"/>
      <c r="H150" s="245">
        <v>10.800000000000001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262</v>
      </c>
      <c r="AU150" s="251" t="s">
        <v>80</v>
      </c>
      <c r="AV150" s="12" t="s">
        <v>82</v>
      </c>
      <c r="AW150" s="12" t="s">
        <v>30</v>
      </c>
      <c r="AX150" s="12" t="s">
        <v>80</v>
      </c>
      <c r="AY150" s="251" t="s">
        <v>186</v>
      </c>
    </row>
    <row r="151" s="2" customFormat="1" ht="16.5" customHeight="1">
      <c r="A151" s="36"/>
      <c r="B151" s="37"/>
      <c r="C151" s="218" t="s">
        <v>217</v>
      </c>
      <c r="D151" s="218" t="s">
        <v>187</v>
      </c>
      <c r="E151" s="219" t="s">
        <v>669</v>
      </c>
      <c r="F151" s="220" t="s">
        <v>670</v>
      </c>
      <c r="G151" s="221" t="s">
        <v>266</v>
      </c>
      <c r="H151" s="222">
        <v>122.45999999999999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185</v>
      </c>
      <c r="AT151" s="230" t="s">
        <v>187</v>
      </c>
      <c r="AU151" s="230" t="s">
        <v>80</v>
      </c>
      <c r="AY151" s="15" t="s">
        <v>186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185</v>
      </c>
      <c r="BM151" s="230" t="s">
        <v>806</v>
      </c>
    </row>
    <row r="152" s="2" customFormat="1">
      <c r="A152" s="36"/>
      <c r="B152" s="37"/>
      <c r="C152" s="38"/>
      <c r="D152" s="232" t="s">
        <v>192</v>
      </c>
      <c r="E152" s="38"/>
      <c r="F152" s="233" t="s">
        <v>670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192</v>
      </c>
      <c r="AU152" s="15" t="s">
        <v>80</v>
      </c>
    </row>
    <row r="153" s="2" customFormat="1" ht="16.5" customHeight="1">
      <c r="A153" s="36"/>
      <c r="B153" s="37"/>
      <c r="C153" s="218" t="s">
        <v>221</v>
      </c>
      <c r="D153" s="218" t="s">
        <v>187</v>
      </c>
      <c r="E153" s="219" t="s">
        <v>307</v>
      </c>
      <c r="F153" s="220" t="s">
        <v>308</v>
      </c>
      <c r="G153" s="221" t="s">
        <v>266</v>
      </c>
      <c r="H153" s="222">
        <v>370.06999999999999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185</v>
      </c>
      <c r="AT153" s="230" t="s">
        <v>187</v>
      </c>
      <c r="AU153" s="230" t="s">
        <v>80</v>
      </c>
      <c r="AY153" s="15" t="s">
        <v>186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185</v>
      </c>
      <c r="BM153" s="230" t="s">
        <v>807</v>
      </c>
    </row>
    <row r="154" s="2" customFormat="1">
      <c r="A154" s="36"/>
      <c r="B154" s="37"/>
      <c r="C154" s="38"/>
      <c r="D154" s="232" t="s">
        <v>192</v>
      </c>
      <c r="E154" s="38"/>
      <c r="F154" s="233" t="s">
        <v>308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192</v>
      </c>
      <c r="AU154" s="15" t="s">
        <v>80</v>
      </c>
    </row>
    <row r="155" s="12" customFormat="1">
      <c r="A155" s="12"/>
      <c r="B155" s="241"/>
      <c r="C155" s="242"/>
      <c r="D155" s="232" t="s">
        <v>262</v>
      </c>
      <c r="E155" s="243" t="s">
        <v>1</v>
      </c>
      <c r="F155" s="244" t="s">
        <v>808</v>
      </c>
      <c r="G155" s="242"/>
      <c r="H155" s="245">
        <v>370.06999999999999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262</v>
      </c>
      <c r="AU155" s="251" t="s">
        <v>80</v>
      </c>
      <c r="AV155" s="12" t="s">
        <v>82</v>
      </c>
      <c r="AW155" s="12" t="s">
        <v>30</v>
      </c>
      <c r="AX155" s="12" t="s">
        <v>80</v>
      </c>
      <c r="AY155" s="251" t="s">
        <v>186</v>
      </c>
    </row>
    <row r="156" s="2" customFormat="1" ht="16.5" customHeight="1">
      <c r="A156" s="36"/>
      <c r="B156" s="37"/>
      <c r="C156" s="218" t="s">
        <v>225</v>
      </c>
      <c r="D156" s="218" t="s">
        <v>187</v>
      </c>
      <c r="E156" s="219" t="s">
        <v>311</v>
      </c>
      <c r="F156" s="220" t="s">
        <v>312</v>
      </c>
      <c r="G156" s="221" t="s">
        <v>266</v>
      </c>
      <c r="H156" s="222">
        <v>6291.1899999999996</v>
      </c>
      <c r="I156" s="223"/>
      <c r="J156" s="224">
        <f>ROUND(I156*H156,2)</f>
        <v>0</v>
      </c>
      <c r="K156" s="225"/>
      <c r="L156" s="42"/>
      <c r="M156" s="226" t="s">
        <v>1</v>
      </c>
      <c r="N156" s="227" t="s">
        <v>38</v>
      </c>
      <c r="O156" s="89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185</v>
      </c>
      <c r="AT156" s="230" t="s">
        <v>187</v>
      </c>
      <c r="AU156" s="230" t="s">
        <v>80</v>
      </c>
      <c r="AY156" s="15" t="s">
        <v>186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80</v>
      </c>
      <c r="BK156" s="231">
        <f>ROUND(I156*H156,2)</f>
        <v>0</v>
      </c>
      <c r="BL156" s="15" t="s">
        <v>185</v>
      </c>
      <c r="BM156" s="230" t="s">
        <v>809</v>
      </c>
    </row>
    <row r="157" s="2" customFormat="1">
      <c r="A157" s="36"/>
      <c r="B157" s="37"/>
      <c r="C157" s="38"/>
      <c r="D157" s="232" t="s">
        <v>192</v>
      </c>
      <c r="E157" s="38"/>
      <c r="F157" s="233" t="s">
        <v>312</v>
      </c>
      <c r="G157" s="38"/>
      <c r="H157" s="38"/>
      <c r="I157" s="234"/>
      <c r="J157" s="38"/>
      <c r="K157" s="38"/>
      <c r="L157" s="42"/>
      <c r="M157" s="235"/>
      <c r="N157" s="23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192</v>
      </c>
      <c r="AU157" s="15" t="s">
        <v>80</v>
      </c>
    </row>
    <row r="158" s="12" customFormat="1">
      <c r="A158" s="12"/>
      <c r="B158" s="241"/>
      <c r="C158" s="242"/>
      <c r="D158" s="232" t="s">
        <v>262</v>
      </c>
      <c r="E158" s="243" t="s">
        <v>1</v>
      </c>
      <c r="F158" s="244" t="s">
        <v>810</v>
      </c>
      <c r="G158" s="242"/>
      <c r="H158" s="245">
        <v>6291.1899999999996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51" t="s">
        <v>262</v>
      </c>
      <c r="AU158" s="251" t="s">
        <v>80</v>
      </c>
      <c r="AV158" s="12" t="s">
        <v>82</v>
      </c>
      <c r="AW158" s="12" t="s">
        <v>30</v>
      </c>
      <c r="AX158" s="12" t="s">
        <v>80</v>
      </c>
      <c r="AY158" s="251" t="s">
        <v>186</v>
      </c>
    </row>
    <row r="159" s="2" customFormat="1" ht="16.5" customHeight="1">
      <c r="A159" s="36"/>
      <c r="B159" s="37"/>
      <c r="C159" s="218" t="s">
        <v>229</v>
      </c>
      <c r="D159" s="218" t="s">
        <v>187</v>
      </c>
      <c r="E159" s="219" t="s">
        <v>811</v>
      </c>
      <c r="F159" s="220" t="s">
        <v>812</v>
      </c>
      <c r="G159" s="221" t="s">
        <v>266</v>
      </c>
      <c r="H159" s="222">
        <v>370.06999999999999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185</v>
      </c>
      <c r="AT159" s="230" t="s">
        <v>187</v>
      </c>
      <c r="AU159" s="230" t="s">
        <v>80</v>
      </c>
      <c r="AY159" s="15" t="s">
        <v>186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185</v>
      </c>
      <c r="BM159" s="230" t="s">
        <v>813</v>
      </c>
    </row>
    <row r="160" s="2" customFormat="1">
      <c r="A160" s="36"/>
      <c r="B160" s="37"/>
      <c r="C160" s="38"/>
      <c r="D160" s="232" t="s">
        <v>192</v>
      </c>
      <c r="E160" s="38"/>
      <c r="F160" s="233" t="s">
        <v>812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192</v>
      </c>
      <c r="AU160" s="15" t="s">
        <v>80</v>
      </c>
    </row>
    <row r="161" s="2" customFormat="1" ht="16.5" customHeight="1">
      <c r="A161" s="36"/>
      <c r="B161" s="37"/>
      <c r="C161" s="218" t="s">
        <v>235</v>
      </c>
      <c r="D161" s="218" t="s">
        <v>187</v>
      </c>
      <c r="E161" s="219" t="s">
        <v>330</v>
      </c>
      <c r="F161" s="220" t="s">
        <v>331</v>
      </c>
      <c r="G161" s="221" t="s">
        <v>285</v>
      </c>
      <c r="H161" s="222">
        <v>684.62950000000001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38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185</v>
      </c>
      <c r="AT161" s="230" t="s">
        <v>187</v>
      </c>
      <c r="AU161" s="230" t="s">
        <v>80</v>
      </c>
      <c r="AY161" s="15" t="s">
        <v>186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185</v>
      </c>
      <c r="BM161" s="230" t="s">
        <v>814</v>
      </c>
    </row>
    <row r="162" s="2" customFormat="1">
      <c r="A162" s="36"/>
      <c r="B162" s="37"/>
      <c r="C162" s="38"/>
      <c r="D162" s="232" t="s">
        <v>192</v>
      </c>
      <c r="E162" s="38"/>
      <c r="F162" s="233" t="s">
        <v>333</v>
      </c>
      <c r="G162" s="38"/>
      <c r="H162" s="38"/>
      <c r="I162" s="234"/>
      <c r="J162" s="38"/>
      <c r="K162" s="38"/>
      <c r="L162" s="42"/>
      <c r="M162" s="235"/>
      <c r="N162" s="236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192</v>
      </c>
      <c r="AU162" s="15" t="s">
        <v>80</v>
      </c>
    </row>
    <row r="163" s="12" customFormat="1">
      <c r="A163" s="12"/>
      <c r="B163" s="241"/>
      <c r="C163" s="242"/>
      <c r="D163" s="232" t="s">
        <v>262</v>
      </c>
      <c r="E163" s="243" t="s">
        <v>1</v>
      </c>
      <c r="F163" s="244" t="s">
        <v>815</v>
      </c>
      <c r="G163" s="242"/>
      <c r="H163" s="245">
        <v>684.62950000000001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262</v>
      </c>
      <c r="AU163" s="251" t="s">
        <v>80</v>
      </c>
      <c r="AV163" s="12" t="s">
        <v>82</v>
      </c>
      <c r="AW163" s="12" t="s">
        <v>30</v>
      </c>
      <c r="AX163" s="12" t="s">
        <v>80</v>
      </c>
      <c r="AY163" s="251" t="s">
        <v>186</v>
      </c>
    </row>
    <row r="164" s="2" customFormat="1" ht="16.5" customHeight="1">
      <c r="A164" s="36"/>
      <c r="B164" s="37"/>
      <c r="C164" s="218" t="s">
        <v>335</v>
      </c>
      <c r="D164" s="218" t="s">
        <v>187</v>
      </c>
      <c r="E164" s="219" t="s">
        <v>336</v>
      </c>
      <c r="F164" s="220" t="s">
        <v>337</v>
      </c>
      <c r="G164" s="221" t="s">
        <v>266</v>
      </c>
      <c r="H164" s="222">
        <v>370.06999999999999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38</v>
      </c>
      <c r="O164" s="89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185</v>
      </c>
      <c r="AT164" s="230" t="s">
        <v>187</v>
      </c>
      <c r="AU164" s="230" t="s">
        <v>80</v>
      </c>
      <c r="AY164" s="15" t="s">
        <v>186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80</v>
      </c>
      <c r="BK164" s="231">
        <f>ROUND(I164*H164,2)</f>
        <v>0</v>
      </c>
      <c r="BL164" s="15" t="s">
        <v>185</v>
      </c>
      <c r="BM164" s="230" t="s">
        <v>816</v>
      </c>
    </row>
    <row r="165" s="2" customFormat="1">
      <c r="A165" s="36"/>
      <c r="B165" s="37"/>
      <c r="C165" s="38"/>
      <c r="D165" s="232" t="s">
        <v>192</v>
      </c>
      <c r="E165" s="38"/>
      <c r="F165" s="233" t="s">
        <v>339</v>
      </c>
      <c r="G165" s="38"/>
      <c r="H165" s="38"/>
      <c r="I165" s="234"/>
      <c r="J165" s="38"/>
      <c r="K165" s="38"/>
      <c r="L165" s="42"/>
      <c r="M165" s="235"/>
      <c r="N165" s="23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192</v>
      </c>
      <c r="AU165" s="15" t="s">
        <v>80</v>
      </c>
    </row>
    <row r="166" s="12" customFormat="1">
      <c r="A166" s="12"/>
      <c r="B166" s="241"/>
      <c r="C166" s="242"/>
      <c r="D166" s="232" t="s">
        <v>262</v>
      </c>
      <c r="E166" s="243" t="s">
        <v>1</v>
      </c>
      <c r="F166" s="244" t="s">
        <v>808</v>
      </c>
      <c r="G166" s="242"/>
      <c r="H166" s="245">
        <v>370.06999999999999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262</v>
      </c>
      <c r="AU166" s="251" t="s">
        <v>80</v>
      </c>
      <c r="AV166" s="12" t="s">
        <v>82</v>
      </c>
      <c r="AW166" s="12" t="s">
        <v>30</v>
      </c>
      <c r="AX166" s="12" t="s">
        <v>80</v>
      </c>
      <c r="AY166" s="251" t="s">
        <v>186</v>
      </c>
    </row>
    <row r="167" s="2" customFormat="1" ht="16.5" customHeight="1">
      <c r="A167" s="36"/>
      <c r="B167" s="37"/>
      <c r="C167" s="218" t="s">
        <v>340</v>
      </c>
      <c r="D167" s="218" t="s">
        <v>187</v>
      </c>
      <c r="E167" s="219" t="s">
        <v>341</v>
      </c>
      <c r="F167" s="220" t="s">
        <v>342</v>
      </c>
      <c r="G167" s="221" t="s">
        <v>232</v>
      </c>
      <c r="H167" s="222">
        <v>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185</v>
      </c>
      <c r="AT167" s="230" t="s">
        <v>187</v>
      </c>
      <c r="AU167" s="230" t="s">
        <v>80</v>
      </c>
      <c r="AY167" s="15" t="s">
        <v>186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185</v>
      </c>
      <c r="BM167" s="230" t="s">
        <v>817</v>
      </c>
    </row>
    <row r="168" s="2" customFormat="1">
      <c r="A168" s="36"/>
      <c r="B168" s="37"/>
      <c r="C168" s="38"/>
      <c r="D168" s="232" t="s">
        <v>192</v>
      </c>
      <c r="E168" s="38"/>
      <c r="F168" s="233" t="s">
        <v>344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192</v>
      </c>
      <c r="AU168" s="15" t="s">
        <v>80</v>
      </c>
    </row>
    <row r="169" s="11" customFormat="1" ht="25.92" customHeight="1">
      <c r="A169" s="11"/>
      <c r="B169" s="204"/>
      <c r="C169" s="205"/>
      <c r="D169" s="206" t="s">
        <v>72</v>
      </c>
      <c r="E169" s="207" t="s">
        <v>82</v>
      </c>
      <c r="F169" s="207" t="s">
        <v>685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SUM(P170:P176)</f>
        <v>0</v>
      </c>
      <c r="Q169" s="212"/>
      <c r="R169" s="213">
        <f>SUM(R170:R176)</f>
        <v>0.00060880000000000005</v>
      </c>
      <c r="S169" s="212"/>
      <c r="T169" s="214">
        <f>SUM(T170:T176)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5" t="s">
        <v>185</v>
      </c>
      <c r="AT169" s="216" t="s">
        <v>72</v>
      </c>
      <c r="AU169" s="216" t="s">
        <v>73</v>
      </c>
      <c r="AY169" s="215" t="s">
        <v>186</v>
      </c>
      <c r="BK169" s="217">
        <f>SUM(BK170:BK176)</f>
        <v>0</v>
      </c>
    </row>
    <row r="170" s="2" customFormat="1" ht="16.5" customHeight="1">
      <c r="A170" s="36"/>
      <c r="B170" s="37"/>
      <c r="C170" s="218" t="s">
        <v>8</v>
      </c>
      <c r="D170" s="218" t="s">
        <v>187</v>
      </c>
      <c r="E170" s="219" t="s">
        <v>686</v>
      </c>
      <c r="F170" s="220" t="s">
        <v>687</v>
      </c>
      <c r="G170" s="221" t="s">
        <v>190</v>
      </c>
      <c r="H170" s="222">
        <v>30.440000000000001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2.0000000000000002E-05</v>
      </c>
      <c r="R170" s="228">
        <f>Q170*H170</f>
        <v>0.00060880000000000005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185</v>
      </c>
      <c r="AT170" s="230" t="s">
        <v>187</v>
      </c>
      <c r="AU170" s="230" t="s">
        <v>80</v>
      </c>
      <c r="AY170" s="15" t="s">
        <v>186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185</v>
      </c>
      <c r="BM170" s="230" t="s">
        <v>818</v>
      </c>
    </row>
    <row r="171" s="2" customFormat="1">
      <c r="A171" s="36"/>
      <c r="B171" s="37"/>
      <c r="C171" s="38"/>
      <c r="D171" s="232" t="s">
        <v>192</v>
      </c>
      <c r="E171" s="38"/>
      <c r="F171" s="233" t="s">
        <v>819</v>
      </c>
      <c r="G171" s="38"/>
      <c r="H171" s="38"/>
      <c r="I171" s="234"/>
      <c r="J171" s="38"/>
      <c r="K171" s="38"/>
      <c r="L171" s="42"/>
      <c r="M171" s="235"/>
      <c r="N171" s="236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192</v>
      </c>
      <c r="AU171" s="15" t="s">
        <v>80</v>
      </c>
    </row>
    <row r="172" s="12" customFormat="1">
      <c r="A172" s="12"/>
      <c r="B172" s="241"/>
      <c r="C172" s="242"/>
      <c r="D172" s="232" t="s">
        <v>262</v>
      </c>
      <c r="E172" s="243" t="s">
        <v>1</v>
      </c>
      <c r="F172" s="244" t="s">
        <v>820</v>
      </c>
      <c r="G172" s="242"/>
      <c r="H172" s="245">
        <v>30.440000000000001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262</v>
      </c>
      <c r="AU172" s="251" t="s">
        <v>80</v>
      </c>
      <c r="AV172" s="12" t="s">
        <v>82</v>
      </c>
      <c r="AW172" s="12" t="s">
        <v>30</v>
      </c>
      <c r="AX172" s="12" t="s">
        <v>80</v>
      </c>
      <c r="AY172" s="251" t="s">
        <v>186</v>
      </c>
    </row>
    <row r="173" s="2" customFormat="1" ht="16.5" customHeight="1">
      <c r="A173" s="36"/>
      <c r="B173" s="37"/>
      <c r="C173" s="218" t="s">
        <v>351</v>
      </c>
      <c r="D173" s="218" t="s">
        <v>187</v>
      </c>
      <c r="E173" s="219" t="s">
        <v>690</v>
      </c>
      <c r="F173" s="220" t="s">
        <v>691</v>
      </c>
      <c r="G173" s="221" t="s">
        <v>190</v>
      </c>
      <c r="H173" s="222">
        <v>76.099999999999994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38</v>
      </c>
      <c r="O173" s="89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185</v>
      </c>
      <c r="AT173" s="230" t="s">
        <v>187</v>
      </c>
      <c r="AU173" s="230" t="s">
        <v>80</v>
      </c>
      <c r="AY173" s="15" t="s">
        <v>186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80</v>
      </c>
      <c r="BK173" s="231">
        <f>ROUND(I173*H173,2)</f>
        <v>0</v>
      </c>
      <c r="BL173" s="15" t="s">
        <v>185</v>
      </c>
      <c r="BM173" s="230" t="s">
        <v>821</v>
      </c>
    </row>
    <row r="174" s="2" customFormat="1">
      <c r="A174" s="36"/>
      <c r="B174" s="37"/>
      <c r="C174" s="38"/>
      <c r="D174" s="232" t="s">
        <v>192</v>
      </c>
      <c r="E174" s="38"/>
      <c r="F174" s="233" t="s">
        <v>693</v>
      </c>
      <c r="G174" s="38"/>
      <c r="H174" s="38"/>
      <c r="I174" s="234"/>
      <c r="J174" s="38"/>
      <c r="K174" s="38"/>
      <c r="L174" s="42"/>
      <c r="M174" s="235"/>
      <c r="N174" s="236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192</v>
      </c>
      <c r="AU174" s="15" t="s">
        <v>80</v>
      </c>
    </row>
    <row r="175" s="2" customFormat="1" ht="21.75" customHeight="1">
      <c r="A175" s="36"/>
      <c r="B175" s="37"/>
      <c r="C175" s="218" t="s">
        <v>356</v>
      </c>
      <c r="D175" s="218" t="s">
        <v>187</v>
      </c>
      <c r="E175" s="219" t="s">
        <v>694</v>
      </c>
      <c r="F175" s="220" t="s">
        <v>695</v>
      </c>
      <c r="G175" s="221" t="s">
        <v>190</v>
      </c>
      <c r="H175" s="222">
        <v>54</v>
      </c>
      <c r="I175" s="223"/>
      <c r="J175" s="224">
        <f>ROUND(I175*H175,2)</f>
        <v>0</v>
      </c>
      <c r="K175" s="225"/>
      <c r="L175" s="42"/>
      <c r="M175" s="226" t="s">
        <v>1</v>
      </c>
      <c r="N175" s="227" t="s">
        <v>38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185</v>
      </c>
      <c r="AT175" s="230" t="s">
        <v>187</v>
      </c>
      <c r="AU175" s="230" t="s">
        <v>80</v>
      </c>
      <c r="AY175" s="15" t="s">
        <v>186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80</v>
      </c>
      <c r="BK175" s="231">
        <f>ROUND(I175*H175,2)</f>
        <v>0</v>
      </c>
      <c r="BL175" s="15" t="s">
        <v>185</v>
      </c>
      <c r="BM175" s="230" t="s">
        <v>822</v>
      </c>
    </row>
    <row r="176" s="2" customFormat="1">
      <c r="A176" s="36"/>
      <c r="B176" s="37"/>
      <c r="C176" s="38"/>
      <c r="D176" s="232" t="s">
        <v>192</v>
      </c>
      <c r="E176" s="38"/>
      <c r="F176" s="233" t="s">
        <v>823</v>
      </c>
      <c r="G176" s="38"/>
      <c r="H176" s="38"/>
      <c r="I176" s="234"/>
      <c r="J176" s="38"/>
      <c r="K176" s="38"/>
      <c r="L176" s="42"/>
      <c r="M176" s="235"/>
      <c r="N176" s="23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192</v>
      </c>
      <c r="AU176" s="15" t="s">
        <v>80</v>
      </c>
    </row>
    <row r="177" s="11" customFormat="1" ht="25.92" customHeight="1">
      <c r="A177" s="11"/>
      <c r="B177" s="204"/>
      <c r="C177" s="205"/>
      <c r="D177" s="206" t="s">
        <v>72</v>
      </c>
      <c r="E177" s="207" t="s">
        <v>185</v>
      </c>
      <c r="F177" s="207" t="s">
        <v>345</v>
      </c>
      <c r="G177" s="205"/>
      <c r="H177" s="205"/>
      <c r="I177" s="208"/>
      <c r="J177" s="209">
        <f>BK177</f>
        <v>0</v>
      </c>
      <c r="K177" s="205"/>
      <c r="L177" s="210"/>
      <c r="M177" s="211"/>
      <c r="N177" s="212"/>
      <c r="O177" s="212"/>
      <c r="P177" s="213">
        <f>SUM(P178:P189)</f>
        <v>0</v>
      </c>
      <c r="Q177" s="212"/>
      <c r="R177" s="213">
        <f>SUM(R178:R189)</f>
        <v>81.978749999999991</v>
      </c>
      <c r="S177" s="212"/>
      <c r="T177" s="214">
        <f>SUM(T178:T189)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5" t="s">
        <v>185</v>
      </c>
      <c r="AT177" s="216" t="s">
        <v>72</v>
      </c>
      <c r="AU177" s="216" t="s">
        <v>73</v>
      </c>
      <c r="AY177" s="215" t="s">
        <v>186</v>
      </c>
      <c r="BK177" s="217">
        <f>SUM(BK178:BK189)</f>
        <v>0</v>
      </c>
    </row>
    <row r="178" s="2" customFormat="1" ht="16.5" customHeight="1">
      <c r="A178" s="36"/>
      <c r="B178" s="37"/>
      <c r="C178" s="218" t="s">
        <v>242</v>
      </c>
      <c r="D178" s="218" t="s">
        <v>187</v>
      </c>
      <c r="E178" s="219" t="s">
        <v>491</v>
      </c>
      <c r="F178" s="220" t="s">
        <v>492</v>
      </c>
      <c r="G178" s="221" t="s">
        <v>190</v>
      </c>
      <c r="H178" s="222">
        <v>59.399999999999999</v>
      </c>
      <c r="I178" s="223"/>
      <c r="J178" s="224">
        <f>ROUND(I178*H178,2)</f>
        <v>0</v>
      </c>
      <c r="K178" s="225"/>
      <c r="L178" s="42"/>
      <c r="M178" s="226" t="s">
        <v>1</v>
      </c>
      <c r="N178" s="227" t="s">
        <v>38</v>
      </c>
      <c r="O178" s="89"/>
      <c r="P178" s="228">
        <f>O178*H178</f>
        <v>0</v>
      </c>
      <c r="Q178" s="228">
        <v>0.52500000000000002</v>
      </c>
      <c r="R178" s="228">
        <f>Q178*H178</f>
        <v>31.185000000000002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185</v>
      </c>
      <c r="AT178" s="230" t="s">
        <v>187</v>
      </c>
      <c r="AU178" s="230" t="s">
        <v>80</v>
      </c>
      <c r="AY178" s="15" t="s">
        <v>186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185</v>
      </c>
      <c r="BM178" s="230" t="s">
        <v>824</v>
      </c>
    </row>
    <row r="179" s="2" customFormat="1">
      <c r="A179" s="36"/>
      <c r="B179" s="37"/>
      <c r="C179" s="38"/>
      <c r="D179" s="232" t="s">
        <v>192</v>
      </c>
      <c r="E179" s="38"/>
      <c r="F179" s="233" t="s">
        <v>492</v>
      </c>
      <c r="G179" s="38"/>
      <c r="H179" s="38"/>
      <c r="I179" s="234"/>
      <c r="J179" s="38"/>
      <c r="K179" s="38"/>
      <c r="L179" s="42"/>
      <c r="M179" s="235"/>
      <c r="N179" s="236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192</v>
      </c>
      <c r="AU179" s="15" t="s">
        <v>80</v>
      </c>
    </row>
    <row r="180" s="12" customFormat="1">
      <c r="A180" s="12"/>
      <c r="B180" s="241"/>
      <c r="C180" s="242"/>
      <c r="D180" s="232" t="s">
        <v>262</v>
      </c>
      <c r="E180" s="243" t="s">
        <v>1</v>
      </c>
      <c r="F180" s="244" t="s">
        <v>825</v>
      </c>
      <c r="G180" s="242"/>
      <c r="H180" s="245">
        <v>59.399999999999999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51" t="s">
        <v>262</v>
      </c>
      <c r="AU180" s="251" t="s">
        <v>80</v>
      </c>
      <c r="AV180" s="12" t="s">
        <v>82</v>
      </c>
      <c r="AW180" s="12" t="s">
        <v>30</v>
      </c>
      <c r="AX180" s="12" t="s">
        <v>80</v>
      </c>
      <c r="AY180" s="251" t="s">
        <v>186</v>
      </c>
    </row>
    <row r="181" s="2" customFormat="1" ht="16.5" customHeight="1">
      <c r="A181" s="36"/>
      <c r="B181" s="37"/>
      <c r="C181" s="218" t="s">
        <v>367</v>
      </c>
      <c r="D181" s="218" t="s">
        <v>187</v>
      </c>
      <c r="E181" s="219" t="s">
        <v>437</v>
      </c>
      <c r="F181" s="220" t="s">
        <v>438</v>
      </c>
      <c r="G181" s="221" t="s">
        <v>190</v>
      </c>
      <c r="H181" s="222">
        <v>59.399999999999999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0.40079999999999999</v>
      </c>
      <c r="R181" s="228">
        <f>Q181*H181</f>
        <v>23.80752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185</v>
      </c>
      <c r="AT181" s="230" t="s">
        <v>187</v>
      </c>
      <c r="AU181" s="230" t="s">
        <v>80</v>
      </c>
      <c r="AY181" s="15" t="s">
        <v>186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185</v>
      </c>
      <c r="BM181" s="230" t="s">
        <v>826</v>
      </c>
    </row>
    <row r="182" s="2" customFormat="1">
      <c r="A182" s="36"/>
      <c r="B182" s="37"/>
      <c r="C182" s="38"/>
      <c r="D182" s="232" t="s">
        <v>192</v>
      </c>
      <c r="E182" s="38"/>
      <c r="F182" s="233" t="s">
        <v>438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192</v>
      </c>
      <c r="AU182" s="15" t="s">
        <v>80</v>
      </c>
    </row>
    <row r="183" s="12" customFormat="1">
      <c r="A183" s="12"/>
      <c r="B183" s="241"/>
      <c r="C183" s="242"/>
      <c r="D183" s="232" t="s">
        <v>262</v>
      </c>
      <c r="E183" s="243" t="s">
        <v>1</v>
      </c>
      <c r="F183" s="244" t="s">
        <v>825</v>
      </c>
      <c r="G183" s="242"/>
      <c r="H183" s="245">
        <v>59.399999999999999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51" t="s">
        <v>262</v>
      </c>
      <c r="AU183" s="251" t="s">
        <v>80</v>
      </c>
      <c r="AV183" s="12" t="s">
        <v>82</v>
      </c>
      <c r="AW183" s="12" t="s">
        <v>30</v>
      </c>
      <c r="AX183" s="12" t="s">
        <v>80</v>
      </c>
      <c r="AY183" s="251" t="s">
        <v>186</v>
      </c>
    </row>
    <row r="184" s="2" customFormat="1" ht="16.5" customHeight="1">
      <c r="A184" s="36"/>
      <c r="B184" s="37"/>
      <c r="C184" s="218" t="s">
        <v>373</v>
      </c>
      <c r="D184" s="218" t="s">
        <v>187</v>
      </c>
      <c r="E184" s="219" t="s">
        <v>827</v>
      </c>
      <c r="F184" s="220" t="s">
        <v>828</v>
      </c>
      <c r="G184" s="221" t="s">
        <v>190</v>
      </c>
      <c r="H184" s="222">
        <v>37.799999999999997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38</v>
      </c>
      <c r="O184" s="89"/>
      <c r="P184" s="228">
        <f>O184*H184</f>
        <v>0</v>
      </c>
      <c r="Q184" s="228">
        <v>0.44740999999999997</v>
      </c>
      <c r="R184" s="228">
        <f>Q184*H184</f>
        <v>16.912097999999997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185</v>
      </c>
      <c r="AT184" s="230" t="s">
        <v>187</v>
      </c>
      <c r="AU184" s="230" t="s">
        <v>80</v>
      </c>
      <c r="AY184" s="15" t="s">
        <v>186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80</v>
      </c>
      <c r="BK184" s="231">
        <f>ROUND(I184*H184,2)</f>
        <v>0</v>
      </c>
      <c r="BL184" s="15" t="s">
        <v>185</v>
      </c>
      <c r="BM184" s="230" t="s">
        <v>829</v>
      </c>
    </row>
    <row r="185" s="2" customFormat="1">
      <c r="A185" s="36"/>
      <c r="B185" s="37"/>
      <c r="C185" s="38"/>
      <c r="D185" s="232" t="s">
        <v>192</v>
      </c>
      <c r="E185" s="38"/>
      <c r="F185" s="233" t="s">
        <v>736</v>
      </c>
      <c r="G185" s="38"/>
      <c r="H185" s="38"/>
      <c r="I185" s="234"/>
      <c r="J185" s="38"/>
      <c r="K185" s="38"/>
      <c r="L185" s="42"/>
      <c r="M185" s="235"/>
      <c r="N185" s="236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192</v>
      </c>
      <c r="AU185" s="15" t="s">
        <v>80</v>
      </c>
    </row>
    <row r="186" s="12" customFormat="1">
      <c r="A186" s="12"/>
      <c r="B186" s="241"/>
      <c r="C186" s="242"/>
      <c r="D186" s="232" t="s">
        <v>262</v>
      </c>
      <c r="E186" s="243" t="s">
        <v>1</v>
      </c>
      <c r="F186" s="244" t="s">
        <v>830</v>
      </c>
      <c r="G186" s="242"/>
      <c r="H186" s="245">
        <v>37.799999999999997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262</v>
      </c>
      <c r="AU186" s="251" t="s">
        <v>80</v>
      </c>
      <c r="AV186" s="12" t="s">
        <v>82</v>
      </c>
      <c r="AW186" s="12" t="s">
        <v>30</v>
      </c>
      <c r="AX186" s="12" t="s">
        <v>80</v>
      </c>
      <c r="AY186" s="251" t="s">
        <v>186</v>
      </c>
    </row>
    <row r="187" s="2" customFormat="1" ht="16.5" customHeight="1">
      <c r="A187" s="36"/>
      <c r="B187" s="37"/>
      <c r="C187" s="218" t="s">
        <v>7</v>
      </c>
      <c r="D187" s="218" t="s">
        <v>187</v>
      </c>
      <c r="E187" s="219" t="s">
        <v>831</v>
      </c>
      <c r="F187" s="220" t="s">
        <v>832</v>
      </c>
      <c r="G187" s="221" t="s">
        <v>190</v>
      </c>
      <c r="H187" s="222">
        <v>16.199999999999999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0.62185999999999997</v>
      </c>
      <c r="R187" s="228">
        <f>Q187*H187</f>
        <v>10.074131999999999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185</v>
      </c>
      <c r="AT187" s="230" t="s">
        <v>187</v>
      </c>
      <c r="AU187" s="230" t="s">
        <v>80</v>
      </c>
      <c r="AY187" s="15" t="s">
        <v>186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185</v>
      </c>
      <c r="BM187" s="230" t="s">
        <v>833</v>
      </c>
    </row>
    <row r="188" s="2" customFormat="1">
      <c r="A188" s="36"/>
      <c r="B188" s="37"/>
      <c r="C188" s="38"/>
      <c r="D188" s="232" t="s">
        <v>192</v>
      </c>
      <c r="E188" s="38"/>
      <c r="F188" s="233" t="s">
        <v>736</v>
      </c>
      <c r="G188" s="38"/>
      <c r="H188" s="38"/>
      <c r="I188" s="234"/>
      <c r="J188" s="38"/>
      <c r="K188" s="38"/>
      <c r="L188" s="42"/>
      <c r="M188" s="235"/>
      <c r="N188" s="236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192</v>
      </c>
      <c r="AU188" s="15" t="s">
        <v>80</v>
      </c>
    </row>
    <row r="189" s="12" customFormat="1">
      <c r="A189" s="12"/>
      <c r="B189" s="241"/>
      <c r="C189" s="242"/>
      <c r="D189" s="232" t="s">
        <v>262</v>
      </c>
      <c r="E189" s="243" t="s">
        <v>1</v>
      </c>
      <c r="F189" s="244" t="s">
        <v>834</v>
      </c>
      <c r="G189" s="242"/>
      <c r="H189" s="245">
        <v>16.199999999999999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51" t="s">
        <v>262</v>
      </c>
      <c r="AU189" s="251" t="s">
        <v>80</v>
      </c>
      <c r="AV189" s="12" t="s">
        <v>82</v>
      </c>
      <c r="AW189" s="12" t="s">
        <v>30</v>
      </c>
      <c r="AX189" s="12" t="s">
        <v>80</v>
      </c>
      <c r="AY189" s="251" t="s">
        <v>186</v>
      </c>
    </row>
    <row r="190" s="11" customFormat="1" ht="25.92" customHeight="1">
      <c r="A190" s="11"/>
      <c r="B190" s="204"/>
      <c r="C190" s="205"/>
      <c r="D190" s="206" t="s">
        <v>72</v>
      </c>
      <c r="E190" s="207" t="s">
        <v>743</v>
      </c>
      <c r="F190" s="207" t="s">
        <v>744</v>
      </c>
      <c r="G190" s="205"/>
      <c r="H190" s="205"/>
      <c r="I190" s="208"/>
      <c r="J190" s="209">
        <f>BK190</f>
        <v>0</v>
      </c>
      <c r="K190" s="205"/>
      <c r="L190" s="210"/>
      <c r="M190" s="211"/>
      <c r="N190" s="212"/>
      <c r="O190" s="212"/>
      <c r="P190" s="213">
        <f>SUM(P191:P194)</f>
        <v>0</v>
      </c>
      <c r="Q190" s="212"/>
      <c r="R190" s="213">
        <f>SUM(R191:R194)</f>
        <v>1.1475880000000001</v>
      </c>
      <c r="S190" s="212"/>
      <c r="T190" s="214">
        <f>SUM(T191:T194)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15" t="s">
        <v>185</v>
      </c>
      <c r="AT190" s="216" t="s">
        <v>72</v>
      </c>
      <c r="AU190" s="216" t="s">
        <v>73</v>
      </c>
      <c r="AY190" s="215" t="s">
        <v>186</v>
      </c>
      <c r="BK190" s="217">
        <f>SUM(BK191:BK194)</f>
        <v>0</v>
      </c>
    </row>
    <row r="191" s="2" customFormat="1" ht="16.5" customHeight="1">
      <c r="A191" s="36"/>
      <c r="B191" s="37"/>
      <c r="C191" s="218" t="s">
        <v>381</v>
      </c>
      <c r="D191" s="218" t="s">
        <v>187</v>
      </c>
      <c r="E191" s="219" t="s">
        <v>745</v>
      </c>
      <c r="F191" s="220" t="s">
        <v>746</v>
      </c>
      <c r="G191" s="221" t="s">
        <v>190</v>
      </c>
      <c r="H191" s="222">
        <v>30.440000000000001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38</v>
      </c>
      <c r="O191" s="89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185</v>
      </c>
      <c r="AT191" s="230" t="s">
        <v>187</v>
      </c>
      <c r="AU191" s="230" t="s">
        <v>80</v>
      </c>
      <c r="AY191" s="15" t="s">
        <v>186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80</v>
      </c>
      <c r="BK191" s="231">
        <f>ROUND(I191*H191,2)</f>
        <v>0</v>
      </c>
      <c r="BL191" s="15" t="s">
        <v>185</v>
      </c>
      <c r="BM191" s="230" t="s">
        <v>835</v>
      </c>
    </row>
    <row r="192" s="2" customFormat="1">
      <c r="A192" s="36"/>
      <c r="B192" s="37"/>
      <c r="C192" s="38"/>
      <c r="D192" s="232" t="s">
        <v>192</v>
      </c>
      <c r="E192" s="38"/>
      <c r="F192" s="233" t="s">
        <v>748</v>
      </c>
      <c r="G192" s="38"/>
      <c r="H192" s="38"/>
      <c r="I192" s="234"/>
      <c r="J192" s="38"/>
      <c r="K192" s="38"/>
      <c r="L192" s="42"/>
      <c r="M192" s="235"/>
      <c r="N192" s="236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192</v>
      </c>
      <c r="AU192" s="15" t="s">
        <v>80</v>
      </c>
    </row>
    <row r="193" s="2" customFormat="1" ht="16.5" customHeight="1">
      <c r="A193" s="36"/>
      <c r="B193" s="37"/>
      <c r="C193" s="218" t="s">
        <v>387</v>
      </c>
      <c r="D193" s="218" t="s">
        <v>187</v>
      </c>
      <c r="E193" s="219" t="s">
        <v>749</v>
      </c>
      <c r="F193" s="220" t="s">
        <v>750</v>
      </c>
      <c r="G193" s="221" t="s">
        <v>190</v>
      </c>
      <c r="H193" s="222">
        <v>30.440000000000001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38</v>
      </c>
      <c r="O193" s="89"/>
      <c r="P193" s="228">
        <f>O193*H193</f>
        <v>0</v>
      </c>
      <c r="Q193" s="228">
        <v>0.037699999999999997</v>
      </c>
      <c r="R193" s="228">
        <f>Q193*H193</f>
        <v>1.1475880000000001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185</v>
      </c>
      <c r="AT193" s="230" t="s">
        <v>187</v>
      </c>
      <c r="AU193" s="230" t="s">
        <v>80</v>
      </c>
      <c r="AY193" s="15" t="s">
        <v>186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80</v>
      </c>
      <c r="BK193" s="231">
        <f>ROUND(I193*H193,2)</f>
        <v>0</v>
      </c>
      <c r="BL193" s="15" t="s">
        <v>185</v>
      </c>
      <c r="BM193" s="230" t="s">
        <v>836</v>
      </c>
    </row>
    <row r="194" s="2" customFormat="1">
      <c r="A194" s="36"/>
      <c r="B194" s="37"/>
      <c r="C194" s="38"/>
      <c r="D194" s="232" t="s">
        <v>192</v>
      </c>
      <c r="E194" s="38"/>
      <c r="F194" s="233" t="s">
        <v>752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192</v>
      </c>
      <c r="AU194" s="15" t="s">
        <v>80</v>
      </c>
    </row>
    <row r="195" s="11" customFormat="1" ht="25.92" customHeight="1">
      <c r="A195" s="11"/>
      <c r="B195" s="204"/>
      <c r="C195" s="205"/>
      <c r="D195" s="206" t="s">
        <v>72</v>
      </c>
      <c r="E195" s="207" t="s">
        <v>753</v>
      </c>
      <c r="F195" s="207" t="s">
        <v>754</v>
      </c>
      <c r="G195" s="205"/>
      <c r="H195" s="205"/>
      <c r="I195" s="208"/>
      <c r="J195" s="209">
        <f>BK195</f>
        <v>0</v>
      </c>
      <c r="K195" s="205"/>
      <c r="L195" s="210"/>
      <c r="M195" s="211"/>
      <c r="N195" s="212"/>
      <c r="O195" s="212"/>
      <c r="P195" s="213">
        <f>SUM(P196:P197)</f>
        <v>0</v>
      </c>
      <c r="Q195" s="212"/>
      <c r="R195" s="213">
        <f>SUM(R196:R197)</f>
        <v>0</v>
      </c>
      <c r="S195" s="212"/>
      <c r="T195" s="214">
        <f>SUM(T196:T197)</f>
        <v>0.54791999999999996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15" t="s">
        <v>185</v>
      </c>
      <c r="AT195" s="216" t="s">
        <v>72</v>
      </c>
      <c r="AU195" s="216" t="s">
        <v>73</v>
      </c>
      <c r="AY195" s="215" t="s">
        <v>186</v>
      </c>
      <c r="BK195" s="217">
        <f>SUM(BK196:BK197)</f>
        <v>0</v>
      </c>
    </row>
    <row r="196" s="2" customFormat="1" ht="16.5" customHeight="1">
      <c r="A196" s="36"/>
      <c r="B196" s="37"/>
      <c r="C196" s="218" t="s">
        <v>391</v>
      </c>
      <c r="D196" s="218" t="s">
        <v>187</v>
      </c>
      <c r="E196" s="219" t="s">
        <v>755</v>
      </c>
      <c r="F196" s="220" t="s">
        <v>756</v>
      </c>
      <c r="G196" s="221" t="s">
        <v>190</v>
      </c>
      <c r="H196" s="222">
        <v>30.440000000000001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38</v>
      </c>
      <c r="O196" s="89"/>
      <c r="P196" s="228">
        <f>O196*H196</f>
        <v>0</v>
      </c>
      <c r="Q196" s="228">
        <v>0</v>
      </c>
      <c r="R196" s="228">
        <f>Q196*H196</f>
        <v>0</v>
      </c>
      <c r="S196" s="228">
        <v>0.017999999999999999</v>
      </c>
      <c r="T196" s="229">
        <f>S196*H196</f>
        <v>0.54791999999999996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185</v>
      </c>
      <c r="AT196" s="230" t="s">
        <v>187</v>
      </c>
      <c r="AU196" s="230" t="s">
        <v>80</v>
      </c>
      <c r="AY196" s="15" t="s">
        <v>186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80</v>
      </c>
      <c r="BK196" s="231">
        <f>ROUND(I196*H196,2)</f>
        <v>0</v>
      </c>
      <c r="BL196" s="15" t="s">
        <v>185</v>
      </c>
      <c r="BM196" s="230" t="s">
        <v>837</v>
      </c>
    </row>
    <row r="197" s="2" customFormat="1">
      <c r="A197" s="36"/>
      <c r="B197" s="37"/>
      <c r="C197" s="38"/>
      <c r="D197" s="232" t="s">
        <v>192</v>
      </c>
      <c r="E197" s="38"/>
      <c r="F197" s="233" t="s">
        <v>756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192</v>
      </c>
      <c r="AU197" s="15" t="s">
        <v>80</v>
      </c>
    </row>
    <row r="198" s="11" customFormat="1" ht="25.92" customHeight="1">
      <c r="A198" s="11"/>
      <c r="B198" s="204"/>
      <c r="C198" s="205"/>
      <c r="D198" s="206" t="s">
        <v>72</v>
      </c>
      <c r="E198" s="207" t="s">
        <v>365</v>
      </c>
      <c r="F198" s="207" t="s">
        <v>366</v>
      </c>
      <c r="G198" s="205"/>
      <c r="H198" s="205"/>
      <c r="I198" s="208"/>
      <c r="J198" s="209">
        <f>BK198</f>
        <v>0</v>
      </c>
      <c r="K198" s="205"/>
      <c r="L198" s="210"/>
      <c r="M198" s="211"/>
      <c r="N198" s="212"/>
      <c r="O198" s="212"/>
      <c r="P198" s="213">
        <f>SUM(P199:P200)</f>
        <v>0</v>
      </c>
      <c r="Q198" s="212"/>
      <c r="R198" s="213">
        <f>SUM(R199:R200)</f>
        <v>0</v>
      </c>
      <c r="S198" s="212"/>
      <c r="T198" s="214">
        <f>SUM(T199:T200)</f>
        <v>28.620000000000001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5" t="s">
        <v>185</v>
      </c>
      <c r="AT198" s="216" t="s">
        <v>72</v>
      </c>
      <c r="AU198" s="216" t="s">
        <v>73</v>
      </c>
      <c r="AY198" s="215" t="s">
        <v>186</v>
      </c>
      <c r="BK198" s="217">
        <f>SUM(BK199:BK200)</f>
        <v>0</v>
      </c>
    </row>
    <row r="199" s="2" customFormat="1" ht="16.5" customHeight="1">
      <c r="A199" s="36"/>
      <c r="B199" s="37"/>
      <c r="C199" s="218" t="s">
        <v>396</v>
      </c>
      <c r="D199" s="218" t="s">
        <v>187</v>
      </c>
      <c r="E199" s="219" t="s">
        <v>368</v>
      </c>
      <c r="F199" s="220" t="s">
        <v>369</v>
      </c>
      <c r="G199" s="221" t="s">
        <v>266</v>
      </c>
      <c r="H199" s="222">
        <v>21.600000000000001</v>
      </c>
      <c r="I199" s="223"/>
      <c r="J199" s="224">
        <f>ROUND(I199*H199,2)</f>
        <v>0</v>
      </c>
      <c r="K199" s="225"/>
      <c r="L199" s="42"/>
      <c r="M199" s="226" t="s">
        <v>1</v>
      </c>
      <c r="N199" s="227" t="s">
        <v>38</v>
      </c>
      <c r="O199" s="89"/>
      <c r="P199" s="228">
        <f>O199*H199</f>
        <v>0</v>
      </c>
      <c r="Q199" s="228">
        <v>0</v>
      </c>
      <c r="R199" s="228">
        <f>Q199*H199</f>
        <v>0</v>
      </c>
      <c r="S199" s="228">
        <v>1.325</v>
      </c>
      <c r="T199" s="229">
        <f>S199*H199</f>
        <v>28.620000000000001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185</v>
      </c>
      <c r="AT199" s="230" t="s">
        <v>187</v>
      </c>
      <c r="AU199" s="230" t="s">
        <v>80</v>
      </c>
      <c r="AY199" s="15" t="s">
        <v>186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80</v>
      </c>
      <c r="BK199" s="231">
        <f>ROUND(I199*H199,2)</f>
        <v>0</v>
      </c>
      <c r="BL199" s="15" t="s">
        <v>185</v>
      </c>
      <c r="BM199" s="230" t="s">
        <v>838</v>
      </c>
    </row>
    <row r="200" s="2" customFormat="1">
      <c r="A200" s="36"/>
      <c r="B200" s="37"/>
      <c r="C200" s="38"/>
      <c r="D200" s="232" t="s">
        <v>192</v>
      </c>
      <c r="E200" s="38"/>
      <c r="F200" s="233" t="s">
        <v>371</v>
      </c>
      <c r="G200" s="38"/>
      <c r="H200" s="38"/>
      <c r="I200" s="234"/>
      <c r="J200" s="38"/>
      <c r="K200" s="38"/>
      <c r="L200" s="42"/>
      <c r="M200" s="235"/>
      <c r="N200" s="236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192</v>
      </c>
      <c r="AU200" s="15" t="s">
        <v>80</v>
      </c>
    </row>
    <row r="201" s="11" customFormat="1" ht="25.92" customHeight="1">
      <c r="A201" s="11"/>
      <c r="B201" s="204"/>
      <c r="C201" s="205"/>
      <c r="D201" s="206" t="s">
        <v>72</v>
      </c>
      <c r="E201" s="207" t="s">
        <v>281</v>
      </c>
      <c r="F201" s="207" t="s">
        <v>282</v>
      </c>
      <c r="G201" s="205"/>
      <c r="H201" s="205"/>
      <c r="I201" s="208"/>
      <c r="J201" s="209">
        <f>BK201</f>
        <v>0</v>
      </c>
      <c r="K201" s="205"/>
      <c r="L201" s="210"/>
      <c r="M201" s="211"/>
      <c r="N201" s="212"/>
      <c r="O201" s="212"/>
      <c r="P201" s="213">
        <f>SUM(P202:P205)</f>
        <v>0</v>
      </c>
      <c r="Q201" s="212"/>
      <c r="R201" s="213">
        <f>SUM(R202:R205)</f>
        <v>0</v>
      </c>
      <c r="S201" s="212"/>
      <c r="T201" s="214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15" t="s">
        <v>185</v>
      </c>
      <c r="AT201" s="216" t="s">
        <v>72</v>
      </c>
      <c r="AU201" s="216" t="s">
        <v>73</v>
      </c>
      <c r="AY201" s="215" t="s">
        <v>186</v>
      </c>
      <c r="BK201" s="217">
        <f>SUM(BK202:BK205)</f>
        <v>0</v>
      </c>
    </row>
    <row r="202" s="2" customFormat="1" ht="16.5" customHeight="1">
      <c r="A202" s="36"/>
      <c r="B202" s="37"/>
      <c r="C202" s="218" t="s">
        <v>401</v>
      </c>
      <c r="D202" s="218" t="s">
        <v>187</v>
      </c>
      <c r="E202" s="219" t="s">
        <v>378</v>
      </c>
      <c r="F202" s="220" t="s">
        <v>379</v>
      </c>
      <c r="G202" s="221" t="s">
        <v>285</v>
      </c>
      <c r="H202" s="222">
        <v>83.420249999999996</v>
      </c>
      <c r="I202" s="223"/>
      <c r="J202" s="224">
        <f>ROUND(I202*H202,2)</f>
        <v>0</v>
      </c>
      <c r="K202" s="225"/>
      <c r="L202" s="42"/>
      <c r="M202" s="226" t="s">
        <v>1</v>
      </c>
      <c r="N202" s="227" t="s">
        <v>38</v>
      </c>
      <c r="O202" s="89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0" t="s">
        <v>185</v>
      </c>
      <c r="AT202" s="230" t="s">
        <v>187</v>
      </c>
      <c r="AU202" s="230" t="s">
        <v>80</v>
      </c>
      <c r="AY202" s="15" t="s">
        <v>186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5" t="s">
        <v>80</v>
      </c>
      <c r="BK202" s="231">
        <f>ROUND(I202*H202,2)</f>
        <v>0</v>
      </c>
      <c r="BL202" s="15" t="s">
        <v>185</v>
      </c>
      <c r="BM202" s="230" t="s">
        <v>839</v>
      </c>
    </row>
    <row r="203" s="2" customFormat="1">
      <c r="A203" s="36"/>
      <c r="B203" s="37"/>
      <c r="C203" s="38"/>
      <c r="D203" s="232" t="s">
        <v>192</v>
      </c>
      <c r="E203" s="38"/>
      <c r="F203" s="233" t="s">
        <v>379</v>
      </c>
      <c r="G203" s="38"/>
      <c r="H203" s="38"/>
      <c r="I203" s="234"/>
      <c r="J203" s="38"/>
      <c r="K203" s="38"/>
      <c r="L203" s="42"/>
      <c r="M203" s="235"/>
      <c r="N203" s="236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192</v>
      </c>
      <c r="AU203" s="15" t="s">
        <v>80</v>
      </c>
    </row>
    <row r="204" s="2" customFormat="1" ht="16.5" customHeight="1">
      <c r="A204" s="36"/>
      <c r="B204" s="37"/>
      <c r="C204" s="218" t="s">
        <v>405</v>
      </c>
      <c r="D204" s="218" t="s">
        <v>187</v>
      </c>
      <c r="E204" s="219" t="s">
        <v>382</v>
      </c>
      <c r="F204" s="220" t="s">
        <v>383</v>
      </c>
      <c r="G204" s="221" t="s">
        <v>285</v>
      </c>
      <c r="H204" s="222">
        <v>83.420249999999996</v>
      </c>
      <c r="I204" s="223"/>
      <c r="J204" s="224">
        <f>ROUND(I204*H204,2)</f>
        <v>0</v>
      </c>
      <c r="K204" s="225"/>
      <c r="L204" s="42"/>
      <c r="M204" s="226" t="s">
        <v>1</v>
      </c>
      <c r="N204" s="227" t="s">
        <v>38</v>
      </c>
      <c r="O204" s="89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0" t="s">
        <v>185</v>
      </c>
      <c r="AT204" s="230" t="s">
        <v>187</v>
      </c>
      <c r="AU204" s="230" t="s">
        <v>80</v>
      </c>
      <c r="AY204" s="15" t="s">
        <v>186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5" t="s">
        <v>80</v>
      </c>
      <c r="BK204" s="231">
        <f>ROUND(I204*H204,2)</f>
        <v>0</v>
      </c>
      <c r="BL204" s="15" t="s">
        <v>185</v>
      </c>
      <c r="BM204" s="230" t="s">
        <v>840</v>
      </c>
    </row>
    <row r="205" s="2" customFormat="1">
      <c r="A205" s="36"/>
      <c r="B205" s="37"/>
      <c r="C205" s="38"/>
      <c r="D205" s="232" t="s">
        <v>192</v>
      </c>
      <c r="E205" s="38"/>
      <c r="F205" s="233" t="s">
        <v>383</v>
      </c>
      <c r="G205" s="38"/>
      <c r="H205" s="38"/>
      <c r="I205" s="234"/>
      <c r="J205" s="38"/>
      <c r="K205" s="38"/>
      <c r="L205" s="42"/>
      <c r="M205" s="235"/>
      <c r="N205" s="236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192</v>
      </c>
      <c r="AU205" s="15" t="s">
        <v>80</v>
      </c>
    </row>
    <row r="206" s="11" customFormat="1" ht="25.92" customHeight="1">
      <c r="A206" s="11"/>
      <c r="B206" s="204"/>
      <c r="C206" s="205"/>
      <c r="D206" s="206" t="s">
        <v>72</v>
      </c>
      <c r="E206" s="207" t="s">
        <v>385</v>
      </c>
      <c r="F206" s="207" t="s">
        <v>386</v>
      </c>
      <c r="G206" s="205"/>
      <c r="H206" s="205"/>
      <c r="I206" s="208"/>
      <c r="J206" s="209">
        <f>BK206</f>
        <v>0</v>
      </c>
      <c r="K206" s="205"/>
      <c r="L206" s="210"/>
      <c r="M206" s="211"/>
      <c r="N206" s="212"/>
      <c r="O206" s="212"/>
      <c r="P206" s="213">
        <f>SUM(P207:P218)</f>
        <v>0</v>
      </c>
      <c r="Q206" s="212"/>
      <c r="R206" s="213">
        <f>SUM(R207:R218)</f>
        <v>0</v>
      </c>
      <c r="S206" s="212"/>
      <c r="T206" s="214">
        <f>SUM(T207:T218)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15" t="s">
        <v>185</v>
      </c>
      <c r="AT206" s="216" t="s">
        <v>72</v>
      </c>
      <c r="AU206" s="216" t="s">
        <v>73</v>
      </c>
      <c r="AY206" s="215" t="s">
        <v>186</v>
      </c>
      <c r="BK206" s="217">
        <f>SUM(BK207:BK218)</f>
        <v>0</v>
      </c>
    </row>
    <row r="207" s="2" customFormat="1" ht="16.5" customHeight="1">
      <c r="A207" s="36"/>
      <c r="B207" s="37"/>
      <c r="C207" s="218" t="s">
        <v>409</v>
      </c>
      <c r="D207" s="218" t="s">
        <v>187</v>
      </c>
      <c r="E207" s="219" t="s">
        <v>388</v>
      </c>
      <c r="F207" s="220" t="s">
        <v>389</v>
      </c>
      <c r="G207" s="221" t="s">
        <v>285</v>
      </c>
      <c r="H207" s="222">
        <v>29.167919999999999</v>
      </c>
      <c r="I207" s="223"/>
      <c r="J207" s="224">
        <f>ROUND(I207*H207,2)</f>
        <v>0</v>
      </c>
      <c r="K207" s="225"/>
      <c r="L207" s="42"/>
      <c r="M207" s="226" t="s">
        <v>1</v>
      </c>
      <c r="N207" s="227" t="s">
        <v>38</v>
      </c>
      <c r="O207" s="89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185</v>
      </c>
      <c r="AT207" s="230" t="s">
        <v>187</v>
      </c>
      <c r="AU207" s="230" t="s">
        <v>80</v>
      </c>
      <c r="AY207" s="15" t="s">
        <v>186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80</v>
      </c>
      <c r="BK207" s="231">
        <f>ROUND(I207*H207,2)</f>
        <v>0</v>
      </c>
      <c r="BL207" s="15" t="s">
        <v>185</v>
      </c>
      <c r="BM207" s="230" t="s">
        <v>841</v>
      </c>
    </row>
    <row r="208" s="2" customFormat="1">
      <c r="A208" s="36"/>
      <c r="B208" s="37"/>
      <c r="C208" s="38"/>
      <c r="D208" s="232" t="s">
        <v>192</v>
      </c>
      <c r="E208" s="38"/>
      <c r="F208" s="233" t="s">
        <v>389</v>
      </c>
      <c r="G208" s="38"/>
      <c r="H208" s="38"/>
      <c r="I208" s="234"/>
      <c r="J208" s="38"/>
      <c r="K208" s="38"/>
      <c r="L208" s="42"/>
      <c r="M208" s="235"/>
      <c r="N208" s="236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192</v>
      </c>
      <c r="AU208" s="15" t="s">
        <v>80</v>
      </c>
    </row>
    <row r="209" s="2" customFormat="1" ht="16.5" customHeight="1">
      <c r="A209" s="36"/>
      <c r="B209" s="37"/>
      <c r="C209" s="218" t="s">
        <v>609</v>
      </c>
      <c r="D209" s="218" t="s">
        <v>187</v>
      </c>
      <c r="E209" s="219" t="s">
        <v>392</v>
      </c>
      <c r="F209" s="220" t="s">
        <v>393</v>
      </c>
      <c r="G209" s="221" t="s">
        <v>285</v>
      </c>
      <c r="H209" s="222">
        <v>29.167919999999999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38</v>
      </c>
      <c r="O209" s="89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185</v>
      </c>
      <c r="AT209" s="230" t="s">
        <v>187</v>
      </c>
      <c r="AU209" s="230" t="s">
        <v>80</v>
      </c>
      <c r="AY209" s="15" t="s">
        <v>186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80</v>
      </c>
      <c r="BK209" s="231">
        <f>ROUND(I209*H209,2)</f>
        <v>0</v>
      </c>
      <c r="BL209" s="15" t="s">
        <v>185</v>
      </c>
      <c r="BM209" s="230" t="s">
        <v>842</v>
      </c>
    </row>
    <row r="210" s="2" customFormat="1">
      <c r="A210" s="36"/>
      <c r="B210" s="37"/>
      <c r="C210" s="38"/>
      <c r="D210" s="232" t="s">
        <v>192</v>
      </c>
      <c r="E210" s="38"/>
      <c r="F210" s="233" t="s">
        <v>843</v>
      </c>
      <c r="G210" s="38"/>
      <c r="H210" s="38"/>
      <c r="I210" s="234"/>
      <c r="J210" s="38"/>
      <c r="K210" s="38"/>
      <c r="L210" s="42"/>
      <c r="M210" s="235"/>
      <c r="N210" s="236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192</v>
      </c>
      <c r="AU210" s="15" t="s">
        <v>80</v>
      </c>
    </row>
    <row r="211" s="2" customFormat="1" ht="16.5" customHeight="1">
      <c r="A211" s="36"/>
      <c r="B211" s="37"/>
      <c r="C211" s="218" t="s">
        <v>612</v>
      </c>
      <c r="D211" s="218" t="s">
        <v>187</v>
      </c>
      <c r="E211" s="219" t="s">
        <v>397</v>
      </c>
      <c r="F211" s="220" t="s">
        <v>398</v>
      </c>
      <c r="G211" s="221" t="s">
        <v>285</v>
      </c>
      <c r="H211" s="222">
        <v>29.167919999999999</v>
      </c>
      <c r="I211" s="223"/>
      <c r="J211" s="224">
        <f>ROUND(I211*H211,2)</f>
        <v>0</v>
      </c>
      <c r="K211" s="225"/>
      <c r="L211" s="42"/>
      <c r="M211" s="226" t="s">
        <v>1</v>
      </c>
      <c r="N211" s="227" t="s">
        <v>38</v>
      </c>
      <c r="O211" s="89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0" t="s">
        <v>185</v>
      </c>
      <c r="AT211" s="230" t="s">
        <v>187</v>
      </c>
      <c r="AU211" s="230" t="s">
        <v>80</v>
      </c>
      <c r="AY211" s="15" t="s">
        <v>186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5" t="s">
        <v>80</v>
      </c>
      <c r="BK211" s="231">
        <f>ROUND(I211*H211,2)</f>
        <v>0</v>
      </c>
      <c r="BL211" s="15" t="s">
        <v>185</v>
      </c>
      <c r="BM211" s="230" t="s">
        <v>844</v>
      </c>
    </row>
    <row r="212" s="2" customFormat="1">
      <c r="A212" s="36"/>
      <c r="B212" s="37"/>
      <c r="C212" s="38"/>
      <c r="D212" s="232" t="s">
        <v>192</v>
      </c>
      <c r="E212" s="38"/>
      <c r="F212" s="233" t="s">
        <v>400</v>
      </c>
      <c r="G212" s="38"/>
      <c r="H212" s="38"/>
      <c r="I212" s="234"/>
      <c r="J212" s="38"/>
      <c r="K212" s="38"/>
      <c r="L212" s="42"/>
      <c r="M212" s="235"/>
      <c r="N212" s="236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192</v>
      </c>
      <c r="AU212" s="15" t="s">
        <v>80</v>
      </c>
    </row>
    <row r="213" s="2" customFormat="1" ht="16.5" customHeight="1">
      <c r="A213" s="36"/>
      <c r="B213" s="37"/>
      <c r="C213" s="218" t="s">
        <v>618</v>
      </c>
      <c r="D213" s="218" t="s">
        <v>187</v>
      </c>
      <c r="E213" s="219" t="s">
        <v>402</v>
      </c>
      <c r="F213" s="220" t="s">
        <v>403</v>
      </c>
      <c r="G213" s="221" t="s">
        <v>285</v>
      </c>
      <c r="H213" s="222">
        <v>612.52632000000006</v>
      </c>
      <c r="I213" s="223"/>
      <c r="J213" s="224">
        <f>ROUND(I213*H213,2)</f>
        <v>0</v>
      </c>
      <c r="K213" s="225"/>
      <c r="L213" s="42"/>
      <c r="M213" s="226" t="s">
        <v>1</v>
      </c>
      <c r="N213" s="227" t="s">
        <v>38</v>
      </c>
      <c r="O213" s="89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185</v>
      </c>
      <c r="AT213" s="230" t="s">
        <v>187</v>
      </c>
      <c r="AU213" s="230" t="s">
        <v>80</v>
      </c>
      <c r="AY213" s="15" t="s">
        <v>186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80</v>
      </c>
      <c r="BK213" s="231">
        <f>ROUND(I213*H213,2)</f>
        <v>0</v>
      </c>
      <c r="BL213" s="15" t="s">
        <v>185</v>
      </c>
      <c r="BM213" s="230" t="s">
        <v>845</v>
      </c>
    </row>
    <row r="214" s="2" customFormat="1">
      <c r="A214" s="36"/>
      <c r="B214" s="37"/>
      <c r="C214" s="38"/>
      <c r="D214" s="232" t="s">
        <v>192</v>
      </c>
      <c r="E214" s="38"/>
      <c r="F214" s="233" t="s">
        <v>403</v>
      </c>
      <c r="G214" s="38"/>
      <c r="H214" s="38"/>
      <c r="I214" s="234"/>
      <c r="J214" s="38"/>
      <c r="K214" s="38"/>
      <c r="L214" s="42"/>
      <c r="M214" s="235"/>
      <c r="N214" s="236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192</v>
      </c>
      <c r="AU214" s="15" t="s">
        <v>80</v>
      </c>
    </row>
    <row r="215" s="2" customFormat="1" ht="16.5" customHeight="1">
      <c r="A215" s="36"/>
      <c r="B215" s="37"/>
      <c r="C215" s="218" t="s">
        <v>622</v>
      </c>
      <c r="D215" s="218" t="s">
        <v>187</v>
      </c>
      <c r="E215" s="219" t="s">
        <v>406</v>
      </c>
      <c r="F215" s="220" t="s">
        <v>407</v>
      </c>
      <c r="G215" s="221" t="s">
        <v>285</v>
      </c>
      <c r="H215" s="222">
        <v>29.167919999999999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38</v>
      </c>
      <c r="O215" s="89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185</v>
      </c>
      <c r="AT215" s="230" t="s">
        <v>187</v>
      </c>
      <c r="AU215" s="230" t="s">
        <v>80</v>
      </c>
      <c r="AY215" s="15" t="s">
        <v>186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80</v>
      </c>
      <c r="BK215" s="231">
        <f>ROUND(I215*H215,2)</f>
        <v>0</v>
      </c>
      <c r="BL215" s="15" t="s">
        <v>185</v>
      </c>
      <c r="BM215" s="230" t="s">
        <v>846</v>
      </c>
    </row>
    <row r="216" s="2" customFormat="1">
      <c r="A216" s="36"/>
      <c r="B216" s="37"/>
      <c r="C216" s="38"/>
      <c r="D216" s="232" t="s">
        <v>192</v>
      </c>
      <c r="E216" s="38"/>
      <c r="F216" s="233" t="s">
        <v>407</v>
      </c>
      <c r="G216" s="38"/>
      <c r="H216" s="38"/>
      <c r="I216" s="234"/>
      <c r="J216" s="38"/>
      <c r="K216" s="38"/>
      <c r="L216" s="42"/>
      <c r="M216" s="235"/>
      <c r="N216" s="236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192</v>
      </c>
      <c r="AU216" s="15" t="s">
        <v>80</v>
      </c>
    </row>
    <row r="217" s="2" customFormat="1" ht="16.5" customHeight="1">
      <c r="A217" s="36"/>
      <c r="B217" s="37"/>
      <c r="C217" s="218" t="s">
        <v>625</v>
      </c>
      <c r="D217" s="218" t="s">
        <v>187</v>
      </c>
      <c r="E217" s="219" t="s">
        <v>410</v>
      </c>
      <c r="F217" s="220" t="s">
        <v>411</v>
      </c>
      <c r="G217" s="221" t="s">
        <v>285</v>
      </c>
      <c r="H217" s="222">
        <v>29.167919999999999</v>
      </c>
      <c r="I217" s="223"/>
      <c r="J217" s="224">
        <f>ROUND(I217*H217,2)</f>
        <v>0</v>
      </c>
      <c r="K217" s="225"/>
      <c r="L217" s="42"/>
      <c r="M217" s="226" t="s">
        <v>1</v>
      </c>
      <c r="N217" s="227" t="s">
        <v>38</v>
      </c>
      <c r="O217" s="89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0" t="s">
        <v>185</v>
      </c>
      <c r="AT217" s="230" t="s">
        <v>187</v>
      </c>
      <c r="AU217" s="230" t="s">
        <v>80</v>
      </c>
      <c r="AY217" s="15" t="s">
        <v>186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5" t="s">
        <v>80</v>
      </c>
      <c r="BK217" s="231">
        <f>ROUND(I217*H217,2)</f>
        <v>0</v>
      </c>
      <c r="BL217" s="15" t="s">
        <v>185</v>
      </c>
      <c r="BM217" s="230" t="s">
        <v>847</v>
      </c>
    </row>
    <row r="218" s="2" customFormat="1">
      <c r="A218" s="36"/>
      <c r="B218" s="37"/>
      <c r="C218" s="38"/>
      <c r="D218" s="232" t="s">
        <v>192</v>
      </c>
      <c r="E218" s="38"/>
      <c r="F218" s="233" t="s">
        <v>333</v>
      </c>
      <c r="G218" s="38"/>
      <c r="H218" s="38"/>
      <c r="I218" s="234"/>
      <c r="J218" s="38"/>
      <c r="K218" s="38"/>
      <c r="L218" s="42"/>
      <c r="M218" s="237"/>
      <c r="N218" s="238"/>
      <c r="O218" s="239"/>
      <c r="P218" s="239"/>
      <c r="Q218" s="239"/>
      <c r="R218" s="239"/>
      <c r="S218" s="239"/>
      <c r="T218" s="24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192</v>
      </c>
      <c r="AU218" s="15" t="s">
        <v>80</v>
      </c>
    </row>
    <row r="219" s="2" customFormat="1" ht="6.96" customHeight="1">
      <c r="A219" s="36"/>
      <c r="B219" s="64"/>
      <c r="C219" s="65"/>
      <c r="D219" s="65"/>
      <c r="E219" s="65"/>
      <c r="F219" s="65"/>
      <c r="G219" s="65"/>
      <c r="H219" s="65"/>
      <c r="I219" s="65"/>
      <c r="J219" s="65"/>
      <c r="K219" s="65"/>
      <c r="L219" s="42"/>
      <c r="M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</row>
  </sheetData>
  <sheetProtection sheet="1" autoFilter="0" formatColumns="0" formatRows="0" objects="1" scenarios="1" spinCount="100000" saltValue="yXAUJqD9zs31tTxWT7tYNoF4K9wKmi1+X+DTgCExpc0LXz3vG2qRFPXFQoRvdxcvA9YYlLaLqQY7SsOIpQHHzA==" hashValue="b/y2lk5piqnSGxwVihxleMPKJdcDat6ITXjEf/GwgeKIq712GEpOeLEnWgqsEkTv4f6qP5ypwq5Yh8DvJvMlBw==" algorithmName="SHA-512" password="CC35"/>
  <autoFilter ref="C127:K2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2025-02-03T10:19:26Z</dcterms:created>
  <dcterms:modified xsi:type="dcterms:W3CDTF">2025-02-03T10:19:46Z</dcterms:modified>
</cp:coreProperties>
</file>