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31314 - Stupeň Vsetínská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'231314 - Stupeň Vsetínská...'!$C$125:$K$320</definedName>
    <definedName name="_xlnm.Print_Area" localSheetId="1">'231314 - Stupeň Vsetínská...'!$C$4:$J$37,'231314 - Stupeň Vsetínská...'!$C$50:$J$76,'231314 - Stupeň Vsetínská...'!$C$82:$J$109,'231314 - Stupeň Vsetínská...'!$C$115:$J$320</definedName>
    <definedName name="_xlnm.Print_Titles" localSheetId="1">'231314 - Stupeň Vsetínská...'!$125:$125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19"/>
  <c r="BH319"/>
  <c r="BG319"/>
  <c r="BF319"/>
  <c r="T319"/>
  <c r="T318"/>
  <c r="R319"/>
  <c r="R318"/>
  <c r="P319"/>
  <c r="P318"/>
  <c r="BI316"/>
  <c r="BH316"/>
  <c r="BG316"/>
  <c r="BF316"/>
  <c r="T316"/>
  <c r="T315"/>
  <c r="R316"/>
  <c r="R315"/>
  <c r="P316"/>
  <c r="P315"/>
  <c r="BI313"/>
  <c r="BH313"/>
  <c r="BG313"/>
  <c r="BF313"/>
  <c r="T313"/>
  <c r="R313"/>
  <c r="P313"/>
  <c r="BI311"/>
  <c r="BH311"/>
  <c r="BG311"/>
  <c r="BF311"/>
  <c r="T311"/>
  <c r="R311"/>
  <c r="P311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0"/>
  <c r="BH280"/>
  <c r="BG280"/>
  <c r="BF280"/>
  <c r="T280"/>
  <c r="T279"/>
  <c r="T278"/>
  <c r="R280"/>
  <c r="R279"/>
  <c r="R278"/>
  <c r="P280"/>
  <c r="P279"/>
  <c r="P278"/>
  <c r="BI276"/>
  <c r="BH276"/>
  <c r="BG276"/>
  <c r="BF276"/>
  <c r="T276"/>
  <c r="T275"/>
  <c r="R276"/>
  <c r="R275"/>
  <c r="P276"/>
  <c r="P275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41"/>
  <c r="BH241"/>
  <c r="BG241"/>
  <c r="BF241"/>
  <c r="T241"/>
  <c r="R241"/>
  <c r="P241"/>
  <c r="BI238"/>
  <c r="BH238"/>
  <c r="BG238"/>
  <c r="BF238"/>
  <c r="T238"/>
  <c r="R238"/>
  <c r="P238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89"/>
  <c r="F89"/>
  <c r="F87"/>
  <c r="E85"/>
  <c r="J22"/>
  <c r="E22"/>
  <c r="J123"/>
  <c r="J21"/>
  <c r="J16"/>
  <c r="E16"/>
  <c r="F123"/>
  <c r="J15"/>
  <c r="J10"/>
  <c r="J87"/>
  <c i="1" r="L90"/>
  <c r="AM90"/>
  <c r="AM89"/>
  <c r="L89"/>
  <c r="AM87"/>
  <c r="L87"/>
  <c r="L85"/>
  <c r="L84"/>
  <c i="2" r="J319"/>
  <c r="J316"/>
  <c r="BK313"/>
  <c r="BK311"/>
  <c r="BK307"/>
  <c r="BK305"/>
  <c r="J299"/>
  <c r="BK297"/>
  <c r="J295"/>
  <c r="BK293"/>
  <c r="BK291"/>
  <c r="BK289"/>
  <c r="BK286"/>
  <c r="BK284"/>
  <c r="BK280"/>
  <c r="BK276"/>
  <c r="BK238"/>
  <c r="BK231"/>
  <c r="BK180"/>
  <c r="BK175"/>
  <c r="BK171"/>
  <c r="J165"/>
  <c r="BK158"/>
  <c r="BK153"/>
  <c r="J149"/>
  <c r="BK137"/>
  <c r="J133"/>
  <c r="J129"/>
  <c i="1" r="AS94"/>
  <c i="2" r="BK302"/>
  <c r="J276"/>
  <c r="BK268"/>
  <c r="BK265"/>
  <c r="J263"/>
  <c r="J261"/>
  <c r="BK257"/>
  <c r="BK254"/>
  <c r="BK241"/>
  <c r="J231"/>
  <c r="J227"/>
  <c r="J222"/>
  <c r="J220"/>
  <c r="J217"/>
  <c r="J214"/>
  <c r="BK207"/>
  <c r="J203"/>
  <c r="J201"/>
  <c r="J199"/>
  <c r="J197"/>
  <c r="J194"/>
  <c r="J192"/>
  <c r="BK190"/>
  <c r="J188"/>
  <c r="BK186"/>
  <c r="BK183"/>
  <c r="BK178"/>
  <c r="J173"/>
  <c r="BK169"/>
  <c r="J161"/>
  <c r="BK155"/>
  <c r="J151"/>
  <c r="J140"/>
  <c r="BK135"/>
  <c r="BK131"/>
  <c r="BK319"/>
  <c r="BK316"/>
  <c r="J313"/>
  <c r="J311"/>
  <c r="J307"/>
  <c r="J302"/>
  <c r="J297"/>
  <c r="BK295"/>
  <c r="J293"/>
  <c r="J291"/>
  <c r="J289"/>
  <c r="J286"/>
  <c r="J284"/>
  <c r="J280"/>
  <c r="BK271"/>
  <c r="J241"/>
  <c r="J183"/>
  <c r="J178"/>
  <c r="BK173"/>
  <c r="J169"/>
  <c r="BK161"/>
  <c r="J155"/>
  <c r="BK151"/>
  <c r="BK140"/>
  <c r="J135"/>
  <c r="J131"/>
  <c r="J305"/>
  <c r="BK299"/>
  <c r="J271"/>
  <c r="J268"/>
  <c r="J265"/>
  <c r="BK263"/>
  <c r="BK261"/>
  <c r="J257"/>
  <c r="J254"/>
  <c r="J238"/>
  <c r="BK227"/>
  <c r="BK222"/>
  <c r="BK220"/>
  <c r="BK217"/>
  <c r="BK214"/>
  <c r="J207"/>
  <c r="BK203"/>
  <c r="BK201"/>
  <c r="BK199"/>
  <c r="BK197"/>
  <c r="BK194"/>
  <c r="BK192"/>
  <c r="J190"/>
  <c r="BK188"/>
  <c r="J186"/>
  <c r="J180"/>
  <c r="J175"/>
  <c r="J171"/>
  <c r="BK165"/>
  <c r="J158"/>
  <c r="J153"/>
  <c r="BK149"/>
  <c r="J137"/>
  <c r="BK133"/>
  <c r="BK129"/>
  <c l="1" r="BK128"/>
  <c r="T128"/>
  <c r="P206"/>
  <c r="T206"/>
  <c r="P216"/>
  <c r="T216"/>
  <c r="BK253"/>
  <c r="J253"/>
  <c r="J99"/>
  <c r="P253"/>
  <c r="R253"/>
  <c r="T253"/>
  <c r="BK260"/>
  <c r="J260"/>
  <c r="J100"/>
  <c r="P260"/>
  <c r="R260"/>
  <c r="T260"/>
  <c r="BK283"/>
  <c r="J283"/>
  <c r="J104"/>
  <c r="P283"/>
  <c r="R283"/>
  <c r="T283"/>
  <c r="BK310"/>
  <c r="J310"/>
  <c r="J106"/>
  <c r="P310"/>
  <c r="P309"/>
  <c r="R310"/>
  <c r="R309"/>
  <c r="T310"/>
  <c r="T309"/>
  <c r="P128"/>
  <c r="P127"/>
  <c r="P126"/>
  <c i="1" r="AU95"/>
  <c i="2" r="R128"/>
  <c r="BK206"/>
  <c r="J206"/>
  <c r="J97"/>
  <c r="R206"/>
  <c r="BK216"/>
  <c r="J216"/>
  <c r="J98"/>
  <c r="R216"/>
  <c r="BK275"/>
  <c r="J275"/>
  <c r="J101"/>
  <c r="BK279"/>
  <c r="J279"/>
  <c r="J103"/>
  <c r="BK315"/>
  <c r="J315"/>
  <c r="J107"/>
  <c r="BK318"/>
  <c r="J318"/>
  <c r="J108"/>
  <c r="F90"/>
  <c r="J90"/>
  <c r="J120"/>
  <c r="BE129"/>
  <c r="BE131"/>
  <c r="BE135"/>
  <c r="BE140"/>
  <c r="BE149"/>
  <c r="BE153"/>
  <c r="BE155"/>
  <c r="BE161"/>
  <c r="BE165"/>
  <c r="BE173"/>
  <c r="BE175"/>
  <c r="BE180"/>
  <c r="BE183"/>
  <c r="BE186"/>
  <c r="BE188"/>
  <c r="BE190"/>
  <c r="BE192"/>
  <c r="BE194"/>
  <c r="BE197"/>
  <c r="BE199"/>
  <c r="BE201"/>
  <c r="BE203"/>
  <c r="BE207"/>
  <c r="BE214"/>
  <c r="BE217"/>
  <c r="BE220"/>
  <c r="BE222"/>
  <c r="BE227"/>
  <c r="BE241"/>
  <c r="BE254"/>
  <c r="BE257"/>
  <c r="BE261"/>
  <c r="BE263"/>
  <c r="BE265"/>
  <c r="BE271"/>
  <c r="BE299"/>
  <c r="BE302"/>
  <c r="BE319"/>
  <c r="BE133"/>
  <c r="BE137"/>
  <c r="BE151"/>
  <c r="BE158"/>
  <c r="BE169"/>
  <c r="BE171"/>
  <c r="BE178"/>
  <c r="BE231"/>
  <c r="BE238"/>
  <c r="BE268"/>
  <c r="BE276"/>
  <c r="BE280"/>
  <c r="BE284"/>
  <c r="BE286"/>
  <c r="BE289"/>
  <c r="BE291"/>
  <c r="BE293"/>
  <c r="BE295"/>
  <c r="BE297"/>
  <c r="BE305"/>
  <c r="BE307"/>
  <c r="BE311"/>
  <c r="BE313"/>
  <c r="BE316"/>
  <c i="1" r="AU94"/>
  <c i="2" r="F32"/>
  <c i="1" r="BA95"/>
  <c r="BA94"/>
  <c r="W30"/>
  <c i="2" r="J32"/>
  <c i="1" r="AW95"/>
  <c i="2" r="F34"/>
  <c i="1" r="BC95"/>
  <c r="BC94"/>
  <c r="W32"/>
  <c i="2" r="F35"/>
  <c i="1" r="BD95"/>
  <c r="BD94"/>
  <c r="W33"/>
  <c i="2" r="F33"/>
  <c i="1" r="BB95"/>
  <c r="BB94"/>
  <c r="W31"/>
  <c i="2" l="1" r="R127"/>
  <c r="R126"/>
  <c r="T127"/>
  <c r="T126"/>
  <c r="BK127"/>
  <c r="J127"/>
  <c r="J95"/>
  <c r="J128"/>
  <c r="J96"/>
  <c r="BK278"/>
  <c r="J278"/>
  <c r="J102"/>
  <c r="BK309"/>
  <c r="J309"/>
  <c r="J105"/>
  <c i="1" r="AW94"/>
  <c r="AK30"/>
  <c r="AY94"/>
  <c r="AX94"/>
  <c i="2" r="F31"/>
  <c i="1" r="AZ95"/>
  <c r="AZ94"/>
  <c r="W29"/>
  <c i="2" r="J31"/>
  <c i="1" r="AV95"/>
  <c r="AT95"/>
  <c i="2" l="1" r="BK126"/>
  <c r="J126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<sst xmlns="http://schemas.openxmlformats.org/spreadsheetml/2006/main">
  <si>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</si>
  <si>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</si>
  <si>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</si>
  <si>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</si>
  <si>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</si>
  <si>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{c0fa4146-2ffb-482f-86a3-422d018b4229}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</si>
  <si>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</si>
  <si>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</si>
  <si>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</si>
  <si>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</si>
  <si>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</si>
  <si>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</si>
  <si>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</si>
  <si>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</si>
  <si>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231314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</si>
  <si>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</si>
  <si>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</si>
  <si>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Stupeň Vsetínská Bečva, Nový Hrozenkov - rekonstrukce stupně</t>
  </si>
  <si>
    <t>KSO:</t>
  </si>
  <si>
    <t>CC-CZ:</t>
  </si>
  <si>
    <t>Místo:</t>
  </si>
  <si>
    <t>Nový Hrozenkov</t>
  </si>
  <si>
    <t>Datum:</t>
  </si>
  <si>
    <t>6. 10. 2021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</si>
  <si>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</si>
  <si>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</si>
  <si>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</si>
  <si>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</si>
  <si>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</si>
  <si>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</si>
  <si>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</si>
  <si>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</si>
  <si>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</si>
  <si>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Ing. Šefčíková, PM, s.p.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</si>
  <si>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</si>
  <si>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</si>
  <si>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</si>
  <si>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</si>
  <si>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</si>
  <si>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</si>
  <si>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</si>
  <si>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</si>
  <si>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</si>
  <si>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</si>
  <si>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</si>
  <si>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</si>
  <si>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</si>
  <si>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</si>
  <si>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</si>
  <si>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</si>
  <si>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</si>
  <si>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</si>
  <si>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</si>
  <si>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</si>
  <si>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</si>
  <si>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</si>
  <si>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</si>
  <si>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</si>
  <si>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</si>
  <si>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</si>
  <si>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</si>
  <si>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</si>
  <si>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</si>
  <si>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</si>
  <si>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</si>
  <si>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</si>
  <si>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</si>
  <si>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</si>
  <si>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</si>
  <si>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</si>
  <si>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</si>
  <si>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</si>
  <si>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</si>
  <si>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</si>
  <si>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</si>
  <si>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</si>
  <si>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</si>
  <si>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</si>
  <si>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</si>
  <si>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</si>
  <si>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</si>
  <si>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</si>
  <si>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</si>
  <si>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</si>
  <si>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</si>
  <si>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</si>
  <si>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</si>
  <si>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</si>
  <si>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</si>
  <si>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</si>
  <si>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</si>
  <si>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</si>
  <si>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</si>
  <si>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</si>
  <si>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</si>
  <si>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</si>
  <si>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</si>
  <si>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</si>
  <si>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</si>
  <si>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</si>
  <si>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</si>
  <si>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</si>
  <si>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</si>
  <si>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</si>
  <si>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</si>
  <si>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</si>
  <si>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</si>
  <si>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</si>
  <si>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</si>
  <si>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</si>
  <si>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</si>
  <si>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</si>
  <si>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</si>
  <si>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</si>
  <si>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</si>
  <si>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</si>
  <si>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</si>
  <si>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</si>
  <si>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</si>
  <si>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</si>
  <si>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</si>
  <si>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</si>
  <si>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</si>
  <si>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</si>
  <si>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</si>
  <si>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</si>
  <si>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</si>
  <si>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4</t>
  </si>
  <si>
    <t>320875241</t>
  </si>
  <si>
    <t>PP</t>
  </si>
  <si>
    <t>Spálení proutí, klestu z prořezávek a odstraněných křovin pro jakoukoliv dřevinu</t>
  </si>
  <si>
    <t>111251101</t>
  </si>
  <si>
    <t>Odstranění křovin a stromů průměru kmene do 100 mm i s kořeny sklonu terénu do 1:5 z celkové plochy do 100 m2 strojně</t>
  </si>
  <si>
    <t>839242239</t>
  </si>
  <si>
    <t>Odstranění křovin a stromů s odstraněním kořenů strojně průměru kmene do 100 mm v rovině nebo ve svahu sklonu terénu do 1:5, při celkové ploše do 100 m2</t>
  </si>
  <si>
    <t>3</t>
  </si>
  <si>
    <t>112251101</t>
  </si>
  <si>
    <t>Odstranění pařezů průměru přes 100 do 300 mm</t>
  </si>
  <si>
    <t>kus</t>
  </si>
  <si>
    <t>1806591205</t>
  </si>
  <si>
    <t>Odstranění pařezů strojně s jejich vykopáním nebo vytrháním průměru přes 100 do 300 mm</t>
  </si>
  <si>
    <t>112251102</t>
  </si>
  <si>
    <t>Odstranění pařezů průměru přes 300 do 500 mm</t>
  </si>
  <si>
    <t>1464520803</t>
  </si>
  <si>
    <t>Odstranění pařezů strojně s jejich vykopáním nebo vytrháním průměru přes 300 do 500 mm</t>
  </si>
  <si>
    <t>5</t>
  </si>
  <si>
    <t>114203101</t>
  </si>
  <si>
    <t>Rozebrání dlažeb z lomového kamene nebo betonových tvárnic na sucho</t>
  </si>
  <si>
    <t>m3</t>
  </si>
  <si>
    <t>-949931411</t>
  </si>
  <si>
    <t>Rozebrání dlažeb nebo záhozů s naložením na dopravní prostředek dlažeb z lomového kamene nebo betonových tvárnic na sucho nebo se spárami vyplněnými pískem nebo drnem</t>
  </si>
  <si>
    <t>VV</t>
  </si>
  <si>
    <t>2*26*2,8*0,3</t>
  </si>
  <si>
    <t>6</t>
  </si>
  <si>
    <t>114203104</t>
  </si>
  <si>
    <t>Rozebrání záhozů a rovnanin na sucho</t>
  </si>
  <si>
    <t>-794898450</t>
  </si>
  <si>
    <t>Rozebrání dlažeb nebo záhozů s naložením na dopravní prostředek záhozů, rovnanin a soustřeďovacích staveb provedených na sucho</t>
  </si>
  <si>
    <t>nad stupněm</t>
  </si>
  <si>
    <t>2*10*1</t>
  </si>
  <si>
    <t>dno pod stupněm</t>
  </si>
  <si>
    <t>5*14*0,4</t>
  </si>
  <si>
    <t>břehy pod stupněm</t>
  </si>
  <si>
    <t>2*10*3,5*0,4</t>
  </si>
  <si>
    <t>Součet</t>
  </si>
  <si>
    <t>7</t>
  </si>
  <si>
    <t>131251105</t>
  </si>
  <si>
    <t>Hloubení jam nezapažených v hornině třídy těžitelnosti I skupiny 3 objemu do 1000 m3 strojně</t>
  </si>
  <si>
    <t>433879970</t>
  </si>
  <si>
    <t>Hloubení nezapažených jam a zářezů strojně s urovnáním dna do předepsaného profilu a spádu v hornině třídy těžitelnosti I skupiny 3 přes 500 do 1 000 m3</t>
  </si>
  <si>
    <t>8</t>
  </si>
  <si>
    <t>162201421</t>
  </si>
  <si>
    <t>Vodorovné přemístění pařezů do 1 km D přes 100 do 300 mm</t>
  </si>
  <si>
    <t>-1418020771</t>
  </si>
  <si>
    <t>Vodorovné přemístění větví, kmenů nebo pařezů s naložením, složením a dopravou do 1000 m pařezů kmenů, průměru přes 100 do 300 mm</t>
  </si>
  <si>
    <t>9</t>
  </si>
  <si>
    <t>162201422</t>
  </si>
  <si>
    <t>Vodorovné přemístění pařezů do 1 km D přes 300 do 500 mm</t>
  </si>
  <si>
    <t>1366357530</t>
  </si>
  <si>
    <t>Vodorovné přemístění větví, kmenů nebo pařezů s naložením, složením a dopravou do 1000 m pařezů kmenů, průměru přes 300 do 500 mm</t>
  </si>
  <si>
    <t>10</t>
  </si>
  <si>
    <t>162301971</t>
  </si>
  <si>
    <t>Příplatek k vodorovnému přemístění pařezů D přes 100 do 300 mm ZKD 1 km</t>
  </si>
  <si>
    <t>-634452102</t>
  </si>
  <si>
    <t>Vodorovné přemístění větví, kmenů nebo pařezů s naložením, složením a dopravou Příplatek k cenám za každých dalších i započatých 1000 m přes 1000 m pařezů kmenů, průměru přes 100 do 300 mm</t>
  </si>
  <si>
    <t>20*41</t>
  </si>
  <si>
    <t>11</t>
  </si>
  <si>
    <t>162301972</t>
  </si>
  <si>
    <t>Příplatek k vodorovnému přemístění pařezů D přes 300 do 500 mm ZKD 1 km</t>
  </si>
  <si>
    <t>-211165253</t>
  </si>
  <si>
    <t>Vodorovné přemístění větví, kmenů nebo pařezů s naložením, složením a dopravou Příplatek k cenám za každých dalších i započatých 1000 m přes 1000 m pařezů kmenů, průměru přes 300 do 500 mm</t>
  </si>
  <si>
    <t>20*8</t>
  </si>
  <si>
    <t>171153101R</t>
  </si>
  <si>
    <t>Zemní hrázky z horniny třídy těžitelnosti I a II, skupiny 1 až 4</t>
  </si>
  <si>
    <t>-1239206133</t>
  </si>
  <si>
    <t>Zemní hrázkyzhutňované po vrstvách tloušťky 200 mm s přemístěním sypaniny do 20 m nebo s jejím přehozením do 3 m z hornin třídy těžitelnosti I a II, skupiny 1 až 4</t>
  </si>
  <si>
    <t>P</t>
  </si>
  <si>
    <t>Poznámka k položce:_x000d_
převádění vody během výstavby vždy 1 polovinou koryta</t>
  </si>
  <si>
    <t>2*(20+2*6)*3</t>
  </si>
  <si>
    <t>13</t>
  </si>
  <si>
    <t>171201231</t>
  </si>
  <si>
    <t>Poplatek za uložení zeminy a kamení na recyklační skládce (skládkovné) kód odpadu 17 05 04</t>
  </si>
  <si>
    <t>t</t>
  </si>
  <si>
    <t>-846135360</t>
  </si>
  <si>
    <t>Poplatek za uložení stavebního odpadu na recyklační skládce (skládkovné) zeminy a kamení zatříděného do Katalogu odpadů pod kódem 17 05 04</t>
  </si>
  <si>
    <t>Poznámka k položce:_x000d_
předpokládá se odvoz výkopové zeminy, kameny z rozebraného opevnění budou využity v rámci stavby ke zřízení nového opevnění, popř. k vyklínování</t>
  </si>
  <si>
    <t>(465,698-41,99)*2</t>
  </si>
  <si>
    <t>14</t>
  </si>
  <si>
    <t>174151101</t>
  </si>
  <si>
    <t>Zásyp jam, šachet rýh nebo kolem objektů sypaninou se zhutněním</t>
  </si>
  <si>
    <t>-34517970</t>
  </si>
  <si>
    <t>Zásyp sypaninou z jakékoliv horniny strojně s uložením výkopku ve vrstvách se zhutněním jam, šachet, rýh nebo kolem objektů v těchto vykopávkách</t>
  </si>
  <si>
    <t>15</t>
  </si>
  <si>
    <t>181351003</t>
  </si>
  <si>
    <t>Rozprostření ornice tl vrstvy do 200 mm pl do 100 m2 v rovině nebo ve svahu do 1:5 strojně</t>
  </si>
  <si>
    <t>-2072691065</t>
  </si>
  <si>
    <t>Rozprostření a urovnání ornice v rovině nebo ve svahu sklonu do 1:5 strojně při souvislé ploše do 100 m2, tl. vrstvy do 200 mm</t>
  </si>
  <si>
    <t>16</t>
  </si>
  <si>
    <t>181411121</t>
  </si>
  <si>
    <t>Založení lučního trávníku výsevem pl do 1000 m2 v rovině a ve svahu do 1:5</t>
  </si>
  <si>
    <t>1116512151</t>
  </si>
  <si>
    <t>Založení trávníku na půdě předem připravené plochy do 1000 m2 výsevem včetně utažení lučního v rovině nebo na svahu do 1:5</t>
  </si>
  <si>
    <t>17</t>
  </si>
  <si>
    <t>M</t>
  </si>
  <si>
    <t>00572472</t>
  </si>
  <si>
    <t>osivo směs travní krajinná-rovinná</t>
  </si>
  <si>
    <t>kg</t>
  </si>
  <si>
    <t>-1327695472</t>
  </si>
  <si>
    <t>9,345*0,02 'Přepočtené koeficientem množství</t>
  </si>
  <si>
    <t>18</t>
  </si>
  <si>
    <t>181411122</t>
  </si>
  <si>
    <t>Založení lučního trávníku výsevem pl do 1000 m2 ve svahu přes 1:5 do 1:2</t>
  </si>
  <si>
    <t>-497047962</t>
  </si>
  <si>
    <t>Založení trávníku na půdě předem připravené plochy do 1000 m2 výsevem včetně utažení lučního na svahu přes 1:5 do 1:2</t>
  </si>
  <si>
    <t>19</t>
  </si>
  <si>
    <t>00572474</t>
  </si>
  <si>
    <t>osivo směs travní krajinná-svahová</t>
  </si>
  <si>
    <t>-609203511</t>
  </si>
  <si>
    <t>250,788*0,02 'Přepočtené koeficientem množství</t>
  </si>
  <si>
    <t>20</t>
  </si>
  <si>
    <t>181951112</t>
  </si>
  <si>
    <t>Úprava pláně v hornině třídy těžitelnosti I skupiny 1 až 3 se zhutněním strojně</t>
  </si>
  <si>
    <t>384933989</t>
  </si>
  <si>
    <t>Úprava pláně vyrovnáním výškových rozdílů strojně v hornině třídy těžitelnosti I, skupiny 1 až 3 se zhutněním</t>
  </si>
  <si>
    <t>Poznámka k položce:_x000d_
dno před opevněním + násyp za břehovou hranou</t>
  </si>
  <si>
    <t>182151111</t>
  </si>
  <si>
    <t>Svahování v zářezech v hornině třídy těžitelnosti I skupiny 1 až 3 strojně</t>
  </si>
  <si>
    <t>1534565653</t>
  </si>
  <si>
    <t>Svahování trvalých svahů do projektovaných profilů strojně s potřebným přemístěním výkopku při svahování v zářezech v hornině třídy těžitelnosti I, skupiny 1 až 3</t>
  </si>
  <si>
    <t>22</t>
  </si>
  <si>
    <t>182251101</t>
  </si>
  <si>
    <t>Svahování násypů strojně</t>
  </si>
  <si>
    <t>-1332764730</t>
  </si>
  <si>
    <t>Svahování trvalých svahů do projektovaných profilů strojně s potřebným přemístěním výkopku při svahování násypů v jakékoliv hornině</t>
  </si>
  <si>
    <t>23</t>
  </si>
  <si>
    <t>182351123</t>
  </si>
  <si>
    <t>Rozprostření ornice pl přes 100 do 500 m2 ve svahu přes 1:5 tl vrstvy do 200 mm strojně</t>
  </si>
  <si>
    <t>236500977</t>
  </si>
  <si>
    <t>Rozprostření a urovnání ornice ve svahu sklonu přes 1:5 strojně při souvislé ploše přes 100 do 500 m2, tl. vrstvy do 200 mm</t>
  </si>
  <si>
    <t>24</t>
  </si>
  <si>
    <t>183151111</t>
  </si>
  <si>
    <t>Hloubení jam pro výsadbu dřevin strojně v rovině nebo ve svahu do 1:5 obj jamky do 0,2 m3</t>
  </si>
  <si>
    <t>-1426999022</t>
  </si>
  <si>
    <t>Hloubení jam pro výsadbu dřevin strojně v rovině nebo ve svahu do 1:5, objem do 0,20 m3</t>
  </si>
  <si>
    <t>25</t>
  </si>
  <si>
    <t>184102112R</t>
  </si>
  <si>
    <t>Výsadba dřeviny s balem D do 0,3 m do jamky se zalitím v rovině a svahu do 1:5 vč. nákupu a dopravy dřeviny</t>
  </si>
  <si>
    <t>1493025688</t>
  </si>
  <si>
    <t xml:space="preserve">Výsadba dřeviny s balem do předem vyhloubené jamky se zalitím  v rovině nebo na svahu do 1:5, při průměru balu přes 200 do 300 mm vč. nákupu a dopravy dřeviny</t>
  </si>
  <si>
    <t>Poznámka k položce:_x000d_
výsadba v druhové skladbě dle kácených dřevin: olše, jilm, javor, jasan, lípa</t>
  </si>
  <si>
    <t>26</t>
  </si>
  <si>
    <t>184215113</t>
  </si>
  <si>
    <t>Ukotvení kmene dřevin v rovině nebo na svahu do 1:5 jedním kůlem D do 0,1 m dl přes 2 do 3 m</t>
  </si>
  <si>
    <t>1244284400</t>
  </si>
  <si>
    <t>Ukotvení dřeviny kůly v rovině nebo na svahu do 1:5 jedním kůlem, délky přes 2 do 3 m</t>
  </si>
  <si>
    <t>27</t>
  </si>
  <si>
    <t>60591257</t>
  </si>
  <si>
    <t>kůl vyvazovací dřevěný impregnovaný D 8cm dl 3m</t>
  </si>
  <si>
    <t>-1250042536</t>
  </si>
  <si>
    <t>28</t>
  </si>
  <si>
    <t>184813121</t>
  </si>
  <si>
    <t>Ochrana dřevin před okusem ručně pletivem v rovině a svahu do 1:5</t>
  </si>
  <si>
    <t>-1216791315</t>
  </si>
  <si>
    <t>Ochrana dřevin před okusem zvěří ručně v rovině nebo ve svahu do 1:5, pletivem, výšky do 2 m</t>
  </si>
  <si>
    <t>29</t>
  </si>
  <si>
    <t>R18</t>
  </si>
  <si>
    <t>Nákup a doprava ornice na staveniště</t>
  </si>
  <si>
    <t>1056399051</t>
  </si>
  <si>
    <t>(9,345+250,788)*0,2</t>
  </si>
  <si>
    <t>Svislé a kompletní konstrukce</t>
  </si>
  <si>
    <t>30</t>
  </si>
  <si>
    <t>321351010</t>
  </si>
  <si>
    <t>Bednění konstrukcí vodních staveb rovinné - zřízení</t>
  </si>
  <si>
    <t>-1121897634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</si>
  <si>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</si>
  <si>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závěrečný práh</t>
  </si>
  <si>
    <t>8,5*0,8*2/3</t>
  </si>
  <si>
    <t>balvanitá rampa</t>
  </si>
  <si>
    <t>7,5*(1,2+0,8)*2/3</t>
  </si>
  <si>
    <t>31</t>
  </si>
  <si>
    <t>321352010</t>
  </si>
  <si>
    <t>Bednění konstrukcí vodních staveb rovinné - odstranění</t>
  </si>
  <si>
    <t>508002536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</si>
  <si>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</si>
  <si>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Vodorovné konstrukce</t>
  </si>
  <si>
    <t>32</t>
  </si>
  <si>
    <t>457971122</t>
  </si>
  <si>
    <t>Zřízení vrstvy z geotextilie o sklonu přes 10° do 35° š přes 3 do 7,5 m</t>
  </si>
  <si>
    <t>-1397384873</t>
  </si>
  <si>
    <t>Zřízení vrstvy z geotextilie s přesahem bez připevnění k podkladu, s potřebným dočasným zatěžováním včetně zakotvení okraje o sklonu přes 10° do 35°, šířky geotextilie přes 3 do 7,5 m</t>
  </si>
  <si>
    <t>((2*8,8+31+28,5)*4,863+2*1,2*(4,863+5,068)/2+7,5*(5,068+4,863)/2+3,9*(6,632+5,912)/2+1,1*(5,912+4,863)/2)*1,05</t>
  </si>
  <si>
    <t>33</t>
  </si>
  <si>
    <t>69311068</t>
  </si>
  <si>
    <t>geotextilie netkaná separační, ochranná, filtrační, drenážní PP 300g/m2</t>
  </si>
  <si>
    <t>2009458537</t>
  </si>
  <si>
    <t>34</t>
  </si>
  <si>
    <t>462451114R</t>
  </si>
  <si>
    <t>Prolití kamenné rovnaniny betonem</t>
  </si>
  <si>
    <t>-2024287058</t>
  </si>
  <si>
    <t>Prolití konstrukce z kamene - kamenné rovnaniny betonem</t>
  </si>
  <si>
    <t>Poznámka k položce:_x000d_
prolití přelivné hrany a závěrečného prahu vývaru do 2/3 výšky</t>
  </si>
  <si>
    <t>balvanitá rampa + závěrečný práh vývaru</t>
  </si>
  <si>
    <t>(11,25+5,44)*2/3*0,3</t>
  </si>
  <si>
    <t>35</t>
  </si>
  <si>
    <t>462511370</t>
  </si>
  <si>
    <t>Zához z lomového kamene bez proštěrkování z terénu hmotnost přes 200 do 500 kg</t>
  </si>
  <si>
    <t>1400990148</t>
  </si>
  <si>
    <t>Zához z lomového kamene neupraveného záhozového bez proštěrkování z terénu, hmotnosti jednotlivých kamenů přes 200 do 500 kg</t>
  </si>
  <si>
    <t>napojení na navazující úseky stávajícího koryta</t>
  </si>
  <si>
    <t>4*2*1</t>
  </si>
  <si>
    <t>36</t>
  </si>
  <si>
    <t>462511370R</t>
  </si>
  <si>
    <t>Zához z lomového kamene bez proštěrkování z terénu hmotnost nad 500 do 1000 kg</t>
  </si>
  <si>
    <t>2136150617</t>
  </si>
  <si>
    <t xml:space="preserve">Zához z lomového kamene neupraveného záhozového  bez proštěrkování z terénu, hmotnosti jednotlivých kamenů přes 500 do 1000 kg</t>
  </si>
  <si>
    <t>patky břehového opevnění</t>
  </si>
  <si>
    <t>(2*8,8+30,2+28,5)*0,5*0,8</t>
  </si>
  <si>
    <t>opevnění dna nad stupněm</t>
  </si>
  <si>
    <t>10*(2+0,8)/2*1,2</t>
  </si>
  <si>
    <t>37</t>
  </si>
  <si>
    <t>462519003R</t>
  </si>
  <si>
    <t>Příplatek za urovnání ploch záhozu z lomového kamene hmotnost nad 500 do 1000 kg</t>
  </si>
  <si>
    <t>720881472</t>
  </si>
  <si>
    <t xml:space="preserve">Zához z lomového kamene neupraveného záhozového  Příplatek k cenám za urovnání viditelných ploch záhozu z kamene, hmotnosti jednotlivých kamenů přes 500 do 1000 kg</t>
  </si>
  <si>
    <t>(2*8,8+30,2+28,5)*0,5+10*2</t>
  </si>
  <si>
    <t>38</t>
  </si>
  <si>
    <t>463212111</t>
  </si>
  <si>
    <t>Rovnanina z lomového kamene upraveného s vyklínováním spár úlomky kamene</t>
  </si>
  <si>
    <t>-683489585</t>
  </si>
  <si>
    <t>Rovnanina z lomového kamene upraveného, tříděného jakékoliv tloušťky rovnaniny s vyklínováním spár a dutin úlomky kamene</t>
  </si>
  <si>
    <t>Poznámka k položce:_x000d_
opevnění břehů pod úrovní hladiny bude realizováno bez vyklínování - úkryty pro ryby</t>
  </si>
  <si>
    <t>balvanitá rampa (hm. kamene 1000 kg)</t>
  </si>
  <si>
    <t>7,5*(1,2+0,8)/2*1,5</t>
  </si>
  <si>
    <t>závěrečný práh vývaru (hm. kamene 1000 kg)</t>
  </si>
  <si>
    <t>8,5*0,8*0,8</t>
  </si>
  <si>
    <t>dno vývaru + šikmá plocha + PB patka (hm. 500 - 1000 kg)</t>
  </si>
  <si>
    <t>(6,4+7,26)/2*3,9*0,4+(7,26+8,5)/2*1,1*(0,8+0,4)/2+5,09*0,5*0,8</t>
  </si>
  <si>
    <t>břehové opevnění (hm. 200 - 500 kg)</t>
  </si>
  <si>
    <t>(2*8,8+31+28,5)*2,325+2*1,2*(3,151+2,325)/2+7,5*(3,151+2,325)/2+3,9*(3,233+2,866)/2+1,1*(2,866+2,325)/2</t>
  </si>
  <si>
    <t>Ostatní konstrukce a práce, bourání</t>
  </si>
  <si>
    <t>39</t>
  </si>
  <si>
    <t>961044111</t>
  </si>
  <si>
    <t>Bourání základů z betonu prostého</t>
  </si>
  <si>
    <t>1927563746</t>
  </si>
  <si>
    <t>(26+36)*0,7*0,3</t>
  </si>
  <si>
    <t>40</t>
  </si>
  <si>
    <t>R96</t>
  </si>
  <si>
    <t>Demontáž vodících U-profilů č. 100 vč. jejich předání k recyklaci</t>
  </si>
  <si>
    <t>m</t>
  </si>
  <si>
    <t>-2017203772</t>
  </si>
  <si>
    <t>4*3</t>
  </si>
  <si>
    <t>997</t>
  </si>
  <si>
    <t>Přesun sutě</t>
  </si>
  <si>
    <t>41</t>
  </si>
  <si>
    <t>997013601</t>
  </si>
  <si>
    <t>Poplatek za uložení na skládce (skládkovné) stavebního odpadu betonového kód odpadu 17 01 01</t>
  </si>
  <si>
    <t>1255305146</t>
  </si>
  <si>
    <t>Poplatek za uložení stavebního odpadu na skládce (skládkovné) z prostého betonu zatříděného do Katalogu odpadů pod kódem 17 01 01</t>
  </si>
  <si>
    <t>42</t>
  </si>
  <si>
    <t>997013655</t>
  </si>
  <si>
    <t>Poplatek za uložení na skládce (skládkovné) zeminy a kamení kód odpadu 17 05 04</t>
  </si>
  <si>
    <t>-1401539089</t>
  </si>
  <si>
    <t>Poplatek za uložení stavebního odpadu na skládce (skládkovné) zeminy a kamení zatříděného do Katalogu odpadů pod kódem 17 05 04</t>
  </si>
  <si>
    <t>43</t>
  </si>
  <si>
    <t>997013811</t>
  </si>
  <si>
    <t>Poplatek za uložení na skládce (skládkovné) stavebního odpadu dřevěného kód odpadu 17 02 01</t>
  </si>
  <si>
    <t>1878629978</t>
  </si>
  <si>
    <t>Poplatek za uložení stavebního odpadu na skládce (skládkovné) dřevěného zatříděného do Katalogu odpadů pod kódem 17 02 01</t>
  </si>
  <si>
    <t>(41*0,3+8*1+2*14,5*0,6*0,6)*0,7</t>
  </si>
  <si>
    <t>44</t>
  </si>
  <si>
    <t>997321511</t>
  </si>
  <si>
    <t>Vodorovná doprava suti a vybouraných hmot po suchu do 1 km</t>
  </si>
  <si>
    <t>1852205057</t>
  </si>
  <si>
    <t>Vodorovná doprava suti a vybouraných hmot bez naložení, s vyložením a hrubým urovnáním po suchu, na vzdálenost do 1 km</t>
  </si>
  <si>
    <t>78,624+26,04+(41*0,3+8*1+2*14,5*0,6*0,6)*0,7</t>
  </si>
  <si>
    <t>45</t>
  </si>
  <si>
    <t>997321519</t>
  </si>
  <si>
    <t>Příplatek ZKD 1 km vodorovné dopravy suti a vybouraných hmot po suchu</t>
  </si>
  <si>
    <t>494034931</t>
  </si>
  <si>
    <t>Vodorovná doprava suti a vybouraných hmot bez naložení, s vyložením a hrubým urovnáním po suchu, na vzdálenost Příplatek k cenám za každý další započatý 1 km přes 1 km</t>
  </si>
  <si>
    <t>Poznámka k položce:_x000d_
uvažována skládka odpadu Hranice</t>
  </si>
  <si>
    <t>20*126,182</t>
  </si>
  <si>
    <t>998</t>
  </si>
  <si>
    <t>Přesun hmot</t>
  </si>
  <si>
    <t>46</t>
  </si>
  <si>
    <t>998323011</t>
  </si>
  <si>
    <t>Přesun hmot pro jezy a stupně</t>
  </si>
  <si>
    <t>-990264699</t>
  </si>
  <si>
    <t>Přesun hmot pro jezy a stupně dopravní vzdálenost do 500 m</t>
  </si>
  <si>
    <t>PSV</t>
  </si>
  <si>
    <t>Práce a dodávky PSV</t>
  </si>
  <si>
    <t>762</t>
  </si>
  <si>
    <t>Konstrukce tesařské</t>
  </si>
  <si>
    <t>47</t>
  </si>
  <si>
    <t>762731813</t>
  </si>
  <si>
    <t>Demontáž prostorových vázaných kcí z kulatiny nebo půlkulatiny průřezové pl přes 224 do 288 cm2</t>
  </si>
  <si>
    <t>-2097017507</t>
  </si>
  <si>
    <t>Demontáž prostorových vázaných konstrukcí z kulatiny nebo z půlkulatiny průřezové plochy přes 224 do 288 cm2</t>
  </si>
  <si>
    <t>2*14,5</t>
  </si>
  <si>
    <t>OST</t>
  </si>
  <si>
    <t>Ostatní</t>
  </si>
  <si>
    <t>48</t>
  </si>
  <si>
    <t>R1</t>
  </si>
  <si>
    <t>Pasportizace příjezdových ploch a komunikací</t>
  </si>
  <si>
    <t>soubor</t>
  </si>
  <si>
    <t>512</t>
  </si>
  <si>
    <t>-258461343</t>
  </si>
  <si>
    <t>49</t>
  </si>
  <si>
    <t>R3</t>
  </si>
  <si>
    <t>Odlov a záchranný transfer ryb a vodních živočichů</t>
  </si>
  <si>
    <t>762444838</t>
  </si>
  <si>
    <t>Poznámka k položce:_x000d_
předpokl. cena za dvojnásobný odlov 30.000 Kč</t>
  </si>
  <si>
    <t>50</t>
  </si>
  <si>
    <t>R5</t>
  </si>
  <si>
    <t>Dopravní značení vč. projednání</t>
  </si>
  <si>
    <t>-684184617</t>
  </si>
  <si>
    <t>Dopravní značení vč. projednání - výjezd vozidel stavby, snížení rychlosti v obou jízdních pruzích apod.</t>
  </si>
  <si>
    <t>51</t>
  </si>
  <si>
    <t>R6</t>
  </si>
  <si>
    <t>Úprava příjezdové levobřežní komunikace před stavbou - zásyp výmolů štěrkem apod.</t>
  </si>
  <si>
    <t>-715791842</t>
  </si>
  <si>
    <t>Úprava příjezdové levobřežní komunikace před stavbou dle potřeb zhotovitele - zásyp výmolů štěrkem apod.</t>
  </si>
  <si>
    <t>52</t>
  </si>
  <si>
    <t>R7</t>
  </si>
  <si>
    <t>Průběžné čištění komunikací užívaných v souvislosti se stavbou</t>
  </si>
  <si>
    <t>57599363</t>
  </si>
  <si>
    <t>53</t>
  </si>
  <si>
    <t>R8</t>
  </si>
  <si>
    <t>Uvedení nezpevněných příjezdových ploch do původního stavu - urovnání a osetí vyjetých kolejí</t>
  </si>
  <si>
    <t>756430744</t>
  </si>
  <si>
    <t>54</t>
  </si>
  <si>
    <t>R9</t>
  </si>
  <si>
    <t>Uvedení zpevněných příjezdových ploch a komunikací do původního stavu, např. vyspravení výtluků</t>
  </si>
  <si>
    <t>539266926</t>
  </si>
  <si>
    <t>55</t>
  </si>
  <si>
    <t>R10</t>
  </si>
  <si>
    <t>Odvoz a likvidace veškerých dalších odpadů vzniklých v rámci stavby v souladu se zákonem č. 185/2001. Sb., o odpadech vč. poplatků</t>
  </si>
  <si>
    <t>1700185397</t>
  </si>
  <si>
    <t>Poznámka k položce:_x000d_
stávajících kovových dveří limnigrafické stanice vč. zárubní, komunálního odpadu atd.</t>
  </si>
  <si>
    <t>56</t>
  </si>
  <si>
    <t>R11</t>
  </si>
  <si>
    <t>Ekoprofilace dna po dokončení stavebních prací</t>
  </si>
  <si>
    <t>-1290881919</t>
  </si>
  <si>
    <t>Poznámka k položce:_x000d_
Strojní načechrání uježděného dnového materiálu</t>
  </si>
  <si>
    <t>57</t>
  </si>
  <si>
    <t>R12</t>
  </si>
  <si>
    <t>Zpracování povodňového plánu pro stavbu vč. zajištění jeho schválení</t>
  </si>
  <si>
    <t>ks</t>
  </si>
  <si>
    <t>2106958473</t>
  </si>
  <si>
    <t>58</t>
  </si>
  <si>
    <t>R13</t>
  </si>
  <si>
    <t>Zpracování havarijního plánu pro stavbu vč. zajištění jeho schválení</t>
  </si>
  <si>
    <t>-2107757152</t>
  </si>
  <si>
    <t>VRN</t>
  </si>
  <si>
    <t>Vedlejší rozpočtové náklady</t>
  </si>
  <si>
    <t>VRN1</t>
  </si>
  <si>
    <t>Průzkumné, geodetické a projektové práce</t>
  </si>
  <si>
    <t>59</t>
  </si>
  <si>
    <t>012203000</t>
  </si>
  <si>
    <t>Zeměměřičské práce před výstavbou</t>
  </si>
  <si>
    <t>…</t>
  </si>
  <si>
    <t>1024</t>
  </si>
  <si>
    <t>2002708277</t>
  </si>
  <si>
    <t>60</t>
  </si>
  <si>
    <t>013254000</t>
  </si>
  <si>
    <t>Dokumentace skutečného provedení stavby</t>
  </si>
  <si>
    <t>1335749924</t>
  </si>
  <si>
    <t>VRN3</t>
  </si>
  <si>
    <t>Zařízení staveniště</t>
  </si>
  <si>
    <t>61</t>
  </si>
  <si>
    <t>030001000</t>
  </si>
  <si>
    <t>1017286348</t>
  </si>
  <si>
    <t>VRN4</t>
  </si>
  <si>
    <t>Inženýrská činnost</t>
  </si>
  <si>
    <t>62</t>
  </si>
  <si>
    <t>041903000</t>
  </si>
  <si>
    <t>Dozor jiné osoby</t>
  </si>
  <si>
    <t>-1449289201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</si>
</sst>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231314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Stupeň Vsetínská Bečva, Nový Hrozenkov - rekonstrukce stupně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Nový Hrozenkov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6. 10. 2021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Šefčíková, PM, s.p.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24.75" customHeight="1">
      <c r="A95" s="118" t="s">
        <v>81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'231314 - Stupeň Vsetínská...'!J28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'231314 - Stupeň Vsetínská...'!P126</f>
        <v>0</v>
      </c>
      <c r="AV95" s="127">
        <f>'231314 - Stupeň Vsetínská...'!J31</f>
        <v>0</v>
      </c>
      <c r="AW95" s="127">
        <f>'231314 - Stupeň Vsetínská...'!J32</f>
        <v>0</v>
      </c>
      <c r="AX95" s="127">
        <f>'231314 - Stupeň Vsetínská...'!J33</f>
        <v>0</v>
      </c>
      <c r="AY95" s="127">
        <f>'231314 - Stupeň Vsetínská...'!J34</f>
        <v>0</v>
      </c>
      <c r="AZ95" s="127">
        <f>'231314 - Stupeň Vsetínská...'!F31</f>
        <v>0</v>
      </c>
      <c r="BA95" s="127">
        <f>'231314 - Stupeň Vsetínská...'!F32</f>
        <v>0</v>
      </c>
      <c r="BB95" s="127">
        <f>'231314 - Stupeň Vsetínská...'!F33</f>
        <v>0</v>
      </c>
      <c r="BC95" s="127">
        <f>'231314 - Stupeň Vsetínská...'!F34</f>
        <v>0</v>
      </c>
      <c r="BD95" s="129">
        <f>'231314 - Stupeň Vsetínská...'!F35</f>
        <v>0</v>
      </c>
      <c r="BE95" s="7"/>
      <c r="BT95" s="130" t="s">
        <v>83</v>
      </c>
      <c r="BU95" s="130" t="s">
        <v>84</v>
      </c>
      <c r="BV95" s="130" t="s">
        <v>79</v>
      </c>
      <c r="BW95" s="130" t="s">
        <v>5</v>
      </c>
      <c r="BX95" s="130" t="s">
        <v>80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orw+Om84rAo3vz6ZQDntuZS3qti5JXFnLWJYs4LEO+gfN5DPRQwnvFnc4p1tI4sOxV2GxkXuXEpakPdpe27ESw==" hashValue="kh6B9yU3EYufktVk68jf0mIiCrs0L9xpAGNcTmksOZm0aOOFQN4HpwOvx31RPZOXQYnUAY/wsQ89f9wrWMt2i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31314 - Stupeň Vsetínsk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85</v>
      </c>
    </row>
    <row r="4" s="1" customFormat="1" ht="24.96" customHeight="1">
      <c r="B4" s="20"/>
      <c r="D4" s="133" t="s">
        <v>86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6. 10. 2021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26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27</v>
      </c>
      <c r="F13" s="38"/>
      <c r="G13" s="38"/>
      <c r="H13" s="38"/>
      <c r="I13" s="135" t="s">
        <v>28</v>
      </c>
      <c r="J13" s="137" t="s">
        <v>29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30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28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32</v>
      </c>
      <c r="E18" s="38"/>
      <c r="F18" s="38"/>
      <c r="G18" s="38"/>
      <c r="H18" s="38"/>
      <c r="I18" s="135" t="s">
        <v>25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33</v>
      </c>
      <c r="F19" s="38"/>
      <c r="G19" s="38"/>
      <c r="H19" s="38"/>
      <c r="I19" s="135" t="s">
        <v>28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35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28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37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38</v>
      </c>
      <c r="E28" s="38"/>
      <c r="F28" s="38"/>
      <c r="G28" s="38"/>
      <c r="H28" s="38"/>
      <c r="I28" s="38"/>
      <c r="J28" s="145">
        <f>ROUND(J126,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40</v>
      </c>
      <c r="G30" s="38"/>
      <c r="H30" s="38"/>
      <c r="I30" s="146" t="s">
        <v>39</v>
      </c>
      <c r="J30" s="146" t="s">
        <v>41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42</v>
      </c>
      <c r="E31" s="135" t="s">
        <v>43</v>
      </c>
      <c r="F31" s="148">
        <f>ROUND((SUM(BE126:BE320)),  2)</f>
        <v>0</v>
      </c>
      <c r="G31" s="38"/>
      <c r="H31" s="38"/>
      <c r="I31" s="149">
        <v>0.20999999999999999</v>
      </c>
      <c r="J31" s="148">
        <f>ROUND(((SUM(BE126:BE320))*I31),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44</v>
      </c>
      <c r="F32" s="148">
        <f>ROUND((SUM(BF126:BF320)),  2)</f>
        <v>0</v>
      </c>
      <c r="G32" s="38"/>
      <c r="H32" s="38"/>
      <c r="I32" s="149">
        <v>0.12</v>
      </c>
      <c r="J32" s="148">
        <f>ROUND(((SUM(BF126:BF320))*I32),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45</v>
      </c>
      <c r="F33" s="148">
        <f>ROUND((SUM(BG126:BG320)),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46</v>
      </c>
      <c r="F34" s="148">
        <f>ROUND((SUM(BH126:BH320)),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47</v>
      </c>
      <c r="F35" s="148">
        <f>ROUND((SUM(BI126:BI320)),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48</v>
      </c>
      <c r="E37" s="152"/>
      <c r="F37" s="152"/>
      <c r="G37" s="153" t="s">
        <v>49</v>
      </c>
      <c r="H37" s="154" t="s">
        <v>50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Stupeň Vsetínská Bečva, Nový Hrozenkov - rekonstrukce stupně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Nový Hrozenkov</v>
      </c>
      <c r="G87" s="40"/>
      <c r="H87" s="40"/>
      <c r="I87" s="32" t="s">
        <v>22</v>
      </c>
      <c r="J87" s="79" t="str">
        <f>IF(J10="","",J10)</f>
        <v>6. 10. 2021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5.65" customHeight="1">
      <c r="A89" s="38"/>
      <c r="B89" s="39"/>
      <c r="C89" s="32" t="s">
        <v>24</v>
      </c>
      <c r="D89" s="40"/>
      <c r="E89" s="40"/>
      <c r="F89" s="27" t="str">
        <f>E13</f>
        <v>Povodí Moravy, s.p.</v>
      </c>
      <c r="G89" s="40"/>
      <c r="H89" s="40"/>
      <c r="I89" s="32" t="s">
        <v>32</v>
      </c>
      <c r="J89" s="36" t="str">
        <f>E19</f>
        <v>Ing. Šefčíková, PM, s.p.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30</v>
      </c>
      <c r="D90" s="40"/>
      <c r="E90" s="40"/>
      <c r="F90" s="27" t="str">
        <f>IF(E16="","",E16)</f>
        <v>Vyplň údaj</v>
      </c>
      <c r="G90" s="40"/>
      <c r="H90" s="40"/>
      <c r="I90" s="32" t="s">
        <v>35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88</v>
      </c>
      <c r="D92" s="169"/>
      <c r="E92" s="169"/>
      <c r="F92" s="169"/>
      <c r="G92" s="169"/>
      <c r="H92" s="169"/>
      <c r="I92" s="169"/>
      <c r="J92" s="170" t="s">
        <v>89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90</v>
      </c>
      <c r="D94" s="40"/>
      <c r="E94" s="40"/>
      <c r="F94" s="40"/>
      <c r="G94" s="40"/>
      <c r="H94" s="40"/>
      <c r="I94" s="40"/>
      <c r="J94" s="110">
        <f>J126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91</v>
      </c>
    </row>
    <row r="95" s="9" customFormat="1" ht="24.96" customHeight="1">
      <c r="A95" s="9"/>
      <c r="B95" s="172"/>
      <c r="C95" s="173"/>
      <c r="D95" s="174" t="s">
        <v>92</v>
      </c>
      <c r="E95" s="175"/>
      <c r="F95" s="175"/>
      <c r="G95" s="175"/>
      <c r="H95" s="175"/>
      <c r="I95" s="175"/>
      <c r="J95" s="176">
        <f>J127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93</v>
      </c>
      <c r="E96" s="181"/>
      <c r="F96" s="181"/>
      <c r="G96" s="181"/>
      <c r="H96" s="181"/>
      <c r="I96" s="181"/>
      <c r="J96" s="182">
        <f>J128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94</v>
      </c>
      <c r="E97" s="181"/>
      <c r="F97" s="181"/>
      <c r="G97" s="181"/>
      <c r="H97" s="181"/>
      <c r="I97" s="181"/>
      <c r="J97" s="182">
        <f>J206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J216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J253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J260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J275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2"/>
      <c r="C102" s="173"/>
      <c r="D102" s="174" t="s">
        <v>99</v>
      </c>
      <c r="E102" s="175"/>
      <c r="F102" s="175"/>
      <c r="G102" s="175"/>
      <c r="H102" s="175"/>
      <c r="I102" s="175"/>
      <c r="J102" s="176">
        <f>J278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8"/>
      <c r="C103" s="179"/>
      <c r="D103" s="180" t="s">
        <v>100</v>
      </c>
      <c r="E103" s="181"/>
      <c r="F103" s="181"/>
      <c r="G103" s="181"/>
      <c r="H103" s="181"/>
      <c r="I103" s="181"/>
      <c r="J103" s="182">
        <f>J279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101</v>
      </c>
      <c r="E104" s="175"/>
      <c r="F104" s="175"/>
      <c r="G104" s="175"/>
      <c r="H104" s="175"/>
      <c r="I104" s="175"/>
      <c r="J104" s="176">
        <f>J283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2"/>
      <c r="C105" s="173"/>
      <c r="D105" s="174" t="s">
        <v>102</v>
      </c>
      <c r="E105" s="175"/>
      <c r="F105" s="175"/>
      <c r="G105" s="175"/>
      <c r="H105" s="175"/>
      <c r="I105" s="175"/>
      <c r="J105" s="176">
        <f>J309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8"/>
      <c r="C106" s="179"/>
      <c r="D106" s="180" t="s">
        <v>103</v>
      </c>
      <c r="E106" s="181"/>
      <c r="F106" s="181"/>
      <c r="G106" s="181"/>
      <c r="H106" s="181"/>
      <c r="I106" s="181"/>
      <c r="J106" s="182">
        <f>J310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104</v>
      </c>
      <c r="E107" s="181"/>
      <c r="F107" s="181"/>
      <c r="G107" s="181"/>
      <c r="H107" s="181"/>
      <c r="I107" s="181"/>
      <c r="J107" s="182">
        <f>J315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105</v>
      </c>
      <c r="E108" s="181"/>
      <c r="F108" s="181"/>
      <c r="G108" s="181"/>
      <c r="H108" s="181"/>
      <c r="I108" s="181"/>
      <c r="J108" s="182">
        <f>J318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E7</f>
        <v>Stupeň Vsetínská Bečva, Nový Hrozenkov - rekonstrukce stupně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F10</f>
        <v>Nový Hrozenkov</v>
      </c>
      <c r="G120" s="40"/>
      <c r="H120" s="40"/>
      <c r="I120" s="32" t="s">
        <v>22</v>
      </c>
      <c r="J120" s="79" t="str">
        <f>IF(J10="","",J10)</f>
        <v>6. 10. 2021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E13</f>
        <v>Povodí Moravy, s.p.</v>
      </c>
      <c r="G122" s="40"/>
      <c r="H122" s="40"/>
      <c r="I122" s="32" t="s">
        <v>32</v>
      </c>
      <c r="J122" s="36" t="str">
        <f>E19</f>
        <v>Ing. Šefčíková, PM, s.p.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IF(E16="","",E16)</f>
        <v>Vyplň údaj</v>
      </c>
      <c r="G123" s="40"/>
      <c r="H123" s="40"/>
      <c r="I123" s="32" t="s">
        <v>35</v>
      </c>
      <c r="J123" s="36" t="str">
        <f>E22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84"/>
      <c r="B125" s="185"/>
      <c r="C125" s="186" t="s">
        <v>107</v>
      </c>
      <c r="D125" s="187" t="s">
        <v>63</v>
      </c>
      <c r="E125" s="187" t="s">
        <v>59</v>
      </c>
      <c r="F125" s="187" t="s">
        <v>60</v>
      </c>
      <c r="G125" s="187" t="s">
        <v>108</v>
      </c>
      <c r="H125" s="187" t="s">
        <v>109</v>
      </c>
      <c r="I125" s="187" t="s">
        <v>110</v>
      </c>
      <c r="J125" s="188" t="s">
        <v>89</v>
      </c>
      <c r="K125" s="189" t="s">
        <v>111</v>
      </c>
      <c r="L125" s="190"/>
      <c r="M125" s="100" t="s">
        <v>1</v>
      </c>
      <c r="N125" s="101" t="s">
        <v>42</v>
      </c>
      <c r="O125" s="101" t="s">
        <v>112</v>
      </c>
      <c r="P125" s="101" t="s">
        <v>113</v>
      </c>
      <c r="Q125" s="101" t="s">
        <v>114</v>
      </c>
      <c r="R125" s="101" t="s">
        <v>115</v>
      </c>
      <c r="S125" s="101" t="s">
        <v>116</v>
      </c>
      <c r="T125" s="102" t="s">
        <v>117</v>
      </c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</row>
    <row r="126" s="2" customFormat="1" ht="22.8" customHeight="1">
      <c r="A126" s="38"/>
      <c r="B126" s="39"/>
      <c r="C126" s="107" t="s">
        <v>118</v>
      </c>
      <c r="D126" s="40"/>
      <c r="E126" s="40"/>
      <c r="F126" s="40"/>
      <c r="G126" s="40"/>
      <c r="H126" s="40"/>
      <c r="I126" s="40"/>
      <c r="J126" s="191">
        <f>BK126</f>
        <v>0</v>
      </c>
      <c r="K126" s="40"/>
      <c r="L126" s="44"/>
      <c r="M126" s="103"/>
      <c r="N126" s="192"/>
      <c r="O126" s="104"/>
      <c r="P126" s="193">
        <f>P127+P278+P283+P309</f>
        <v>0</v>
      </c>
      <c r="Q126" s="104"/>
      <c r="R126" s="193">
        <f>R127+R278+R283+R309</f>
        <v>637.32760760619192</v>
      </c>
      <c r="S126" s="104"/>
      <c r="T126" s="194">
        <f>T127+T278+T283+T309</f>
        <v>244.89799999999997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91</v>
      </c>
      <c r="BK126" s="195">
        <f>BK127+BK278+BK283+BK309</f>
        <v>0</v>
      </c>
    </row>
    <row r="127" s="12" customFormat="1" ht="25.92" customHeight="1">
      <c r="A127" s="12"/>
      <c r="B127" s="196"/>
      <c r="C127" s="197"/>
      <c r="D127" s="198" t="s">
        <v>77</v>
      </c>
      <c r="E127" s="199" t="s">
        <v>119</v>
      </c>
      <c r="F127" s="199" t="s">
        <v>120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P128+P206+P216+P253+P260+P275</f>
        <v>0</v>
      </c>
      <c r="Q127" s="204"/>
      <c r="R127" s="205">
        <f>R128+R206+R216+R253+R260+R275</f>
        <v>637.32760760619192</v>
      </c>
      <c r="S127" s="204"/>
      <c r="T127" s="206">
        <f>T128+T206+T216+T253+T260+T275</f>
        <v>242.98399999999998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83</v>
      </c>
      <c r="AT127" s="208" t="s">
        <v>77</v>
      </c>
      <c r="AU127" s="208" t="s">
        <v>78</v>
      </c>
      <c r="AY127" s="207" t="s">
        <v>121</v>
      </c>
      <c r="BK127" s="209">
        <f>BK128+BK206+BK216+BK253+BK260+BK275</f>
        <v>0</v>
      </c>
    </row>
    <row r="128" s="12" customFormat="1" ht="22.8" customHeight="1">
      <c r="A128" s="12"/>
      <c r="B128" s="196"/>
      <c r="C128" s="197"/>
      <c r="D128" s="198" t="s">
        <v>77</v>
      </c>
      <c r="E128" s="210" t="s">
        <v>83</v>
      </c>
      <c r="F128" s="210" t="s">
        <v>122</v>
      </c>
      <c r="G128" s="197"/>
      <c r="H128" s="197"/>
      <c r="I128" s="200"/>
      <c r="J128" s="211">
        <f>BK128</f>
        <v>0</v>
      </c>
      <c r="K128" s="197"/>
      <c r="L128" s="202"/>
      <c r="M128" s="203"/>
      <c r="N128" s="204"/>
      <c r="O128" s="204"/>
      <c r="P128" s="205">
        <f>SUM(P129:P205)</f>
        <v>0</v>
      </c>
      <c r="Q128" s="204"/>
      <c r="R128" s="205">
        <f>SUM(R129:R205)</f>
        <v>0.20950780000000002</v>
      </c>
      <c r="S128" s="204"/>
      <c r="T128" s="206">
        <f>SUM(T129:T205)</f>
        <v>216.94399999999999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83</v>
      </c>
      <c r="AT128" s="208" t="s">
        <v>77</v>
      </c>
      <c r="AU128" s="208" t="s">
        <v>83</v>
      </c>
      <c r="AY128" s="207" t="s">
        <v>121</v>
      </c>
      <c r="BK128" s="209">
        <f>SUM(BK129:BK205)</f>
        <v>0</v>
      </c>
    </row>
    <row r="129" s="2" customFormat="1" ht="16.5" customHeight="1">
      <c r="A129" s="38"/>
      <c r="B129" s="39"/>
      <c r="C129" s="212" t="s">
        <v>83</v>
      </c>
      <c r="D129" s="212" t="s">
        <v>123</v>
      </c>
      <c r="E129" s="213" t="s">
        <v>124</v>
      </c>
      <c r="F129" s="214" t="s">
        <v>125</v>
      </c>
      <c r="G129" s="215" t="s">
        <v>126</v>
      </c>
      <c r="H129" s="216">
        <v>50</v>
      </c>
      <c r="I129" s="217"/>
      <c r="J129" s="218">
        <f>ROUND(I129*H129,2)</f>
        <v>0</v>
      </c>
      <c r="K129" s="219"/>
      <c r="L129" s="44"/>
      <c r="M129" s="220" t="s">
        <v>1</v>
      </c>
      <c r="N129" s="221" t="s">
        <v>43</v>
      </c>
      <c r="O129" s="91"/>
      <c r="P129" s="222">
        <f>O129*H129</f>
        <v>0</v>
      </c>
      <c r="Q129" s="222">
        <v>3.0000000000000001E-05</v>
      </c>
      <c r="R129" s="222">
        <f>Q129*H129</f>
        <v>0.0015</v>
      </c>
      <c r="S129" s="222">
        <v>0</v>
      </c>
      <c r="T129" s="22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127</v>
      </c>
      <c r="AT129" s="224" t="s">
        <v>123</v>
      </c>
      <c r="AU129" s="224" t="s">
        <v>85</v>
      </c>
      <c r="AY129" s="17" t="s">
        <v>121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83</v>
      </c>
      <c r="BK129" s="225">
        <f>ROUND(I129*H129,2)</f>
        <v>0</v>
      </c>
      <c r="BL129" s="17" t="s">
        <v>127</v>
      </c>
      <c r="BM129" s="224" t="s">
        <v>128</v>
      </c>
    </row>
    <row r="130" s="2" customFormat="1">
      <c r="A130" s="38"/>
      <c r="B130" s="39"/>
      <c r="C130" s="40"/>
      <c r="D130" s="226" t="s">
        <v>129</v>
      </c>
      <c r="E130" s="40"/>
      <c r="F130" s="227" t="s">
        <v>130</v>
      </c>
      <c r="G130" s="40"/>
      <c r="H130" s="40"/>
      <c r="I130" s="228"/>
      <c r="J130" s="40"/>
      <c r="K130" s="40"/>
      <c r="L130" s="44"/>
      <c r="M130" s="229"/>
      <c r="N130" s="230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129</v>
      </c>
      <c r="AU130" s="17" t="s">
        <v>85</v>
      </c>
    </row>
    <row r="131" s="2" customFormat="1" ht="24.15" customHeight="1">
      <c r="A131" s="38"/>
      <c r="B131" s="39"/>
      <c r="C131" s="212" t="s">
        <v>85</v>
      </c>
      <c r="D131" s="212" t="s">
        <v>123</v>
      </c>
      <c r="E131" s="213" t="s">
        <v>131</v>
      </c>
      <c r="F131" s="214" t="s">
        <v>132</v>
      </c>
      <c r="G131" s="215" t="s">
        <v>126</v>
      </c>
      <c r="H131" s="216">
        <v>50</v>
      </c>
      <c r="I131" s="217"/>
      <c r="J131" s="218">
        <f>ROUND(I131*H131,2)</f>
        <v>0</v>
      </c>
      <c r="K131" s="219"/>
      <c r="L131" s="44"/>
      <c r="M131" s="220" t="s">
        <v>1</v>
      </c>
      <c r="N131" s="221" t="s">
        <v>43</v>
      </c>
      <c r="O131" s="91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127</v>
      </c>
      <c r="AT131" s="224" t="s">
        <v>123</v>
      </c>
      <c r="AU131" s="224" t="s">
        <v>85</v>
      </c>
      <c r="AY131" s="17" t="s">
        <v>121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83</v>
      </c>
      <c r="BK131" s="225">
        <f>ROUND(I131*H131,2)</f>
        <v>0</v>
      </c>
      <c r="BL131" s="17" t="s">
        <v>127</v>
      </c>
      <c r="BM131" s="224" t="s">
        <v>133</v>
      </c>
    </row>
    <row r="132" s="2" customFormat="1">
      <c r="A132" s="38"/>
      <c r="B132" s="39"/>
      <c r="C132" s="40"/>
      <c r="D132" s="226" t="s">
        <v>129</v>
      </c>
      <c r="E132" s="40"/>
      <c r="F132" s="227" t="s">
        <v>134</v>
      </c>
      <c r="G132" s="40"/>
      <c r="H132" s="40"/>
      <c r="I132" s="228"/>
      <c r="J132" s="40"/>
      <c r="K132" s="40"/>
      <c r="L132" s="44"/>
      <c r="M132" s="229"/>
      <c r="N132" s="230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85</v>
      </c>
    </row>
    <row r="133" s="2" customFormat="1" ht="16.5" customHeight="1">
      <c r="A133" s="38"/>
      <c r="B133" s="39"/>
      <c r="C133" s="212" t="s">
        <v>135</v>
      </c>
      <c r="D133" s="212" t="s">
        <v>123</v>
      </c>
      <c r="E133" s="213" t="s">
        <v>136</v>
      </c>
      <c r="F133" s="214" t="s">
        <v>137</v>
      </c>
      <c r="G133" s="215" t="s">
        <v>138</v>
      </c>
      <c r="H133" s="216">
        <v>41</v>
      </c>
      <c r="I133" s="217"/>
      <c r="J133" s="218">
        <f>ROUND(I133*H133,2)</f>
        <v>0</v>
      </c>
      <c r="K133" s="219"/>
      <c r="L133" s="44"/>
      <c r="M133" s="220" t="s">
        <v>1</v>
      </c>
      <c r="N133" s="221" t="s">
        <v>43</v>
      </c>
      <c r="O133" s="91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4" t="s">
        <v>127</v>
      </c>
      <c r="AT133" s="224" t="s">
        <v>123</v>
      </c>
      <c r="AU133" s="224" t="s">
        <v>85</v>
      </c>
      <c r="AY133" s="17" t="s">
        <v>121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83</v>
      </c>
      <c r="BK133" s="225">
        <f>ROUND(I133*H133,2)</f>
        <v>0</v>
      </c>
      <c r="BL133" s="17" t="s">
        <v>127</v>
      </c>
      <c r="BM133" s="224" t="s">
        <v>139</v>
      </c>
    </row>
    <row r="134" s="2" customFormat="1">
      <c r="A134" s="38"/>
      <c r="B134" s="39"/>
      <c r="C134" s="40"/>
      <c r="D134" s="226" t="s">
        <v>129</v>
      </c>
      <c r="E134" s="40"/>
      <c r="F134" s="227" t="s">
        <v>140</v>
      </c>
      <c r="G134" s="40"/>
      <c r="H134" s="40"/>
      <c r="I134" s="228"/>
      <c r="J134" s="40"/>
      <c r="K134" s="40"/>
      <c r="L134" s="44"/>
      <c r="M134" s="229"/>
      <c r="N134" s="230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85</v>
      </c>
    </row>
    <row r="135" s="2" customFormat="1" ht="16.5" customHeight="1">
      <c r="A135" s="38"/>
      <c r="B135" s="39"/>
      <c r="C135" s="212" t="s">
        <v>127</v>
      </c>
      <c r="D135" s="212" t="s">
        <v>123</v>
      </c>
      <c r="E135" s="213" t="s">
        <v>141</v>
      </c>
      <c r="F135" s="214" t="s">
        <v>142</v>
      </c>
      <c r="G135" s="215" t="s">
        <v>138</v>
      </c>
      <c r="H135" s="216">
        <v>8</v>
      </c>
      <c r="I135" s="217"/>
      <c r="J135" s="218">
        <f>ROUND(I135*H135,2)</f>
        <v>0</v>
      </c>
      <c r="K135" s="219"/>
      <c r="L135" s="44"/>
      <c r="M135" s="220" t="s">
        <v>1</v>
      </c>
      <c r="N135" s="221" t="s">
        <v>43</v>
      </c>
      <c r="O135" s="91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4" t="s">
        <v>127</v>
      </c>
      <c r="AT135" s="224" t="s">
        <v>123</v>
      </c>
      <c r="AU135" s="224" t="s">
        <v>85</v>
      </c>
      <c r="AY135" s="17" t="s">
        <v>121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83</v>
      </c>
      <c r="BK135" s="225">
        <f>ROUND(I135*H135,2)</f>
        <v>0</v>
      </c>
      <c r="BL135" s="17" t="s">
        <v>127</v>
      </c>
      <c r="BM135" s="224" t="s">
        <v>143</v>
      </c>
    </row>
    <row r="136" s="2" customFormat="1">
      <c r="A136" s="38"/>
      <c r="B136" s="39"/>
      <c r="C136" s="40"/>
      <c r="D136" s="226" t="s">
        <v>129</v>
      </c>
      <c r="E136" s="40"/>
      <c r="F136" s="227" t="s">
        <v>144</v>
      </c>
      <c r="G136" s="40"/>
      <c r="H136" s="40"/>
      <c r="I136" s="228"/>
      <c r="J136" s="40"/>
      <c r="K136" s="40"/>
      <c r="L136" s="44"/>
      <c r="M136" s="229"/>
      <c r="N136" s="230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85</v>
      </c>
    </row>
    <row r="137" s="2" customFormat="1" ht="16.5" customHeight="1">
      <c r="A137" s="38"/>
      <c r="B137" s="39"/>
      <c r="C137" s="212" t="s">
        <v>145</v>
      </c>
      <c r="D137" s="212" t="s">
        <v>123</v>
      </c>
      <c r="E137" s="213" t="s">
        <v>146</v>
      </c>
      <c r="F137" s="214" t="s">
        <v>147</v>
      </c>
      <c r="G137" s="215" t="s">
        <v>148</v>
      </c>
      <c r="H137" s="216">
        <v>43.68</v>
      </c>
      <c r="I137" s="217"/>
      <c r="J137" s="218">
        <f>ROUND(I137*H137,2)</f>
        <v>0</v>
      </c>
      <c r="K137" s="219"/>
      <c r="L137" s="44"/>
      <c r="M137" s="220" t="s">
        <v>1</v>
      </c>
      <c r="N137" s="221" t="s">
        <v>43</v>
      </c>
      <c r="O137" s="91"/>
      <c r="P137" s="222">
        <f>O137*H137</f>
        <v>0</v>
      </c>
      <c r="Q137" s="222">
        <v>0</v>
      </c>
      <c r="R137" s="222">
        <f>Q137*H137</f>
        <v>0</v>
      </c>
      <c r="S137" s="222">
        <v>1.8</v>
      </c>
      <c r="T137" s="223">
        <f>S137*H137</f>
        <v>78.623999999999995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4" t="s">
        <v>127</v>
      </c>
      <c r="AT137" s="224" t="s">
        <v>123</v>
      </c>
      <c r="AU137" s="224" t="s">
        <v>85</v>
      </c>
      <c r="AY137" s="17" t="s">
        <v>121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83</v>
      </c>
      <c r="BK137" s="225">
        <f>ROUND(I137*H137,2)</f>
        <v>0</v>
      </c>
      <c r="BL137" s="17" t="s">
        <v>127</v>
      </c>
      <c r="BM137" s="224" t="s">
        <v>149</v>
      </c>
    </row>
    <row r="138" s="2" customFormat="1">
      <c r="A138" s="38"/>
      <c r="B138" s="39"/>
      <c r="C138" s="40"/>
      <c r="D138" s="226" t="s">
        <v>129</v>
      </c>
      <c r="E138" s="40"/>
      <c r="F138" s="227" t="s">
        <v>150</v>
      </c>
      <c r="G138" s="40"/>
      <c r="H138" s="40"/>
      <c r="I138" s="228"/>
      <c r="J138" s="40"/>
      <c r="K138" s="40"/>
      <c r="L138" s="44"/>
      <c r="M138" s="229"/>
      <c r="N138" s="230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129</v>
      </c>
      <c r="AU138" s="17" t="s">
        <v>85</v>
      </c>
    </row>
    <row r="139" s="13" customFormat="1">
      <c r="A139" s="13"/>
      <c r="B139" s="231"/>
      <c r="C139" s="232"/>
      <c r="D139" s="226" t="s">
        <v>151</v>
      </c>
      <c r="E139" s="233" t="s">
        <v>1</v>
      </c>
      <c r="F139" s="234" t="s">
        <v>152</v>
      </c>
      <c r="G139" s="232"/>
      <c r="H139" s="235">
        <v>43.68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151</v>
      </c>
      <c r="AU139" s="241" t="s">
        <v>85</v>
      </c>
      <c r="AV139" s="13" t="s">
        <v>85</v>
      </c>
      <c r="AW139" s="13" t="s">
        <v>34</v>
      </c>
      <c r="AX139" s="13" t="s">
        <v>83</v>
      </c>
      <c r="AY139" s="241" t="s">
        <v>121</v>
      </c>
    </row>
    <row r="140" s="2" customFormat="1" ht="16.5" customHeight="1">
      <c r="A140" s="38"/>
      <c r="B140" s="39"/>
      <c r="C140" s="212" t="s">
        <v>153</v>
      </c>
      <c r="D140" s="212" t="s">
        <v>123</v>
      </c>
      <c r="E140" s="213" t="s">
        <v>154</v>
      </c>
      <c r="F140" s="214" t="s">
        <v>155</v>
      </c>
      <c r="G140" s="215" t="s">
        <v>148</v>
      </c>
      <c r="H140" s="216">
        <v>76</v>
      </c>
      <c r="I140" s="217"/>
      <c r="J140" s="218">
        <f>ROUND(I140*H140,2)</f>
        <v>0</v>
      </c>
      <c r="K140" s="219"/>
      <c r="L140" s="44"/>
      <c r="M140" s="220" t="s">
        <v>1</v>
      </c>
      <c r="N140" s="221" t="s">
        <v>43</v>
      </c>
      <c r="O140" s="91"/>
      <c r="P140" s="222">
        <f>O140*H140</f>
        <v>0</v>
      </c>
      <c r="Q140" s="222">
        <v>0</v>
      </c>
      <c r="R140" s="222">
        <f>Q140*H140</f>
        <v>0</v>
      </c>
      <c r="S140" s="222">
        <v>1.8200000000000001</v>
      </c>
      <c r="T140" s="223">
        <f>S140*H140</f>
        <v>138.31999999999999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4" t="s">
        <v>127</v>
      </c>
      <c r="AT140" s="224" t="s">
        <v>123</v>
      </c>
      <c r="AU140" s="224" t="s">
        <v>85</v>
      </c>
      <c r="AY140" s="17" t="s">
        <v>121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83</v>
      </c>
      <c r="BK140" s="225">
        <f>ROUND(I140*H140,2)</f>
        <v>0</v>
      </c>
      <c r="BL140" s="17" t="s">
        <v>127</v>
      </c>
      <c r="BM140" s="224" t="s">
        <v>156</v>
      </c>
    </row>
    <row r="141" s="2" customFormat="1">
      <c r="A141" s="38"/>
      <c r="B141" s="39"/>
      <c r="C141" s="40"/>
      <c r="D141" s="226" t="s">
        <v>129</v>
      </c>
      <c r="E141" s="40"/>
      <c r="F141" s="227" t="s">
        <v>157</v>
      </c>
      <c r="G141" s="40"/>
      <c r="H141" s="40"/>
      <c r="I141" s="228"/>
      <c r="J141" s="40"/>
      <c r="K141" s="40"/>
      <c r="L141" s="44"/>
      <c r="M141" s="229"/>
      <c r="N141" s="230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129</v>
      </c>
      <c r="AU141" s="17" t="s">
        <v>85</v>
      </c>
    </row>
    <row r="142" s="14" customFormat="1">
      <c r="A142" s="14"/>
      <c r="B142" s="242"/>
      <c r="C142" s="243"/>
      <c r="D142" s="226" t="s">
        <v>151</v>
      </c>
      <c r="E142" s="244" t="s">
        <v>1</v>
      </c>
      <c r="F142" s="245" t="s">
        <v>158</v>
      </c>
      <c r="G142" s="243"/>
      <c r="H142" s="244" t="s">
        <v>1</v>
      </c>
      <c r="I142" s="246"/>
      <c r="J142" s="243"/>
      <c r="K142" s="243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151</v>
      </c>
      <c r="AU142" s="251" t="s">
        <v>85</v>
      </c>
      <c r="AV142" s="14" t="s">
        <v>83</v>
      </c>
      <c r="AW142" s="14" t="s">
        <v>34</v>
      </c>
      <c r="AX142" s="14" t="s">
        <v>78</v>
      </c>
      <c r="AY142" s="251" t="s">
        <v>121</v>
      </c>
    </row>
    <row r="143" s="13" customFormat="1">
      <c r="A143" s="13"/>
      <c r="B143" s="231"/>
      <c r="C143" s="232"/>
      <c r="D143" s="226" t="s">
        <v>151</v>
      </c>
      <c r="E143" s="233" t="s">
        <v>1</v>
      </c>
      <c r="F143" s="234" t="s">
        <v>159</v>
      </c>
      <c r="G143" s="232"/>
      <c r="H143" s="235">
        <v>20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151</v>
      </c>
      <c r="AU143" s="241" t="s">
        <v>85</v>
      </c>
      <c r="AV143" s="13" t="s">
        <v>85</v>
      </c>
      <c r="AW143" s="13" t="s">
        <v>34</v>
      </c>
      <c r="AX143" s="13" t="s">
        <v>78</v>
      </c>
      <c r="AY143" s="241" t="s">
        <v>121</v>
      </c>
    </row>
    <row r="144" s="14" customFormat="1">
      <c r="A144" s="14"/>
      <c r="B144" s="242"/>
      <c r="C144" s="243"/>
      <c r="D144" s="226" t="s">
        <v>151</v>
      </c>
      <c r="E144" s="244" t="s">
        <v>1</v>
      </c>
      <c r="F144" s="245" t="s">
        <v>160</v>
      </c>
      <c r="G144" s="243"/>
      <c r="H144" s="244" t="s">
        <v>1</v>
      </c>
      <c r="I144" s="246"/>
      <c r="J144" s="243"/>
      <c r="K144" s="243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151</v>
      </c>
      <c r="AU144" s="251" t="s">
        <v>85</v>
      </c>
      <c r="AV144" s="14" t="s">
        <v>83</v>
      </c>
      <c r="AW144" s="14" t="s">
        <v>34</v>
      </c>
      <c r="AX144" s="14" t="s">
        <v>78</v>
      </c>
      <c r="AY144" s="251" t="s">
        <v>121</v>
      </c>
    </row>
    <row r="145" s="13" customFormat="1">
      <c r="A145" s="13"/>
      <c r="B145" s="231"/>
      <c r="C145" s="232"/>
      <c r="D145" s="226" t="s">
        <v>151</v>
      </c>
      <c r="E145" s="233" t="s">
        <v>1</v>
      </c>
      <c r="F145" s="234" t="s">
        <v>161</v>
      </c>
      <c r="G145" s="232"/>
      <c r="H145" s="235">
        <v>28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151</v>
      </c>
      <c r="AU145" s="241" t="s">
        <v>85</v>
      </c>
      <c r="AV145" s="13" t="s">
        <v>85</v>
      </c>
      <c r="AW145" s="13" t="s">
        <v>34</v>
      </c>
      <c r="AX145" s="13" t="s">
        <v>78</v>
      </c>
      <c r="AY145" s="241" t="s">
        <v>121</v>
      </c>
    </row>
    <row r="146" s="14" customFormat="1">
      <c r="A146" s="14"/>
      <c r="B146" s="242"/>
      <c r="C146" s="243"/>
      <c r="D146" s="226" t="s">
        <v>151</v>
      </c>
      <c r="E146" s="244" t="s">
        <v>1</v>
      </c>
      <c r="F146" s="245" t="s">
        <v>162</v>
      </c>
      <c r="G146" s="243"/>
      <c r="H146" s="244" t="s">
        <v>1</v>
      </c>
      <c r="I146" s="246"/>
      <c r="J146" s="243"/>
      <c r="K146" s="243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151</v>
      </c>
      <c r="AU146" s="251" t="s">
        <v>85</v>
      </c>
      <c r="AV146" s="14" t="s">
        <v>83</v>
      </c>
      <c r="AW146" s="14" t="s">
        <v>34</v>
      </c>
      <c r="AX146" s="14" t="s">
        <v>78</v>
      </c>
      <c r="AY146" s="251" t="s">
        <v>121</v>
      </c>
    </row>
    <row r="147" s="13" customFormat="1">
      <c r="A147" s="13"/>
      <c r="B147" s="231"/>
      <c r="C147" s="232"/>
      <c r="D147" s="226" t="s">
        <v>151</v>
      </c>
      <c r="E147" s="233" t="s">
        <v>1</v>
      </c>
      <c r="F147" s="234" t="s">
        <v>163</v>
      </c>
      <c r="G147" s="232"/>
      <c r="H147" s="235">
        <v>28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151</v>
      </c>
      <c r="AU147" s="241" t="s">
        <v>85</v>
      </c>
      <c r="AV147" s="13" t="s">
        <v>85</v>
      </c>
      <c r="AW147" s="13" t="s">
        <v>34</v>
      </c>
      <c r="AX147" s="13" t="s">
        <v>78</v>
      </c>
      <c r="AY147" s="241" t="s">
        <v>121</v>
      </c>
    </row>
    <row r="148" s="15" customFormat="1">
      <c r="A148" s="15"/>
      <c r="B148" s="252"/>
      <c r="C148" s="253"/>
      <c r="D148" s="226" t="s">
        <v>151</v>
      </c>
      <c r="E148" s="254" t="s">
        <v>1</v>
      </c>
      <c r="F148" s="255" t="s">
        <v>164</v>
      </c>
      <c r="G148" s="253"/>
      <c r="H148" s="256">
        <v>76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2" t="s">
        <v>151</v>
      </c>
      <c r="AU148" s="262" t="s">
        <v>85</v>
      </c>
      <c r="AV148" s="15" t="s">
        <v>127</v>
      </c>
      <c r="AW148" s="15" t="s">
        <v>34</v>
      </c>
      <c r="AX148" s="15" t="s">
        <v>83</v>
      </c>
      <c r="AY148" s="262" t="s">
        <v>121</v>
      </c>
    </row>
    <row r="149" s="2" customFormat="1" ht="16.5" customHeight="1">
      <c r="A149" s="38"/>
      <c r="B149" s="39"/>
      <c r="C149" s="212" t="s">
        <v>165</v>
      </c>
      <c r="D149" s="212" t="s">
        <v>123</v>
      </c>
      <c r="E149" s="213" t="s">
        <v>166</v>
      </c>
      <c r="F149" s="214" t="s">
        <v>167</v>
      </c>
      <c r="G149" s="215" t="s">
        <v>148</v>
      </c>
      <c r="H149" s="216">
        <v>465.69799999999998</v>
      </c>
      <c r="I149" s="217"/>
      <c r="J149" s="218">
        <f>ROUND(I149*H149,2)</f>
        <v>0</v>
      </c>
      <c r="K149" s="219"/>
      <c r="L149" s="44"/>
      <c r="M149" s="220" t="s">
        <v>1</v>
      </c>
      <c r="N149" s="221" t="s">
        <v>43</v>
      </c>
      <c r="O149" s="91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4" t="s">
        <v>127</v>
      </c>
      <c r="AT149" s="224" t="s">
        <v>123</v>
      </c>
      <c r="AU149" s="224" t="s">
        <v>85</v>
      </c>
      <c r="AY149" s="17" t="s">
        <v>121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7" t="s">
        <v>83</v>
      </c>
      <c r="BK149" s="225">
        <f>ROUND(I149*H149,2)</f>
        <v>0</v>
      </c>
      <c r="BL149" s="17" t="s">
        <v>127</v>
      </c>
      <c r="BM149" s="224" t="s">
        <v>168</v>
      </c>
    </row>
    <row r="150" s="2" customFormat="1">
      <c r="A150" s="38"/>
      <c r="B150" s="39"/>
      <c r="C150" s="40"/>
      <c r="D150" s="226" t="s">
        <v>129</v>
      </c>
      <c r="E150" s="40"/>
      <c r="F150" s="227" t="s">
        <v>169</v>
      </c>
      <c r="G150" s="40"/>
      <c r="H150" s="40"/>
      <c r="I150" s="228"/>
      <c r="J150" s="40"/>
      <c r="K150" s="40"/>
      <c r="L150" s="44"/>
      <c r="M150" s="229"/>
      <c r="N150" s="230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129</v>
      </c>
      <c r="AU150" s="17" t="s">
        <v>85</v>
      </c>
    </row>
    <row r="151" s="2" customFormat="1" ht="16.5" customHeight="1">
      <c r="A151" s="38"/>
      <c r="B151" s="39"/>
      <c r="C151" s="212" t="s">
        <v>170</v>
      </c>
      <c r="D151" s="212" t="s">
        <v>123</v>
      </c>
      <c r="E151" s="213" t="s">
        <v>171</v>
      </c>
      <c r="F151" s="214" t="s">
        <v>172</v>
      </c>
      <c r="G151" s="215" t="s">
        <v>138</v>
      </c>
      <c r="H151" s="216">
        <v>41</v>
      </c>
      <c r="I151" s="217"/>
      <c r="J151" s="218">
        <f>ROUND(I151*H151,2)</f>
        <v>0</v>
      </c>
      <c r="K151" s="219"/>
      <c r="L151" s="44"/>
      <c r="M151" s="220" t="s">
        <v>1</v>
      </c>
      <c r="N151" s="221" t="s">
        <v>43</v>
      </c>
      <c r="O151" s="91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4" t="s">
        <v>127</v>
      </c>
      <c r="AT151" s="224" t="s">
        <v>123</v>
      </c>
      <c r="AU151" s="224" t="s">
        <v>85</v>
      </c>
      <c r="AY151" s="17" t="s">
        <v>121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7" t="s">
        <v>83</v>
      </c>
      <c r="BK151" s="225">
        <f>ROUND(I151*H151,2)</f>
        <v>0</v>
      </c>
      <c r="BL151" s="17" t="s">
        <v>127</v>
      </c>
      <c r="BM151" s="224" t="s">
        <v>173</v>
      </c>
    </row>
    <row r="152" s="2" customFormat="1">
      <c r="A152" s="38"/>
      <c r="B152" s="39"/>
      <c r="C152" s="40"/>
      <c r="D152" s="226" t="s">
        <v>129</v>
      </c>
      <c r="E152" s="40"/>
      <c r="F152" s="227" t="s">
        <v>174</v>
      </c>
      <c r="G152" s="40"/>
      <c r="H152" s="40"/>
      <c r="I152" s="228"/>
      <c r="J152" s="40"/>
      <c r="K152" s="40"/>
      <c r="L152" s="44"/>
      <c r="M152" s="229"/>
      <c r="N152" s="230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85</v>
      </c>
    </row>
    <row r="153" s="2" customFormat="1" ht="16.5" customHeight="1">
      <c r="A153" s="38"/>
      <c r="B153" s="39"/>
      <c r="C153" s="212" t="s">
        <v>175</v>
      </c>
      <c r="D153" s="212" t="s">
        <v>123</v>
      </c>
      <c r="E153" s="213" t="s">
        <v>176</v>
      </c>
      <c r="F153" s="214" t="s">
        <v>177</v>
      </c>
      <c r="G153" s="215" t="s">
        <v>138</v>
      </c>
      <c r="H153" s="216">
        <v>8</v>
      </c>
      <c r="I153" s="217"/>
      <c r="J153" s="218">
        <f>ROUND(I153*H153,2)</f>
        <v>0</v>
      </c>
      <c r="K153" s="219"/>
      <c r="L153" s="44"/>
      <c r="M153" s="220" t="s">
        <v>1</v>
      </c>
      <c r="N153" s="221" t="s">
        <v>43</v>
      </c>
      <c r="O153" s="91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4" t="s">
        <v>127</v>
      </c>
      <c r="AT153" s="224" t="s">
        <v>123</v>
      </c>
      <c r="AU153" s="224" t="s">
        <v>85</v>
      </c>
      <c r="AY153" s="17" t="s">
        <v>121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83</v>
      </c>
      <c r="BK153" s="225">
        <f>ROUND(I153*H153,2)</f>
        <v>0</v>
      </c>
      <c r="BL153" s="17" t="s">
        <v>127</v>
      </c>
      <c r="BM153" s="224" t="s">
        <v>178</v>
      </c>
    </row>
    <row r="154" s="2" customFormat="1">
      <c r="A154" s="38"/>
      <c r="B154" s="39"/>
      <c r="C154" s="40"/>
      <c r="D154" s="226" t="s">
        <v>129</v>
      </c>
      <c r="E154" s="40"/>
      <c r="F154" s="227" t="s">
        <v>179</v>
      </c>
      <c r="G154" s="40"/>
      <c r="H154" s="40"/>
      <c r="I154" s="228"/>
      <c r="J154" s="40"/>
      <c r="K154" s="40"/>
      <c r="L154" s="44"/>
      <c r="M154" s="229"/>
      <c r="N154" s="230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129</v>
      </c>
      <c r="AU154" s="17" t="s">
        <v>85</v>
      </c>
    </row>
    <row r="155" s="2" customFormat="1" ht="16.5" customHeight="1">
      <c r="A155" s="38"/>
      <c r="B155" s="39"/>
      <c r="C155" s="212" t="s">
        <v>180</v>
      </c>
      <c r="D155" s="212" t="s">
        <v>123</v>
      </c>
      <c r="E155" s="213" t="s">
        <v>181</v>
      </c>
      <c r="F155" s="214" t="s">
        <v>182</v>
      </c>
      <c r="G155" s="215" t="s">
        <v>138</v>
      </c>
      <c r="H155" s="216">
        <v>820</v>
      </c>
      <c r="I155" s="217"/>
      <c r="J155" s="218">
        <f>ROUND(I155*H155,2)</f>
        <v>0</v>
      </c>
      <c r="K155" s="219"/>
      <c r="L155" s="44"/>
      <c r="M155" s="220" t="s">
        <v>1</v>
      </c>
      <c r="N155" s="221" t="s">
        <v>43</v>
      </c>
      <c r="O155" s="91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4" t="s">
        <v>127</v>
      </c>
      <c r="AT155" s="224" t="s">
        <v>123</v>
      </c>
      <c r="AU155" s="224" t="s">
        <v>85</v>
      </c>
      <c r="AY155" s="17" t="s">
        <v>121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7" t="s">
        <v>83</v>
      </c>
      <c r="BK155" s="225">
        <f>ROUND(I155*H155,2)</f>
        <v>0</v>
      </c>
      <c r="BL155" s="17" t="s">
        <v>127</v>
      </c>
      <c r="BM155" s="224" t="s">
        <v>183</v>
      </c>
    </row>
    <row r="156" s="2" customFormat="1">
      <c r="A156" s="38"/>
      <c r="B156" s="39"/>
      <c r="C156" s="40"/>
      <c r="D156" s="226" t="s">
        <v>129</v>
      </c>
      <c r="E156" s="40"/>
      <c r="F156" s="227" t="s">
        <v>184</v>
      </c>
      <c r="G156" s="40"/>
      <c r="H156" s="40"/>
      <c r="I156" s="228"/>
      <c r="J156" s="40"/>
      <c r="K156" s="40"/>
      <c r="L156" s="44"/>
      <c r="M156" s="229"/>
      <c r="N156" s="230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129</v>
      </c>
      <c r="AU156" s="17" t="s">
        <v>85</v>
      </c>
    </row>
    <row r="157" s="13" customFormat="1">
      <c r="A157" s="13"/>
      <c r="B157" s="231"/>
      <c r="C157" s="232"/>
      <c r="D157" s="226" t="s">
        <v>151</v>
      </c>
      <c r="E157" s="233" t="s">
        <v>1</v>
      </c>
      <c r="F157" s="234" t="s">
        <v>185</v>
      </c>
      <c r="G157" s="232"/>
      <c r="H157" s="235">
        <v>820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151</v>
      </c>
      <c r="AU157" s="241" t="s">
        <v>85</v>
      </c>
      <c r="AV157" s="13" t="s">
        <v>85</v>
      </c>
      <c r="AW157" s="13" t="s">
        <v>34</v>
      </c>
      <c r="AX157" s="13" t="s">
        <v>83</v>
      </c>
      <c r="AY157" s="241" t="s">
        <v>121</v>
      </c>
    </row>
    <row r="158" s="2" customFormat="1" ht="16.5" customHeight="1">
      <c r="A158" s="38"/>
      <c r="B158" s="39"/>
      <c r="C158" s="212" t="s">
        <v>186</v>
      </c>
      <c r="D158" s="212" t="s">
        <v>123</v>
      </c>
      <c r="E158" s="213" t="s">
        <v>187</v>
      </c>
      <c r="F158" s="214" t="s">
        <v>188</v>
      </c>
      <c r="G158" s="215" t="s">
        <v>138</v>
      </c>
      <c r="H158" s="216">
        <v>160</v>
      </c>
      <c r="I158" s="217"/>
      <c r="J158" s="218">
        <f>ROUND(I158*H158,2)</f>
        <v>0</v>
      </c>
      <c r="K158" s="219"/>
      <c r="L158" s="44"/>
      <c r="M158" s="220" t="s">
        <v>1</v>
      </c>
      <c r="N158" s="221" t="s">
        <v>43</v>
      </c>
      <c r="O158" s="91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4" t="s">
        <v>127</v>
      </c>
      <c r="AT158" s="224" t="s">
        <v>123</v>
      </c>
      <c r="AU158" s="224" t="s">
        <v>85</v>
      </c>
      <c r="AY158" s="17" t="s">
        <v>121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83</v>
      </c>
      <c r="BK158" s="225">
        <f>ROUND(I158*H158,2)</f>
        <v>0</v>
      </c>
      <c r="BL158" s="17" t="s">
        <v>127</v>
      </c>
      <c r="BM158" s="224" t="s">
        <v>189</v>
      </c>
    </row>
    <row r="159" s="2" customFormat="1">
      <c r="A159" s="38"/>
      <c r="B159" s="39"/>
      <c r="C159" s="40"/>
      <c r="D159" s="226" t="s">
        <v>129</v>
      </c>
      <c r="E159" s="40"/>
      <c r="F159" s="227" t="s">
        <v>190</v>
      </c>
      <c r="G159" s="40"/>
      <c r="H159" s="40"/>
      <c r="I159" s="228"/>
      <c r="J159" s="40"/>
      <c r="K159" s="40"/>
      <c r="L159" s="44"/>
      <c r="M159" s="229"/>
      <c r="N159" s="230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129</v>
      </c>
      <c r="AU159" s="17" t="s">
        <v>85</v>
      </c>
    </row>
    <row r="160" s="13" customFormat="1">
      <c r="A160" s="13"/>
      <c r="B160" s="231"/>
      <c r="C160" s="232"/>
      <c r="D160" s="226" t="s">
        <v>151</v>
      </c>
      <c r="E160" s="233" t="s">
        <v>1</v>
      </c>
      <c r="F160" s="234" t="s">
        <v>191</v>
      </c>
      <c r="G160" s="232"/>
      <c r="H160" s="235">
        <v>160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151</v>
      </c>
      <c r="AU160" s="241" t="s">
        <v>85</v>
      </c>
      <c r="AV160" s="13" t="s">
        <v>85</v>
      </c>
      <c r="AW160" s="13" t="s">
        <v>34</v>
      </c>
      <c r="AX160" s="13" t="s">
        <v>83</v>
      </c>
      <c r="AY160" s="241" t="s">
        <v>121</v>
      </c>
    </row>
    <row r="161" s="2" customFormat="1" ht="16.5" customHeight="1">
      <c r="A161" s="38"/>
      <c r="B161" s="39"/>
      <c r="C161" s="212" t="s">
        <v>8</v>
      </c>
      <c r="D161" s="212" t="s">
        <v>123</v>
      </c>
      <c r="E161" s="213" t="s">
        <v>192</v>
      </c>
      <c r="F161" s="214" t="s">
        <v>193</v>
      </c>
      <c r="G161" s="215" t="s">
        <v>148</v>
      </c>
      <c r="H161" s="216">
        <v>192</v>
      </c>
      <c r="I161" s="217"/>
      <c r="J161" s="218">
        <f>ROUND(I161*H161,2)</f>
        <v>0</v>
      </c>
      <c r="K161" s="219"/>
      <c r="L161" s="44"/>
      <c r="M161" s="220" t="s">
        <v>1</v>
      </c>
      <c r="N161" s="221" t="s">
        <v>43</v>
      </c>
      <c r="O161" s="91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4" t="s">
        <v>127</v>
      </c>
      <c r="AT161" s="224" t="s">
        <v>123</v>
      </c>
      <c r="AU161" s="224" t="s">
        <v>85</v>
      </c>
      <c r="AY161" s="17" t="s">
        <v>121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7" t="s">
        <v>83</v>
      </c>
      <c r="BK161" s="225">
        <f>ROUND(I161*H161,2)</f>
        <v>0</v>
      </c>
      <c r="BL161" s="17" t="s">
        <v>127</v>
      </c>
      <c r="BM161" s="224" t="s">
        <v>194</v>
      </c>
    </row>
    <row r="162" s="2" customFormat="1">
      <c r="A162" s="38"/>
      <c r="B162" s="39"/>
      <c r="C162" s="40"/>
      <c r="D162" s="226" t="s">
        <v>129</v>
      </c>
      <c r="E162" s="40"/>
      <c r="F162" s="227" t="s">
        <v>195</v>
      </c>
      <c r="G162" s="40"/>
      <c r="H162" s="40"/>
      <c r="I162" s="228"/>
      <c r="J162" s="40"/>
      <c r="K162" s="40"/>
      <c r="L162" s="44"/>
      <c r="M162" s="229"/>
      <c r="N162" s="230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129</v>
      </c>
      <c r="AU162" s="17" t="s">
        <v>85</v>
      </c>
    </row>
    <row r="163" s="2" customFormat="1">
      <c r="A163" s="38"/>
      <c r="B163" s="39"/>
      <c r="C163" s="40"/>
      <c r="D163" s="226" t="s">
        <v>196</v>
      </c>
      <c r="E163" s="40"/>
      <c r="F163" s="263" t="s">
        <v>197</v>
      </c>
      <c r="G163" s="40"/>
      <c r="H163" s="40"/>
      <c r="I163" s="228"/>
      <c r="J163" s="40"/>
      <c r="K163" s="40"/>
      <c r="L163" s="44"/>
      <c r="M163" s="229"/>
      <c r="N163" s="230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196</v>
      </c>
      <c r="AU163" s="17" t="s">
        <v>85</v>
      </c>
    </row>
    <row r="164" s="13" customFormat="1">
      <c r="A164" s="13"/>
      <c r="B164" s="231"/>
      <c r="C164" s="232"/>
      <c r="D164" s="226" t="s">
        <v>151</v>
      </c>
      <c r="E164" s="233" t="s">
        <v>1</v>
      </c>
      <c r="F164" s="234" t="s">
        <v>198</v>
      </c>
      <c r="G164" s="232"/>
      <c r="H164" s="235">
        <v>192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151</v>
      </c>
      <c r="AU164" s="241" t="s">
        <v>85</v>
      </c>
      <c r="AV164" s="13" t="s">
        <v>85</v>
      </c>
      <c r="AW164" s="13" t="s">
        <v>34</v>
      </c>
      <c r="AX164" s="13" t="s">
        <v>83</v>
      </c>
      <c r="AY164" s="241" t="s">
        <v>121</v>
      </c>
    </row>
    <row r="165" s="2" customFormat="1" ht="16.5" customHeight="1">
      <c r="A165" s="38"/>
      <c r="B165" s="39"/>
      <c r="C165" s="212" t="s">
        <v>199</v>
      </c>
      <c r="D165" s="212" t="s">
        <v>123</v>
      </c>
      <c r="E165" s="213" t="s">
        <v>200</v>
      </c>
      <c r="F165" s="214" t="s">
        <v>201</v>
      </c>
      <c r="G165" s="215" t="s">
        <v>202</v>
      </c>
      <c r="H165" s="216">
        <v>847.41600000000005</v>
      </c>
      <c r="I165" s="217"/>
      <c r="J165" s="218">
        <f>ROUND(I165*H165,2)</f>
        <v>0</v>
      </c>
      <c r="K165" s="219"/>
      <c r="L165" s="44"/>
      <c r="M165" s="220" t="s">
        <v>1</v>
      </c>
      <c r="N165" s="221" t="s">
        <v>43</v>
      </c>
      <c r="O165" s="91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4" t="s">
        <v>127</v>
      </c>
      <c r="AT165" s="224" t="s">
        <v>123</v>
      </c>
      <c r="AU165" s="224" t="s">
        <v>85</v>
      </c>
      <c r="AY165" s="17" t="s">
        <v>121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83</v>
      </c>
      <c r="BK165" s="225">
        <f>ROUND(I165*H165,2)</f>
        <v>0</v>
      </c>
      <c r="BL165" s="17" t="s">
        <v>127</v>
      </c>
      <c r="BM165" s="224" t="s">
        <v>203</v>
      </c>
    </row>
    <row r="166" s="2" customFormat="1">
      <c r="A166" s="38"/>
      <c r="B166" s="39"/>
      <c r="C166" s="40"/>
      <c r="D166" s="226" t="s">
        <v>129</v>
      </c>
      <c r="E166" s="40"/>
      <c r="F166" s="227" t="s">
        <v>204</v>
      </c>
      <c r="G166" s="40"/>
      <c r="H166" s="40"/>
      <c r="I166" s="228"/>
      <c r="J166" s="40"/>
      <c r="K166" s="40"/>
      <c r="L166" s="44"/>
      <c r="M166" s="229"/>
      <c r="N166" s="230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129</v>
      </c>
      <c r="AU166" s="17" t="s">
        <v>85</v>
      </c>
    </row>
    <row r="167" s="2" customFormat="1">
      <c r="A167" s="38"/>
      <c r="B167" s="39"/>
      <c r="C167" s="40"/>
      <c r="D167" s="226" t="s">
        <v>196</v>
      </c>
      <c r="E167" s="40"/>
      <c r="F167" s="263" t="s">
        <v>205</v>
      </c>
      <c r="G167" s="40"/>
      <c r="H167" s="40"/>
      <c r="I167" s="228"/>
      <c r="J167" s="40"/>
      <c r="K167" s="40"/>
      <c r="L167" s="44"/>
      <c r="M167" s="229"/>
      <c r="N167" s="230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196</v>
      </c>
      <c r="AU167" s="17" t="s">
        <v>85</v>
      </c>
    </row>
    <row r="168" s="13" customFormat="1">
      <c r="A168" s="13"/>
      <c r="B168" s="231"/>
      <c r="C168" s="232"/>
      <c r="D168" s="226" t="s">
        <v>151</v>
      </c>
      <c r="E168" s="233" t="s">
        <v>1</v>
      </c>
      <c r="F168" s="234" t="s">
        <v>206</v>
      </c>
      <c r="G168" s="232"/>
      <c r="H168" s="235">
        <v>847.41600000000005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151</v>
      </c>
      <c r="AU168" s="241" t="s">
        <v>85</v>
      </c>
      <c r="AV168" s="13" t="s">
        <v>85</v>
      </c>
      <c r="AW168" s="13" t="s">
        <v>34</v>
      </c>
      <c r="AX168" s="13" t="s">
        <v>83</v>
      </c>
      <c r="AY168" s="241" t="s">
        <v>121</v>
      </c>
    </row>
    <row r="169" s="2" customFormat="1" ht="16.5" customHeight="1">
      <c r="A169" s="38"/>
      <c r="B169" s="39"/>
      <c r="C169" s="212" t="s">
        <v>207</v>
      </c>
      <c r="D169" s="212" t="s">
        <v>123</v>
      </c>
      <c r="E169" s="213" t="s">
        <v>208</v>
      </c>
      <c r="F169" s="214" t="s">
        <v>209</v>
      </c>
      <c r="G169" s="215" t="s">
        <v>148</v>
      </c>
      <c r="H169" s="216">
        <v>41.990000000000002</v>
      </c>
      <c r="I169" s="217"/>
      <c r="J169" s="218">
        <f>ROUND(I169*H169,2)</f>
        <v>0</v>
      </c>
      <c r="K169" s="219"/>
      <c r="L169" s="44"/>
      <c r="M169" s="220" t="s">
        <v>1</v>
      </c>
      <c r="N169" s="221" t="s">
        <v>43</v>
      </c>
      <c r="O169" s="91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4" t="s">
        <v>127</v>
      </c>
      <c r="AT169" s="224" t="s">
        <v>123</v>
      </c>
      <c r="AU169" s="224" t="s">
        <v>85</v>
      </c>
      <c r="AY169" s="17" t="s">
        <v>121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83</v>
      </c>
      <c r="BK169" s="225">
        <f>ROUND(I169*H169,2)</f>
        <v>0</v>
      </c>
      <c r="BL169" s="17" t="s">
        <v>127</v>
      </c>
      <c r="BM169" s="224" t="s">
        <v>210</v>
      </c>
    </row>
    <row r="170" s="2" customFormat="1">
      <c r="A170" s="38"/>
      <c r="B170" s="39"/>
      <c r="C170" s="40"/>
      <c r="D170" s="226" t="s">
        <v>129</v>
      </c>
      <c r="E170" s="40"/>
      <c r="F170" s="227" t="s">
        <v>211</v>
      </c>
      <c r="G170" s="40"/>
      <c r="H170" s="40"/>
      <c r="I170" s="228"/>
      <c r="J170" s="40"/>
      <c r="K170" s="40"/>
      <c r="L170" s="44"/>
      <c r="M170" s="229"/>
      <c r="N170" s="230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129</v>
      </c>
      <c r="AU170" s="17" t="s">
        <v>85</v>
      </c>
    </row>
    <row r="171" s="2" customFormat="1" ht="16.5" customHeight="1">
      <c r="A171" s="38"/>
      <c r="B171" s="39"/>
      <c r="C171" s="212" t="s">
        <v>212</v>
      </c>
      <c r="D171" s="212" t="s">
        <v>123</v>
      </c>
      <c r="E171" s="213" t="s">
        <v>213</v>
      </c>
      <c r="F171" s="214" t="s">
        <v>214</v>
      </c>
      <c r="G171" s="215" t="s">
        <v>126</v>
      </c>
      <c r="H171" s="216">
        <v>9.3450000000000006</v>
      </c>
      <c r="I171" s="217"/>
      <c r="J171" s="218">
        <f>ROUND(I171*H171,2)</f>
        <v>0</v>
      </c>
      <c r="K171" s="219"/>
      <c r="L171" s="44"/>
      <c r="M171" s="220" t="s">
        <v>1</v>
      </c>
      <c r="N171" s="221" t="s">
        <v>43</v>
      </c>
      <c r="O171" s="91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4" t="s">
        <v>127</v>
      </c>
      <c r="AT171" s="224" t="s">
        <v>123</v>
      </c>
      <c r="AU171" s="224" t="s">
        <v>85</v>
      </c>
      <c r="AY171" s="17" t="s">
        <v>121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83</v>
      </c>
      <c r="BK171" s="225">
        <f>ROUND(I171*H171,2)</f>
        <v>0</v>
      </c>
      <c r="BL171" s="17" t="s">
        <v>127</v>
      </c>
      <c r="BM171" s="224" t="s">
        <v>215</v>
      </c>
    </row>
    <row r="172" s="2" customFormat="1">
      <c r="A172" s="38"/>
      <c r="B172" s="39"/>
      <c r="C172" s="40"/>
      <c r="D172" s="226" t="s">
        <v>129</v>
      </c>
      <c r="E172" s="40"/>
      <c r="F172" s="227" t="s">
        <v>216</v>
      </c>
      <c r="G172" s="40"/>
      <c r="H172" s="40"/>
      <c r="I172" s="228"/>
      <c r="J172" s="40"/>
      <c r="K172" s="40"/>
      <c r="L172" s="44"/>
      <c r="M172" s="229"/>
      <c r="N172" s="230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129</v>
      </c>
      <c r="AU172" s="17" t="s">
        <v>85</v>
      </c>
    </row>
    <row r="173" s="2" customFormat="1" ht="16.5" customHeight="1">
      <c r="A173" s="38"/>
      <c r="B173" s="39"/>
      <c r="C173" s="212" t="s">
        <v>217</v>
      </c>
      <c r="D173" s="212" t="s">
        <v>123</v>
      </c>
      <c r="E173" s="213" t="s">
        <v>218</v>
      </c>
      <c r="F173" s="214" t="s">
        <v>219</v>
      </c>
      <c r="G173" s="215" t="s">
        <v>126</v>
      </c>
      <c r="H173" s="216">
        <v>9.3450000000000006</v>
      </c>
      <c r="I173" s="217"/>
      <c r="J173" s="218">
        <f>ROUND(I173*H173,2)</f>
        <v>0</v>
      </c>
      <c r="K173" s="219"/>
      <c r="L173" s="44"/>
      <c r="M173" s="220" t="s">
        <v>1</v>
      </c>
      <c r="N173" s="221" t="s">
        <v>43</v>
      </c>
      <c r="O173" s="91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4" t="s">
        <v>127</v>
      </c>
      <c r="AT173" s="224" t="s">
        <v>123</v>
      </c>
      <c r="AU173" s="224" t="s">
        <v>85</v>
      </c>
      <c r="AY173" s="17" t="s">
        <v>121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83</v>
      </c>
      <c r="BK173" s="225">
        <f>ROUND(I173*H173,2)</f>
        <v>0</v>
      </c>
      <c r="BL173" s="17" t="s">
        <v>127</v>
      </c>
      <c r="BM173" s="224" t="s">
        <v>220</v>
      </c>
    </row>
    <row r="174" s="2" customFormat="1">
      <c r="A174" s="38"/>
      <c r="B174" s="39"/>
      <c r="C174" s="40"/>
      <c r="D174" s="226" t="s">
        <v>129</v>
      </c>
      <c r="E174" s="40"/>
      <c r="F174" s="227" t="s">
        <v>221</v>
      </c>
      <c r="G174" s="40"/>
      <c r="H174" s="40"/>
      <c r="I174" s="228"/>
      <c r="J174" s="40"/>
      <c r="K174" s="40"/>
      <c r="L174" s="44"/>
      <c r="M174" s="229"/>
      <c r="N174" s="230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129</v>
      </c>
      <c r="AU174" s="17" t="s">
        <v>85</v>
      </c>
    </row>
    <row r="175" s="2" customFormat="1" ht="16.5" customHeight="1">
      <c r="A175" s="38"/>
      <c r="B175" s="39"/>
      <c r="C175" s="264" t="s">
        <v>222</v>
      </c>
      <c r="D175" s="264" t="s">
        <v>223</v>
      </c>
      <c r="E175" s="265" t="s">
        <v>224</v>
      </c>
      <c r="F175" s="266" t="s">
        <v>225</v>
      </c>
      <c r="G175" s="267" t="s">
        <v>226</v>
      </c>
      <c r="H175" s="268">
        <v>0.187</v>
      </c>
      <c r="I175" s="269"/>
      <c r="J175" s="270">
        <f>ROUND(I175*H175,2)</f>
        <v>0</v>
      </c>
      <c r="K175" s="271"/>
      <c r="L175" s="272"/>
      <c r="M175" s="273" t="s">
        <v>1</v>
      </c>
      <c r="N175" s="274" t="s">
        <v>43</v>
      </c>
      <c r="O175" s="91"/>
      <c r="P175" s="222">
        <f>O175*H175</f>
        <v>0</v>
      </c>
      <c r="Q175" s="222">
        <v>0.001</v>
      </c>
      <c r="R175" s="222">
        <f>Q175*H175</f>
        <v>0.00018699999999999999</v>
      </c>
      <c r="S175" s="222">
        <v>0</v>
      </c>
      <c r="T175" s="22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4" t="s">
        <v>170</v>
      </c>
      <c r="AT175" s="224" t="s">
        <v>223</v>
      </c>
      <c r="AU175" s="224" t="s">
        <v>85</v>
      </c>
      <c r="AY175" s="17" t="s">
        <v>121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7" t="s">
        <v>83</v>
      </c>
      <c r="BK175" s="225">
        <f>ROUND(I175*H175,2)</f>
        <v>0</v>
      </c>
      <c r="BL175" s="17" t="s">
        <v>127</v>
      </c>
      <c r="BM175" s="224" t="s">
        <v>227</v>
      </c>
    </row>
    <row r="176" s="2" customFormat="1">
      <c r="A176" s="38"/>
      <c r="B176" s="39"/>
      <c r="C176" s="40"/>
      <c r="D176" s="226" t="s">
        <v>129</v>
      </c>
      <c r="E176" s="40"/>
      <c r="F176" s="227" t="s">
        <v>225</v>
      </c>
      <c r="G176" s="40"/>
      <c r="H176" s="40"/>
      <c r="I176" s="228"/>
      <c r="J176" s="40"/>
      <c r="K176" s="40"/>
      <c r="L176" s="44"/>
      <c r="M176" s="229"/>
      <c r="N176" s="230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129</v>
      </c>
      <c r="AU176" s="17" t="s">
        <v>85</v>
      </c>
    </row>
    <row r="177" s="13" customFormat="1">
      <c r="A177" s="13"/>
      <c r="B177" s="231"/>
      <c r="C177" s="232"/>
      <c r="D177" s="226" t="s">
        <v>151</v>
      </c>
      <c r="E177" s="232"/>
      <c r="F177" s="234" t="s">
        <v>228</v>
      </c>
      <c r="G177" s="232"/>
      <c r="H177" s="235">
        <v>0.187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151</v>
      </c>
      <c r="AU177" s="241" t="s">
        <v>85</v>
      </c>
      <c r="AV177" s="13" t="s">
        <v>85</v>
      </c>
      <c r="AW177" s="13" t="s">
        <v>4</v>
      </c>
      <c r="AX177" s="13" t="s">
        <v>83</v>
      </c>
      <c r="AY177" s="241" t="s">
        <v>121</v>
      </c>
    </row>
    <row r="178" s="2" customFormat="1" ht="16.5" customHeight="1">
      <c r="A178" s="38"/>
      <c r="B178" s="39"/>
      <c r="C178" s="212" t="s">
        <v>229</v>
      </c>
      <c r="D178" s="212" t="s">
        <v>123</v>
      </c>
      <c r="E178" s="213" t="s">
        <v>230</v>
      </c>
      <c r="F178" s="214" t="s">
        <v>231</v>
      </c>
      <c r="G178" s="215" t="s">
        <v>126</v>
      </c>
      <c r="H178" s="216">
        <v>250.78800000000001</v>
      </c>
      <c r="I178" s="217"/>
      <c r="J178" s="218">
        <f>ROUND(I178*H178,2)</f>
        <v>0</v>
      </c>
      <c r="K178" s="219"/>
      <c r="L178" s="44"/>
      <c r="M178" s="220" t="s">
        <v>1</v>
      </c>
      <c r="N178" s="221" t="s">
        <v>43</v>
      </c>
      <c r="O178" s="91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4" t="s">
        <v>127</v>
      </c>
      <c r="AT178" s="224" t="s">
        <v>123</v>
      </c>
      <c r="AU178" s="224" t="s">
        <v>85</v>
      </c>
      <c r="AY178" s="17" t="s">
        <v>121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7" t="s">
        <v>83</v>
      </c>
      <c r="BK178" s="225">
        <f>ROUND(I178*H178,2)</f>
        <v>0</v>
      </c>
      <c r="BL178" s="17" t="s">
        <v>127</v>
      </c>
      <c r="BM178" s="224" t="s">
        <v>232</v>
      </c>
    </row>
    <row r="179" s="2" customFormat="1">
      <c r="A179" s="38"/>
      <c r="B179" s="39"/>
      <c r="C179" s="40"/>
      <c r="D179" s="226" t="s">
        <v>129</v>
      </c>
      <c r="E179" s="40"/>
      <c r="F179" s="227" t="s">
        <v>233</v>
      </c>
      <c r="G179" s="40"/>
      <c r="H179" s="40"/>
      <c r="I179" s="228"/>
      <c r="J179" s="40"/>
      <c r="K179" s="40"/>
      <c r="L179" s="44"/>
      <c r="M179" s="229"/>
      <c r="N179" s="230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129</v>
      </c>
      <c r="AU179" s="17" t="s">
        <v>85</v>
      </c>
    </row>
    <row r="180" s="2" customFormat="1" ht="16.5" customHeight="1">
      <c r="A180" s="38"/>
      <c r="B180" s="39"/>
      <c r="C180" s="264" t="s">
        <v>234</v>
      </c>
      <c r="D180" s="264" t="s">
        <v>223</v>
      </c>
      <c r="E180" s="265" t="s">
        <v>235</v>
      </c>
      <c r="F180" s="266" t="s">
        <v>236</v>
      </c>
      <c r="G180" s="267" t="s">
        <v>226</v>
      </c>
      <c r="H180" s="268">
        <v>5.016</v>
      </c>
      <c r="I180" s="269"/>
      <c r="J180" s="270">
        <f>ROUND(I180*H180,2)</f>
        <v>0</v>
      </c>
      <c r="K180" s="271"/>
      <c r="L180" s="272"/>
      <c r="M180" s="273" t="s">
        <v>1</v>
      </c>
      <c r="N180" s="274" t="s">
        <v>43</v>
      </c>
      <c r="O180" s="91"/>
      <c r="P180" s="222">
        <f>O180*H180</f>
        <v>0</v>
      </c>
      <c r="Q180" s="222">
        <v>0.001</v>
      </c>
      <c r="R180" s="222">
        <f>Q180*H180</f>
        <v>0.0050160000000000005</v>
      </c>
      <c r="S180" s="222">
        <v>0</v>
      </c>
      <c r="T180" s="22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4" t="s">
        <v>170</v>
      </c>
      <c r="AT180" s="224" t="s">
        <v>223</v>
      </c>
      <c r="AU180" s="224" t="s">
        <v>85</v>
      </c>
      <c r="AY180" s="17" t="s">
        <v>121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7" t="s">
        <v>83</v>
      </c>
      <c r="BK180" s="225">
        <f>ROUND(I180*H180,2)</f>
        <v>0</v>
      </c>
      <c r="BL180" s="17" t="s">
        <v>127</v>
      </c>
      <c r="BM180" s="224" t="s">
        <v>237</v>
      </c>
    </row>
    <row r="181" s="2" customFormat="1">
      <c r="A181" s="38"/>
      <c r="B181" s="39"/>
      <c r="C181" s="40"/>
      <c r="D181" s="226" t="s">
        <v>129</v>
      </c>
      <c r="E181" s="40"/>
      <c r="F181" s="227" t="s">
        <v>236</v>
      </c>
      <c r="G181" s="40"/>
      <c r="H181" s="40"/>
      <c r="I181" s="228"/>
      <c r="J181" s="40"/>
      <c r="K181" s="40"/>
      <c r="L181" s="44"/>
      <c r="M181" s="229"/>
      <c r="N181" s="230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129</v>
      </c>
      <c r="AU181" s="17" t="s">
        <v>85</v>
      </c>
    </row>
    <row r="182" s="13" customFormat="1">
      <c r="A182" s="13"/>
      <c r="B182" s="231"/>
      <c r="C182" s="232"/>
      <c r="D182" s="226" t="s">
        <v>151</v>
      </c>
      <c r="E182" s="232"/>
      <c r="F182" s="234" t="s">
        <v>238</v>
      </c>
      <c r="G182" s="232"/>
      <c r="H182" s="235">
        <v>5.016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151</v>
      </c>
      <c r="AU182" s="241" t="s">
        <v>85</v>
      </c>
      <c r="AV182" s="13" t="s">
        <v>85</v>
      </c>
      <c r="AW182" s="13" t="s">
        <v>4</v>
      </c>
      <c r="AX182" s="13" t="s">
        <v>83</v>
      </c>
      <c r="AY182" s="241" t="s">
        <v>121</v>
      </c>
    </row>
    <row r="183" s="2" customFormat="1" ht="16.5" customHeight="1">
      <c r="A183" s="38"/>
      <c r="B183" s="39"/>
      <c r="C183" s="212" t="s">
        <v>239</v>
      </c>
      <c r="D183" s="212" t="s">
        <v>123</v>
      </c>
      <c r="E183" s="213" t="s">
        <v>240</v>
      </c>
      <c r="F183" s="214" t="s">
        <v>241</v>
      </c>
      <c r="G183" s="215" t="s">
        <v>126</v>
      </c>
      <c r="H183" s="216">
        <v>73.894999999999996</v>
      </c>
      <c r="I183" s="217"/>
      <c r="J183" s="218">
        <f>ROUND(I183*H183,2)</f>
        <v>0</v>
      </c>
      <c r="K183" s="219"/>
      <c r="L183" s="44"/>
      <c r="M183" s="220" t="s">
        <v>1</v>
      </c>
      <c r="N183" s="221" t="s">
        <v>43</v>
      </c>
      <c r="O183" s="91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4" t="s">
        <v>127</v>
      </c>
      <c r="AT183" s="224" t="s">
        <v>123</v>
      </c>
      <c r="AU183" s="224" t="s">
        <v>85</v>
      </c>
      <c r="AY183" s="17" t="s">
        <v>121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7" t="s">
        <v>83</v>
      </c>
      <c r="BK183" s="225">
        <f>ROUND(I183*H183,2)</f>
        <v>0</v>
      </c>
      <c r="BL183" s="17" t="s">
        <v>127</v>
      </c>
      <c r="BM183" s="224" t="s">
        <v>242</v>
      </c>
    </row>
    <row r="184" s="2" customFormat="1">
      <c r="A184" s="38"/>
      <c r="B184" s="39"/>
      <c r="C184" s="40"/>
      <c r="D184" s="226" t="s">
        <v>129</v>
      </c>
      <c r="E184" s="40"/>
      <c r="F184" s="227" t="s">
        <v>243</v>
      </c>
      <c r="G184" s="40"/>
      <c r="H184" s="40"/>
      <c r="I184" s="228"/>
      <c r="J184" s="40"/>
      <c r="K184" s="40"/>
      <c r="L184" s="44"/>
      <c r="M184" s="229"/>
      <c r="N184" s="230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129</v>
      </c>
      <c r="AU184" s="17" t="s">
        <v>85</v>
      </c>
    </row>
    <row r="185" s="2" customFormat="1">
      <c r="A185" s="38"/>
      <c r="B185" s="39"/>
      <c r="C185" s="40"/>
      <c r="D185" s="226" t="s">
        <v>196</v>
      </c>
      <c r="E185" s="40"/>
      <c r="F185" s="263" t="s">
        <v>244</v>
      </c>
      <c r="G185" s="40"/>
      <c r="H185" s="40"/>
      <c r="I185" s="228"/>
      <c r="J185" s="40"/>
      <c r="K185" s="40"/>
      <c r="L185" s="44"/>
      <c r="M185" s="229"/>
      <c r="N185" s="230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196</v>
      </c>
      <c r="AU185" s="17" t="s">
        <v>85</v>
      </c>
    </row>
    <row r="186" s="2" customFormat="1" ht="16.5" customHeight="1">
      <c r="A186" s="38"/>
      <c r="B186" s="39"/>
      <c r="C186" s="212" t="s">
        <v>7</v>
      </c>
      <c r="D186" s="212" t="s">
        <v>123</v>
      </c>
      <c r="E186" s="213" t="s">
        <v>245</v>
      </c>
      <c r="F186" s="214" t="s">
        <v>246</v>
      </c>
      <c r="G186" s="215" t="s">
        <v>126</v>
      </c>
      <c r="H186" s="216">
        <v>515.97900000000004</v>
      </c>
      <c r="I186" s="217"/>
      <c r="J186" s="218">
        <f>ROUND(I186*H186,2)</f>
        <v>0</v>
      </c>
      <c r="K186" s="219"/>
      <c r="L186" s="44"/>
      <c r="M186" s="220" t="s">
        <v>1</v>
      </c>
      <c r="N186" s="221" t="s">
        <v>43</v>
      </c>
      <c r="O186" s="91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4" t="s">
        <v>127</v>
      </c>
      <c r="AT186" s="224" t="s">
        <v>123</v>
      </c>
      <c r="AU186" s="224" t="s">
        <v>85</v>
      </c>
      <c r="AY186" s="17" t="s">
        <v>121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7" t="s">
        <v>83</v>
      </c>
      <c r="BK186" s="225">
        <f>ROUND(I186*H186,2)</f>
        <v>0</v>
      </c>
      <c r="BL186" s="17" t="s">
        <v>127</v>
      </c>
      <c r="BM186" s="224" t="s">
        <v>247</v>
      </c>
    </row>
    <row r="187" s="2" customFormat="1">
      <c r="A187" s="38"/>
      <c r="B187" s="39"/>
      <c r="C187" s="40"/>
      <c r="D187" s="226" t="s">
        <v>129</v>
      </c>
      <c r="E187" s="40"/>
      <c r="F187" s="227" t="s">
        <v>248</v>
      </c>
      <c r="G187" s="40"/>
      <c r="H187" s="40"/>
      <c r="I187" s="228"/>
      <c r="J187" s="40"/>
      <c r="K187" s="40"/>
      <c r="L187" s="44"/>
      <c r="M187" s="229"/>
      <c r="N187" s="230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129</v>
      </c>
      <c r="AU187" s="17" t="s">
        <v>85</v>
      </c>
    </row>
    <row r="188" s="2" customFormat="1" ht="16.5" customHeight="1">
      <c r="A188" s="38"/>
      <c r="B188" s="39"/>
      <c r="C188" s="212" t="s">
        <v>249</v>
      </c>
      <c r="D188" s="212" t="s">
        <v>123</v>
      </c>
      <c r="E188" s="213" t="s">
        <v>250</v>
      </c>
      <c r="F188" s="214" t="s">
        <v>251</v>
      </c>
      <c r="G188" s="215" t="s">
        <v>126</v>
      </c>
      <c r="H188" s="216">
        <v>97.897000000000006</v>
      </c>
      <c r="I188" s="217"/>
      <c r="J188" s="218">
        <f>ROUND(I188*H188,2)</f>
        <v>0</v>
      </c>
      <c r="K188" s="219"/>
      <c r="L188" s="44"/>
      <c r="M188" s="220" t="s">
        <v>1</v>
      </c>
      <c r="N188" s="221" t="s">
        <v>43</v>
      </c>
      <c r="O188" s="91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4" t="s">
        <v>127</v>
      </c>
      <c r="AT188" s="224" t="s">
        <v>123</v>
      </c>
      <c r="AU188" s="224" t="s">
        <v>85</v>
      </c>
      <c r="AY188" s="17" t="s">
        <v>121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7" t="s">
        <v>83</v>
      </c>
      <c r="BK188" s="225">
        <f>ROUND(I188*H188,2)</f>
        <v>0</v>
      </c>
      <c r="BL188" s="17" t="s">
        <v>127</v>
      </c>
      <c r="BM188" s="224" t="s">
        <v>252</v>
      </c>
    </row>
    <row r="189" s="2" customFormat="1">
      <c r="A189" s="38"/>
      <c r="B189" s="39"/>
      <c r="C189" s="40"/>
      <c r="D189" s="226" t="s">
        <v>129</v>
      </c>
      <c r="E189" s="40"/>
      <c r="F189" s="227" t="s">
        <v>253</v>
      </c>
      <c r="G189" s="40"/>
      <c r="H189" s="40"/>
      <c r="I189" s="228"/>
      <c r="J189" s="40"/>
      <c r="K189" s="40"/>
      <c r="L189" s="44"/>
      <c r="M189" s="229"/>
      <c r="N189" s="230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129</v>
      </c>
      <c r="AU189" s="17" t="s">
        <v>85</v>
      </c>
    </row>
    <row r="190" s="2" customFormat="1" ht="16.5" customHeight="1">
      <c r="A190" s="38"/>
      <c r="B190" s="39"/>
      <c r="C190" s="212" t="s">
        <v>254</v>
      </c>
      <c r="D190" s="212" t="s">
        <v>123</v>
      </c>
      <c r="E190" s="213" t="s">
        <v>255</v>
      </c>
      <c r="F190" s="214" t="s">
        <v>256</v>
      </c>
      <c r="G190" s="215" t="s">
        <v>126</v>
      </c>
      <c r="H190" s="216">
        <v>250.78800000000001</v>
      </c>
      <c r="I190" s="217"/>
      <c r="J190" s="218">
        <f>ROUND(I190*H190,2)</f>
        <v>0</v>
      </c>
      <c r="K190" s="219"/>
      <c r="L190" s="44"/>
      <c r="M190" s="220" t="s">
        <v>1</v>
      </c>
      <c r="N190" s="221" t="s">
        <v>43</v>
      </c>
      <c r="O190" s="91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4" t="s">
        <v>127</v>
      </c>
      <c r="AT190" s="224" t="s">
        <v>123</v>
      </c>
      <c r="AU190" s="224" t="s">
        <v>85</v>
      </c>
      <c r="AY190" s="17" t="s">
        <v>121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7" t="s">
        <v>83</v>
      </c>
      <c r="BK190" s="225">
        <f>ROUND(I190*H190,2)</f>
        <v>0</v>
      </c>
      <c r="BL190" s="17" t="s">
        <v>127</v>
      </c>
      <c r="BM190" s="224" t="s">
        <v>257</v>
      </c>
    </row>
    <row r="191" s="2" customFormat="1">
      <c r="A191" s="38"/>
      <c r="B191" s="39"/>
      <c r="C191" s="40"/>
      <c r="D191" s="226" t="s">
        <v>129</v>
      </c>
      <c r="E191" s="40"/>
      <c r="F191" s="227" t="s">
        <v>258</v>
      </c>
      <c r="G191" s="40"/>
      <c r="H191" s="40"/>
      <c r="I191" s="228"/>
      <c r="J191" s="40"/>
      <c r="K191" s="40"/>
      <c r="L191" s="44"/>
      <c r="M191" s="229"/>
      <c r="N191" s="230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129</v>
      </c>
      <c r="AU191" s="17" t="s">
        <v>85</v>
      </c>
    </row>
    <row r="192" s="2" customFormat="1" ht="16.5" customHeight="1">
      <c r="A192" s="38"/>
      <c r="B192" s="39"/>
      <c r="C192" s="212" t="s">
        <v>259</v>
      </c>
      <c r="D192" s="212" t="s">
        <v>123</v>
      </c>
      <c r="E192" s="213" t="s">
        <v>260</v>
      </c>
      <c r="F192" s="214" t="s">
        <v>261</v>
      </c>
      <c r="G192" s="215" t="s">
        <v>138</v>
      </c>
      <c r="H192" s="216">
        <v>22</v>
      </c>
      <c r="I192" s="217"/>
      <c r="J192" s="218">
        <f>ROUND(I192*H192,2)</f>
        <v>0</v>
      </c>
      <c r="K192" s="219"/>
      <c r="L192" s="44"/>
      <c r="M192" s="220" t="s">
        <v>1</v>
      </c>
      <c r="N192" s="221" t="s">
        <v>43</v>
      </c>
      <c r="O192" s="91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4" t="s">
        <v>127</v>
      </c>
      <c r="AT192" s="224" t="s">
        <v>123</v>
      </c>
      <c r="AU192" s="224" t="s">
        <v>85</v>
      </c>
      <c r="AY192" s="17" t="s">
        <v>121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7" t="s">
        <v>83</v>
      </c>
      <c r="BK192" s="225">
        <f>ROUND(I192*H192,2)</f>
        <v>0</v>
      </c>
      <c r="BL192" s="17" t="s">
        <v>127</v>
      </c>
      <c r="BM192" s="224" t="s">
        <v>262</v>
      </c>
    </row>
    <row r="193" s="2" customFormat="1">
      <c r="A193" s="38"/>
      <c r="B193" s="39"/>
      <c r="C193" s="40"/>
      <c r="D193" s="226" t="s">
        <v>129</v>
      </c>
      <c r="E193" s="40"/>
      <c r="F193" s="227" t="s">
        <v>263</v>
      </c>
      <c r="G193" s="40"/>
      <c r="H193" s="40"/>
      <c r="I193" s="228"/>
      <c r="J193" s="40"/>
      <c r="K193" s="40"/>
      <c r="L193" s="44"/>
      <c r="M193" s="229"/>
      <c r="N193" s="230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129</v>
      </c>
      <c r="AU193" s="17" t="s">
        <v>85</v>
      </c>
    </row>
    <row r="194" s="2" customFormat="1" ht="21.75" customHeight="1">
      <c r="A194" s="38"/>
      <c r="B194" s="39"/>
      <c r="C194" s="212" t="s">
        <v>264</v>
      </c>
      <c r="D194" s="212" t="s">
        <v>123</v>
      </c>
      <c r="E194" s="213" t="s">
        <v>265</v>
      </c>
      <c r="F194" s="214" t="s">
        <v>266</v>
      </c>
      <c r="G194" s="215" t="s">
        <v>138</v>
      </c>
      <c r="H194" s="216">
        <v>22</v>
      </c>
      <c r="I194" s="217"/>
      <c r="J194" s="218">
        <f>ROUND(I194*H194,2)</f>
        <v>0</v>
      </c>
      <c r="K194" s="219"/>
      <c r="L194" s="44"/>
      <c r="M194" s="220" t="s">
        <v>1</v>
      </c>
      <c r="N194" s="221" t="s">
        <v>43</v>
      </c>
      <c r="O194" s="91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4" t="s">
        <v>127</v>
      </c>
      <c r="AT194" s="224" t="s">
        <v>123</v>
      </c>
      <c r="AU194" s="224" t="s">
        <v>85</v>
      </c>
      <c r="AY194" s="17" t="s">
        <v>121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7" t="s">
        <v>83</v>
      </c>
      <c r="BK194" s="225">
        <f>ROUND(I194*H194,2)</f>
        <v>0</v>
      </c>
      <c r="BL194" s="17" t="s">
        <v>127</v>
      </c>
      <c r="BM194" s="224" t="s">
        <v>267</v>
      </c>
    </row>
    <row r="195" s="2" customFormat="1">
      <c r="A195" s="38"/>
      <c r="B195" s="39"/>
      <c r="C195" s="40"/>
      <c r="D195" s="226" t="s">
        <v>129</v>
      </c>
      <c r="E195" s="40"/>
      <c r="F195" s="227" t="s">
        <v>268</v>
      </c>
      <c r="G195" s="40"/>
      <c r="H195" s="40"/>
      <c r="I195" s="228"/>
      <c r="J195" s="40"/>
      <c r="K195" s="40"/>
      <c r="L195" s="44"/>
      <c r="M195" s="229"/>
      <c r="N195" s="230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129</v>
      </c>
      <c r="AU195" s="17" t="s">
        <v>85</v>
      </c>
    </row>
    <row r="196" s="2" customFormat="1">
      <c r="A196" s="38"/>
      <c r="B196" s="39"/>
      <c r="C196" s="40"/>
      <c r="D196" s="226" t="s">
        <v>196</v>
      </c>
      <c r="E196" s="40"/>
      <c r="F196" s="263" t="s">
        <v>269</v>
      </c>
      <c r="G196" s="40"/>
      <c r="H196" s="40"/>
      <c r="I196" s="228"/>
      <c r="J196" s="40"/>
      <c r="K196" s="40"/>
      <c r="L196" s="44"/>
      <c r="M196" s="229"/>
      <c r="N196" s="230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196</v>
      </c>
      <c r="AU196" s="17" t="s">
        <v>85</v>
      </c>
    </row>
    <row r="197" s="2" customFormat="1" ht="21.75" customHeight="1">
      <c r="A197" s="38"/>
      <c r="B197" s="39"/>
      <c r="C197" s="212" t="s">
        <v>270</v>
      </c>
      <c r="D197" s="212" t="s">
        <v>123</v>
      </c>
      <c r="E197" s="213" t="s">
        <v>271</v>
      </c>
      <c r="F197" s="214" t="s">
        <v>272</v>
      </c>
      <c r="G197" s="215" t="s">
        <v>138</v>
      </c>
      <c r="H197" s="216">
        <v>22</v>
      </c>
      <c r="I197" s="217"/>
      <c r="J197" s="218">
        <f>ROUND(I197*H197,2)</f>
        <v>0</v>
      </c>
      <c r="K197" s="219"/>
      <c r="L197" s="44"/>
      <c r="M197" s="220" t="s">
        <v>1</v>
      </c>
      <c r="N197" s="221" t="s">
        <v>43</v>
      </c>
      <c r="O197" s="91"/>
      <c r="P197" s="222">
        <f>O197*H197</f>
        <v>0</v>
      </c>
      <c r="Q197" s="222">
        <v>4.6E-05</v>
      </c>
      <c r="R197" s="222">
        <f>Q197*H197</f>
        <v>0.0010120000000000001</v>
      </c>
      <c r="S197" s="222">
        <v>0</v>
      </c>
      <c r="T197" s="22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4" t="s">
        <v>127</v>
      </c>
      <c r="AT197" s="224" t="s">
        <v>123</v>
      </c>
      <c r="AU197" s="224" t="s">
        <v>85</v>
      </c>
      <c r="AY197" s="17" t="s">
        <v>121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7" t="s">
        <v>83</v>
      </c>
      <c r="BK197" s="225">
        <f>ROUND(I197*H197,2)</f>
        <v>0</v>
      </c>
      <c r="BL197" s="17" t="s">
        <v>127</v>
      </c>
      <c r="BM197" s="224" t="s">
        <v>273</v>
      </c>
    </row>
    <row r="198" s="2" customFormat="1">
      <c r="A198" s="38"/>
      <c r="B198" s="39"/>
      <c r="C198" s="40"/>
      <c r="D198" s="226" t="s">
        <v>129</v>
      </c>
      <c r="E198" s="40"/>
      <c r="F198" s="227" t="s">
        <v>274</v>
      </c>
      <c r="G198" s="40"/>
      <c r="H198" s="40"/>
      <c r="I198" s="228"/>
      <c r="J198" s="40"/>
      <c r="K198" s="40"/>
      <c r="L198" s="44"/>
      <c r="M198" s="229"/>
      <c r="N198" s="230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85</v>
      </c>
    </row>
    <row r="199" s="2" customFormat="1" ht="16.5" customHeight="1">
      <c r="A199" s="38"/>
      <c r="B199" s="39"/>
      <c r="C199" s="264" t="s">
        <v>275</v>
      </c>
      <c r="D199" s="264" t="s">
        <v>223</v>
      </c>
      <c r="E199" s="265" t="s">
        <v>276</v>
      </c>
      <c r="F199" s="266" t="s">
        <v>277</v>
      </c>
      <c r="G199" s="267" t="s">
        <v>138</v>
      </c>
      <c r="H199" s="268">
        <v>22</v>
      </c>
      <c r="I199" s="269"/>
      <c r="J199" s="270">
        <f>ROUND(I199*H199,2)</f>
        <v>0</v>
      </c>
      <c r="K199" s="271"/>
      <c r="L199" s="272"/>
      <c r="M199" s="273" t="s">
        <v>1</v>
      </c>
      <c r="N199" s="274" t="s">
        <v>43</v>
      </c>
      <c r="O199" s="91"/>
      <c r="P199" s="222">
        <f>O199*H199</f>
        <v>0</v>
      </c>
      <c r="Q199" s="222">
        <v>0.0070899999999999999</v>
      </c>
      <c r="R199" s="222">
        <f>Q199*H199</f>
        <v>0.15598000000000001</v>
      </c>
      <c r="S199" s="222">
        <v>0</v>
      </c>
      <c r="T199" s="22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4" t="s">
        <v>170</v>
      </c>
      <c r="AT199" s="224" t="s">
        <v>223</v>
      </c>
      <c r="AU199" s="224" t="s">
        <v>85</v>
      </c>
      <c r="AY199" s="17" t="s">
        <v>121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7" t="s">
        <v>83</v>
      </c>
      <c r="BK199" s="225">
        <f>ROUND(I199*H199,2)</f>
        <v>0</v>
      </c>
      <c r="BL199" s="17" t="s">
        <v>127</v>
      </c>
      <c r="BM199" s="224" t="s">
        <v>278</v>
      </c>
    </row>
    <row r="200" s="2" customFormat="1">
      <c r="A200" s="38"/>
      <c r="B200" s="39"/>
      <c r="C200" s="40"/>
      <c r="D200" s="226" t="s">
        <v>129</v>
      </c>
      <c r="E200" s="40"/>
      <c r="F200" s="227" t="s">
        <v>277</v>
      </c>
      <c r="G200" s="40"/>
      <c r="H200" s="40"/>
      <c r="I200" s="228"/>
      <c r="J200" s="40"/>
      <c r="K200" s="40"/>
      <c r="L200" s="44"/>
      <c r="M200" s="229"/>
      <c r="N200" s="230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129</v>
      </c>
      <c r="AU200" s="17" t="s">
        <v>85</v>
      </c>
    </row>
    <row r="201" s="2" customFormat="1" ht="16.5" customHeight="1">
      <c r="A201" s="38"/>
      <c r="B201" s="39"/>
      <c r="C201" s="212" t="s">
        <v>279</v>
      </c>
      <c r="D201" s="212" t="s">
        <v>123</v>
      </c>
      <c r="E201" s="213" t="s">
        <v>280</v>
      </c>
      <c r="F201" s="214" t="s">
        <v>281</v>
      </c>
      <c r="G201" s="215" t="s">
        <v>138</v>
      </c>
      <c r="H201" s="216">
        <v>22</v>
      </c>
      <c r="I201" s="217"/>
      <c r="J201" s="218">
        <f>ROUND(I201*H201,2)</f>
        <v>0</v>
      </c>
      <c r="K201" s="219"/>
      <c r="L201" s="44"/>
      <c r="M201" s="220" t="s">
        <v>1</v>
      </c>
      <c r="N201" s="221" t="s">
        <v>43</v>
      </c>
      <c r="O201" s="91"/>
      <c r="P201" s="222">
        <f>O201*H201</f>
        <v>0</v>
      </c>
      <c r="Q201" s="222">
        <v>0.0020823999999999999</v>
      </c>
      <c r="R201" s="222">
        <f>Q201*H201</f>
        <v>0.045812800000000001</v>
      </c>
      <c r="S201" s="222">
        <v>0</v>
      </c>
      <c r="T201" s="22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4" t="s">
        <v>127</v>
      </c>
      <c r="AT201" s="224" t="s">
        <v>123</v>
      </c>
      <c r="AU201" s="224" t="s">
        <v>85</v>
      </c>
      <c r="AY201" s="17" t="s">
        <v>121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7" t="s">
        <v>83</v>
      </c>
      <c r="BK201" s="225">
        <f>ROUND(I201*H201,2)</f>
        <v>0</v>
      </c>
      <c r="BL201" s="17" t="s">
        <v>127</v>
      </c>
      <c r="BM201" s="224" t="s">
        <v>282</v>
      </c>
    </row>
    <row r="202" s="2" customFormat="1">
      <c r="A202" s="38"/>
      <c r="B202" s="39"/>
      <c r="C202" s="40"/>
      <c r="D202" s="226" t="s">
        <v>129</v>
      </c>
      <c r="E202" s="40"/>
      <c r="F202" s="227" t="s">
        <v>283</v>
      </c>
      <c r="G202" s="40"/>
      <c r="H202" s="40"/>
      <c r="I202" s="228"/>
      <c r="J202" s="40"/>
      <c r="K202" s="40"/>
      <c r="L202" s="44"/>
      <c r="M202" s="229"/>
      <c r="N202" s="230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129</v>
      </c>
      <c r="AU202" s="17" t="s">
        <v>85</v>
      </c>
    </row>
    <row r="203" s="2" customFormat="1" ht="16.5" customHeight="1">
      <c r="A203" s="38"/>
      <c r="B203" s="39"/>
      <c r="C203" s="212" t="s">
        <v>284</v>
      </c>
      <c r="D203" s="212" t="s">
        <v>123</v>
      </c>
      <c r="E203" s="213" t="s">
        <v>285</v>
      </c>
      <c r="F203" s="214" t="s">
        <v>286</v>
      </c>
      <c r="G203" s="215" t="s">
        <v>148</v>
      </c>
      <c r="H203" s="216">
        <v>52.027000000000001</v>
      </c>
      <c r="I203" s="217"/>
      <c r="J203" s="218">
        <f>ROUND(I203*H203,2)</f>
        <v>0</v>
      </c>
      <c r="K203" s="219"/>
      <c r="L203" s="44"/>
      <c r="M203" s="220" t="s">
        <v>1</v>
      </c>
      <c r="N203" s="221" t="s">
        <v>43</v>
      </c>
      <c r="O203" s="91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4" t="s">
        <v>127</v>
      </c>
      <c r="AT203" s="224" t="s">
        <v>123</v>
      </c>
      <c r="AU203" s="224" t="s">
        <v>85</v>
      </c>
      <c r="AY203" s="17" t="s">
        <v>121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7" t="s">
        <v>83</v>
      </c>
      <c r="BK203" s="225">
        <f>ROUND(I203*H203,2)</f>
        <v>0</v>
      </c>
      <c r="BL203" s="17" t="s">
        <v>127</v>
      </c>
      <c r="BM203" s="224" t="s">
        <v>287</v>
      </c>
    </row>
    <row r="204" s="2" customFormat="1">
      <c r="A204" s="38"/>
      <c r="B204" s="39"/>
      <c r="C204" s="40"/>
      <c r="D204" s="226" t="s">
        <v>129</v>
      </c>
      <c r="E204" s="40"/>
      <c r="F204" s="227" t="s">
        <v>286</v>
      </c>
      <c r="G204" s="40"/>
      <c r="H204" s="40"/>
      <c r="I204" s="228"/>
      <c r="J204" s="40"/>
      <c r="K204" s="40"/>
      <c r="L204" s="44"/>
      <c r="M204" s="229"/>
      <c r="N204" s="230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129</v>
      </c>
      <c r="AU204" s="17" t="s">
        <v>85</v>
      </c>
    </row>
    <row r="205" s="13" customFormat="1">
      <c r="A205" s="13"/>
      <c r="B205" s="231"/>
      <c r="C205" s="232"/>
      <c r="D205" s="226" t="s">
        <v>151</v>
      </c>
      <c r="E205" s="233" t="s">
        <v>1</v>
      </c>
      <c r="F205" s="234" t="s">
        <v>288</v>
      </c>
      <c r="G205" s="232"/>
      <c r="H205" s="235">
        <v>52.027000000000001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151</v>
      </c>
      <c r="AU205" s="241" t="s">
        <v>85</v>
      </c>
      <c r="AV205" s="13" t="s">
        <v>85</v>
      </c>
      <c r="AW205" s="13" t="s">
        <v>34</v>
      </c>
      <c r="AX205" s="13" t="s">
        <v>83</v>
      </c>
      <c r="AY205" s="241" t="s">
        <v>121</v>
      </c>
    </row>
    <row r="206" s="12" customFormat="1" ht="22.8" customHeight="1">
      <c r="A206" s="12"/>
      <c r="B206" s="196"/>
      <c r="C206" s="197"/>
      <c r="D206" s="198" t="s">
        <v>77</v>
      </c>
      <c r="E206" s="210" t="s">
        <v>135</v>
      </c>
      <c r="F206" s="210" t="s">
        <v>289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SUM(P207:P215)</f>
        <v>0</v>
      </c>
      <c r="Q206" s="204"/>
      <c r="R206" s="205">
        <f>SUM(R207:R215)</f>
        <v>0.12574567799200001</v>
      </c>
      <c r="S206" s="204"/>
      <c r="T206" s="206">
        <f>SUM(T207:T215)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83</v>
      </c>
      <c r="AT206" s="208" t="s">
        <v>77</v>
      </c>
      <c r="AU206" s="208" t="s">
        <v>83</v>
      </c>
      <c r="AY206" s="207" t="s">
        <v>121</v>
      </c>
      <c r="BK206" s="209">
        <f>SUM(BK207:BK215)</f>
        <v>0</v>
      </c>
    </row>
    <row r="207" s="2" customFormat="1" ht="16.5" customHeight="1">
      <c r="A207" s="38"/>
      <c r="B207" s="39"/>
      <c r="C207" s="212" t="s">
        <v>290</v>
      </c>
      <c r="D207" s="212" t="s">
        <v>123</v>
      </c>
      <c r="E207" s="213" t="s">
        <v>291</v>
      </c>
      <c r="F207" s="214" t="s">
        <v>292</v>
      </c>
      <c r="G207" s="215" t="s">
        <v>126</v>
      </c>
      <c r="H207" s="216">
        <v>14.533</v>
      </c>
      <c r="I207" s="217"/>
      <c r="J207" s="218">
        <f>ROUND(I207*H207,2)</f>
        <v>0</v>
      </c>
      <c r="K207" s="219"/>
      <c r="L207" s="44"/>
      <c r="M207" s="220" t="s">
        <v>1</v>
      </c>
      <c r="N207" s="221" t="s">
        <v>43</v>
      </c>
      <c r="O207" s="91"/>
      <c r="P207" s="222">
        <f>O207*H207</f>
        <v>0</v>
      </c>
      <c r="Q207" s="222">
        <v>0.0086524240000000006</v>
      </c>
      <c r="R207" s="222">
        <f>Q207*H207</f>
        <v>0.12574567799200001</v>
      </c>
      <c r="S207" s="222">
        <v>0</v>
      </c>
      <c r="T207" s="22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4" t="s">
        <v>127</v>
      </c>
      <c r="AT207" s="224" t="s">
        <v>123</v>
      </c>
      <c r="AU207" s="224" t="s">
        <v>85</v>
      </c>
      <c r="AY207" s="17" t="s">
        <v>121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7" t="s">
        <v>83</v>
      </c>
      <c r="BK207" s="225">
        <f>ROUND(I207*H207,2)</f>
        <v>0</v>
      </c>
      <c r="BL207" s="17" t="s">
        <v>127</v>
      </c>
      <c r="BM207" s="224" t="s">
        <v>293</v>
      </c>
    </row>
    <row r="208" s="2" customFormat="1">
      <c r="A208" s="38"/>
      <c r="B208" s="39"/>
      <c r="C208" s="40"/>
      <c r="D208" s="226" t="s">
        <v>129</v>
      </c>
      <c r="E208" s="40"/>
      <c r="F208" s="227" t="s">
        <v>294</v>
      </c>
      <c r="G208" s="40"/>
      <c r="H208" s="40"/>
      <c r="I208" s="228"/>
      <c r="J208" s="40"/>
      <c r="K208" s="40"/>
      <c r="L208" s="44"/>
      <c r="M208" s="229"/>
      <c r="N208" s="230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129</v>
      </c>
      <c r="AU208" s="17" t="s">
        <v>85</v>
      </c>
    </row>
    <row r="209" s="14" customFormat="1">
      <c r="A209" s="14"/>
      <c r="B209" s="242"/>
      <c r="C209" s="243"/>
      <c r="D209" s="226" t="s">
        <v>151</v>
      </c>
      <c r="E209" s="244" t="s">
        <v>1</v>
      </c>
      <c r="F209" s="245" t="s">
        <v>295</v>
      </c>
      <c r="G209" s="243"/>
      <c r="H209" s="244" t="s">
        <v>1</v>
      </c>
      <c r="I209" s="246"/>
      <c r="J209" s="243"/>
      <c r="K209" s="243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151</v>
      </c>
      <c r="AU209" s="251" t="s">
        <v>85</v>
      </c>
      <c r="AV209" s="14" t="s">
        <v>83</v>
      </c>
      <c r="AW209" s="14" t="s">
        <v>34</v>
      </c>
      <c r="AX209" s="14" t="s">
        <v>78</v>
      </c>
      <c r="AY209" s="251" t="s">
        <v>121</v>
      </c>
    </row>
    <row r="210" s="13" customFormat="1">
      <c r="A210" s="13"/>
      <c r="B210" s="231"/>
      <c r="C210" s="232"/>
      <c r="D210" s="226" t="s">
        <v>151</v>
      </c>
      <c r="E210" s="233" t="s">
        <v>1</v>
      </c>
      <c r="F210" s="234" t="s">
        <v>296</v>
      </c>
      <c r="G210" s="232"/>
      <c r="H210" s="235">
        <v>4.5330000000000004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151</v>
      </c>
      <c r="AU210" s="241" t="s">
        <v>85</v>
      </c>
      <c r="AV210" s="13" t="s">
        <v>85</v>
      </c>
      <c r="AW210" s="13" t="s">
        <v>34</v>
      </c>
      <c r="AX210" s="13" t="s">
        <v>78</v>
      </c>
      <c r="AY210" s="241" t="s">
        <v>121</v>
      </c>
    </row>
    <row r="211" s="14" customFormat="1">
      <c r="A211" s="14"/>
      <c r="B211" s="242"/>
      <c r="C211" s="243"/>
      <c r="D211" s="226" t="s">
        <v>151</v>
      </c>
      <c r="E211" s="244" t="s">
        <v>1</v>
      </c>
      <c r="F211" s="245" t="s">
        <v>297</v>
      </c>
      <c r="G211" s="243"/>
      <c r="H211" s="244" t="s">
        <v>1</v>
      </c>
      <c r="I211" s="246"/>
      <c r="J211" s="243"/>
      <c r="K211" s="243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151</v>
      </c>
      <c r="AU211" s="251" t="s">
        <v>85</v>
      </c>
      <c r="AV211" s="14" t="s">
        <v>83</v>
      </c>
      <c r="AW211" s="14" t="s">
        <v>34</v>
      </c>
      <c r="AX211" s="14" t="s">
        <v>78</v>
      </c>
      <c r="AY211" s="251" t="s">
        <v>121</v>
      </c>
    </row>
    <row r="212" s="13" customFormat="1">
      <c r="A212" s="13"/>
      <c r="B212" s="231"/>
      <c r="C212" s="232"/>
      <c r="D212" s="226" t="s">
        <v>151</v>
      </c>
      <c r="E212" s="233" t="s">
        <v>1</v>
      </c>
      <c r="F212" s="234" t="s">
        <v>298</v>
      </c>
      <c r="G212" s="232"/>
      <c r="H212" s="235">
        <v>10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151</v>
      </c>
      <c r="AU212" s="241" t="s">
        <v>85</v>
      </c>
      <c r="AV212" s="13" t="s">
        <v>85</v>
      </c>
      <c r="AW212" s="13" t="s">
        <v>34</v>
      </c>
      <c r="AX212" s="13" t="s">
        <v>78</v>
      </c>
      <c r="AY212" s="241" t="s">
        <v>121</v>
      </c>
    </row>
    <row r="213" s="15" customFormat="1">
      <c r="A213" s="15"/>
      <c r="B213" s="252"/>
      <c r="C213" s="253"/>
      <c r="D213" s="226" t="s">
        <v>151</v>
      </c>
      <c r="E213" s="254" t="s">
        <v>1</v>
      </c>
      <c r="F213" s="255" t="s">
        <v>164</v>
      </c>
      <c r="G213" s="253"/>
      <c r="H213" s="256">
        <v>14.533000000000001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2" t="s">
        <v>151</v>
      </c>
      <c r="AU213" s="262" t="s">
        <v>85</v>
      </c>
      <c r="AV213" s="15" t="s">
        <v>127</v>
      </c>
      <c r="AW213" s="15" t="s">
        <v>34</v>
      </c>
      <c r="AX213" s="15" t="s">
        <v>83</v>
      </c>
      <c r="AY213" s="262" t="s">
        <v>121</v>
      </c>
    </row>
    <row r="214" s="2" customFormat="1" ht="16.5" customHeight="1">
      <c r="A214" s="38"/>
      <c r="B214" s="39"/>
      <c r="C214" s="212" t="s">
        <v>299</v>
      </c>
      <c r="D214" s="212" t="s">
        <v>123</v>
      </c>
      <c r="E214" s="213" t="s">
        <v>300</v>
      </c>
      <c r="F214" s="214" t="s">
        <v>301</v>
      </c>
      <c r="G214" s="215" t="s">
        <v>126</v>
      </c>
      <c r="H214" s="216">
        <v>14.533</v>
      </c>
      <c r="I214" s="217"/>
      <c r="J214" s="218">
        <f>ROUND(I214*H214,2)</f>
        <v>0</v>
      </c>
      <c r="K214" s="219"/>
      <c r="L214" s="44"/>
      <c r="M214" s="220" t="s">
        <v>1</v>
      </c>
      <c r="N214" s="221" t="s">
        <v>43</v>
      </c>
      <c r="O214" s="91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4" t="s">
        <v>127</v>
      </c>
      <c r="AT214" s="224" t="s">
        <v>123</v>
      </c>
      <c r="AU214" s="224" t="s">
        <v>85</v>
      </c>
      <c r="AY214" s="17" t="s">
        <v>121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7" t="s">
        <v>83</v>
      </c>
      <c r="BK214" s="225">
        <f>ROUND(I214*H214,2)</f>
        <v>0</v>
      </c>
      <c r="BL214" s="17" t="s">
        <v>127</v>
      </c>
      <c r="BM214" s="224" t="s">
        <v>302</v>
      </c>
    </row>
    <row r="215" s="2" customFormat="1">
      <c r="A215" s="38"/>
      <c r="B215" s="39"/>
      <c r="C215" s="40"/>
      <c r="D215" s="226" t="s">
        <v>129</v>
      </c>
      <c r="E215" s="40"/>
      <c r="F215" s="227" t="s">
        <v>303</v>
      </c>
      <c r="G215" s="40"/>
      <c r="H215" s="40"/>
      <c r="I215" s="228"/>
      <c r="J215" s="40"/>
      <c r="K215" s="40"/>
      <c r="L215" s="44"/>
      <c r="M215" s="229"/>
      <c r="N215" s="230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129</v>
      </c>
      <c r="AU215" s="17" t="s">
        <v>85</v>
      </c>
    </row>
    <row r="216" s="12" customFormat="1" ht="22.8" customHeight="1">
      <c r="A216" s="12"/>
      <c r="B216" s="196"/>
      <c r="C216" s="197"/>
      <c r="D216" s="198" t="s">
        <v>77</v>
      </c>
      <c r="E216" s="210" t="s">
        <v>127</v>
      </c>
      <c r="F216" s="210" t="s">
        <v>304</v>
      </c>
      <c r="G216" s="197"/>
      <c r="H216" s="197"/>
      <c r="I216" s="200"/>
      <c r="J216" s="211">
        <f>BK216</f>
        <v>0</v>
      </c>
      <c r="K216" s="197"/>
      <c r="L216" s="202"/>
      <c r="M216" s="203"/>
      <c r="N216" s="204"/>
      <c r="O216" s="204"/>
      <c r="P216" s="205">
        <f>SUM(P217:P252)</f>
        <v>0</v>
      </c>
      <c r="Q216" s="204"/>
      <c r="R216" s="205">
        <f>SUM(R217:R252)</f>
        <v>636.99235412819996</v>
      </c>
      <c r="S216" s="204"/>
      <c r="T216" s="206">
        <f>SUM(T217:T252)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7" t="s">
        <v>83</v>
      </c>
      <c r="AT216" s="208" t="s">
        <v>77</v>
      </c>
      <c r="AU216" s="208" t="s">
        <v>83</v>
      </c>
      <c r="AY216" s="207" t="s">
        <v>121</v>
      </c>
      <c r="BK216" s="209">
        <f>SUM(BK217:BK252)</f>
        <v>0</v>
      </c>
    </row>
    <row r="217" s="2" customFormat="1" ht="16.5" customHeight="1">
      <c r="A217" s="38"/>
      <c r="B217" s="39"/>
      <c r="C217" s="212" t="s">
        <v>305</v>
      </c>
      <c r="D217" s="212" t="s">
        <v>123</v>
      </c>
      <c r="E217" s="213" t="s">
        <v>306</v>
      </c>
      <c r="F217" s="214" t="s">
        <v>307</v>
      </c>
      <c r="G217" s="215" t="s">
        <v>126</v>
      </c>
      <c r="H217" s="216">
        <v>477.20699999999999</v>
      </c>
      <c r="I217" s="217"/>
      <c r="J217" s="218">
        <f>ROUND(I217*H217,2)</f>
        <v>0</v>
      </c>
      <c r="K217" s="219"/>
      <c r="L217" s="44"/>
      <c r="M217" s="220" t="s">
        <v>1</v>
      </c>
      <c r="N217" s="221" t="s">
        <v>43</v>
      </c>
      <c r="O217" s="91"/>
      <c r="P217" s="222">
        <f>O217*H217</f>
        <v>0</v>
      </c>
      <c r="Q217" s="222">
        <v>0.00021259999999999999</v>
      </c>
      <c r="R217" s="222">
        <f>Q217*H217</f>
        <v>0.10145420819999999</v>
      </c>
      <c r="S217" s="222">
        <v>0</v>
      </c>
      <c r="T217" s="22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4" t="s">
        <v>127</v>
      </c>
      <c r="AT217" s="224" t="s">
        <v>123</v>
      </c>
      <c r="AU217" s="224" t="s">
        <v>85</v>
      </c>
      <c r="AY217" s="17" t="s">
        <v>121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7" t="s">
        <v>83</v>
      </c>
      <c r="BK217" s="225">
        <f>ROUND(I217*H217,2)</f>
        <v>0</v>
      </c>
      <c r="BL217" s="17" t="s">
        <v>127</v>
      </c>
      <c r="BM217" s="224" t="s">
        <v>308</v>
      </c>
    </row>
    <row r="218" s="2" customFormat="1">
      <c r="A218" s="38"/>
      <c r="B218" s="39"/>
      <c r="C218" s="40"/>
      <c r="D218" s="226" t="s">
        <v>129</v>
      </c>
      <c r="E218" s="40"/>
      <c r="F218" s="227" t="s">
        <v>309</v>
      </c>
      <c r="G218" s="40"/>
      <c r="H218" s="40"/>
      <c r="I218" s="228"/>
      <c r="J218" s="40"/>
      <c r="K218" s="40"/>
      <c r="L218" s="44"/>
      <c r="M218" s="229"/>
      <c r="N218" s="230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129</v>
      </c>
      <c r="AU218" s="17" t="s">
        <v>85</v>
      </c>
    </row>
    <row r="219" s="13" customFormat="1">
      <c r="A219" s="13"/>
      <c r="B219" s="231"/>
      <c r="C219" s="232"/>
      <c r="D219" s="226" t="s">
        <v>151</v>
      </c>
      <c r="E219" s="233" t="s">
        <v>1</v>
      </c>
      <c r="F219" s="234" t="s">
        <v>310</v>
      </c>
      <c r="G219" s="232"/>
      <c r="H219" s="235">
        <v>477.20699999999999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151</v>
      </c>
      <c r="AU219" s="241" t="s">
        <v>85</v>
      </c>
      <c r="AV219" s="13" t="s">
        <v>85</v>
      </c>
      <c r="AW219" s="13" t="s">
        <v>34</v>
      </c>
      <c r="AX219" s="13" t="s">
        <v>83</v>
      </c>
      <c r="AY219" s="241" t="s">
        <v>121</v>
      </c>
    </row>
    <row r="220" s="2" customFormat="1" ht="16.5" customHeight="1">
      <c r="A220" s="38"/>
      <c r="B220" s="39"/>
      <c r="C220" s="264" t="s">
        <v>311</v>
      </c>
      <c r="D220" s="264" t="s">
        <v>223</v>
      </c>
      <c r="E220" s="265" t="s">
        <v>312</v>
      </c>
      <c r="F220" s="266" t="s">
        <v>313</v>
      </c>
      <c r="G220" s="267" t="s">
        <v>126</v>
      </c>
      <c r="H220" s="268">
        <v>477.20699999999999</v>
      </c>
      <c r="I220" s="269"/>
      <c r="J220" s="270">
        <f>ROUND(I220*H220,2)</f>
        <v>0</v>
      </c>
      <c r="K220" s="271"/>
      <c r="L220" s="272"/>
      <c r="M220" s="273" t="s">
        <v>1</v>
      </c>
      <c r="N220" s="274" t="s">
        <v>43</v>
      </c>
      <c r="O220" s="91"/>
      <c r="P220" s="222">
        <f>O220*H220</f>
        <v>0</v>
      </c>
      <c r="Q220" s="222">
        <v>0.00029999999999999997</v>
      </c>
      <c r="R220" s="222">
        <f>Q220*H220</f>
        <v>0.14316209999999999</v>
      </c>
      <c r="S220" s="222">
        <v>0</v>
      </c>
      <c r="T220" s="22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4" t="s">
        <v>170</v>
      </c>
      <c r="AT220" s="224" t="s">
        <v>223</v>
      </c>
      <c r="AU220" s="224" t="s">
        <v>85</v>
      </c>
      <c r="AY220" s="17" t="s">
        <v>121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83</v>
      </c>
      <c r="BK220" s="225">
        <f>ROUND(I220*H220,2)</f>
        <v>0</v>
      </c>
      <c r="BL220" s="17" t="s">
        <v>127</v>
      </c>
      <c r="BM220" s="224" t="s">
        <v>314</v>
      </c>
    </row>
    <row r="221" s="2" customFormat="1">
      <c r="A221" s="38"/>
      <c r="B221" s="39"/>
      <c r="C221" s="40"/>
      <c r="D221" s="226" t="s">
        <v>129</v>
      </c>
      <c r="E221" s="40"/>
      <c r="F221" s="227" t="s">
        <v>313</v>
      </c>
      <c r="G221" s="40"/>
      <c r="H221" s="40"/>
      <c r="I221" s="228"/>
      <c r="J221" s="40"/>
      <c r="K221" s="40"/>
      <c r="L221" s="44"/>
      <c r="M221" s="229"/>
      <c r="N221" s="230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129</v>
      </c>
      <c r="AU221" s="17" t="s">
        <v>85</v>
      </c>
    </row>
    <row r="222" s="2" customFormat="1" ht="16.5" customHeight="1">
      <c r="A222" s="38"/>
      <c r="B222" s="39"/>
      <c r="C222" s="212" t="s">
        <v>315</v>
      </c>
      <c r="D222" s="212" t="s">
        <v>123</v>
      </c>
      <c r="E222" s="213" t="s">
        <v>316</v>
      </c>
      <c r="F222" s="214" t="s">
        <v>317</v>
      </c>
      <c r="G222" s="215" t="s">
        <v>148</v>
      </c>
      <c r="H222" s="216">
        <v>3.3380000000000001</v>
      </c>
      <c r="I222" s="217"/>
      <c r="J222" s="218">
        <f>ROUND(I222*H222,2)</f>
        <v>0</v>
      </c>
      <c r="K222" s="219"/>
      <c r="L222" s="44"/>
      <c r="M222" s="220" t="s">
        <v>1</v>
      </c>
      <c r="N222" s="221" t="s">
        <v>43</v>
      </c>
      <c r="O222" s="91"/>
      <c r="P222" s="222">
        <f>O222*H222</f>
        <v>0</v>
      </c>
      <c r="Q222" s="222">
        <v>2.4327899999999998</v>
      </c>
      <c r="R222" s="222">
        <f>Q222*H222</f>
        <v>8.1206530199999989</v>
      </c>
      <c r="S222" s="222">
        <v>0</v>
      </c>
      <c r="T222" s="223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4" t="s">
        <v>127</v>
      </c>
      <c r="AT222" s="224" t="s">
        <v>123</v>
      </c>
      <c r="AU222" s="224" t="s">
        <v>85</v>
      </c>
      <c r="AY222" s="17" t="s">
        <v>121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7" t="s">
        <v>83</v>
      </c>
      <c r="BK222" s="225">
        <f>ROUND(I222*H222,2)</f>
        <v>0</v>
      </c>
      <c r="BL222" s="17" t="s">
        <v>127</v>
      </c>
      <c r="BM222" s="224" t="s">
        <v>318</v>
      </c>
    </row>
    <row r="223" s="2" customFormat="1">
      <c r="A223" s="38"/>
      <c r="B223" s="39"/>
      <c r="C223" s="40"/>
      <c r="D223" s="226" t="s">
        <v>129</v>
      </c>
      <c r="E223" s="40"/>
      <c r="F223" s="227" t="s">
        <v>319</v>
      </c>
      <c r="G223" s="40"/>
      <c r="H223" s="40"/>
      <c r="I223" s="228"/>
      <c r="J223" s="40"/>
      <c r="K223" s="40"/>
      <c r="L223" s="44"/>
      <c r="M223" s="229"/>
      <c r="N223" s="230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129</v>
      </c>
      <c r="AU223" s="17" t="s">
        <v>85</v>
      </c>
    </row>
    <row r="224" s="2" customFormat="1">
      <c r="A224" s="38"/>
      <c r="B224" s="39"/>
      <c r="C224" s="40"/>
      <c r="D224" s="226" t="s">
        <v>196</v>
      </c>
      <c r="E224" s="40"/>
      <c r="F224" s="263" t="s">
        <v>320</v>
      </c>
      <c r="G224" s="40"/>
      <c r="H224" s="40"/>
      <c r="I224" s="228"/>
      <c r="J224" s="40"/>
      <c r="K224" s="40"/>
      <c r="L224" s="44"/>
      <c r="M224" s="229"/>
      <c r="N224" s="230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196</v>
      </c>
      <c r="AU224" s="17" t="s">
        <v>85</v>
      </c>
    </row>
    <row r="225" s="14" customFormat="1">
      <c r="A225" s="14"/>
      <c r="B225" s="242"/>
      <c r="C225" s="243"/>
      <c r="D225" s="226" t="s">
        <v>151</v>
      </c>
      <c r="E225" s="244" t="s">
        <v>1</v>
      </c>
      <c r="F225" s="245" t="s">
        <v>321</v>
      </c>
      <c r="G225" s="243"/>
      <c r="H225" s="244" t="s">
        <v>1</v>
      </c>
      <c r="I225" s="246"/>
      <c r="J225" s="243"/>
      <c r="K225" s="243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151</v>
      </c>
      <c r="AU225" s="251" t="s">
        <v>85</v>
      </c>
      <c r="AV225" s="14" t="s">
        <v>83</v>
      </c>
      <c r="AW225" s="14" t="s">
        <v>34</v>
      </c>
      <c r="AX225" s="14" t="s">
        <v>78</v>
      </c>
      <c r="AY225" s="251" t="s">
        <v>121</v>
      </c>
    </row>
    <row r="226" s="13" customFormat="1">
      <c r="A226" s="13"/>
      <c r="B226" s="231"/>
      <c r="C226" s="232"/>
      <c r="D226" s="226" t="s">
        <v>151</v>
      </c>
      <c r="E226" s="233" t="s">
        <v>1</v>
      </c>
      <c r="F226" s="234" t="s">
        <v>322</v>
      </c>
      <c r="G226" s="232"/>
      <c r="H226" s="235">
        <v>3.3380000000000001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151</v>
      </c>
      <c r="AU226" s="241" t="s">
        <v>85</v>
      </c>
      <c r="AV226" s="13" t="s">
        <v>85</v>
      </c>
      <c r="AW226" s="13" t="s">
        <v>34</v>
      </c>
      <c r="AX226" s="13" t="s">
        <v>83</v>
      </c>
      <c r="AY226" s="241" t="s">
        <v>121</v>
      </c>
    </row>
    <row r="227" s="2" customFormat="1" ht="16.5" customHeight="1">
      <c r="A227" s="38"/>
      <c r="B227" s="39"/>
      <c r="C227" s="212" t="s">
        <v>323</v>
      </c>
      <c r="D227" s="212" t="s">
        <v>123</v>
      </c>
      <c r="E227" s="213" t="s">
        <v>324</v>
      </c>
      <c r="F227" s="214" t="s">
        <v>325</v>
      </c>
      <c r="G227" s="215" t="s">
        <v>148</v>
      </c>
      <c r="H227" s="216">
        <v>8</v>
      </c>
      <c r="I227" s="217"/>
      <c r="J227" s="218">
        <f>ROUND(I227*H227,2)</f>
        <v>0</v>
      </c>
      <c r="K227" s="219"/>
      <c r="L227" s="44"/>
      <c r="M227" s="220" t="s">
        <v>1</v>
      </c>
      <c r="N227" s="221" t="s">
        <v>43</v>
      </c>
      <c r="O227" s="91"/>
      <c r="P227" s="222">
        <f>O227*H227</f>
        <v>0</v>
      </c>
      <c r="Q227" s="222">
        <v>2.13408</v>
      </c>
      <c r="R227" s="222">
        <f>Q227*H227</f>
        <v>17.07264</v>
      </c>
      <c r="S227" s="222">
        <v>0</v>
      </c>
      <c r="T227" s="22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4" t="s">
        <v>127</v>
      </c>
      <c r="AT227" s="224" t="s">
        <v>123</v>
      </c>
      <c r="AU227" s="224" t="s">
        <v>85</v>
      </c>
      <c r="AY227" s="17" t="s">
        <v>121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7" t="s">
        <v>83</v>
      </c>
      <c r="BK227" s="225">
        <f>ROUND(I227*H227,2)</f>
        <v>0</v>
      </c>
      <c r="BL227" s="17" t="s">
        <v>127</v>
      </c>
      <c r="BM227" s="224" t="s">
        <v>326</v>
      </c>
    </row>
    <row r="228" s="2" customFormat="1">
      <c r="A228" s="38"/>
      <c r="B228" s="39"/>
      <c r="C228" s="40"/>
      <c r="D228" s="226" t="s">
        <v>129</v>
      </c>
      <c r="E228" s="40"/>
      <c r="F228" s="227" t="s">
        <v>327</v>
      </c>
      <c r="G228" s="40"/>
      <c r="H228" s="40"/>
      <c r="I228" s="228"/>
      <c r="J228" s="40"/>
      <c r="K228" s="40"/>
      <c r="L228" s="44"/>
      <c r="M228" s="229"/>
      <c r="N228" s="230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129</v>
      </c>
      <c r="AU228" s="17" t="s">
        <v>85</v>
      </c>
    </row>
    <row r="229" s="14" customFormat="1">
      <c r="A229" s="14"/>
      <c r="B229" s="242"/>
      <c r="C229" s="243"/>
      <c r="D229" s="226" t="s">
        <v>151</v>
      </c>
      <c r="E229" s="244" t="s">
        <v>1</v>
      </c>
      <c r="F229" s="245" t="s">
        <v>328</v>
      </c>
      <c r="G229" s="243"/>
      <c r="H229" s="244" t="s">
        <v>1</v>
      </c>
      <c r="I229" s="246"/>
      <c r="J229" s="243"/>
      <c r="K229" s="243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151</v>
      </c>
      <c r="AU229" s="251" t="s">
        <v>85</v>
      </c>
      <c r="AV229" s="14" t="s">
        <v>83</v>
      </c>
      <c r="AW229" s="14" t="s">
        <v>34</v>
      </c>
      <c r="AX229" s="14" t="s">
        <v>78</v>
      </c>
      <c r="AY229" s="251" t="s">
        <v>121</v>
      </c>
    </row>
    <row r="230" s="13" customFormat="1">
      <c r="A230" s="13"/>
      <c r="B230" s="231"/>
      <c r="C230" s="232"/>
      <c r="D230" s="226" t="s">
        <v>151</v>
      </c>
      <c r="E230" s="233" t="s">
        <v>1</v>
      </c>
      <c r="F230" s="234" t="s">
        <v>329</v>
      </c>
      <c r="G230" s="232"/>
      <c r="H230" s="235">
        <v>8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151</v>
      </c>
      <c r="AU230" s="241" t="s">
        <v>85</v>
      </c>
      <c r="AV230" s="13" t="s">
        <v>85</v>
      </c>
      <c r="AW230" s="13" t="s">
        <v>34</v>
      </c>
      <c r="AX230" s="13" t="s">
        <v>83</v>
      </c>
      <c r="AY230" s="241" t="s">
        <v>121</v>
      </c>
    </row>
    <row r="231" s="2" customFormat="1" ht="16.5" customHeight="1">
      <c r="A231" s="38"/>
      <c r="B231" s="39"/>
      <c r="C231" s="212" t="s">
        <v>330</v>
      </c>
      <c r="D231" s="212" t="s">
        <v>123</v>
      </c>
      <c r="E231" s="213" t="s">
        <v>331</v>
      </c>
      <c r="F231" s="214" t="s">
        <v>332</v>
      </c>
      <c r="G231" s="215" t="s">
        <v>148</v>
      </c>
      <c r="H231" s="216">
        <v>47.32</v>
      </c>
      <c r="I231" s="217"/>
      <c r="J231" s="218">
        <f>ROUND(I231*H231,2)</f>
        <v>0</v>
      </c>
      <c r="K231" s="219"/>
      <c r="L231" s="44"/>
      <c r="M231" s="220" t="s">
        <v>1</v>
      </c>
      <c r="N231" s="221" t="s">
        <v>43</v>
      </c>
      <c r="O231" s="91"/>
      <c r="P231" s="222">
        <f>O231*H231</f>
        <v>0</v>
      </c>
      <c r="Q231" s="222">
        <v>2.13408</v>
      </c>
      <c r="R231" s="222">
        <f>Q231*H231</f>
        <v>100.9846656</v>
      </c>
      <c r="S231" s="222">
        <v>0</v>
      </c>
      <c r="T231" s="22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4" t="s">
        <v>127</v>
      </c>
      <c r="AT231" s="224" t="s">
        <v>123</v>
      </c>
      <c r="AU231" s="224" t="s">
        <v>85</v>
      </c>
      <c r="AY231" s="17" t="s">
        <v>121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7" t="s">
        <v>83</v>
      </c>
      <c r="BK231" s="225">
        <f>ROUND(I231*H231,2)</f>
        <v>0</v>
      </c>
      <c r="BL231" s="17" t="s">
        <v>127</v>
      </c>
      <c r="BM231" s="224" t="s">
        <v>333</v>
      </c>
    </row>
    <row r="232" s="2" customFormat="1">
      <c r="A232" s="38"/>
      <c r="B232" s="39"/>
      <c r="C232" s="40"/>
      <c r="D232" s="226" t="s">
        <v>129</v>
      </c>
      <c r="E232" s="40"/>
      <c r="F232" s="227" t="s">
        <v>334</v>
      </c>
      <c r="G232" s="40"/>
      <c r="H232" s="40"/>
      <c r="I232" s="228"/>
      <c r="J232" s="40"/>
      <c r="K232" s="40"/>
      <c r="L232" s="44"/>
      <c r="M232" s="229"/>
      <c r="N232" s="230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129</v>
      </c>
      <c r="AU232" s="17" t="s">
        <v>85</v>
      </c>
    </row>
    <row r="233" s="14" customFormat="1">
      <c r="A233" s="14"/>
      <c r="B233" s="242"/>
      <c r="C233" s="243"/>
      <c r="D233" s="226" t="s">
        <v>151</v>
      </c>
      <c r="E233" s="244" t="s">
        <v>1</v>
      </c>
      <c r="F233" s="245" t="s">
        <v>335</v>
      </c>
      <c r="G233" s="243"/>
      <c r="H233" s="244" t="s">
        <v>1</v>
      </c>
      <c r="I233" s="246"/>
      <c r="J233" s="243"/>
      <c r="K233" s="243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151</v>
      </c>
      <c r="AU233" s="251" t="s">
        <v>85</v>
      </c>
      <c r="AV233" s="14" t="s">
        <v>83</v>
      </c>
      <c r="AW233" s="14" t="s">
        <v>34</v>
      </c>
      <c r="AX233" s="14" t="s">
        <v>78</v>
      </c>
      <c r="AY233" s="251" t="s">
        <v>121</v>
      </c>
    </row>
    <row r="234" s="13" customFormat="1">
      <c r="A234" s="13"/>
      <c r="B234" s="231"/>
      <c r="C234" s="232"/>
      <c r="D234" s="226" t="s">
        <v>151</v>
      </c>
      <c r="E234" s="233" t="s">
        <v>1</v>
      </c>
      <c r="F234" s="234" t="s">
        <v>336</v>
      </c>
      <c r="G234" s="232"/>
      <c r="H234" s="235">
        <v>30.52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151</v>
      </c>
      <c r="AU234" s="241" t="s">
        <v>85</v>
      </c>
      <c r="AV234" s="13" t="s">
        <v>85</v>
      </c>
      <c r="AW234" s="13" t="s">
        <v>34</v>
      </c>
      <c r="AX234" s="13" t="s">
        <v>78</v>
      </c>
      <c r="AY234" s="241" t="s">
        <v>121</v>
      </c>
    </row>
    <row r="235" s="14" customFormat="1">
      <c r="A235" s="14"/>
      <c r="B235" s="242"/>
      <c r="C235" s="243"/>
      <c r="D235" s="226" t="s">
        <v>151</v>
      </c>
      <c r="E235" s="244" t="s">
        <v>1</v>
      </c>
      <c r="F235" s="245" t="s">
        <v>337</v>
      </c>
      <c r="G235" s="243"/>
      <c r="H235" s="244" t="s">
        <v>1</v>
      </c>
      <c r="I235" s="246"/>
      <c r="J235" s="243"/>
      <c r="K235" s="243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151</v>
      </c>
      <c r="AU235" s="251" t="s">
        <v>85</v>
      </c>
      <c r="AV235" s="14" t="s">
        <v>83</v>
      </c>
      <c r="AW235" s="14" t="s">
        <v>34</v>
      </c>
      <c r="AX235" s="14" t="s">
        <v>78</v>
      </c>
      <c r="AY235" s="251" t="s">
        <v>121</v>
      </c>
    </row>
    <row r="236" s="13" customFormat="1">
      <c r="A236" s="13"/>
      <c r="B236" s="231"/>
      <c r="C236" s="232"/>
      <c r="D236" s="226" t="s">
        <v>151</v>
      </c>
      <c r="E236" s="233" t="s">
        <v>1</v>
      </c>
      <c r="F236" s="234" t="s">
        <v>338</v>
      </c>
      <c r="G236" s="232"/>
      <c r="H236" s="235">
        <v>16.800000000000001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151</v>
      </c>
      <c r="AU236" s="241" t="s">
        <v>85</v>
      </c>
      <c r="AV236" s="13" t="s">
        <v>85</v>
      </c>
      <c r="AW236" s="13" t="s">
        <v>34</v>
      </c>
      <c r="AX236" s="13" t="s">
        <v>78</v>
      </c>
      <c r="AY236" s="241" t="s">
        <v>121</v>
      </c>
    </row>
    <row r="237" s="15" customFormat="1">
      <c r="A237" s="15"/>
      <c r="B237" s="252"/>
      <c r="C237" s="253"/>
      <c r="D237" s="226" t="s">
        <v>151</v>
      </c>
      <c r="E237" s="254" t="s">
        <v>1</v>
      </c>
      <c r="F237" s="255" t="s">
        <v>164</v>
      </c>
      <c r="G237" s="253"/>
      <c r="H237" s="256">
        <v>47.32</v>
      </c>
      <c r="I237" s="257"/>
      <c r="J237" s="253"/>
      <c r="K237" s="253"/>
      <c r="L237" s="258"/>
      <c r="M237" s="259"/>
      <c r="N237" s="260"/>
      <c r="O237" s="260"/>
      <c r="P237" s="260"/>
      <c r="Q237" s="260"/>
      <c r="R237" s="260"/>
      <c r="S237" s="260"/>
      <c r="T237" s="26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2" t="s">
        <v>151</v>
      </c>
      <c r="AU237" s="262" t="s">
        <v>85</v>
      </c>
      <c r="AV237" s="15" t="s">
        <v>127</v>
      </c>
      <c r="AW237" s="15" t="s">
        <v>34</v>
      </c>
      <c r="AX237" s="15" t="s">
        <v>83</v>
      </c>
      <c r="AY237" s="262" t="s">
        <v>121</v>
      </c>
    </row>
    <row r="238" s="2" customFormat="1" ht="16.5" customHeight="1">
      <c r="A238" s="38"/>
      <c r="B238" s="39"/>
      <c r="C238" s="212" t="s">
        <v>339</v>
      </c>
      <c r="D238" s="212" t="s">
        <v>123</v>
      </c>
      <c r="E238" s="213" t="s">
        <v>340</v>
      </c>
      <c r="F238" s="214" t="s">
        <v>341</v>
      </c>
      <c r="G238" s="215" t="s">
        <v>126</v>
      </c>
      <c r="H238" s="216">
        <v>58.149999999999999</v>
      </c>
      <c r="I238" s="217"/>
      <c r="J238" s="218">
        <f>ROUND(I238*H238,2)</f>
        <v>0</v>
      </c>
      <c r="K238" s="219"/>
      <c r="L238" s="44"/>
      <c r="M238" s="220" t="s">
        <v>1</v>
      </c>
      <c r="N238" s="221" t="s">
        <v>43</v>
      </c>
      <c r="O238" s="91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4" t="s">
        <v>127</v>
      </c>
      <c r="AT238" s="224" t="s">
        <v>123</v>
      </c>
      <c r="AU238" s="224" t="s">
        <v>85</v>
      </c>
      <c r="AY238" s="17" t="s">
        <v>121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7" t="s">
        <v>83</v>
      </c>
      <c r="BK238" s="225">
        <f>ROUND(I238*H238,2)</f>
        <v>0</v>
      </c>
      <c r="BL238" s="17" t="s">
        <v>127</v>
      </c>
      <c r="BM238" s="224" t="s">
        <v>342</v>
      </c>
    </row>
    <row r="239" s="2" customFormat="1">
      <c r="A239" s="38"/>
      <c r="B239" s="39"/>
      <c r="C239" s="40"/>
      <c r="D239" s="226" t="s">
        <v>129</v>
      </c>
      <c r="E239" s="40"/>
      <c r="F239" s="227" t="s">
        <v>343</v>
      </c>
      <c r="G239" s="40"/>
      <c r="H239" s="40"/>
      <c r="I239" s="228"/>
      <c r="J239" s="40"/>
      <c r="K239" s="40"/>
      <c r="L239" s="44"/>
      <c r="M239" s="229"/>
      <c r="N239" s="230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129</v>
      </c>
      <c r="AU239" s="17" t="s">
        <v>85</v>
      </c>
    </row>
    <row r="240" s="13" customFormat="1">
      <c r="A240" s="13"/>
      <c r="B240" s="231"/>
      <c r="C240" s="232"/>
      <c r="D240" s="226" t="s">
        <v>151</v>
      </c>
      <c r="E240" s="233" t="s">
        <v>1</v>
      </c>
      <c r="F240" s="234" t="s">
        <v>344</v>
      </c>
      <c r="G240" s="232"/>
      <c r="H240" s="235">
        <v>58.149999999999999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151</v>
      </c>
      <c r="AU240" s="241" t="s">
        <v>85</v>
      </c>
      <c r="AV240" s="13" t="s">
        <v>85</v>
      </c>
      <c r="AW240" s="13" t="s">
        <v>34</v>
      </c>
      <c r="AX240" s="13" t="s">
        <v>83</v>
      </c>
      <c r="AY240" s="241" t="s">
        <v>121</v>
      </c>
    </row>
    <row r="241" s="2" customFormat="1" ht="16.5" customHeight="1">
      <c r="A241" s="38"/>
      <c r="B241" s="39"/>
      <c r="C241" s="212" t="s">
        <v>345</v>
      </c>
      <c r="D241" s="212" t="s">
        <v>123</v>
      </c>
      <c r="E241" s="213" t="s">
        <v>346</v>
      </c>
      <c r="F241" s="214" t="s">
        <v>347</v>
      </c>
      <c r="G241" s="215" t="s">
        <v>148</v>
      </c>
      <c r="H241" s="216">
        <v>255.69399999999999</v>
      </c>
      <c r="I241" s="217"/>
      <c r="J241" s="218">
        <f>ROUND(I241*H241,2)</f>
        <v>0</v>
      </c>
      <c r="K241" s="219"/>
      <c r="L241" s="44"/>
      <c r="M241" s="220" t="s">
        <v>1</v>
      </c>
      <c r="N241" s="221" t="s">
        <v>43</v>
      </c>
      <c r="O241" s="91"/>
      <c r="P241" s="222">
        <f>O241*H241</f>
        <v>0</v>
      </c>
      <c r="Q241" s="222">
        <v>1.9967999999999999</v>
      </c>
      <c r="R241" s="222">
        <f>Q241*H241</f>
        <v>510.56977919999997</v>
      </c>
      <c r="S241" s="222">
        <v>0</v>
      </c>
      <c r="T241" s="223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4" t="s">
        <v>127</v>
      </c>
      <c r="AT241" s="224" t="s">
        <v>123</v>
      </c>
      <c r="AU241" s="224" t="s">
        <v>85</v>
      </c>
      <c r="AY241" s="17" t="s">
        <v>121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83</v>
      </c>
      <c r="BK241" s="225">
        <f>ROUND(I241*H241,2)</f>
        <v>0</v>
      </c>
      <c r="BL241" s="17" t="s">
        <v>127</v>
      </c>
      <c r="BM241" s="224" t="s">
        <v>348</v>
      </c>
    </row>
    <row r="242" s="2" customFormat="1">
      <c r="A242" s="38"/>
      <c r="B242" s="39"/>
      <c r="C242" s="40"/>
      <c r="D242" s="226" t="s">
        <v>129</v>
      </c>
      <c r="E242" s="40"/>
      <c r="F242" s="227" t="s">
        <v>349</v>
      </c>
      <c r="G242" s="40"/>
      <c r="H242" s="40"/>
      <c r="I242" s="228"/>
      <c r="J242" s="40"/>
      <c r="K242" s="40"/>
      <c r="L242" s="44"/>
      <c r="M242" s="229"/>
      <c r="N242" s="230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129</v>
      </c>
      <c r="AU242" s="17" t="s">
        <v>85</v>
      </c>
    </row>
    <row r="243" s="2" customFormat="1">
      <c r="A243" s="38"/>
      <c r="B243" s="39"/>
      <c r="C243" s="40"/>
      <c r="D243" s="226" t="s">
        <v>196</v>
      </c>
      <c r="E243" s="40"/>
      <c r="F243" s="263" t="s">
        <v>350</v>
      </c>
      <c r="G243" s="40"/>
      <c r="H243" s="40"/>
      <c r="I243" s="228"/>
      <c r="J243" s="40"/>
      <c r="K243" s="40"/>
      <c r="L243" s="44"/>
      <c r="M243" s="229"/>
      <c r="N243" s="230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196</v>
      </c>
      <c r="AU243" s="17" t="s">
        <v>85</v>
      </c>
    </row>
    <row r="244" s="14" customFormat="1">
      <c r="A244" s="14"/>
      <c r="B244" s="242"/>
      <c r="C244" s="243"/>
      <c r="D244" s="226" t="s">
        <v>151</v>
      </c>
      <c r="E244" s="244" t="s">
        <v>1</v>
      </c>
      <c r="F244" s="245" t="s">
        <v>351</v>
      </c>
      <c r="G244" s="243"/>
      <c r="H244" s="244" t="s">
        <v>1</v>
      </c>
      <c r="I244" s="246"/>
      <c r="J244" s="243"/>
      <c r="K244" s="243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151</v>
      </c>
      <c r="AU244" s="251" t="s">
        <v>85</v>
      </c>
      <c r="AV244" s="14" t="s">
        <v>83</v>
      </c>
      <c r="AW244" s="14" t="s">
        <v>34</v>
      </c>
      <c r="AX244" s="14" t="s">
        <v>78</v>
      </c>
      <c r="AY244" s="251" t="s">
        <v>121</v>
      </c>
    </row>
    <row r="245" s="13" customFormat="1">
      <c r="A245" s="13"/>
      <c r="B245" s="231"/>
      <c r="C245" s="232"/>
      <c r="D245" s="226" t="s">
        <v>151</v>
      </c>
      <c r="E245" s="233" t="s">
        <v>1</v>
      </c>
      <c r="F245" s="234" t="s">
        <v>352</v>
      </c>
      <c r="G245" s="232"/>
      <c r="H245" s="235">
        <v>11.25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151</v>
      </c>
      <c r="AU245" s="241" t="s">
        <v>85</v>
      </c>
      <c r="AV245" s="13" t="s">
        <v>85</v>
      </c>
      <c r="AW245" s="13" t="s">
        <v>34</v>
      </c>
      <c r="AX245" s="13" t="s">
        <v>78</v>
      </c>
      <c r="AY245" s="241" t="s">
        <v>121</v>
      </c>
    </row>
    <row r="246" s="14" customFormat="1">
      <c r="A246" s="14"/>
      <c r="B246" s="242"/>
      <c r="C246" s="243"/>
      <c r="D246" s="226" t="s">
        <v>151</v>
      </c>
      <c r="E246" s="244" t="s">
        <v>1</v>
      </c>
      <c r="F246" s="245" t="s">
        <v>353</v>
      </c>
      <c r="G246" s="243"/>
      <c r="H246" s="244" t="s">
        <v>1</v>
      </c>
      <c r="I246" s="246"/>
      <c r="J246" s="243"/>
      <c r="K246" s="243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151</v>
      </c>
      <c r="AU246" s="251" t="s">
        <v>85</v>
      </c>
      <c r="AV246" s="14" t="s">
        <v>83</v>
      </c>
      <c r="AW246" s="14" t="s">
        <v>34</v>
      </c>
      <c r="AX246" s="14" t="s">
        <v>78</v>
      </c>
      <c r="AY246" s="251" t="s">
        <v>121</v>
      </c>
    </row>
    <row r="247" s="13" customFormat="1">
      <c r="A247" s="13"/>
      <c r="B247" s="231"/>
      <c r="C247" s="232"/>
      <c r="D247" s="226" t="s">
        <v>151</v>
      </c>
      <c r="E247" s="233" t="s">
        <v>1</v>
      </c>
      <c r="F247" s="234" t="s">
        <v>354</v>
      </c>
      <c r="G247" s="232"/>
      <c r="H247" s="235">
        <v>5.4400000000000004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151</v>
      </c>
      <c r="AU247" s="241" t="s">
        <v>85</v>
      </c>
      <c r="AV247" s="13" t="s">
        <v>85</v>
      </c>
      <c r="AW247" s="13" t="s">
        <v>34</v>
      </c>
      <c r="AX247" s="13" t="s">
        <v>78</v>
      </c>
      <c r="AY247" s="241" t="s">
        <v>121</v>
      </c>
    </row>
    <row r="248" s="14" customFormat="1">
      <c r="A248" s="14"/>
      <c r="B248" s="242"/>
      <c r="C248" s="243"/>
      <c r="D248" s="226" t="s">
        <v>151</v>
      </c>
      <c r="E248" s="244" t="s">
        <v>1</v>
      </c>
      <c r="F248" s="245" t="s">
        <v>355</v>
      </c>
      <c r="G248" s="243"/>
      <c r="H248" s="244" t="s">
        <v>1</v>
      </c>
      <c r="I248" s="246"/>
      <c r="J248" s="243"/>
      <c r="K248" s="243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151</v>
      </c>
      <c r="AU248" s="251" t="s">
        <v>85</v>
      </c>
      <c r="AV248" s="14" t="s">
        <v>83</v>
      </c>
      <c r="AW248" s="14" t="s">
        <v>34</v>
      </c>
      <c r="AX248" s="14" t="s">
        <v>78</v>
      </c>
      <c r="AY248" s="251" t="s">
        <v>121</v>
      </c>
    </row>
    <row r="249" s="13" customFormat="1">
      <c r="A249" s="13"/>
      <c r="B249" s="231"/>
      <c r="C249" s="232"/>
      <c r="D249" s="226" t="s">
        <v>151</v>
      </c>
      <c r="E249" s="233" t="s">
        <v>1</v>
      </c>
      <c r="F249" s="234" t="s">
        <v>356</v>
      </c>
      <c r="G249" s="232"/>
      <c r="H249" s="235">
        <v>17.891999999999999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151</v>
      </c>
      <c r="AU249" s="241" t="s">
        <v>85</v>
      </c>
      <c r="AV249" s="13" t="s">
        <v>85</v>
      </c>
      <c r="AW249" s="13" t="s">
        <v>34</v>
      </c>
      <c r="AX249" s="13" t="s">
        <v>78</v>
      </c>
      <c r="AY249" s="241" t="s">
        <v>121</v>
      </c>
    </row>
    <row r="250" s="14" customFormat="1">
      <c r="A250" s="14"/>
      <c r="B250" s="242"/>
      <c r="C250" s="243"/>
      <c r="D250" s="226" t="s">
        <v>151</v>
      </c>
      <c r="E250" s="244" t="s">
        <v>1</v>
      </c>
      <c r="F250" s="245" t="s">
        <v>357</v>
      </c>
      <c r="G250" s="243"/>
      <c r="H250" s="244" t="s">
        <v>1</v>
      </c>
      <c r="I250" s="246"/>
      <c r="J250" s="243"/>
      <c r="K250" s="243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151</v>
      </c>
      <c r="AU250" s="251" t="s">
        <v>85</v>
      </c>
      <c r="AV250" s="14" t="s">
        <v>83</v>
      </c>
      <c r="AW250" s="14" t="s">
        <v>34</v>
      </c>
      <c r="AX250" s="14" t="s">
        <v>78</v>
      </c>
      <c r="AY250" s="251" t="s">
        <v>121</v>
      </c>
    </row>
    <row r="251" s="13" customFormat="1">
      <c r="A251" s="13"/>
      <c r="B251" s="231"/>
      <c r="C251" s="232"/>
      <c r="D251" s="226" t="s">
        <v>151</v>
      </c>
      <c r="E251" s="233" t="s">
        <v>1</v>
      </c>
      <c r="F251" s="234" t="s">
        <v>358</v>
      </c>
      <c r="G251" s="232"/>
      <c r="H251" s="235">
        <v>221.112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151</v>
      </c>
      <c r="AU251" s="241" t="s">
        <v>85</v>
      </c>
      <c r="AV251" s="13" t="s">
        <v>85</v>
      </c>
      <c r="AW251" s="13" t="s">
        <v>34</v>
      </c>
      <c r="AX251" s="13" t="s">
        <v>78</v>
      </c>
      <c r="AY251" s="241" t="s">
        <v>121</v>
      </c>
    </row>
    <row r="252" s="15" customFormat="1">
      <c r="A252" s="15"/>
      <c r="B252" s="252"/>
      <c r="C252" s="253"/>
      <c r="D252" s="226" t="s">
        <v>151</v>
      </c>
      <c r="E252" s="254" t="s">
        <v>1</v>
      </c>
      <c r="F252" s="255" t="s">
        <v>164</v>
      </c>
      <c r="G252" s="253"/>
      <c r="H252" s="256">
        <v>255.69399999999999</v>
      </c>
      <c r="I252" s="257"/>
      <c r="J252" s="253"/>
      <c r="K252" s="253"/>
      <c r="L252" s="258"/>
      <c r="M252" s="259"/>
      <c r="N252" s="260"/>
      <c r="O252" s="260"/>
      <c r="P252" s="260"/>
      <c r="Q252" s="260"/>
      <c r="R252" s="260"/>
      <c r="S252" s="260"/>
      <c r="T252" s="26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2" t="s">
        <v>151</v>
      </c>
      <c r="AU252" s="262" t="s">
        <v>85</v>
      </c>
      <c r="AV252" s="15" t="s">
        <v>127</v>
      </c>
      <c r="AW252" s="15" t="s">
        <v>34</v>
      </c>
      <c r="AX252" s="15" t="s">
        <v>83</v>
      </c>
      <c r="AY252" s="262" t="s">
        <v>121</v>
      </c>
    </row>
    <row r="253" s="12" customFormat="1" ht="22.8" customHeight="1">
      <c r="A253" s="12"/>
      <c r="B253" s="196"/>
      <c r="C253" s="197"/>
      <c r="D253" s="198" t="s">
        <v>77</v>
      </c>
      <c r="E253" s="210" t="s">
        <v>175</v>
      </c>
      <c r="F253" s="210" t="s">
        <v>359</v>
      </c>
      <c r="G253" s="197"/>
      <c r="H253" s="197"/>
      <c r="I253" s="200"/>
      <c r="J253" s="211">
        <f>BK253</f>
        <v>0</v>
      </c>
      <c r="K253" s="197"/>
      <c r="L253" s="202"/>
      <c r="M253" s="203"/>
      <c r="N253" s="204"/>
      <c r="O253" s="204"/>
      <c r="P253" s="205">
        <f>SUM(P254:P259)</f>
        <v>0</v>
      </c>
      <c r="Q253" s="204"/>
      <c r="R253" s="205">
        <f>SUM(R254:R259)</f>
        <v>0</v>
      </c>
      <c r="S253" s="204"/>
      <c r="T253" s="206">
        <f>SUM(T254:T259)</f>
        <v>26.039999999999999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7" t="s">
        <v>83</v>
      </c>
      <c r="AT253" s="208" t="s">
        <v>77</v>
      </c>
      <c r="AU253" s="208" t="s">
        <v>83</v>
      </c>
      <c r="AY253" s="207" t="s">
        <v>121</v>
      </c>
      <c r="BK253" s="209">
        <f>SUM(BK254:BK259)</f>
        <v>0</v>
      </c>
    </row>
    <row r="254" s="2" customFormat="1" ht="16.5" customHeight="1">
      <c r="A254" s="38"/>
      <c r="B254" s="39"/>
      <c r="C254" s="212" t="s">
        <v>360</v>
      </c>
      <c r="D254" s="212" t="s">
        <v>123</v>
      </c>
      <c r="E254" s="213" t="s">
        <v>361</v>
      </c>
      <c r="F254" s="214" t="s">
        <v>362</v>
      </c>
      <c r="G254" s="215" t="s">
        <v>148</v>
      </c>
      <c r="H254" s="216">
        <v>13.02</v>
      </c>
      <c r="I254" s="217"/>
      <c r="J254" s="218">
        <f>ROUND(I254*H254,2)</f>
        <v>0</v>
      </c>
      <c r="K254" s="219"/>
      <c r="L254" s="44"/>
      <c r="M254" s="220" t="s">
        <v>1</v>
      </c>
      <c r="N254" s="221" t="s">
        <v>43</v>
      </c>
      <c r="O254" s="91"/>
      <c r="P254" s="222">
        <f>O254*H254</f>
        <v>0</v>
      </c>
      <c r="Q254" s="222">
        <v>0</v>
      </c>
      <c r="R254" s="222">
        <f>Q254*H254</f>
        <v>0</v>
      </c>
      <c r="S254" s="222">
        <v>2</v>
      </c>
      <c r="T254" s="223">
        <f>S254*H254</f>
        <v>26.039999999999999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4" t="s">
        <v>127</v>
      </c>
      <c r="AT254" s="224" t="s">
        <v>123</v>
      </c>
      <c r="AU254" s="224" t="s">
        <v>85</v>
      </c>
      <c r="AY254" s="17" t="s">
        <v>121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7" t="s">
        <v>83</v>
      </c>
      <c r="BK254" s="225">
        <f>ROUND(I254*H254,2)</f>
        <v>0</v>
      </c>
      <c r="BL254" s="17" t="s">
        <v>127</v>
      </c>
      <c r="BM254" s="224" t="s">
        <v>363</v>
      </c>
    </row>
    <row r="255" s="2" customFormat="1">
      <c r="A255" s="38"/>
      <c r="B255" s="39"/>
      <c r="C255" s="40"/>
      <c r="D255" s="226" t="s">
        <v>129</v>
      </c>
      <c r="E255" s="40"/>
      <c r="F255" s="227" t="s">
        <v>362</v>
      </c>
      <c r="G255" s="40"/>
      <c r="H255" s="40"/>
      <c r="I255" s="228"/>
      <c r="J255" s="40"/>
      <c r="K255" s="40"/>
      <c r="L255" s="44"/>
      <c r="M255" s="229"/>
      <c r="N255" s="230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129</v>
      </c>
      <c r="AU255" s="17" t="s">
        <v>85</v>
      </c>
    </row>
    <row r="256" s="13" customFormat="1">
      <c r="A256" s="13"/>
      <c r="B256" s="231"/>
      <c r="C256" s="232"/>
      <c r="D256" s="226" t="s">
        <v>151</v>
      </c>
      <c r="E256" s="233" t="s">
        <v>1</v>
      </c>
      <c r="F256" s="234" t="s">
        <v>364</v>
      </c>
      <c r="G256" s="232"/>
      <c r="H256" s="235">
        <v>13.02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151</v>
      </c>
      <c r="AU256" s="241" t="s">
        <v>85</v>
      </c>
      <c r="AV256" s="13" t="s">
        <v>85</v>
      </c>
      <c r="AW256" s="13" t="s">
        <v>34</v>
      </c>
      <c r="AX256" s="13" t="s">
        <v>83</v>
      </c>
      <c r="AY256" s="241" t="s">
        <v>121</v>
      </c>
    </row>
    <row r="257" s="2" customFormat="1" ht="16.5" customHeight="1">
      <c r="A257" s="38"/>
      <c r="B257" s="39"/>
      <c r="C257" s="212" t="s">
        <v>365</v>
      </c>
      <c r="D257" s="212" t="s">
        <v>123</v>
      </c>
      <c r="E257" s="213" t="s">
        <v>366</v>
      </c>
      <c r="F257" s="214" t="s">
        <v>367</v>
      </c>
      <c r="G257" s="215" t="s">
        <v>368</v>
      </c>
      <c r="H257" s="216">
        <v>12</v>
      </c>
      <c r="I257" s="217"/>
      <c r="J257" s="218">
        <f>ROUND(I257*H257,2)</f>
        <v>0</v>
      </c>
      <c r="K257" s="219"/>
      <c r="L257" s="44"/>
      <c r="M257" s="220" t="s">
        <v>1</v>
      </c>
      <c r="N257" s="221" t="s">
        <v>43</v>
      </c>
      <c r="O257" s="91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4" t="s">
        <v>127</v>
      </c>
      <c r="AT257" s="224" t="s">
        <v>123</v>
      </c>
      <c r="AU257" s="224" t="s">
        <v>85</v>
      </c>
      <c r="AY257" s="17" t="s">
        <v>121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7" t="s">
        <v>83</v>
      </c>
      <c r="BK257" s="225">
        <f>ROUND(I257*H257,2)</f>
        <v>0</v>
      </c>
      <c r="BL257" s="17" t="s">
        <v>127</v>
      </c>
      <c r="BM257" s="224" t="s">
        <v>369</v>
      </c>
    </row>
    <row r="258" s="2" customFormat="1">
      <c r="A258" s="38"/>
      <c r="B258" s="39"/>
      <c r="C258" s="40"/>
      <c r="D258" s="226" t="s">
        <v>129</v>
      </c>
      <c r="E258" s="40"/>
      <c r="F258" s="227" t="s">
        <v>367</v>
      </c>
      <c r="G258" s="40"/>
      <c r="H258" s="40"/>
      <c r="I258" s="228"/>
      <c r="J258" s="40"/>
      <c r="K258" s="40"/>
      <c r="L258" s="44"/>
      <c r="M258" s="229"/>
      <c r="N258" s="230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129</v>
      </c>
      <c r="AU258" s="17" t="s">
        <v>85</v>
      </c>
    </row>
    <row r="259" s="13" customFormat="1">
      <c r="A259" s="13"/>
      <c r="B259" s="231"/>
      <c r="C259" s="232"/>
      <c r="D259" s="226" t="s">
        <v>151</v>
      </c>
      <c r="E259" s="233" t="s">
        <v>1</v>
      </c>
      <c r="F259" s="234" t="s">
        <v>370</v>
      </c>
      <c r="G259" s="232"/>
      <c r="H259" s="235">
        <v>12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151</v>
      </c>
      <c r="AU259" s="241" t="s">
        <v>85</v>
      </c>
      <c r="AV259" s="13" t="s">
        <v>85</v>
      </c>
      <c r="AW259" s="13" t="s">
        <v>34</v>
      </c>
      <c r="AX259" s="13" t="s">
        <v>83</v>
      </c>
      <c r="AY259" s="241" t="s">
        <v>121</v>
      </c>
    </row>
    <row r="260" s="12" customFormat="1" ht="22.8" customHeight="1">
      <c r="A260" s="12"/>
      <c r="B260" s="196"/>
      <c r="C260" s="197"/>
      <c r="D260" s="198" t="s">
        <v>77</v>
      </c>
      <c r="E260" s="210" t="s">
        <v>371</v>
      </c>
      <c r="F260" s="210" t="s">
        <v>372</v>
      </c>
      <c r="G260" s="197"/>
      <c r="H260" s="197"/>
      <c r="I260" s="200"/>
      <c r="J260" s="211">
        <f>BK260</f>
        <v>0</v>
      </c>
      <c r="K260" s="197"/>
      <c r="L260" s="202"/>
      <c r="M260" s="203"/>
      <c r="N260" s="204"/>
      <c r="O260" s="204"/>
      <c r="P260" s="205">
        <f>SUM(P261:P274)</f>
        <v>0</v>
      </c>
      <c r="Q260" s="204"/>
      <c r="R260" s="205">
        <f>SUM(R261:R274)</f>
        <v>0</v>
      </c>
      <c r="S260" s="204"/>
      <c r="T260" s="206">
        <f>SUM(T261:T274)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7" t="s">
        <v>83</v>
      </c>
      <c r="AT260" s="208" t="s">
        <v>77</v>
      </c>
      <c r="AU260" s="208" t="s">
        <v>83</v>
      </c>
      <c r="AY260" s="207" t="s">
        <v>121</v>
      </c>
      <c r="BK260" s="209">
        <f>SUM(BK261:BK274)</f>
        <v>0</v>
      </c>
    </row>
    <row r="261" s="2" customFormat="1" ht="21.75" customHeight="1">
      <c r="A261" s="38"/>
      <c r="B261" s="39"/>
      <c r="C261" s="212" t="s">
        <v>373</v>
      </c>
      <c r="D261" s="212" t="s">
        <v>123</v>
      </c>
      <c r="E261" s="213" t="s">
        <v>374</v>
      </c>
      <c r="F261" s="214" t="s">
        <v>375</v>
      </c>
      <c r="G261" s="215" t="s">
        <v>202</v>
      </c>
      <c r="H261" s="216">
        <v>26.039999999999999</v>
      </c>
      <c r="I261" s="217"/>
      <c r="J261" s="218">
        <f>ROUND(I261*H261,2)</f>
        <v>0</v>
      </c>
      <c r="K261" s="219"/>
      <c r="L261" s="44"/>
      <c r="M261" s="220" t="s">
        <v>1</v>
      </c>
      <c r="N261" s="221" t="s">
        <v>43</v>
      </c>
      <c r="O261" s="91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4" t="s">
        <v>127</v>
      </c>
      <c r="AT261" s="224" t="s">
        <v>123</v>
      </c>
      <c r="AU261" s="224" t="s">
        <v>85</v>
      </c>
      <c r="AY261" s="17" t="s">
        <v>121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7" t="s">
        <v>83</v>
      </c>
      <c r="BK261" s="225">
        <f>ROUND(I261*H261,2)</f>
        <v>0</v>
      </c>
      <c r="BL261" s="17" t="s">
        <v>127</v>
      </c>
      <c r="BM261" s="224" t="s">
        <v>376</v>
      </c>
    </row>
    <row r="262" s="2" customFormat="1">
      <c r="A262" s="38"/>
      <c r="B262" s="39"/>
      <c r="C262" s="40"/>
      <c r="D262" s="226" t="s">
        <v>129</v>
      </c>
      <c r="E262" s="40"/>
      <c r="F262" s="227" t="s">
        <v>377</v>
      </c>
      <c r="G262" s="40"/>
      <c r="H262" s="40"/>
      <c r="I262" s="228"/>
      <c r="J262" s="40"/>
      <c r="K262" s="40"/>
      <c r="L262" s="44"/>
      <c r="M262" s="229"/>
      <c r="N262" s="230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129</v>
      </c>
      <c r="AU262" s="17" t="s">
        <v>85</v>
      </c>
    </row>
    <row r="263" s="2" customFormat="1" ht="16.5" customHeight="1">
      <c r="A263" s="38"/>
      <c r="B263" s="39"/>
      <c r="C263" s="212" t="s">
        <v>378</v>
      </c>
      <c r="D263" s="212" t="s">
        <v>123</v>
      </c>
      <c r="E263" s="213" t="s">
        <v>379</v>
      </c>
      <c r="F263" s="214" t="s">
        <v>380</v>
      </c>
      <c r="G263" s="215" t="s">
        <v>202</v>
      </c>
      <c r="H263" s="216">
        <v>78.623999999999995</v>
      </c>
      <c r="I263" s="217"/>
      <c r="J263" s="218">
        <f>ROUND(I263*H263,2)</f>
        <v>0</v>
      </c>
      <c r="K263" s="219"/>
      <c r="L263" s="44"/>
      <c r="M263" s="220" t="s">
        <v>1</v>
      </c>
      <c r="N263" s="221" t="s">
        <v>43</v>
      </c>
      <c r="O263" s="91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4" t="s">
        <v>127</v>
      </c>
      <c r="AT263" s="224" t="s">
        <v>123</v>
      </c>
      <c r="AU263" s="224" t="s">
        <v>85</v>
      </c>
      <c r="AY263" s="17" t="s">
        <v>121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7" t="s">
        <v>83</v>
      </c>
      <c r="BK263" s="225">
        <f>ROUND(I263*H263,2)</f>
        <v>0</v>
      </c>
      <c r="BL263" s="17" t="s">
        <v>127</v>
      </c>
      <c r="BM263" s="224" t="s">
        <v>381</v>
      </c>
    </row>
    <row r="264" s="2" customFormat="1">
      <c r="A264" s="38"/>
      <c r="B264" s="39"/>
      <c r="C264" s="40"/>
      <c r="D264" s="226" t="s">
        <v>129</v>
      </c>
      <c r="E264" s="40"/>
      <c r="F264" s="227" t="s">
        <v>382</v>
      </c>
      <c r="G264" s="40"/>
      <c r="H264" s="40"/>
      <c r="I264" s="228"/>
      <c r="J264" s="40"/>
      <c r="K264" s="40"/>
      <c r="L264" s="44"/>
      <c r="M264" s="229"/>
      <c r="N264" s="230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129</v>
      </c>
      <c r="AU264" s="17" t="s">
        <v>85</v>
      </c>
    </row>
    <row r="265" s="2" customFormat="1" ht="21.75" customHeight="1">
      <c r="A265" s="38"/>
      <c r="B265" s="39"/>
      <c r="C265" s="212" t="s">
        <v>383</v>
      </c>
      <c r="D265" s="212" t="s">
        <v>123</v>
      </c>
      <c r="E265" s="213" t="s">
        <v>384</v>
      </c>
      <c r="F265" s="214" t="s">
        <v>385</v>
      </c>
      <c r="G265" s="215" t="s">
        <v>202</v>
      </c>
      <c r="H265" s="216">
        <v>21.518000000000001</v>
      </c>
      <c r="I265" s="217"/>
      <c r="J265" s="218">
        <f>ROUND(I265*H265,2)</f>
        <v>0</v>
      </c>
      <c r="K265" s="219"/>
      <c r="L265" s="44"/>
      <c r="M265" s="220" t="s">
        <v>1</v>
      </c>
      <c r="N265" s="221" t="s">
        <v>43</v>
      </c>
      <c r="O265" s="91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4" t="s">
        <v>127</v>
      </c>
      <c r="AT265" s="224" t="s">
        <v>123</v>
      </c>
      <c r="AU265" s="224" t="s">
        <v>85</v>
      </c>
      <c r="AY265" s="17" t="s">
        <v>121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7" t="s">
        <v>83</v>
      </c>
      <c r="BK265" s="225">
        <f>ROUND(I265*H265,2)</f>
        <v>0</v>
      </c>
      <c r="BL265" s="17" t="s">
        <v>127</v>
      </c>
      <c r="BM265" s="224" t="s">
        <v>386</v>
      </c>
    </row>
    <row r="266" s="2" customFormat="1">
      <c r="A266" s="38"/>
      <c r="B266" s="39"/>
      <c r="C266" s="40"/>
      <c r="D266" s="226" t="s">
        <v>129</v>
      </c>
      <c r="E266" s="40"/>
      <c r="F266" s="227" t="s">
        <v>387</v>
      </c>
      <c r="G266" s="40"/>
      <c r="H266" s="40"/>
      <c r="I266" s="228"/>
      <c r="J266" s="40"/>
      <c r="K266" s="40"/>
      <c r="L266" s="44"/>
      <c r="M266" s="229"/>
      <c r="N266" s="230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129</v>
      </c>
      <c r="AU266" s="17" t="s">
        <v>85</v>
      </c>
    </row>
    <row r="267" s="13" customFormat="1">
      <c r="A267" s="13"/>
      <c r="B267" s="231"/>
      <c r="C267" s="232"/>
      <c r="D267" s="226" t="s">
        <v>151</v>
      </c>
      <c r="E267" s="233" t="s">
        <v>1</v>
      </c>
      <c r="F267" s="234" t="s">
        <v>388</v>
      </c>
      <c r="G267" s="232"/>
      <c r="H267" s="235">
        <v>21.518000000000001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151</v>
      </c>
      <c r="AU267" s="241" t="s">
        <v>85</v>
      </c>
      <c r="AV267" s="13" t="s">
        <v>85</v>
      </c>
      <c r="AW267" s="13" t="s">
        <v>34</v>
      </c>
      <c r="AX267" s="13" t="s">
        <v>83</v>
      </c>
      <c r="AY267" s="241" t="s">
        <v>121</v>
      </c>
    </row>
    <row r="268" s="2" customFormat="1" ht="16.5" customHeight="1">
      <c r="A268" s="38"/>
      <c r="B268" s="39"/>
      <c r="C268" s="212" t="s">
        <v>389</v>
      </c>
      <c r="D268" s="212" t="s">
        <v>123</v>
      </c>
      <c r="E268" s="213" t="s">
        <v>390</v>
      </c>
      <c r="F268" s="214" t="s">
        <v>391</v>
      </c>
      <c r="G268" s="215" t="s">
        <v>202</v>
      </c>
      <c r="H268" s="216">
        <v>126.182</v>
      </c>
      <c r="I268" s="217"/>
      <c r="J268" s="218">
        <f>ROUND(I268*H268,2)</f>
        <v>0</v>
      </c>
      <c r="K268" s="219"/>
      <c r="L268" s="44"/>
      <c r="M268" s="220" t="s">
        <v>1</v>
      </c>
      <c r="N268" s="221" t="s">
        <v>43</v>
      </c>
      <c r="O268" s="91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4" t="s">
        <v>127</v>
      </c>
      <c r="AT268" s="224" t="s">
        <v>123</v>
      </c>
      <c r="AU268" s="224" t="s">
        <v>85</v>
      </c>
      <c r="AY268" s="17" t="s">
        <v>121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7" t="s">
        <v>83</v>
      </c>
      <c r="BK268" s="225">
        <f>ROUND(I268*H268,2)</f>
        <v>0</v>
      </c>
      <c r="BL268" s="17" t="s">
        <v>127</v>
      </c>
      <c r="BM268" s="224" t="s">
        <v>392</v>
      </c>
    </row>
    <row r="269" s="2" customFormat="1">
      <c r="A269" s="38"/>
      <c r="B269" s="39"/>
      <c r="C269" s="40"/>
      <c r="D269" s="226" t="s">
        <v>129</v>
      </c>
      <c r="E269" s="40"/>
      <c r="F269" s="227" t="s">
        <v>393</v>
      </c>
      <c r="G269" s="40"/>
      <c r="H269" s="40"/>
      <c r="I269" s="228"/>
      <c r="J269" s="40"/>
      <c r="K269" s="40"/>
      <c r="L269" s="44"/>
      <c r="M269" s="229"/>
      <c r="N269" s="230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129</v>
      </c>
      <c r="AU269" s="17" t="s">
        <v>85</v>
      </c>
    </row>
    <row r="270" s="13" customFormat="1">
      <c r="A270" s="13"/>
      <c r="B270" s="231"/>
      <c r="C270" s="232"/>
      <c r="D270" s="226" t="s">
        <v>151</v>
      </c>
      <c r="E270" s="233" t="s">
        <v>1</v>
      </c>
      <c r="F270" s="234" t="s">
        <v>394</v>
      </c>
      <c r="G270" s="232"/>
      <c r="H270" s="235">
        <v>126.182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151</v>
      </c>
      <c r="AU270" s="241" t="s">
        <v>85</v>
      </c>
      <c r="AV270" s="13" t="s">
        <v>85</v>
      </c>
      <c r="AW270" s="13" t="s">
        <v>34</v>
      </c>
      <c r="AX270" s="13" t="s">
        <v>83</v>
      </c>
      <c r="AY270" s="241" t="s">
        <v>121</v>
      </c>
    </row>
    <row r="271" s="2" customFormat="1" ht="16.5" customHeight="1">
      <c r="A271" s="38"/>
      <c r="B271" s="39"/>
      <c r="C271" s="212" t="s">
        <v>395</v>
      </c>
      <c r="D271" s="212" t="s">
        <v>123</v>
      </c>
      <c r="E271" s="213" t="s">
        <v>396</v>
      </c>
      <c r="F271" s="214" t="s">
        <v>397</v>
      </c>
      <c r="G271" s="215" t="s">
        <v>202</v>
      </c>
      <c r="H271" s="216">
        <v>2523.6399999999999</v>
      </c>
      <c r="I271" s="217"/>
      <c r="J271" s="218">
        <f>ROUND(I271*H271,2)</f>
        <v>0</v>
      </c>
      <c r="K271" s="219"/>
      <c r="L271" s="44"/>
      <c r="M271" s="220" t="s">
        <v>1</v>
      </c>
      <c r="N271" s="221" t="s">
        <v>43</v>
      </c>
      <c r="O271" s="91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4" t="s">
        <v>127</v>
      </c>
      <c r="AT271" s="224" t="s">
        <v>123</v>
      </c>
      <c r="AU271" s="224" t="s">
        <v>85</v>
      </c>
      <c r="AY271" s="17" t="s">
        <v>121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7" t="s">
        <v>83</v>
      </c>
      <c r="BK271" s="225">
        <f>ROUND(I271*H271,2)</f>
        <v>0</v>
      </c>
      <c r="BL271" s="17" t="s">
        <v>127</v>
      </c>
      <c r="BM271" s="224" t="s">
        <v>398</v>
      </c>
    </row>
    <row r="272" s="2" customFormat="1">
      <c r="A272" s="38"/>
      <c r="B272" s="39"/>
      <c r="C272" s="40"/>
      <c r="D272" s="226" t="s">
        <v>129</v>
      </c>
      <c r="E272" s="40"/>
      <c r="F272" s="227" t="s">
        <v>399</v>
      </c>
      <c r="G272" s="40"/>
      <c r="H272" s="40"/>
      <c r="I272" s="228"/>
      <c r="J272" s="40"/>
      <c r="K272" s="40"/>
      <c r="L272" s="44"/>
      <c r="M272" s="229"/>
      <c r="N272" s="230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129</v>
      </c>
      <c r="AU272" s="17" t="s">
        <v>85</v>
      </c>
    </row>
    <row r="273" s="2" customFormat="1">
      <c r="A273" s="38"/>
      <c r="B273" s="39"/>
      <c r="C273" s="40"/>
      <c r="D273" s="226" t="s">
        <v>196</v>
      </c>
      <c r="E273" s="40"/>
      <c r="F273" s="263" t="s">
        <v>400</v>
      </c>
      <c r="G273" s="40"/>
      <c r="H273" s="40"/>
      <c r="I273" s="228"/>
      <c r="J273" s="40"/>
      <c r="K273" s="40"/>
      <c r="L273" s="44"/>
      <c r="M273" s="229"/>
      <c r="N273" s="230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196</v>
      </c>
      <c r="AU273" s="17" t="s">
        <v>85</v>
      </c>
    </row>
    <row r="274" s="13" customFormat="1">
      <c r="A274" s="13"/>
      <c r="B274" s="231"/>
      <c r="C274" s="232"/>
      <c r="D274" s="226" t="s">
        <v>151</v>
      </c>
      <c r="E274" s="233" t="s">
        <v>1</v>
      </c>
      <c r="F274" s="234" t="s">
        <v>401</v>
      </c>
      <c r="G274" s="232"/>
      <c r="H274" s="235">
        <v>2523.6399999999999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151</v>
      </c>
      <c r="AU274" s="241" t="s">
        <v>85</v>
      </c>
      <c r="AV274" s="13" t="s">
        <v>85</v>
      </c>
      <c r="AW274" s="13" t="s">
        <v>34</v>
      </c>
      <c r="AX274" s="13" t="s">
        <v>83</v>
      </c>
      <c r="AY274" s="241" t="s">
        <v>121</v>
      </c>
    </row>
    <row r="275" s="12" customFormat="1" ht="22.8" customHeight="1">
      <c r="A275" s="12"/>
      <c r="B275" s="196"/>
      <c r="C275" s="197"/>
      <c r="D275" s="198" t="s">
        <v>77</v>
      </c>
      <c r="E275" s="210" t="s">
        <v>402</v>
      </c>
      <c r="F275" s="210" t="s">
        <v>403</v>
      </c>
      <c r="G275" s="197"/>
      <c r="H275" s="197"/>
      <c r="I275" s="200"/>
      <c r="J275" s="211">
        <f>BK275</f>
        <v>0</v>
      </c>
      <c r="K275" s="197"/>
      <c r="L275" s="202"/>
      <c r="M275" s="203"/>
      <c r="N275" s="204"/>
      <c r="O275" s="204"/>
      <c r="P275" s="205">
        <f>SUM(P276:P277)</f>
        <v>0</v>
      </c>
      <c r="Q275" s="204"/>
      <c r="R275" s="205">
        <f>SUM(R276:R277)</f>
        <v>0</v>
      </c>
      <c r="S275" s="204"/>
      <c r="T275" s="206">
        <f>SUM(T276:T277)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7" t="s">
        <v>83</v>
      </c>
      <c r="AT275" s="208" t="s">
        <v>77</v>
      </c>
      <c r="AU275" s="208" t="s">
        <v>83</v>
      </c>
      <c r="AY275" s="207" t="s">
        <v>121</v>
      </c>
      <c r="BK275" s="209">
        <f>SUM(BK276:BK277)</f>
        <v>0</v>
      </c>
    </row>
    <row r="276" s="2" customFormat="1" ht="16.5" customHeight="1">
      <c r="A276" s="38"/>
      <c r="B276" s="39"/>
      <c r="C276" s="212" t="s">
        <v>404</v>
      </c>
      <c r="D276" s="212" t="s">
        <v>123</v>
      </c>
      <c r="E276" s="213" t="s">
        <v>405</v>
      </c>
      <c r="F276" s="214" t="s">
        <v>406</v>
      </c>
      <c r="G276" s="215" t="s">
        <v>202</v>
      </c>
      <c r="H276" s="216">
        <v>637.32799999999997</v>
      </c>
      <c r="I276" s="217"/>
      <c r="J276" s="218">
        <f>ROUND(I276*H276,2)</f>
        <v>0</v>
      </c>
      <c r="K276" s="219"/>
      <c r="L276" s="44"/>
      <c r="M276" s="220" t="s">
        <v>1</v>
      </c>
      <c r="N276" s="221" t="s">
        <v>43</v>
      </c>
      <c r="O276" s="91"/>
      <c r="P276" s="222">
        <f>O276*H276</f>
        <v>0</v>
      </c>
      <c r="Q276" s="222">
        <v>0</v>
      </c>
      <c r="R276" s="222">
        <f>Q276*H276</f>
        <v>0</v>
      </c>
      <c r="S276" s="222">
        <v>0</v>
      </c>
      <c r="T276" s="223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4" t="s">
        <v>127</v>
      </c>
      <c r="AT276" s="224" t="s">
        <v>123</v>
      </c>
      <c r="AU276" s="224" t="s">
        <v>85</v>
      </c>
      <c r="AY276" s="17" t="s">
        <v>121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7" t="s">
        <v>83</v>
      </c>
      <c r="BK276" s="225">
        <f>ROUND(I276*H276,2)</f>
        <v>0</v>
      </c>
      <c r="BL276" s="17" t="s">
        <v>127</v>
      </c>
      <c r="BM276" s="224" t="s">
        <v>407</v>
      </c>
    </row>
    <row r="277" s="2" customFormat="1">
      <c r="A277" s="38"/>
      <c r="B277" s="39"/>
      <c r="C277" s="40"/>
      <c r="D277" s="226" t="s">
        <v>129</v>
      </c>
      <c r="E277" s="40"/>
      <c r="F277" s="227" t="s">
        <v>408</v>
      </c>
      <c r="G277" s="40"/>
      <c r="H277" s="40"/>
      <c r="I277" s="228"/>
      <c r="J277" s="40"/>
      <c r="K277" s="40"/>
      <c r="L277" s="44"/>
      <c r="M277" s="229"/>
      <c r="N277" s="230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129</v>
      </c>
      <c r="AU277" s="17" t="s">
        <v>85</v>
      </c>
    </row>
    <row r="278" s="12" customFormat="1" ht="25.92" customHeight="1">
      <c r="A278" s="12"/>
      <c r="B278" s="196"/>
      <c r="C278" s="197"/>
      <c r="D278" s="198" t="s">
        <v>77</v>
      </c>
      <c r="E278" s="199" t="s">
        <v>409</v>
      </c>
      <c r="F278" s="199" t="s">
        <v>410</v>
      </c>
      <c r="G278" s="197"/>
      <c r="H278" s="197"/>
      <c r="I278" s="200"/>
      <c r="J278" s="201">
        <f>BK278</f>
        <v>0</v>
      </c>
      <c r="K278" s="197"/>
      <c r="L278" s="202"/>
      <c r="M278" s="203"/>
      <c r="N278" s="204"/>
      <c r="O278" s="204"/>
      <c r="P278" s="205">
        <f>P279</f>
        <v>0</v>
      </c>
      <c r="Q278" s="204"/>
      <c r="R278" s="205">
        <f>R279</f>
        <v>0</v>
      </c>
      <c r="S278" s="204"/>
      <c r="T278" s="206">
        <f>T279</f>
        <v>1.9140000000000002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7" t="s">
        <v>85</v>
      </c>
      <c r="AT278" s="208" t="s">
        <v>77</v>
      </c>
      <c r="AU278" s="208" t="s">
        <v>78</v>
      </c>
      <c r="AY278" s="207" t="s">
        <v>121</v>
      </c>
      <c r="BK278" s="209">
        <f>BK279</f>
        <v>0</v>
      </c>
    </row>
    <row r="279" s="12" customFormat="1" ht="22.8" customHeight="1">
      <c r="A279" s="12"/>
      <c r="B279" s="196"/>
      <c r="C279" s="197"/>
      <c r="D279" s="198" t="s">
        <v>77</v>
      </c>
      <c r="E279" s="210" t="s">
        <v>411</v>
      </c>
      <c r="F279" s="210" t="s">
        <v>412</v>
      </c>
      <c r="G279" s="197"/>
      <c r="H279" s="197"/>
      <c r="I279" s="200"/>
      <c r="J279" s="211">
        <f>BK279</f>
        <v>0</v>
      </c>
      <c r="K279" s="197"/>
      <c r="L279" s="202"/>
      <c r="M279" s="203"/>
      <c r="N279" s="204"/>
      <c r="O279" s="204"/>
      <c r="P279" s="205">
        <f>SUM(P280:P282)</f>
        <v>0</v>
      </c>
      <c r="Q279" s="204"/>
      <c r="R279" s="205">
        <f>SUM(R280:R282)</f>
        <v>0</v>
      </c>
      <c r="S279" s="204"/>
      <c r="T279" s="206">
        <f>SUM(T280:T282)</f>
        <v>1.9140000000000002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7" t="s">
        <v>85</v>
      </c>
      <c r="AT279" s="208" t="s">
        <v>77</v>
      </c>
      <c r="AU279" s="208" t="s">
        <v>83</v>
      </c>
      <c r="AY279" s="207" t="s">
        <v>121</v>
      </c>
      <c r="BK279" s="209">
        <f>SUM(BK280:BK282)</f>
        <v>0</v>
      </c>
    </row>
    <row r="280" s="2" customFormat="1" ht="21.75" customHeight="1">
      <c r="A280" s="38"/>
      <c r="B280" s="39"/>
      <c r="C280" s="212" t="s">
        <v>413</v>
      </c>
      <c r="D280" s="212" t="s">
        <v>123</v>
      </c>
      <c r="E280" s="213" t="s">
        <v>414</v>
      </c>
      <c r="F280" s="214" t="s">
        <v>415</v>
      </c>
      <c r="G280" s="215" t="s">
        <v>368</v>
      </c>
      <c r="H280" s="216">
        <v>29</v>
      </c>
      <c r="I280" s="217"/>
      <c r="J280" s="218">
        <f>ROUND(I280*H280,2)</f>
        <v>0</v>
      </c>
      <c r="K280" s="219"/>
      <c r="L280" s="44"/>
      <c r="M280" s="220" t="s">
        <v>1</v>
      </c>
      <c r="N280" s="221" t="s">
        <v>43</v>
      </c>
      <c r="O280" s="91"/>
      <c r="P280" s="222">
        <f>O280*H280</f>
        <v>0</v>
      </c>
      <c r="Q280" s="222">
        <v>0</v>
      </c>
      <c r="R280" s="222">
        <f>Q280*H280</f>
        <v>0</v>
      </c>
      <c r="S280" s="222">
        <v>0.066000000000000003</v>
      </c>
      <c r="T280" s="223">
        <f>S280*H280</f>
        <v>1.9140000000000002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4" t="s">
        <v>217</v>
      </c>
      <c r="AT280" s="224" t="s">
        <v>123</v>
      </c>
      <c r="AU280" s="224" t="s">
        <v>85</v>
      </c>
      <c r="AY280" s="17" t="s">
        <v>121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7" t="s">
        <v>83</v>
      </c>
      <c r="BK280" s="225">
        <f>ROUND(I280*H280,2)</f>
        <v>0</v>
      </c>
      <c r="BL280" s="17" t="s">
        <v>217</v>
      </c>
      <c r="BM280" s="224" t="s">
        <v>416</v>
      </c>
    </row>
    <row r="281" s="2" customFormat="1">
      <c r="A281" s="38"/>
      <c r="B281" s="39"/>
      <c r="C281" s="40"/>
      <c r="D281" s="226" t="s">
        <v>129</v>
      </c>
      <c r="E281" s="40"/>
      <c r="F281" s="227" t="s">
        <v>417</v>
      </c>
      <c r="G281" s="40"/>
      <c r="H281" s="40"/>
      <c r="I281" s="228"/>
      <c r="J281" s="40"/>
      <c r="K281" s="40"/>
      <c r="L281" s="44"/>
      <c r="M281" s="229"/>
      <c r="N281" s="230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129</v>
      </c>
      <c r="AU281" s="17" t="s">
        <v>85</v>
      </c>
    </row>
    <row r="282" s="13" customFormat="1">
      <c r="A282" s="13"/>
      <c r="B282" s="231"/>
      <c r="C282" s="232"/>
      <c r="D282" s="226" t="s">
        <v>151</v>
      </c>
      <c r="E282" s="233" t="s">
        <v>1</v>
      </c>
      <c r="F282" s="234" t="s">
        <v>418</v>
      </c>
      <c r="G282" s="232"/>
      <c r="H282" s="235">
        <v>29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151</v>
      </c>
      <c r="AU282" s="241" t="s">
        <v>85</v>
      </c>
      <c r="AV282" s="13" t="s">
        <v>85</v>
      </c>
      <c r="AW282" s="13" t="s">
        <v>34</v>
      </c>
      <c r="AX282" s="13" t="s">
        <v>83</v>
      </c>
      <c r="AY282" s="241" t="s">
        <v>121</v>
      </c>
    </row>
    <row r="283" s="12" customFormat="1" ht="25.92" customHeight="1">
      <c r="A283" s="12"/>
      <c r="B283" s="196"/>
      <c r="C283" s="197"/>
      <c r="D283" s="198" t="s">
        <v>77</v>
      </c>
      <c r="E283" s="199" t="s">
        <v>419</v>
      </c>
      <c r="F283" s="199" t="s">
        <v>420</v>
      </c>
      <c r="G283" s="197"/>
      <c r="H283" s="197"/>
      <c r="I283" s="200"/>
      <c r="J283" s="201">
        <f>BK283</f>
        <v>0</v>
      </c>
      <c r="K283" s="197"/>
      <c r="L283" s="202"/>
      <c r="M283" s="203"/>
      <c r="N283" s="204"/>
      <c r="O283" s="204"/>
      <c r="P283" s="205">
        <f>SUM(P284:P308)</f>
        <v>0</v>
      </c>
      <c r="Q283" s="204"/>
      <c r="R283" s="205">
        <f>SUM(R284:R308)</f>
        <v>0</v>
      </c>
      <c r="S283" s="204"/>
      <c r="T283" s="206">
        <f>SUM(T284:T308)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7" t="s">
        <v>127</v>
      </c>
      <c r="AT283" s="208" t="s">
        <v>77</v>
      </c>
      <c r="AU283" s="208" t="s">
        <v>78</v>
      </c>
      <c r="AY283" s="207" t="s">
        <v>121</v>
      </c>
      <c r="BK283" s="209">
        <f>SUM(BK284:BK308)</f>
        <v>0</v>
      </c>
    </row>
    <row r="284" s="2" customFormat="1" ht="16.5" customHeight="1">
      <c r="A284" s="38"/>
      <c r="B284" s="39"/>
      <c r="C284" s="212" t="s">
        <v>421</v>
      </c>
      <c r="D284" s="212" t="s">
        <v>123</v>
      </c>
      <c r="E284" s="213" t="s">
        <v>422</v>
      </c>
      <c r="F284" s="214" t="s">
        <v>423</v>
      </c>
      <c r="G284" s="215" t="s">
        <v>424</v>
      </c>
      <c r="H284" s="216">
        <v>1</v>
      </c>
      <c r="I284" s="217"/>
      <c r="J284" s="218">
        <f>ROUND(I284*H284,2)</f>
        <v>0</v>
      </c>
      <c r="K284" s="219"/>
      <c r="L284" s="44"/>
      <c r="M284" s="220" t="s">
        <v>1</v>
      </c>
      <c r="N284" s="221" t="s">
        <v>43</v>
      </c>
      <c r="O284" s="91"/>
      <c r="P284" s="222">
        <f>O284*H284</f>
        <v>0</v>
      </c>
      <c r="Q284" s="222">
        <v>0</v>
      </c>
      <c r="R284" s="222">
        <f>Q284*H284</f>
        <v>0</v>
      </c>
      <c r="S284" s="222">
        <v>0</v>
      </c>
      <c r="T284" s="223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4" t="s">
        <v>425</v>
      </c>
      <c r="AT284" s="224" t="s">
        <v>123</v>
      </c>
      <c r="AU284" s="224" t="s">
        <v>83</v>
      </c>
      <c r="AY284" s="17" t="s">
        <v>121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7" t="s">
        <v>83</v>
      </c>
      <c r="BK284" s="225">
        <f>ROUND(I284*H284,2)</f>
        <v>0</v>
      </c>
      <c r="BL284" s="17" t="s">
        <v>425</v>
      </c>
      <c r="BM284" s="224" t="s">
        <v>426</v>
      </c>
    </row>
    <row r="285" s="2" customFormat="1">
      <c r="A285" s="38"/>
      <c r="B285" s="39"/>
      <c r="C285" s="40"/>
      <c r="D285" s="226" t="s">
        <v>129</v>
      </c>
      <c r="E285" s="40"/>
      <c r="F285" s="227" t="s">
        <v>423</v>
      </c>
      <c r="G285" s="40"/>
      <c r="H285" s="40"/>
      <c r="I285" s="228"/>
      <c r="J285" s="40"/>
      <c r="K285" s="40"/>
      <c r="L285" s="44"/>
      <c r="M285" s="229"/>
      <c r="N285" s="230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129</v>
      </c>
      <c r="AU285" s="17" t="s">
        <v>83</v>
      </c>
    </row>
    <row r="286" s="2" customFormat="1" ht="16.5" customHeight="1">
      <c r="A286" s="38"/>
      <c r="B286" s="39"/>
      <c r="C286" s="212" t="s">
        <v>427</v>
      </c>
      <c r="D286" s="212" t="s">
        <v>123</v>
      </c>
      <c r="E286" s="213" t="s">
        <v>428</v>
      </c>
      <c r="F286" s="214" t="s">
        <v>429</v>
      </c>
      <c r="G286" s="215" t="s">
        <v>424</v>
      </c>
      <c r="H286" s="216">
        <v>1</v>
      </c>
      <c r="I286" s="217"/>
      <c r="J286" s="218">
        <f>ROUND(I286*H286,2)</f>
        <v>0</v>
      </c>
      <c r="K286" s="219"/>
      <c r="L286" s="44"/>
      <c r="M286" s="220" t="s">
        <v>1</v>
      </c>
      <c r="N286" s="221" t="s">
        <v>43</v>
      </c>
      <c r="O286" s="91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4" t="s">
        <v>425</v>
      </c>
      <c r="AT286" s="224" t="s">
        <v>123</v>
      </c>
      <c r="AU286" s="224" t="s">
        <v>83</v>
      </c>
      <c r="AY286" s="17" t="s">
        <v>121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7" t="s">
        <v>83</v>
      </c>
      <c r="BK286" s="225">
        <f>ROUND(I286*H286,2)</f>
        <v>0</v>
      </c>
      <c r="BL286" s="17" t="s">
        <v>425</v>
      </c>
      <c r="BM286" s="224" t="s">
        <v>430</v>
      </c>
    </row>
    <row r="287" s="2" customFormat="1">
      <c r="A287" s="38"/>
      <c r="B287" s="39"/>
      <c r="C287" s="40"/>
      <c r="D287" s="226" t="s">
        <v>129</v>
      </c>
      <c r="E287" s="40"/>
      <c r="F287" s="227" t="s">
        <v>429</v>
      </c>
      <c r="G287" s="40"/>
      <c r="H287" s="40"/>
      <c r="I287" s="228"/>
      <c r="J287" s="40"/>
      <c r="K287" s="40"/>
      <c r="L287" s="44"/>
      <c r="M287" s="229"/>
      <c r="N287" s="230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129</v>
      </c>
      <c r="AU287" s="17" t="s">
        <v>83</v>
      </c>
    </row>
    <row r="288" s="2" customFormat="1">
      <c r="A288" s="38"/>
      <c r="B288" s="39"/>
      <c r="C288" s="40"/>
      <c r="D288" s="226" t="s">
        <v>196</v>
      </c>
      <c r="E288" s="40"/>
      <c r="F288" s="263" t="s">
        <v>431</v>
      </c>
      <c r="G288" s="40"/>
      <c r="H288" s="40"/>
      <c r="I288" s="228"/>
      <c r="J288" s="40"/>
      <c r="K288" s="40"/>
      <c r="L288" s="44"/>
      <c r="M288" s="229"/>
      <c r="N288" s="230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196</v>
      </c>
      <c r="AU288" s="17" t="s">
        <v>83</v>
      </c>
    </row>
    <row r="289" s="2" customFormat="1" ht="16.5" customHeight="1">
      <c r="A289" s="38"/>
      <c r="B289" s="39"/>
      <c r="C289" s="212" t="s">
        <v>432</v>
      </c>
      <c r="D289" s="212" t="s">
        <v>123</v>
      </c>
      <c r="E289" s="213" t="s">
        <v>433</v>
      </c>
      <c r="F289" s="214" t="s">
        <v>434</v>
      </c>
      <c r="G289" s="215" t="s">
        <v>424</v>
      </c>
      <c r="H289" s="216">
        <v>1</v>
      </c>
      <c r="I289" s="217"/>
      <c r="J289" s="218">
        <f>ROUND(I289*H289,2)</f>
        <v>0</v>
      </c>
      <c r="K289" s="219"/>
      <c r="L289" s="44"/>
      <c r="M289" s="220" t="s">
        <v>1</v>
      </c>
      <c r="N289" s="221" t="s">
        <v>43</v>
      </c>
      <c r="O289" s="91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4" t="s">
        <v>425</v>
      </c>
      <c r="AT289" s="224" t="s">
        <v>123</v>
      </c>
      <c r="AU289" s="224" t="s">
        <v>83</v>
      </c>
      <c r="AY289" s="17" t="s">
        <v>121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7" t="s">
        <v>83</v>
      </c>
      <c r="BK289" s="225">
        <f>ROUND(I289*H289,2)</f>
        <v>0</v>
      </c>
      <c r="BL289" s="17" t="s">
        <v>425</v>
      </c>
      <c r="BM289" s="224" t="s">
        <v>435</v>
      </c>
    </row>
    <row r="290" s="2" customFormat="1">
      <c r="A290" s="38"/>
      <c r="B290" s="39"/>
      <c r="C290" s="40"/>
      <c r="D290" s="226" t="s">
        <v>129</v>
      </c>
      <c r="E290" s="40"/>
      <c r="F290" s="227" t="s">
        <v>436</v>
      </c>
      <c r="G290" s="40"/>
      <c r="H290" s="40"/>
      <c r="I290" s="228"/>
      <c r="J290" s="40"/>
      <c r="K290" s="40"/>
      <c r="L290" s="44"/>
      <c r="M290" s="229"/>
      <c r="N290" s="230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129</v>
      </c>
      <c r="AU290" s="17" t="s">
        <v>83</v>
      </c>
    </row>
    <row r="291" s="2" customFormat="1" ht="16.5" customHeight="1">
      <c r="A291" s="38"/>
      <c r="B291" s="39"/>
      <c r="C291" s="212" t="s">
        <v>437</v>
      </c>
      <c r="D291" s="212" t="s">
        <v>123</v>
      </c>
      <c r="E291" s="213" t="s">
        <v>438</v>
      </c>
      <c r="F291" s="214" t="s">
        <v>439</v>
      </c>
      <c r="G291" s="215" t="s">
        <v>424</v>
      </c>
      <c r="H291" s="216">
        <v>1</v>
      </c>
      <c r="I291" s="217"/>
      <c r="J291" s="218">
        <f>ROUND(I291*H291,2)</f>
        <v>0</v>
      </c>
      <c r="K291" s="219"/>
      <c r="L291" s="44"/>
      <c r="M291" s="220" t="s">
        <v>1</v>
      </c>
      <c r="N291" s="221" t="s">
        <v>43</v>
      </c>
      <c r="O291" s="91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4" t="s">
        <v>425</v>
      </c>
      <c r="AT291" s="224" t="s">
        <v>123</v>
      </c>
      <c r="AU291" s="224" t="s">
        <v>83</v>
      </c>
      <c r="AY291" s="17" t="s">
        <v>121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7" t="s">
        <v>83</v>
      </c>
      <c r="BK291" s="225">
        <f>ROUND(I291*H291,2)</f>
        <v>0</v>
      </c>
      <c r="BL291" s="17" t="s">
        <v>425</v>
      </c>
      <c r="BM291" s="224" t="s">
        <v>440</v>
      </c>
    </row>
    <row r="292" s="2" customFormat="1">
      <c r="A292" s="38"/>
      <c r="B292" s="39"/>
      <c r="C292" s="40"/>
      <c r="D292" s="226" t="s">
        <v>129</v>
      </c>
      <c r="E292" s="40"/>
      <c r="F292" s="227" t="s">
        <v>441</v>
      </c>
      <c r="G292" s="40"/>
      <c r="H292" s="40"/>
      <c r="I292" s="228"/>
      <c r="J292" s="40"/>
      <c r="K292" s="40"/>
      <c r="L292" s="44"/>
      <c r="M292" s="229"/>
      <c r="N292" s="230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129</v>
      </c>
      <c r="AU292" s="17" t="s">
        <v>83</v>
      </c>
    </row>
    <row r="293" s="2" customFormat="1" ht="16.5" customHeight="1">
      <c r="A293" s="38"/>
      <c r="B293" s="39"/>
      <c r="C293" s="212" t="s">
        <v>442</v>
      </c>
      <c r="D293" s="212" t="s">
        <v>123</v>
      </c>
      <c r="E293" s="213" t="s">
        <v>443</v>
      </c>
      <c r="F293" s="214" t="s">
        <v>444</v>
      </c>
      <c r="G293" s="215" t="s">
        <v>424</v>
      </c>
      <c r="H293" s="216">
        <v>1</v>
      </c>
      <c r="I293" s="217"/>
      <c r="J293" s="218">
        <f>ROUND(I293*H293,2)</f>
        <v>0</v>
      </c>
      <c r="K293" s="219"/>
      <c r="L293" s="44"/>
      <c r="M293" s="220" t="s">
        <v>1</v>
      </c>
      <c r="N293" s="221" t="s">
        <v>43</v>
      </c>
      <c r="O293" s="91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3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4" t="s">
        <v>425</v>
      </c>
      <c r="AT293" s="224" t="s">
        <v>123</v>
      </c>
      <c r="AU293" s="224" t="s">
        <v>83</v>
      </c>
      <c r="AY293" s="17" t="s">
        <v>121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7" t="s">
        <v>83</v>
      </c>
      <c r="BK293" s="225">
        <f>ROUND(I293*H293,2)</f>
        <v>0</v>
      </c>
      <c r="BL293" s="17" t="s">
        <v>425</v>
      </c>
      <c r="BM293" s="224" t="s">
        <v>445</v>
      </c>
    </row>
    <row r="294" s="2" customFormat="1">
      <c r="A294" s="38"/>
      <c r="B294" s="39"/>
      <c r="C294" s="40"/>
      <c r="D294" s="226" t="s">
        <v>129</v>
      </c>
      <c r="E294" s="40"/>
      <c r="F294" s="227" t="s">
        <v>444</v>
      </c>
      <c r="G294" s="40"/>
      <c r="H294" s="40"/>
      <c r="I294" s="228"/>
      <c r="J294" s="40"/>
      <c r="K294" s="40"/>
      <c r="L294" s="44"/>
      <c r="M294" s="229"/>
      <c r="N294" s="230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129</v>
      </c>
      <c r="AU294" s="17" t="s">
        <v>83</v>
      </c>
    </row>
    <row r="295" s="2" customFormat="1" ht="16.5" customHeight="1">
      <c r="A295" s="38"/>
      <c r="B295" s="39"/>
      <c r="C295" s="212" t="s">
        <v>446</v>
      </c>
      <c r="D295" s="212" t="s">
        <v>123</v>
      </c>
      <c r="E295" s="213" t="s">
        <v>447</v>
      </c>
      <c r="F295" s="214" t="s">
        <v>448</v>
      </c>
      <c r="G295" s="215" t="s">
        <v>424</v>
      </c>
      <c r="H295" s="216">
        <v>1</v>
      </c>
      <c r="I295" s="217"/>
      <c r="J295" s="218">
        <f>ROUND(I295*H295,2)</f>
        <v>0</v>
      </c>
      <c r="K295" s="219"/>
      <c r="L295" s="44"/>
      <c r="M295" s="220" t="s">
        <v>1</v>
      </c>
      <c r="N295" s="221" t="s">
        <v>43</v>
      </c>
      <c r="O295" s="91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4" t="s">
        <v>425</v>
      </c>
      <c r="AT295" s="224" t="s">
        <v>123</v>
      </c>
      <c r="AU295" s="224" t="s">
        <v>83</v>
      </c>
      <c r="AY295" s="17" t="s">
        <v>121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7" t="s">
        <v>83</v>
      </c>
      <c r="BK295" s="225">
        <f>ROUND(I295*H295,2)</f>
        <v>0</v>
      </c>
      <c r="BL295" s="17" t="s">
        <v>425</v>
      </c>
      <c r="BM295" s="224" t="s">
        <v>449</v>
      </c>
    </row>
    <row r="296" s="2" customFormat="1">
      <c r="A296" s="38"/>
      <c r="B296" s="39"/>
      <c r="C296" s="40"/>
      <c r="D296" s="226" t="s">
        <v>129</v>
      </c>
      <c r="E296" s="40"/>
      <c r="F296" s="227" t="s">
        <v>448</v>
      </c>
      <c r="G296" s="40"/>
      <c r="H296" s="40"/>
      <c r="I296" s="228"/>
      <c r="J296" s="40"/>
      <c r="K296" s="40"/>
      <c r="L296" s="44"/>
      <c r="M296" s="229"/>
      <c r="N296" s="230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129</v>
      </c>
      <c r="AU296" s="17" t="s">
        <v>83</v>
      </c>
    </row>
    <row r="297" s="2" customFormat="1" ht="16.5" customHeight="1">
      <c r="A297" s="38"/>
      <c r="B297" s="39"/>
      <c r="C297" s="212" t="s">
        <v>450</v>
      </c>
      <c r="D297" s="212" t="s">
        <v>123</v>
      </c>
      <c r="E297" s="213" t="s">
        <v>451</v>
      </c>
      <c r="F297" s="214" t="s">
        <v>452</v>
      </c>
      <c r="G297" s="215" t="s">
        <v>424</v>
      </c>
      <c r="H297" s="216">
        <v>1</v>
      </c>
      <c r="I297" s="217"/>
      <c r="J297" s="218">
        <f>ROUND(I297*H297,2)</f>
        <v>0</v>
      </c>
      <c r="K297" s="219"/>
      <c r="L297" s="44"/>
      <c r="M297" s="220" t="s">
        <v>1</v>
      </c>
      <c r="N297" s="221" t="s">
        <v>43</v>
      </c>
      <c r="O297" s="91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4" t="s">
        <v>425</v>
      </c>
      <c r="AT297" s="224" t="s">
        <v>123</v>
      </c>
      <c r="AU297" s="224" t="s">
        <v>83</v>
      </c>
      <c r="AY297" s="17" t="s">
        <v>121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7" t="s">
        <v>83</v>
      </c>
      <c r="BK297" s="225">
        <f>ROUND(I297*H297,2)</f>
        <v>0</v>
      </c>
      <c r="BL297" s="17" t="s">
        <v>425</v>
      </c>
      <c r="BM297" s="224" t="s">
        <v>453</v>
      </c>
    </row>
    <row r="298" s="2" customFormat="1">
      <c r="A298" s="38"/>
      <c r="B298" s="39"/>
      <c r="C298" s="40"/>
      <c r="D298" s="226" t="s">
        <v>129</v>
      </c>
      <c r="E298" s="40"/>
      <c r="F298" s="227" t="s">
        <v>452</v>
      </c>
      <c r="G298" s="40"/>
      <c r="H298" s="40"/>
      <c r="I298" s="228"/>
      <c r="J298" s="40"/>
      <c r="K298" s="40"/>
      <c r="L298" s="44"/>
      <c r="M298" s="229"/>
      <c r="N298" s="230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129</v>
      </c>
      <c r="AU298" s="17" t="s">
        <v>83</v>
      </c>
    </row>
    <row r="299" s="2" customFormat="1" ht="24.15" customHeight="1">
      <c r="A299" s="38"/>
      <c r="B299" s="39"/>
      <c r="C299" s="212" t="s">
        <v>454</v>
      </c>
      <c r="D299" s="212" t="s">
        <v>123</v>
      </c>
      <c r="E299" s="213" t="s">
        <v>455</v>
      </c>
      <c r="F299" s="214" t="s">
        <v>456</v>
      </c>
      <c r="G299" s="215" t="s">
        <v>424</v>
      </c>
      <c r="H299" s="216">
        <v>1</v>
      </c>
      <c r="I299" s="217"/>
      <c r="J299" s="218">
        <f>ROUND(I299*H299,2)</f>
        <v>0</v>
      </c>
      <c r="K299" s="219"/>
      <c r="L299" s="44"/>
      <c r="M299" s="220" t="s">
        <v>1</v>
      </c>
      <c r="N299" s="221" t="s">
        <v>43</v>
      </c>
      <c r="O299" s="91"/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3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4" t="s">
        <v>425</v>
      </c>
      <c r="AT299" s="224" t="s">
        <v>123</v>
      </c>
      <c r="AU299" s="224" t="s">
        <v>83</v>
      </c>
      <c r="AY299" s="17" t="s">
        <v>121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7" t="s">
        <v>83</v>
      </c>
      <c r="BK299" s="225">
        <f>ROUND(I299*H299,2)</f>
        <v>0</v>
      </c>
      <c r="BL299" s="17" t="s">
        <v>425</v>
      </c>
      <c r="BM299" s="224" t="s">
        <v>457</v>
      </c>
    </row>
    <row r="300" s="2" customFormat="1">
      <c r="A300" s="38"/>
      <c r="B300" s="39"/>
      <c r="C300" s="40"/>
      <c r="D300" s="226" t="s">
        <v>129</v>
      </c>
      <c r="E300" s="40"/>
      <c r="F300" s="227" t="s">
        <v>456</v>
      </c>
      <c r="G300" s="40"/>
      <c r="H300" s="40"/>
      <c r="I300" s="228"/>
      <c r="J300" s="40"/>
      <c r="K300" s="40"/>
      <c r="L300" s="44"/>
      <c r="M300" s="229"/>
      <c r="N300" s="230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129</v>
      </c>
      <c r="AU300" s="17" t="s">
        <v>83</v>
      </c>
    </row>
    <row r="301" s="2" customFormat="1">
      <c r="A301" s="38"/>
      <c r="B301" s="39"/>
      <c r="C301" s="40"/>
      <c r="D301" s="226" t="s">
        <v>196</v>
      </c>
      <c r="E301" s="40"/>
      <c r="F301" s="263" t="s">
        <v>458</v>
      </c>
      <c r="G301" s="40"/>
      <c r="H301" s="40"/>
      <c r="I301" s="228"/>
      <c r="J301" s="40"/>
      <c r="K301" s="40"/>
      <c r="L301" s="44"/>
      <c r="M301" s="229"/>
      <c r="N301" s="230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196</v>
      </c>
      <c r="AU301" s="17" t="s">
        <v>83</v>
      </c>
    </row>
    <row r="302" s="2" customFormat="1" ht="16.5" customHeight="1">
      <c r="A302" s="38"/>
      <c r="B302" s="39"/>
      <c r="C302" s="212" t="s">
        <v>459</v>
      </c>
      <c r="D302" s="212" t="s">
        <v>123</v>
      </c>
      <c r="E302" s="213" t="s">
        <v>460</v>
      </c>
      <c r="F302" s="214" t="s">
        <v>461</v>
      </c>
      <c r="G302" s="215" t="s">
        <v>424</v>
      </c>
      <c r="H302" s="216">
        <v>1</v>
      </c>
      <c r="I302" s="217"/>
      <c r="J302" s="218">
        <f>ROUND(I302*H302,2)</f>
        <v>0</v>
      </c>
      <c r="K302" s="219"/>
      <c r="L302" s="44"/>
      <c r="M302" s="220" t="s">
        <v>1</v>
      </c>
      <c r="N302" s="221" t="s">
        <v>43</v>
      </c>
      <c r="O302" s="91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4" t="s">
        <v>425</v>
      </c>
      <c r="AT302" s="224" t="s">
        <v>123</v>
      </c>
      <c r="AU302" s="224" t="s">
        <v>83</v>
      </c>
      <c r="AY302" s="17" t="s">
        <v>121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7" t="s">
        <v>83</v>
      </c>
      <c r="BK302" s="225">
        <f>ROUND(I302*H302,2)</f>
        <v>0</v>
      </c>
      <c r="BL302" s="17" t="s">
        <v>425</v>
      </c>
      <c r="BM302" s="224" t="s">
        <v>462</v>
      </c>
    </row>
    <row r="303" s="2" customFormat="1">
      <c r="A303" s="38"/>
      <c r="B303" s="39"/>
      <c r="C303" s="40"/>
      <c r="D303" s="226" t="s">
        <v>129</v>
      </c>
      <c r="E303" s="40"/>
      <c r="F303" s="227" t="s">
        <v>461</v>
      </c>
      <c r="G303" s="40"/>
      <c r="H303" s="40"/>
      <c r="I303" s="228"/>
      <c r="J303" s="40"/>
      <c r="K303" s="40"/>
      <c r="L303" s="44"/>
      <c r="M303" s="229"/>
      <c r="N303" s="230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129</v>
      </c>
      <c r="AU303" s="17" t="s">
        <v>83</v>
      </c>
    </row>
    <row r="304" s="2" customFormat="1">
      <c r="A304" s="38"/>
      <c r="B304" s="39"/>
      <c r="C304" s="40"/>
      <c r="D304" s="226" t="s">
        <v>196</v>
      </c>
      <c r="E304" s="40"/>
      <c r="F304" s="263" t="s">
        <v>463</v>
      </c>
      <c r="G304" s="40"/>
      <c r="H304" s="40"/>
      <c r="I304" s="228"/>
      <c r="J304" s="40"/>
      <c r="K304" s="40"/>
      <c r="L304" s="44"/>
      <c r="M304" s="229"/>
      <c r="N304" s="230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196</v>
      </c>
      <c r="AU304" s="17" t="s">
        <v>83</v>
      </c>
    </row>
    <row r="305" s="2" customFormat="1" ht="16.5" customHeight="1">
      <c r="A305" s="38"/>
      <c r="B305" s="39"/>
      <c r="C305" s="212" t="s">
        <v>464</v>
      </c>
      <c r="D305" s="212" t="s">
        <v>123</v>
      </c>
      <c r="E305" s="213" t="s">
        <v>465</v>
      </c>
      <c r="F305" s="214" t="s">
        <v>466</v>
      </c>
      <c r="G305" s="215" t="s">
        <v>467</v>
      </c>
      <c r="H305" s="216">
        <v>1</v>
      </c>
      <c r="I305" s="217"/>
      <c r="J305" s="218">
        <f>ROUND(I305*H305,2)</f>
        <v>0</v>
      </c>
      <c r="K305" s="219"/>
      <c r="L305" s="44"/>
      <c r="M305" s="220" t="s">
        <v>1</v>
      </c>
      <c r="N305" s="221" t="s">
        <v>43</v>
      </c>
      <c r="O305" s="91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4" t="s">
        <v>425</v>
      </c>
      <c r="AT305" s="224" t="s">
        <v>123</v>
      </c>
      <c r="AU305" s="224" t="s">
        <v>83</v>
      </c>
      <c r="AY305" s="17" t="s">
        <v>121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7" t="s">
        <v>83</v>
      </c>
      <c r="BK305" s="225">
        <f>ROUND(I305*H305,2)</f>
        <v>0</v>
      </c>
      <c r="BL305" s="17" t="s">
        <v>425</v>
      </c>
      <c r="BM305" s="224" t="s">
        <v>468</v>
      </c>
    </row>
    <row r="306" s="2" customFormat="1">
      <c r="A306" s="38"/>
      <c r="B306" s="39"/>
      <c r="C306" s="40"/>
      <c r="D306" s="226" t="s">
        <v>129</v>
      </c>
      <c r="E306" s="40"/>
      <c r="F306" s="227" t="s">
        <v>466</v>
      </c>
      <c r="G306" s="40"/>
      <c r="H306" s="40"/>
      <c r="I306" s="228"/>
      <c r="J306" s="40"/>
      <c r="K306" s="40"/>
      <c r="L306" s="44"/>
      <c r="M306" s="229"/>
      <c r="N306" s="230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129</v>
      </c>
      <c r="AU306" s="17" t="s">
        <v>83</v>
      </c>
    </row>
    <row r="307" s="2" customFormat="1" ht="16.5" customHeight="1">
      <c r="A307" s="38"/>
      <c r="B307" s="39"/>
      <c r="C307" s="212" t="s">
        <v>469</v>
      </c>
      <c r="D307" s="212" t="s">
        <v>123</v>
      </c>
      <c r="E307" s="213" t="s">
        <v>470</v>
      </c>
      <c r="F307" s="214" t="s">
        <v>471</v>
      </c>
      <c r="G307" s="215" t="s">
        <v>467</v>
      </c>
      <c r="H307" s="216">
        <v>1</v>
      </c>
      <c r="I307" s="217"/>
      <c r="J307" s="218">
        <f>ROUND(I307*H307,2)</f>
        <v>0</v>
      </c>
      <c r="K307" s="219"/>
      <c r="L307" s="44"/>
      <c r="M307" s="220" t="s">
        <v>1</v>
      </c>
      <c r="N307" s="221" t="s">
        <v>43</v>
      </c>
      <c r="O307" s="91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4" t="s">
        <v>425</v>
      </c>
      <c r="AT307" s="224" t="s">
        <v>123</v>
      </c>
      <c r="AU307" s="224" t="s">
        <v>83</v>
      </c>
      <c r="AY307" s="17" t="s">
        <v>121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7" t="s">
        <v>83</v>
      </c>
      <c r="BK307" s="225">
        <f>ROUND(I307*H307,2)</f>
        <v>0</v>
      </c>
      <c r="BL307" s="17" t="s">
        <v>425</v>
      </c>
      <c r="BM307" s="224" t="s">
        <v>472</v>
      </c>
    </row>
    <row r="308" s="2" customFormat="1">
      <c r="A308" s="38"/>
      <c r="B308" s="39"/>
      <c r="C308" s="40"/>
      <c r="D308" s="226" t="s">
        <v>129</v>
      </c>
      <c r="E308" s="40"/>
      <c r="F308" s="227" t="s">
        <v>471</v>
      </c>
      <c r="G308" s="40"/>
      <c r="H308" s="40"/>
      <c r="I308" s="228"/>
      <c r="J308" s="40"/>
      <c r="K308" s="40"/>
      <c r="L308" s="44"/>
      <c r="M308" s="229"/>
      <c r="N308" s="230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129</v>
      </c>
      <c r="AU308" s="17" t="s">
        <v>83</v>
      </c>
    </row>
    <row r="309" s="12" customFormat="1" ht="25.92" customHeight="1">
      <c r="A309" s="12"/>
      <c r="B309" s="196"/>
      <c r="C309" s="197"/>
      <c r="D309" s="198" t="s">
        <v>77</v>
      </c>
      <c r="E309" s="199" t="s">
        <v>473</v>
      </c>
      <c r="F309" s="199" t="s">
        <v>474</v>
      </c>
      <c r="G309" s="197"/>
      <c r="H309" s="197"/>
      <c r="I309" s="200"/>
      <c r="J309" s="201">
        <f>BK309</f>
        <v>0</v>
      </c>
      <c r="K309" s="197"/>
      <c r="L309" s="202"/>
      <c r="M309" s="203"/>
      <c r="N309" s="204"/>
      <c r="O309" s="204"/>
      <c r="P309" s="205">
        <f>P310+P315+P318</f>
        <v>0</v>
      </c>
      <c r="Q309" s="204"/>
      <c r="R309" s="205">
        <f>R310+R315+R318</f>
        <v>0</v>
      </c>
      <c r="S309" s="204"/>
      <c r="T309" s="206">
        <f>T310+T315+T318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7" t="s">
        <v>145</v>
      </c>
      <c r="AT309" s="208" t="s">
        <v>77</v>
      </c>
      <c r="AU309" s="208" t="s">
        <v>78</v>
      </c>
      <c r="AY309" s="207" t="s">
        <v>121</v>
      </c>
      <c r="BK309" s="209">
        <f>BK310+BK315+BK318</f>
        <v>0</v>
      </c>
    </row>
    <row r="310" s="12" customFormat="1" ht="22.8" customHeight="1">
      <c r="A310" s="12"/>
      <c r="B310" s="196"/>
      <c r="C310" s="197"/>
      <c r="D310" s="198" t="s">
        <v>77</v>
      </c>
      <c r="E310" s="210" t="s">
        <v>475</v>
      </c>
      <c r="F310" s="210" t="s">
        <v>476</v>
      </c>
      <c r="G310" s="197"/>
      <c r="H310" s="197"/>
      <c r="I310" s="200"/>
      <c r="J310" s="211">
        <f>BK310</f>
        <v>0</v>
      </c>
      <c r="K310" s="197"/>
      <c r="L310" s="202"/>
      <c r="M310" s="203"/>
      <c r="N310" s="204"/>
      <c r="O310" s="204"/>
      <c r="P310" s="205">
        <f>SUM(P311:P314)</f>
        <v>0</v>
      </c>
      <c r="Q310" s="204"/>
      <c r="R310" s="205">
        <f>SUM(R311:R314)</f>
        <v>0</v>
      </c>
      <c r="S310" s="204"/>
      <c r="T310" s="206">
        <f>SUM(T311:T314)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7" t="s">
        <v>145</v>
      </c>
      <c r="AT310" s="208" t="s">
        <v>77</v>
      </c>
      <c r="AU310" s="208" t="s">
        <v>83</v>
      </c>
      <c r="AY310" s="207" t="s">
        <v>121</v>
      </c>
      <c r="BK310" s="209">
        <f>SUM(BK311:BK314)</f>
        <v>0</v>
      </c>
    </row>
    <row r="311" s="2" customFormat="1" ht="16.5" customHeight="1">
      <c r="A311" s="38"/>
      <c r="B311" s="39"/>
      <c r="C311" s="212" t="s">
        <v>477</v>
      </c>
      <c r="D311" s="212" t="s">
        <v>123</v>
      </c>
      <c r="E311" s="213" t="s">
        <v>478</v>
      </c>
      <c r="F311" s="214" t="s">
        <v>479</v>
      </c>
      <c r="G311" s="215" t="s">
        <v>480</v>
      </c>
      <c r="H311" s="216">
        <v>1</v>
      </c>
      <c r="I311" s="217"/>
      <c r="J311" s="218">
        <f>ROUND(I311*H311,2)</f>
        <v>0</v>
      </c>
      <c r="K311" s="219"/>
      <c r="L311" s="44"/>
      <c r="M311" s="220" t="s">
        <v>1</v>
      </c>
      <c r="N311" s="221" t="s">
        <v>43</v>
      </c>
      <c r="O311" s="91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4" t="s">
        <v>481</v>
      </c>
      <c r="AT311" s="224" t="s">
        <v>123</v>
      </c>
      <c r="AU311" s="224" t="s">
        <v>85</v>
      </c>
      <c r="AY311" s="17" t="s">
        <v>121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7" t="s">
        <v>83</v>
      </c>
      <c r="BK311" s="225">
        <f>ROUND(I311*H311,2)</f>
        <v>0</v>
      </c>
      <c r="BL311" s="17" t="s">
        <v>481</v>
      </c>
      <c r="BM311" s="224" t="s">
        <v>482</v>
      </c>
    </row>
    <row r="312" s="2" customFormat="1">
      <c r="A312" s="38"/>
      <c r="B312" s="39"/>
      <c r="C312" s="40"/>
      <c r="D312" s="226" t="s">
        <v>129</v>
      </c>
      <c r="E312" s="40"/>
      <c r="F312" s="227" t="s">
        <v>479</v>
      </c>
      <c r="G312" s="40"/>
      <c r="H312" s="40"/>
      <c r="I312" s="228"/>
      <c r="J312" s="40"/>
      <c r="K312" s="40"/>
      <c r="L312" s="44"/>
      <c r="M312" s="229"/>
      <c r="N312" s="230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129</v>
      </c>
      <c r="AU312" s="17" t="s">
        <v>85</v>
      </c>
    </row>
    <row r="313" s="2" customFormat="1" ht="16.5" customHeight="1">
      <c r="A313" s="38"/>
      <c r="B313" s="39"/>
      <c r="C313" s="212" t="s">
        <v>483</v>
      </c>
      <c r="D313" s="212" t="s">
        <v>123</v>
      </c>
      <c r="E313" s="213" t="s">
        <v>484</v>
      </c>
      <c r="F313" s="214" t="s">
        <v>485</v>
      </c>
      <c r="G313" s="215" t="s">
        <v>480</v>
      </c>
      <c r="H313" s="216">
        <v>1</v>
      </c>
      <c r="I313" s="217"/>
      <c r="J313" s="218">
        <f>ROUND(I313*H313,2)</f>
        <v>0</v>
      </c>
      <c r="K313" s="219"/>
      <c r="L313" s="44"/>
      <c r="M313" s="220" t="s">
        <v>1</v>
      </c>
      <c r="N313" s="221" t="s">
        <v>43</v>
      </c>
      <c r="O313" s="91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4" t="s">
        <v>481</v>
      </c>
      <c r="AT313" s="224" t="s">
        <v>123</v>
      </c>
      <c r="AU313" s="224" t="s">
        <v>85</v>
      </c>
      <c r="AY313" s="17" t="s">
        <v>121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7" t="s">
        <v>83</v>
      </c>
      <c r="BK313" s="225">
        <f>ROUND(I313*H313,2)</f>
        <v>0</v>
      </c>
      <c r="BL313" s="17" t="s">
        <v>481</v>
      </c>
      <c r="BM313" s="224" t="s">
        <v>486</v>
      </c>
    </row>
    <row r="314" s="2" customFormat="1">
      <c r="A314" s="38"/>
      <c r="B314" s="39"/>
      <c r="C314" s="40"/>
      <c r="D314" s="226" t="s">
        <v>129</v>
      </c>
      <c r="E314" s="40"/>
      <c r="F314" s="227" t="s">
        <v>485</v>
      </c>
      <c r="G314" s="40"/>
      <c r="H314" s="40"/>
      <c r="I314" s="228"/>
      <c r="J314" s="40"/>
      <c r="K314" s="40"/>
      <c r="L314" s="44"/>
      <c r="M314" s="229"/>
      <c r="N314" s="230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129</v>
      </c>
      <c r="AU314" s="17" t="s">
        <v>85</v>
      </c>
    </row>
    <row r="315" s="12" customFormat="1" ht="22.8" customHeight="1">
      <c r="A315" s="12"/>
      <c r="B315" s="196"/>
      <c r="C315" s="197"/>
      <c r="D315" s="198" t="s">
        <v>77</v>
      </c>
      <c r="E315" s="210" t="s">
        <v>487</v>
      </c>
      <c r="F315" s="210" t="s">
        <v>488</v>
      </c>
      <c r="G315" s="197"/>
      <c r="H315" s="197"/>
      <c r="I315" s="200"/>
      <c r="J315" s="211">
        <f>BK315</f>
        <v>0</v>
      </c>
      <c r="K315" s="197"/>
      <c r="L315" s="202"/>
      <c r="M315" s="203"/>
      <c r="N315" s="204"/>
      <c r="O315" s="204"/>
      <c r="P315" s="205">
        <f>SUM(P316:P317)</f>
        <v>0</v>
      </c>
      <c r="Q315" s="204"/>
      <c r="R315" s="205">
        <f>SUM(R316:R317)</f>
        <v>0</v>
      </c>
      <c r="S315" s="204"/>
      <c r="T315" s="206">
        <f>SUM(T316:T317)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7" t="s">
        <v>145</v>
      </c>
      <c r="AT315" s="208" t="s">
        <v>77</v>
      </c>
      <c r="AU315" s="208" t="s">
        <v>83</v>
      </c>
      <c r="AY315" s="207" t="s">
        <v>121</v>
      </c>
      <c r="BK315" s="209">
        <f>SUM(BK316:BK317)</f>
        <v>0</v>
      </c>
    </row>
    <row r="316" s="2" customFormat="1" ht="16.5" customHeight="1">
      <c r="A316" s="38"/>
      <c r="B316" s="39"/>
      <c r="C316" s="212" t="s">
        <v>489</v>
      </c>
      <c r="D316" s="212" t="s">
        <v>123</v>
      </c>
      <c r="E316" s="213" t="s">
        <v>490</v>
      </c>
      <c r="F316" s="214" t="s">
        <v>488</v>
      </c>
      <c r="G316" s="215" t="s">
        <v>480</v>
      </c>
      <c r="H316" s="216">
        <v>1</v>
      </c>
      <c r="I316" s="217"/>
      <c r="J316" s="218">
        <f>ROUND(I316*H316,2)</f>
        <v>0</v>
      </c>
      <c r="K316" s="219"/>
      <c r="L316" s="44"/>
      <c r="M316" s="220" t="s">
        <v>1</v>
      </c>
      <c r="N316" s="221" t="s">
        <v>43</v>
      </c>
      <c r="O316" s="91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4" t="s">
        <v>481</v>
      </c>
      <c r="AT316" s="224" t="s">
        <v>123</v>
      </c>
      <c r="AU316" s="224" t="s">
        <v>85</v>
      </c>
      <c r="AY316" s="17" t="s">
        <v>121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7" t="s">
        <v>83</v>
      </c>
      <c r="BK316" s="225">
        <f>ROUND(I316*H316,2)</f>
        <v>0</v>
      </c>
      <c r="BL316" s="17" t="s">
        <v>481</v>
      </c>
      <c r="BM316" s="224" t="s">
        <v>491</v>
      </c>
    </row>
    <row r="317" s="2" customFormat="1">
      <c r="A317" s="38"/>
      <c r="B317" s="39"/>
      <c r="C317" s="40"/>
      <c r="D317" s="226" t="s">
        <v>129</v>
      </c>
      <c r="E317" s="40"/>
      <c r="F317" s="227" t="s">
        <v>488</v>
      </c>
      <c r="G317" s="40"/>
      <c r="H317" s="40"/>
      <c r="I317" s="228"/>
      <c r="J317" s="40"/>
      <c r="K317" s="40"/>
      <c r="L317" s="44"/>
      <c r="M317" s="229"/>
      <c r="N317" s="230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129</v>
      </c>
      <c r="AU317" s="17" t="s">
        <v>85</v>
      </c>
    </row>
    <row r="318" s="12" customFormat="1" ht="22.8" customHeight="1">
      <c r="A318" s="12"/>
      <c r="B318" s="196"/>
      <c r="C318" s="197"/>
      <c r="D318" s="198" t="s">
        <v>77</v>
      </c>
      <c r="E318" s="210" t="s">
        <v>492</v>
      </c>
      <c r="F318" s="210" t="s">
        <v>493</v>
      </c>
      <c r="G318" s="197"/>
      <c r="H318" s="197"/>
      <c r="I318" s="200"/>
      <c r="J318" s="211">
        <f>BK318</f>
        <v>0</v>
      </c>
      <c r="K318" s="197"/>
      <c r="L318" s="202"/>
      <c r="M318" s="203"/>
      <c r="N318" s="204"/>
      <c r="O318" s="204"/>
      <c r="P318" s="205">
        <f>SUM(P319:P320)</f>
        <v>0</v>
      </c>
      <c r="Q318" s="204"/>
      <c r="R318" s="205">
        <f>SUM(R319:R320)</f>
        <v>0</v>
      </c>
      <c r="S318" s="204"/>
      <c r="T318" s="206">
        <f>SUM(T319:T320)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7" t="s">
        <v>145</v>
      </c>
      <c r="AT318" s="208" t="s">
        <v>77</v>
      </c>
      <c r="AU318" s="208" t="s">
        <v>83</v>
      </c>
      <c r="AY318" s="207" t="s">
        <v>121</v>
      </c>
      <c r="BK318" s="209">
        <f>SUM(BK319:BK320)</f>
        <v>0</v>
      </c>
    </row>
    <row r="319" s="2" customFormat="1" ht="16.5" customHeight="1">
      <c r="A319" s="38"/>
      <c r="B319" s="39"/>
      <c r="C319" s="212" t="s">
        <v>494</v>
      </c>
      <c r="D319" s="212" t="s">
        <v>123</v>
      </c>
      <c r="E319" s="213" t="s">
        <v>495</v>
      </c>
      <c r="F319" s="214" t="s">
        <v>496</v>
      </c>
      <c r="G319" s="215" t="s">
        <v>480</v>
      </c>
      <c r="H319" s="216">
        <v>1</v>
      </c>
      <c r="I319" s="217"/>
      <c r="J319" s="218">
        <f>ROUND(I319*H319,2)</f>
        <v>0</v>
      </c>
      <c r="K319" s="219"/>
      <c r="L319" s="44"/>
      <c r="M319" s="220" t="s">
        <v>1</v>
      </c>
      <c r="N319" s="221" t="s">
        <v>43</v>
      </c>
      <c r="O319" s="91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4" t="s">
        <v>481</v>
      </c>
      <c r="AT319" s="224" t="s">
        <v>123</v>
      </c>
      <c r="AU319" s="224" t="s">
        <v>85</v>
      </c>
      <c r="AY319" s="17" t="s">
        <v>121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7" t="s">
        <v>83</v>
      </c>
      <c r="BK319" s="225">
        <f>ROUND(I319*H319,2)</f>
        <v>0</v>
      </c>
      <c r="BL319" s="17" t="s">
        <v>481</v>
      </c>
      <c r="BM319" s="224" t="s">
        <v>497</v>
      </c>
    </row>
    <row r="320" s="2" customFormat="1">
      <c r="A320" s="38"/>
      <c r="B320" s="39"/>
      <c r="C320" s="40"/>
      <c r="D320" s="226" t="s">
        <v>129</v>
      </c>
      <c r="E320" s="40"/>
      <c r="F320" s="227" t="s">
        <v>496</v>
      </c>
      <c r="G320" s="40"/>
      <c r="H320" s="40"/>
      <c r="I320" s="228"/>
      <c r="J320" s="40"/>
      <c r="K320" s="40"/>
      <c r="L320" s="44"/>
      <c r="M320" s="275"/>
      <c r="N320" s="276"/>
      <c r="O320" s="277"/>
      <c r="P320" s="277"/>
      <c r="Q320" s="277"/>
      <c r="R320" s="277"/>
      <c r="S320" s="277"/>
      <c r="T320" s="27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129</v>
      </c>
      <c r="AU320" s="17" t="s">
        <v>85</v>
      </c>
    </row>
    <row r="321" s="2" customFormat="1" ht="6.96" customHeight="1">
      <c r="A321" s="38"/>
      <c r="B321" s="66"/>
      <c r="C321" s="67"/>
      <c r="D321" s="67"/>
      <c r="E321" s="67"/>
      <c r="F321" s="67"/>
      <c r="G321" s="67"/>
      <c r="H321" s="67"/>
      <c r="I321" s="67"/>
      <c r="J321" s="67"/>
      <c r="K321" s="67"/>
      <c r="L321" s="44"/>
      <c r="M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</row>
  </sheetData>
  <sheetProtection sheet="1" autoFilter="0" formatColumns="0" formatRows="0" objects="1" scenarios="1" spinCount="100000" saltValue="Wj0Z3WWJxBuXKi57JeoP8meggJyPh88xG0Ou8+Q+Vr66BakrJ/QeBC3Czucjeu5Jf4MiJIAeysaXfOhVKqyMNg==" hashValue="hkwlqPxoM3yWrhIwr6SijLPiqBlbJcr3NHsXa/m56x439aJTNbmrctq8USGeYfiGnD9jAMNoPKB1Vz1x1ORP5g==" algorithmName="SHA-512" password="CC35"/>
  <autoFilter ref="C125:K320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2025-02-18T08:05:42Z</dcterms:created>
  <dcterms:modified xsi:type="dcterms:W3CDTF">2025-02-18T08:05:45Z</dcterms:modified>
</cp:coreProperties>
</file>