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jana_castoralova_pvl_cz/Documents/PROJEKTY-Castoralova/"/>
    </mc:Choice>
  </mc:AlternateContent>
  <xr:revisionPtr revIDLastSave="20" documentId="11_5DC4808E5534C40A52080E7621425AD1C0ADF23C" xr6:coauthVersionLast="47" xr6:coauthVersionMax="47" xr10:uidLastSave="{93C98E91-07C0-4116-B021-F19E45266A2C}"/>
  <bookViews>
    <workbookView xWindow="15440" yWindow="0" windowWidth="17190" windowHeight="20970" xr2:uid="{00000000-000D-0000-FFFF-FFFF00000000}"/>
  </bookViews>
  <sheets>
    <sheet name="Rekapitulace stavby" sheetId="1" r:id="rId1"/>
    <sheet name="4440a - Hlavní stavební o..." sheetId="2" r:id="rId2"/>
    <sheet name="4440b - Vedlejší rozpočto..." sheetId="3" r:id="rId3"/>
  </sheets>
  <definedNames>
    <definedName name="_xlnm._FilterDatabase" localSheetId="1" hidden="1">'4440a - Hlavní stavební o...'!$C$119:$K$141</definedName>
    <definedName name="_xlnm._FilterDatabase" localSheetId="2" hidden="1">'4440b - Vedlejší rozpočto...'!$C$116:$K$129</definedName>
    <definedName name="_xlnm.Print_Titles" localSheetId="1">'4440a - Hlavní stavební o...'!$119:$119</definedName>
    <definedName name="_xlnm.Print_Titles" localSheetId="2">'4440b - Vedlejší rozpočto...'!$116:$116</definedName>
    <definedName name="_xlnm.Print_Titles" localSheetId="0">'Rekapitulace stavby'!$92:$92</definedName>
    <definedName name="_xlnm.Print_Area" localSheetId="1">'4440a - Hlavní stavební o...'!$C$4:$J$76,'4440a - Hlavní stavební o...'!$C$82:$J$101,'4440a - Hlavní stavební o...'!$C$107:$J$141</definedName>
    <definedName name="_xlnm.Print_Area" localSheetId="2">'4440b - Vedlejší rozpočto...'!$C$4:$J$76,'4440b - Vedlejší rozpočto...'!$C$82:$J$98,'4440b - Vedlejší rozpočto...'!$C$104:$J$129</definedName>
    <definedName name="_xlnm.Print_Area" localSheetId="0">'Rekapitulace stavby'!$D$4:$AO$76,'Rekapitulace stavby'!$C$82:$AQ$97</definedName>
  </definedName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/>
  <c r="J20" i="3"/>
  <c r="F92" i="3"/>
  <c r="J15" i="3"/>
  <c r="E15" i="3"/>
  <c r="F113" i="3"/>
  <c r="J14" i="3"/>
  <c r="J89" i="3"/>
  <c r="E7" i="3"/>
  <c r="E107" i="3"/>
  <c r="J37" i="2"/>
  <c r="J36" i="2"/>
  <c r="AY95" i="1"/>
  <c r="J35" i="2"/>
  <c r="AX95" i="1"/>
  <c r="BI141" i="2"/>
  <c r="BH141" i="2"/>
  <c r="BG141" i="2"/>
  <c r="BF141" i="2"/>
  <c r="T141" i="2"/>
  <c r="T140" i="2"/>
  <c r="R141" i="2"/>
  <c r="R140" i="2"/>
  <c r="P141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9" i="2"/>
  <c r="E87" i="2"/>
  <c r="J21" i="2"/>
  <c r="E21" i="2"/>
  <c r="J116" i="2"/>
  <c r="J20" i="2"/>
  <c r="F117" i="2"/>
  <c r="J15" i="2"/>
  <c r="E15" i="2"/>
  <c r="F91" i="2"/>
  <c r="J14" i="2"/>
  <c r="J89" i="2"/>
  <c r="E7" i="2"/>
  <c r="E110" i="2"/>
  <c r="AM90" i="1"/>
  <c r="AM89" i="1"/>
  <c r="L89" i="1"/>
  <c r="AM87" i="1"/>
  <c r="L87" i="1"/>
  <c r="L85" i="1"/>
  <c r="L84" i="1"/>
  <c r="J130" i="2"/>
  <c r="BK139" i="2"/>
  <c r="AS94" i="1"/>
  <c r="BK141" i="2"/>
  <c r="J123" i="3"/>
  <c r="BK129" i="3"/>
  <c r="J125" i="3"/>
  <c r="J121" i="3"/>
  <c r="BK131" i="2"/>
  <c r="J123" i="2"/>
  <c r="J141" i="2"/>
  <c r="BK130" i="2"/>
  <c r="BK126" i="2"/>
  <c r="BK138" i="2"/>
  <c r="J128" i="3"/>
  <c r="J119" i="3"/>
  <c r="J127" i="3"/>
  <c r="J129" i="3"/>
  <c r="J133" i="2"/>
  <c r="J124" i="2"/>
  <c r="J128" i="2"/>
  <c r="J138" i="2"/>
  <c r="BK128" i="2"/>
  <c r="BK123" i="2"/>
  <c r="BK127" i="3"/>
  <c r="BK119" i="3"/>
  <c r="BK123" i="3"/>
  <c r="J126" i="2"/>
  <c r="J131" i="2"/>
  <c r="J139" i="2"/>
  <c r="BK124" i="2"/>
  <c r="BK133" i="2"/>
  <c r="BK128" i="3"/>
  <c r="BK125" i="3"/>
  <c r="BK121" i="3"/>
  <c r="BK122" i="2" l="1"/>
  <c r="J122" i="2" s="1"/>
  <c r="J98" i="2" s="1"/>
  <c r="T122" i="2"/>
  <c r="T121" i="2" s="1"/>
  <c r="T120" i="2" s="1"/>
  <c r="T137" i="2"/>
  <c r="P118" i="3"/>
  <c r="P117" i="3"/>
  <c r="AU96" i="1"/>
  <c r="P122" i="2"/>
  <c r="BK137" i="2"/>
  <c r="J137" i="2"/>
  <c r="J99" i="2"/>
  <c r="P137" i="2"/>
  <c r="BK118" i="3"/>
  <c r="BK117" i="3" s="1"/>
  <c r="J117" i="3" s="1"/>
  <c r="J96" i="3" s="1"/>
  <c r="R118" i="3"/>
  <c r="R117" i="3"/>
  <c r="R122" i="2"/>
  <c r="R137" i="2"/>
  <c r="T118" i="3"/>
  <c r="T117" i="3"/>
  <c r="BK140" i="2"/>
  <c r="J140" i="2"/>
  <c r="J100" i="2"/>
  <c r="J91" i="3"/>
  <c r="BE125" i="3"/>
  <c r="BE127" i="3"/>
  <c r="BE129" i="3"/>
  <c r="E85" i="3"/>
  <c r="J111" i="3"/>
  <c r="F114" i="3"/>
  <c r="BE123" i="3"/>
  <c r="BE128" i="3"/>
  <c r="F91" i="3"/>
  <c r="BE119" i="3"/>
  <c r="BE121" i="3"/>
  <c r="J91" i="2"/>
  <c r="F116" i="2"/>
  <c r="BE128" i="2"/>
  <c r="BE130" i="2"/>
  <c r="E85" i="2"/>
  <c r="J114" i="2"/>
  <c r="BE133" i="2"/>
  <c r="F92" i="2"/>
  <c r="BE123" i="2"/>
  <c r="BE124" i="2"/>
  <c r="BE138" i="2"/>
  <c r="BE141" i="2"/>
  <c r="BE126" i="2"/>
  <c r="BE131" i="2"/>
  <c r="BE139" i="2"/>
  <c r="F34" i="2"/>
  <c r="BA95" i="1" s="1"/>
  <c r="F37" i="2"/>
  <c r="BD95" i="1"/>
  <c r="F36" i="2"/>
  <c r="BC95" i="1"/>
  <c r="F35" i="3"/>
  <c r="BB96" i="1" s="1"/>
  <c r="F37" i="3"/>
  <c r="BD96" i="1"/>
  <c r="J34" i="2"/>
  <c r="AW95" i="1"/>
  <c r="F35" i="2"/>
  <c r="BB95" i="1" s="1"/>
  <c r="F34" i="3"/>
  <c r="BA96" i="1"/>
  <c r="F36" i="3"/>
  <c r="BC96" i="1"/>
  <c r="J34" i="3"/>
  <c r="AW96" i="1" s="1"/>
  <c r="R121" i="2" l="1"/>
  <c r="R120" i="2"/>
  <c r="P121" i="2"/>
  <c r="P120" i="2"/>
  <c r="AU95" i="1"/>
  <c r="BK121" i="2"/>
  <c r="J121" i="2" s="1"/>
  <c r="J97" i="2" s="1"/>
  <c r="J118" i="3"/>
  <c r="J97" i="3"/>
  <c r="AU94" i="1"/>
  <c r="J33" i="2"/>
  <c r="AV95" i="1" s="1"/>
  <c r="AT95" i="1" s="1"/>
  <c r="BB94" i="1"/>
  <c r="AX94" i="1"/>
  <c r="BC94" i="1"/>
  <c r="W32" i="1" s="1"/>
  <c r="F33" i="3"/>
  <c r="AZ96" i="1" s="1"/>
  <c r="J30" i="3"/>
  <c r="AG96" i="1"/>
  <c r="F33" i="2"/>
  <c r="AZ95" i="1" s="1"/>
  <c r="J33" i="3"/>
  <c r="AV96" i="1"/>
  <c r="AT96" i="1"/>
  <c r="AN96" i="1"/>
  <c r="BD94" i="1"/>
  <c r="W33" i="1" s="1"/>
  <c r="BA94" i="1"/>
  <c r="W30" i="1"/>
  <c r="BK120" i="2" l="1"/>
  <c r="J120" i="2"/>
  <c r="J96" i="2" s="1"/>
  <c r="J39" i="3"/>
  <c r="AY94" i="1"/>
  <c r="AZ94" i="1"/>
  <c r="W29" i="1" s="1"/>
  <c r="W31" i="1"/>
  <c r="AW94" i="1"/>
  <c r="AK30" i="1"/>
  <c r="J30" i="2" l="1"/>
  <c r="AG95" i="1"/>
  <c r="AG94" i="1" s="1"/>
  <c r="AK26" i="1" s="1"/>
  <c r="AV94" i="1"/>
  <c r="AK29" i="1" s="1"/>
  <c r="AK35" i="1" l="1"/>
  <c r="J39" i="2"/>
  <c r="AN95" i="1"/>
  <c r="AT94" i="1"/>
  <c r="AN94" i="1" l="1"/>
</calcChain>
</file>

<file path=xl/sharedStrings.xml><?xml version="1.0" encoding="utf-8"?>
<sst xmlns="http://schemas.openxmlformats.org/spreadsheetml/2006/main" count="686" uniqueCount="196">
  <si>
    <t>Export Komplet</t>
  </si>
  <si>
    <t/>
  </si>
  <si>
    <t>2.0</t>
  </si>
  <si>
    <t>False</t>
  </si>
  <si>
    <t>{38b6fc0d-8d65-406e-8c43-fd0a02e47236}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</si>
  <si>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</si>
  <si>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</si>
  <si>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</si>
  <si>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</si>
  <si>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</si>
  <si>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</si>
  <si>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</si>
  <si>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</si>
  <si>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</si>
  <si>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ST4440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</si>
  <si>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</si>
  <si>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</si>
  <si>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Vltava, ř.km 238,400-238,800, Č.Budějovice - oprava opevnění - OPŠ 09/2024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</si>
  <si>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</si>
  <si>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</si>
  <si>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</si>
  <si>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</si>
  <si>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</si>
  <si>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</si>
  <si>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</si>
  <si>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</si>
  <si>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</si>
  <si>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</si>
  <si>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</si>
  <si>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</si>
  <si>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</si>
  <si>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</si>
  <si>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</si>
  <si>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</si>
  <si>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</si>
  <si>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</si>
  <si>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</si>
  <si>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</si>
  <si>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</si>
  <si>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</si>
  <si>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</si>
  <si>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</si>
  <si>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</si>
  <si>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</si>
  <si>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</si>
  <si>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</si>
  <si>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</si>
  <si>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</si>
  <si>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</si>
  <si>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</si>
  <si>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</si>
  <si>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</si>
  <si>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</si>
  <si>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</si>
  <si>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</si>
  <si>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</si>
  <si>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</si>
  <si>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</si>
  <si>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</si>
  <si>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</si>
  <si>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</si>
  <si>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</si>
  <si>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</si>
  <si>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</si>
  <si>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</si>
  <si>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</si>
  <si>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</si>
  <si>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</si>
  <si>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</si>
  <si>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</si>
  <si>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</si>
  <si>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</si>
  <si>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</si>
  <si>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</si>
  <si>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</si>
  <si>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</si>
  <si>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4440a</t>
  </si>
  <si>
    <t>Hlavní stavební objekt</t>
  </si>
  <si>
    <t>STA</t>
  </si>
  <si>
    <t>1</t>
  </si>
  <si>
    <t>{1904e01e-98d9-4587-88fb-4631789dc5de}</t>
  </si>
  <si>
    <t>2</t>
  </si>
  <si>
    <t>4440b</t>
  </si>
  <si>
    <t>Vedlejší rozpočtové náklady</t>
  </si>
  <si>
    <t>{9e7b66a4-488c-4248-a903-c786fb81bd98}</t>
  </si>
  <si>
    <t>KRYCÍ LIST SOUPISU PRACÍ</t>
  </si>
  <si>
    <t>Objekt:</t>
  </si>
  <si>
    <t>4440a - Hlavní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</si>
  <si>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</si>
  <si>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</si>
  <si>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</si>
  <si>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</si>
  <si>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</si>
  <si>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</si>
  <si>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</si>
  <si>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</si>
  <si>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</si>
  <si>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</si>
  <si>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</si>
  <si>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</si>
  <si>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</si>
  <si>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</si>
  <si>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</si>
  <si>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</si>
  <si>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</si>
  <si>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</si>
  <si>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</si>
  <si>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</si>
  <si>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</si>
  <si>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</si>
  <si>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</si>
  <si>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</si>
  <si>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</si>
  <si>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</si>
  <si>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</si>
  <si>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127751101</t>
  </si>
  <si>
    <t>Vykopávky pod vodou v hornině třídy těžitelnosti I a II skupiny 1 až 4 tl vrstvy do 0,5 m objem do 1000 m3 strojně</t>
  </si>
  <si>
    <t>m3</t>
  </si>
  <si>
    <t>4</t>
  </si>
  <si>
    <t>-1392661414</t>
  </si>
  <si>
    <t>162351103</t>
  </si>
  <si>
    <t>Vodorovné přemístění přes 50 do 500 m výkopku/sypaniny z horniny třídy těžitelnosti I skupiny 1 až 3</t>
  </si>
  <si>
    <t>64539269</t>
  </si>
  <si>
    <t>P</t>
  </si>
  <si>
    <t>Poznámka k položce:_x000D_
přemístění výkopku na meziskládku</t>
  </si>
  <si>
    <t>3</t>
  </si>
  <si>
    <t>162351103.</t>
  </si>
  <si>
    <t>1762482235</t>
  </si>
  <si>
    <t>Poznámka k položce:_x000D_
převoz materiálu z meziskládky do násypů</t>
  </si>
  <si>
    <t>162751117</t>
  </si>
  <si>
    <t>Vodorovné přemístění přes 9 000 do 10000 m výkopku/sypaniny z horniny třídy těžitelnosti I skupiny 1 až 3</t>
  </si>
  <si>
    <t>439970213</t>
  </si>
  <si>
    <t>Poznámka k položce:_x000D_
přemístění zbylého výkopku na skládku</t>
  </si>
  <si>
    <t>5</t>
  </si>
  <si>
    <t>171151131</t>
  </si>
  <si>
    <t>Uložení sypaniny z hornin nesoudržných a soudržných střídavě do násypů zhutněných strojně</t>
  </si>
  <si>
    <t>-1546422785</t>
  </si>
  <si>
    <t>6</t>
  </si>
  <si>
    <t>171201231</t>
  </si>
  <si>
    <t>Poplatek za uložení zeminy a kamení na skládce (skládkovné) kód odpadu 17 05 04</t>
  </si>
  <si>
    <t>t</t>
  </si>
  <si>
    <t>819808096</t>
  </si>
  <si>
    <t>VV</t>
  </si>
  <si>
    <t>312*1,8 'Přepočtené koeficientem množství</t>
  </si>
  <si>
    <t>7</t>
  </si>
  <si>
    <t>171251201</t>
  </si>
  <si>
    <t>Uložení sypaniny na skládky nebo meziskládky</t>
  </si>
  <si>
    <t>-1901792860</t>
  </si>
  <si>
    <t>748   "uložení na meziskládku</t>
  </si>
  <si>
    <t>312   "uložení na skládku</t>
  </si>
  <si>
    <t>Součet</t>
  </si>
  <si>
    <t>Vodorovné konstrukce</t>
  </si>
  <si>
    <t>8</t>
  </si>
  <si>
    <t>462512270</t>
  </si>
  <si>
    <t>Zához z lomového kamene s proštěrkováním z terénu hmotnost do 200 kg</t>
  </si>
  <si>
    <t>-1693272996</t>
  </si>
  <si>
    <t>9</t>
  </si>
  <si>
    <t>462519002</t>
  </si>
  <si>
    <t>Příplatek za urovnání ploch záhozu z lomového kamene hmotnost do 200 kg</t>
  </si>
  <si>
    <t>m2</t>
  </si>
  <si>
    <t>1469828685</t>
  </si>
  <si>
    <t>998</t>
  </si>
  <si>
    <t>Přesun hmot</t>
  </si>
  <si>
    <t>10</t>
  </si>
  <si>
    <t>998332011</t>
  </si>
  <si>
    <t>Přesun hmot pro úpravy vodních toků a kanály</t>
  </si>
  <si>
    <t>1717727254</t>
  </si>
  <si>
    <t>4440b - Vedlejší rozpočtové náklady</t>
  </si>
  <si>
    <t>VRN - Vedlejší rozpočtové náklady</t>
  </si>
  <si>
    <t>VRN</t>
  </si>
  <si>
    <t>001</t>
  </si>
  <si>
    <t>Zařízení staveniště</t>
  </si>
  <si>
    <t>kpl</t>
  </si>
  <si>
    <t>1053515996</t>
  </si>
  <si>
    <t>Poznámka k položce:_x000D_
zřízení, provoz a odstranění včetně nutných poplatků a opatření. Zabezpečení a označení staveniště proti přístupu nepovolaných osob. Zajištění, provoz a údržba všech případných deponií a mezideponií a dočasných komunikací včetně uvedení dotčených ploch do původního stavu. Odvoz a likvidace odpadu ze stavby. Opatření k zamezení vyvážení nečistot ze staveniště a čištění veřejných komunikací znečištěných pojezdem stavební techniky. DIO. Opatření proti úniku ropných látek</t>
  </si>
  <si>
    <t>002</t>
  </si>
  <si>
    <t>Geodetické práce</t>
  </si>
  <si>
    <t>-1459858835</t>
  </si>
  <si>
    <t xml:space="preserve">Poznámka k položce:_x000D_
Veškeré geodetické práce spojené s vytyčením stavby, hranic pozemků a jejich údržby po dobu stavby. Geodetické práce nutné pro stanovení kubatur provedených zemních prací včetně výpočtů kubatur (zaměření dna po ukončení stavebních prací ).   </t>
  </si>
  <si>
    <t>003</t>
  </si>
  <si>
    <t>Provizorní komunikace</t>
  </si>
  <si>
    <t>-1113366098</t>
  </si>
  <si>
    <t>Poznámka k položce:_x000D_
zřízení provizorní komunikace včetně zajištění materiálu, její zrušení včetně likvidace materiálu zákomnným způsobem, úprava terénu  příjezdové trasy do původního stavu včetně ohumusování a osetí</t>
  </si>
  <si>
    <t>004</t>
  </si>
  <si>
    <t>Dokumentace skutečného provedení stavby</t>
  </si>
  <si>
    <t>-1390315919</t>
  </si>
  <si>
    <t>Poznámka k položce:_x000D_
1 paré + 1 v elektronické formě</t>
  </si>
  <si>
    <t>005</t>
  </si>
  <si>
    <t>Povodňový plán</t>
  </si>
  <si>
    <t>-1292842699</t>
  </si>
  <si>
    <t>006</t>
  </si>
  <si>
    <t>Havarijní plán</t>
  </si>
  <si>
    <t>1761237669</t>
  </si>
  <si>
    <t>007</t>
  </si>
  <si>
    <t>Zajištění opatření vyplývající z plánu BOZP</t>
  </si>
  <si>
    <t>-579397847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</si>
</sst>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L90" sqref="L90"/>
    </sheetView>
  </sheetViews>
  <sheetFormatPr defaultRowHeight="14.4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9.9499999999999993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69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9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R5" s="18"/>
      <c r="BE5" s="19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0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R6" s="18"/>
      <c r="BE6" s="19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97"/>
      <c r="BS8" s="15" t="s">
        <v>6</v>
      </c>
    </row>
    <row r="9" spans="1:74" ht="14.45" customHeight="1">
      <c r="B9" s="18"/>
      <c r="AR9" s="18"/>
      <c r="BE9" s="197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97"/>
      <c r="BS10" s="15" t="s">
        <v>6</v>
      </c>
    </row>
    <row r="11" spans="1:74" ht="18.600000000000001" customHeight="1">
      <c r="B11" s="18"/>
      <c r="E11" s="23" t="s">
        <v>21</v>
      </c>
      <c r="AK11" s="25" t="s">
        <v>25</v>
      </c>
      <c r="AN11" s="23" t="s">
        <v>1</v>
      </c>
      <c r="AR11" s="18"/>
      <c r="BE11" s="197"/>
      <c r="BS11" s="15" t="s">
        <v>6</v>
      </c>
    </row>
    <row r="12" spans="1:74" ht="6.95" customHeight="1">
      <c r="B12" s="18"/>
      <c r="AR12" s="18"/>
      <c r="BE12" s="197"/>
      <c r="BS12" s="15" t="s">
        <v>6</v>
      </c>
    </row>
    <row r="13" spans="1:74" ht="12" customHeight="1">
      <c r="B13" s="18"/>
      <c r="D13" s="25" t="s">
        <v>26</v>
      </c>
      <c r="AK13" s="25" t="s">
        <v>24</v>
      </c>
      <c r="AN13" s="27"/>
      <c r="AR13" s="18"/>
      <c r="BE13" s="197"/>
      <c r="BS13" s="15" t="s">
        <v>6</v>
      </c>
    </row>
    <row r="14" spans="1:74" ht="12.6">
      <c r="B14" s="18"/>
      <c r="E14" s="201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5" t="s">
        <v>25</v>
      </c>
      <c r="AN14" s="27"/>
      <c r="AR14" s="18"/>
      <c r="BE14" s="197"/>
      <c r="BS14" s="15" t="s">
        <v>6</v>
      </c>
    </row>
    <row r="15" spans="1:74" ht="6.95" customHeight="1">
      <c r="B15" s="18"/>
      <c r="AR15" s="18"/>
      <c r="BE15" s="197"/>
      <c r="BS15" s="15" t="s">
        <v>3</v>
      </c>
    </row>
    <row r="16" spans="1:74" ht="12" customHeight="1">
      <c r="B16" s="18"/>
      <c r="D16" s="25" t="s">
        <v>27</v>
      </c>
      <c r="AK16" s="25" t="s">
        <v>24</v>
      </c>
      <c r="AN16" s="23" t="s">
        <v>1</v>
      </c>
      <c r="AR16" s="18"/>
      <c r="BE16" s="197"/>
      <c r="BS16" s="15" t="s">
        <v>3</v>
      </c>
    </row>
    <row r="17" spans="2:71" ht="18.600000000000001" customHeight="1">
      <c r="B17" s="18"/>
      <c r="E17" s="23" t="s">
        <v>21</v>
      </c>
      <c r="AK17" s="25" t="s">
        <v>25</v>
      </c>
      <c r="AN17" s="23" t="s">
        <v>1</v>
      </c>
      <c r="AR17" s="18"/>
      <c r="BE17" s="197"/>
      <c r="BS17" s="15" t="s">
        <v>28</v>
      </c>
    </row>
    <row r="18" spans="2:71" ht="6.95" customHeight="1">
      <c r="B18" s="18"/>
      <c r="AR18" s="18"/>
      <c r="BE18" s="197"/>
      <c r="BS18" s="15" t="s">
        <v>6</v>
      </c>
    </row>
    <row r="19" spans="2:71" ht="12" customHeight="1">
      <c r="B19" s="18"/>
      <c r="D19" s="25" t="s">
        <v>29</v>
      </c>
      <c r="AK19" s="25" t="s">
        <v>24</v>
      </c>
      <c r="AN19" s="23" t="s">
        <v>1</v>
      </c>
      <c r="AR19" s="18"/>
      <c r="BE19" s="197"/>
      <c r="BS19" s="15" t="s">
        <v>6</v>
      </c>
    </row>
    <row r="20" spans="2:71" ht="18.600000000000001" customHeight="1">
      <c r="B20" s="18"/>
      <c r="E20" s="23"/>
      <c r="AK20" s="25" t="s">
        <v>25</v>
      </c>
      <c r="AN20" s="23" t="s">
        <v>1</v>
      </c>
      <c r="AR20" s="18"/>
      <c r="BE20" s="197"/>
      <c r="BS20" s="15" t="s">
        <v>28</v>
      </c>
    </row>
    <row r="21" spans="2:71" ht="6.95" customHeight="1">
      <c r="B21" s="18"/>
      <c r="AR21" s="18"/>
      <c r="BE21" s="197"/>
    </row>
    <row r="22" spans="2:71" ht="12" customHeight="1">
      <c r="B22" s="18"/>
      <c r="D22" s="25" t="s">
        <v>30</v>
      </c>
      <c r="AR22" s="18"/>
      <c r="BE22" s="197"/>
    </row>
    <row r="23" spans="2:71" ht="16.5" customHeight="1">
      <c r="B23" s="18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8"/>
      <c r="BE23" s="197"/>
    </row>
    <row r="24" spans="2:71" ht="6.95" customHeight="1">
      <c r="B24" s="18"/>
      <c r="AR24" s="18"/>
      <c r="BE24" s="19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7"/>
    </row>
    <row r="26" spans="2:71" s="1" customFormat="1" ht="25.9" customHeight="1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R26" s="30"/>
      <c r="BE26" s="197"/>
    </row>
    <row r="27" spans="2:71" s="1" customFormat="1" ht="6.95" customHeight="1">
      <c r="B27" s="30"/>
      <c r="AR27" s="30"/>
      <c r="BE27" s="197"/>
    </row>
    <row r="28" spans="2:71" s="1" customFormat="1" ht="12.6">
      <c r="B28" s="30"/>
      <c r="L28" s="206" t="s">
        <v>32</v>
      </c>
      <c r="M28" s="206"/>
      <c r="N28" s="206"/>
      <c r="O28" s="206"/>
      <c r="P28" s="206"/>
      <c r="W28" s="206" t="s">
        <v>33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34</v>
      </c>
      <c r="AL28" s="206"/>
      <c r="AM28" s="206"/>
      <c r="AN28" s="206"/>
      <c r="AO28" s="206"/>
      <c r="AR28" s="30"/>
      <c r="BE28" s="197"/>
    </row>
    <row r="29" spans="2:71" s="2" customFormat="1" ht="14.45" customHeight="1">
      <c r="B29" s="34"/>
      <c r="D29" s="25" t="s">
        <v>35</v>
      </c>
      <c r="F29" s="25" t="s">
        <v>36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98"/>
    </row>
    <row r="30" spans="2:71" s="2" customFormat="1" ht="14.45" customHeight="1">
      <c r="B30" s="34"/>
      <c r="F30" s="25" t="s">
        <v>37</v>
      </c>
      <c r="L30" s="191">
        <v>0.12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98"/>
    </row>
    <row r="31" spans="2:71" s="2" customFormat="1" ht="14.45" hidden="1" customHeight="1">
      <c r="B31" s="34"/>
      <c r="F31" s="25" t="s">
        <v>38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98"/>
    </row>
    <row r="32" spans="2:71" s="2" customFormat="1" ht="14.45" hidden="1" customHeight="1">
      <c r="B32" s="34"/>
      <c r="F32" s="25" t="s">
        <v>39</v>
      </c>
      <c r="L32" s="191">
        <v>0.12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98"/>
    </row>
    <row r="33" spans="2:57" s="2" customFormat="1" ht="14.45" hidden="1" customHeight="1">
      <c r="B33" s="34"/>
      <c r="F33" s="25" t="s">
        <v>40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98"/>
    </row>
    <row r="34" spans="2:57" s="1" customFormat="1" ht="6.95" customHeight="1">
      <c r="B34" s="30"/>
      <c r="AR34" s="30"/>
      <c r="BE34" s="197"/>
    </row>
    <row r="35" spans="2:57" s="1" customFormat="1" ht="25.9" customHeight="1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92" t="s">
        <v>43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0"/>
    </row>
    <row r="50" spans="2:44" ht="9.9499999999999993">
      <c r="B50" s="18"/>
      <c r="AR50" s="18"/>
    </row>
    <row r="51" spans="2:44" ht="9.9499999999999993">
      <c r="B51" s="18"/>
      <c r="AR51" s="18"/>
    </row>
    <row r="52" spans="2:44" ht="9.9499999999999993">
      <c r="B52" s="18"/>
      <c r="AR52" s="18"/>
    </row>
    <row r="53" spans="2:44" ht="9.9499999999999993">
      <c r="B53" s="18"/>
      <c r="AR53" s="18"/>
    </row>
    <row r="54" spans="2:44" ht="9.9499999999999993">
      <c r="B54" s="18"/>
      <c r="AR54" s="18"/>
    </row>
    <row r="55" spans="2:44" ht="9.9499999999999993">
      <c r="B55" s="18"/>
      <c r="AR55" s="18"/>
    </row>
    <row r="56" spans="2:44" ht="9.9499999999999993">
      <c r="B56" s="18"/>
      <c r="AR56" s="18"/>
    </row>
    <row r="57" spans="2:44" ht="9.9499999999999993">
      <c r="B57" s="18"/>
      <c r="AR57" s="18"/>
    </row>
    <row r="58" spans="2:44" ht="9.9499999999999993">
      <c r="B58" s="18"/>
      <c r="AR58" s="18"/>
    </row>
    <row r="59" spans="2:44" ht="9.9499999999999993">
      <c r="B59" s="18"/>
      <c r="AR59" s="18"/>
    </row>
    <row r="60" spans="2:44" s="1" customFormat="1" ht="12.6">
      <c r="B60" s="30"/>
      <c r="D60" s="41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46</v>
      </c>
      <c r="AI60" s="32"/>
      <c r="AJ60" s="32"/>
      <c r="AK60" s="32"/>
      <c r="AL60" s="32"/>
      <c r="AM60" s="41" t="s">
        <v>47</v>
      </c>
      <c r="AN60" s="32"/>
      <c r="AO60" s="32"/>
      <c r="AR60" s="30"/>
    </row>
    <row r="61" spans="2:44" ht="9.9499999999999993">
      <c r="B61" s="18"/>
      <c r="AR61" s="18"/>
    </row>
    <row r="62" spans="2:44" ht="9.9499999999999993">
      <c r="B62" s="18"/>
      <c r="AR62" s="18"/>
    </row>
    <row r="63" spans="2:44" ht="9.9499999999999993">
      <c r="B63" s="18"/>
      <c r="AR63" s="18"/>
    </row>
    <row r="64" spans="2:44" s="1" customFormat="1" ht="12.95">
      <c r="B64" s="30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30"/>
    </row>
    <row r="65" spans="2:44" ht="9.9499999999999993">
      <c r="B65" s="18"/>
      <c r="AR65" s="18"/>
    </row>
    <row r="66" spans="2:44" ht="9.9499999999999993">
      <c r="B66" s="18"/>
      <c r="AR66" s="18"/>
    </row>
    <row r="67" spans="2:44" ht="9.9499999999999993">
      <c r="B67" s="18"/>
      <c r="AR67" s="18"/>
    </row>
    <row r="68" spans="2:44" ht="9.9499999999999993">
      <c r="B68" s="18"/>
      <c r="AR68" s="18"/>
    </row>
    <row r="69" spans="2:44" ht="9.9499999999999993">
      <c r="B69" s="18"/>
      <c r="AR69" s="18"/>
    </row>
    <row r="70" spans="2:44" ht="9.9499999999999993">
      <c r="B70" s="18"/>
      <c r="AR70" s="18"/>
    </row>
    <row r="71" spans="2:44" ht="9.9499999999999993">
      <c r="B71" s="18"/>
      <c r="AR71" s="18"/>
    </row>
    <row r="72" spans="2:44" ht="9.9499999999999993">
      <c r="B72" s="18"/>
      <c r="AR72" s="18"/>
    </row>
    <row r="73" spans="2:44" ht="9.9499999999999993">
      <c r="B73" s="18"/>
      <c r="AR73" s="18"/>
    </row>
    <row r="74" spans="2:44" ht="9.9499999999999993">
      <c r="B74" s="18"/>
      <c r="AR74" s="18"/>
    </row>
    <row r="75" spans="2:44" s="1" customFormat="1" ht="12.6">
      <c r="B75" s="30"/>
      <c r="D75" s="41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46</v>
      </c>
      <c r="AI75" s="32"/>
      <c r="AJ75" s="32"/>
      <c r="AK75" s="32"/>
      <c r="AL75" s="32"/>
      <c r="AM75" s="41" t="s">
        <v>47</v>
      </c>
      <c r="AN75" s="32"/>
      <c r="AO75" s="32"/>
      <c r="AR75" s="30"/>
    </row>
    <row r="76" spans="2:44" s="1" customFormat="1" ht="9.9499999999999993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ST4440</v>
      </c>
      <c r="AR84" s="46"/>
    </row>
    <row r="85" spans="1:91" s="4" customFormat="1" ht="36.950000000000003" customHeight="1">
      <c r="B85" s="47"/>
      <c r="C85" s="48" t="s">
        <v>16</v>
      </c>
      <c r="L85" s="180" t="str">
        <f>K6</f>
        <v>Vltava, ř.km 238,400-238,800, Č.Budějovice - oprava opevnění - OPŠ 09/2024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82" t="str">
        <f>IF(AN8= "","",AN8)</f>
        <v/>
      </c>
      <c r="AN87" s="182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 xml:space="preserve"> </v>
      </c>
      <c r="AI89" s="25" t="s">
        <v>27</v>
      </c>
      <c r="AM89" s="183" t="str">
        <f>IF(E17="","",E17)</f>
        <v xml:space="preserve"> </v>
      </c>
      <c r="AN89" s="184"/>
      <c r="AO89" s="184"/>
      <c r="AP89" s="184"/>
      <c r="AR89" s="30"/>
      <c r="AS89" s="185" t="s">
        <v>51</v>
      </c>
      <c r="AT89" s="18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/>
      <c r="AI90" s="25" t="s">
        <v>29</v>
      </c>
      <c r="AM90" s="183" t="str">
        <f>IF(E20="","",E20)</f>
        <v/>
      </c>
      <c r="AN90" s="184"/>
      <c r="AO90" s="184"/>
      <c r="AP90" s="184"/>
      <c r="AR90" s="30"/>
      <c r="AS90" s="187"/>
      <c r="AT90" s="188"/>
      <c r="BD90" s="54"/>
    </row>
    <row r="91" spans="1:91" s="1" customFormat="1" ht="10.7" customHeight="1">
      <c r="B91" s="30"/>
      <c r="AR91" s="30"/>
      <c r="AS91" s="187"/>
      <c r="AT91" s="188"/>
      <c r="BD91" s="54"/>
    </row>
    <row r="92" spans="1:91" s="1" customFormat="1" ht="29.25" customHeight="1">
      <c r="B92" s="30"/>
      <c r="C92" s="175" t="s">
        <v>52</v>
      </c>
      <c r="D92" s="176"/>
      <c r="E92" s="176"/>
      <c r="F92" s="176"/>
      <c r="G92" s="176"/>
      <c r="H92" s="55"/>
      <c r="I92" s="177" t="s">
        <v>53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54</v>
      </c>
      <c r="AH92" s="176"/>
      <c r="AI92" s="176"/>
      <c r="AJ92" s="176"/>
      <c r="AK92" s="176"/>
      <c r="AL92" s="176"/>
      <c r="AM92" s="176"/>
      <c r="AN92" s="177" t="s">
        <v>55</v>
      </c>
      <c r="AO92" s="176"/>
      <c r="AP92" s="179"/>
      <c r="AQ92" s="56" t="s">
        <v>56</v>
      </c>
      <c r="AR92" s="30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7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3">
        <f>ROUND(SUM(AG95:AG96),2)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72" t="s">
        <v>76</v>
      </c>
      <c r="E95" s="172"/>
      <c r="F95" s="172"/>
      <c r="G95" s="172"/>
      <c r="H95" s="172"/>
      <c r="I95" s="75"/>
      <c r="J95" s="172" t="s">
        <v>77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'4440a - Hlavní stavební o...'!J30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6" t="s">
        <v>78</v>
      </c>
      <c r="AR95" s="73"/>
      <c r="AS95" s="77">
        <v>0</v>
      </c>
      <c r="AT95" s="78">
        <f>ROUND(SUM(AV95:AW95),2)</f>
        <v>0</v>
      </c>
      <c r="AU95" s="79">
        <f>'4440a - Hlavní stavební o...'!P120</f>
        <v>0</v>
      </c>
      <c r="AV95" s="78">
        <f>'4440a - Hlavní stavební o...'!J33</f>
        <v>0</v>
      </c>
      <c r="AW95" s="78">
        <f>'4440a - Hlavní stavební o...'!J34</f>
        <v>0</v>
      </c>
      <c r="AX95" s="78">
        <f>'4440a - Hlavní stavební o...'!J35</f>
        <v>0</v>
      </c>
      <c r="AY95" s="78">
        <f>'4440a - Hlavní stavební o...'!J36</f>
        <v>0</v>
      </c>
      <c r="AZ95" s="78">
        <f>'4440a - Hlavní stavební o...'!F33</f>
        <v>0</v>
      </c>
      <c r="BA95" s="78">
        <f>'4440a - Hlavní stavební o...'!F34</f>
        <v>0</v>
      </c>
      <c r="BB95" s="78">
        <f>'4440a - Hlavní stavební o...'!F35</f>
        <v>0</v>
      </c>
      <c r="BC95" s="78">
        <f>'4440a - Hlavní stavební o...'!F36</f>
        <v>0</v>
      </c>
      <c r="BD95" s="80">
        <f>'4440a - Hlavní stavební o...'!F37</f>
        <v>0</v>
      </c>
      <c r="BT95" s="81" t="s">
        <v>79</v>
      </c>
      <c r="BV95" s="81" t="s">
        <v>73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6" customFormat="1" ht="16.5" customHeight="1">
      <c r="A96" s="72" t="s">
        <v>75</v>
      </c>
      <c r="B96" s="73"/>
      <c r="C96" s="74"/>
      <c r="D96" s="172" t="s">
        <v>82</v>
      </c>
      <c r="E96" s="172"/>
      <c r="F96" s="172"/>
      <c r="G96" s="172"/>
      <c r="H96" s="172"/>
      <c r="I96" s="75"/>
      <c r="J96" s="172" t="s">
        <v>83</v>
      </c>
      <c r="K96" s="172"/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0">
        <f>'4440b - Vedlejší rozpočto...'!J30</f>
        <v>0</v>
      </c>
      <c r="AH96" s="171"/>
      <c r="AI96" s="171"/>
      <c r="AJ96" s="171"/>
      <c r="AK96" s="171"/>
      <c r="AL96" s="171"/>
      <c r="AM96" s="171"/>
      <c r="AN96" s="170">
        <f>SUM(AG96,AT96)</f>
        <v>0</v>
      </c>
      <c r="AO96" s="171"/>
      <c r="AP96" s="171"/>
      <c r="AQ96" s="76" t="s">
        <v>78</v>
      </c>
      <c r="AR96" s="73"/>
      <c r="AS96" s="82">
        <v>0</v>
      </c>
      <c r="AT96" s="83">
        <f>ROUND(SUM(AV96:AW96),2)</f>
        <v>0</v>
      </c>
      <c r="AU96" s="84">
        <f>'4440b - Vedlejší rozpočto...'!P117</f>
        <v>0</v>
      </c>
      <c r="AV96" s="83">
        <f>'4440b - Vedlejší rozpočto...'!J33</f>
        <v>0</v>
      </c>
      <c r="AW96" s="83">
        <f>'4440b - Vedlejší rozpočto...'!J34</f>
        <v>0</v>
      </c>
      <c r="AX96" s="83">
        <f>'4440b - Vedlejší rozpočto...'!J35</f>
        <v>0</v>
      </c>
      <c r="AY96" s="83">
        <f>'4440b - Vedlejší rozpočto...'!J36</f>
        <v>0</v>
      </c>
      <c r="AZ96" s="83">
        <f>'4440b - Vedlejší rozpočto...'!F33</f>
        <v>0</v>
      </c>
      <c r="BA96" s="83">
        <f>'4440b - Vedlejší rozpočto...'!F34</f>
        <v>0</v>
      </c>
      <c r="BB96" s="83">
        <f>'4440b - Vedlejší rozpočto...'!F35</f>
        <v>0</v>
      </c>
      <c r="BC96" s="83">
        <f>'4440b - Vedlejší rozpočto...'!F36</f>
        <v>0</v>
      </c>
      <c r="BD96" s="85">
        <f>'4440b - Vedlejší rozpočto...'!F37</f>
        <v>0</v>
      </c>
      <c r="BT96" s="81" t="s">
        <v>79</v>
      </c>
      <c r="BV96" s="81" t="s">
        <v>73</v>
      </c>
      <c r="BW96" s="81" t="s">
        <v>84</v>
      </c>
      <c r="BX96" s="81" t="s">
        <v>4</v>
      </c>
      <c r="CL96" s="81" t="s">
        <v>1</v>
      </c>
      <c r="CM96" s="81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4440a - Hlavní stavební o...'!C2" display="/" xr:uid="{00000000-0004-0000-0000-000000000000}"/>
    <hyperlink ref="A96" location="'4440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2"/>
  <sheetViews>
    <sheetView showGridLines="0" workbookViewId="0">
      <selection activeCell="J117" sqref="J117"/>
    </sheetView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08" t="str">
        <f>'Rekapitulace stavby'!K6</f>
        <v>Vltava, ř.km 238,400-238,800, Č.Budějovice - oprava opevnění - OPŠ 09/2024</v>
      </c>
      <c r="F7" s="209"/>
      <c r="G7" s="209"/>
      <c r="H7" s="209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180" t="s">
        <v>87</v>
      </c>
      <c r="F9" s="207"/>
      <c r="G9" s="207"/>
      <c r="H9" s="207"/>
      <c r="L9" s="30"/>
    </row>
    <row r="10" spans="2:46" s="1" customFormat="1" ht="9.9499999999999993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10"/>
      <c r="F18" s="199"/>
      <c r="G18" s="199"/>
      <c r="H18" s="199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25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203" t="s">
        <v>1</v>
      </c>
      <c r="F27" s="203"/>
      <c r="G27" s="203"/>
      <c r="H27" s="20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ROUND((SUM(BE120:BE141)),  2)</f>
        <v>0</v>
      </c>
      <c r="I33" s="90">
        <v>0.21</v>
      </c>
      <c r="J33" s="89">
        <f>ROUND(((SUM(BE120:BE141))*I33),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ROUND((SUM(BF120:BF141)),  2)</f>
        <v>0</v>
      </c>
      <c r="I34" s="90">
        <v>0.12</v>
      </c>
      <c r="J34" s="89">
        <f>ROUND(((SUM(BF120:BF141))*I34),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ROUND((SUM(BG120:BG141)),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ROUND((SUM(BH120:BH141)),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ROUND((SUM(BI120:BI141)),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9.9499999999999993">
      <c r="B51" s="18"/>
      <c r="L51" s="18"/>
    </row>
    <row r="52" spans="2:12" ht="9.9499999999999993">
      <c r="B52" s="18"/>
      <c r="L52" s="18"/>
    </row>
    <row r="53" spans="2:12" ht="9.9499999999999993">
      <c r="B53" s="18"/>
      <c r="L53" s="18"/>
    </row>
    <row r="54" spans="2:12" ht="9.9499999999999993">
      <c r="B54" s="18"/>
      <c r="L54" s="18"/>
    </row>
    <row r="55" spans="2:12" ht="9.9499999999999993">
      <c r="B55" s="18"/>
      <c r="L55" s="18"/>
    </row>
    <row r="56" spans="2:12" ht="9.9499999999999993">
      <c r="B56" s="18"/>
      <c r="L56" s="18"/>
    </row>
    <row r="57" spans="2:12" ht="9.9499999999999993">
      <c r="B57" s="18"/>
      <c r="L57" s="18"/>
    </row>
    <row r="58" spans="2:12" ht="9.9499999999999993">
      <c r="B58" s="18"/>
      <c r="L58" s="18"/>
    </row>
    <row r="59" spans="2:12" ht="9.9499999999999993">
      <c r="B59" s="18"/>
      <c r="L59" s="18"/>
    </row>
    <row r="60" spans="2:12" ht="9.9499999999999993">
      <c r="B60" s="18"/>
      <c r="L60" s="18"/>
    </row>
    <row r="61" spans="2:12" s="1" customFormat="1" ht="12.6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9.9499999999999993">
      <c r="B62" s="18"/>
      <c r="L62" s="18"/>
    </row>
    <row r="63" spans="2:12" ht="9.9499999999999993">
      <c r="B63" s="18"/>
      <c r="L63" s="18"/>
    </row>
    <row r="64" spans="2:12" ht="9.9499999999999993">
      <c r="B64" s="18"/>
      <c r="L64" s="18"/>
    </row>
    <row r="65" spans="2:12" s="1" customFormat="1" ht="12.9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9.9499999999999993">
      <c r="B66" s="18"/>
      <c r="L66" s="18"/>
    </row>
    <row r="67" spans="2:12" ht="9.9499999999999993">
      <c r="B67" s="18"/>
      <c r="L67" s="18"/>
    </row>
    <row r="68" spans="2:12" ht="9.9499999999999993">
      <c r="B68" s="18"/>
      <c r="L68" s="18"/>
    </row>
    <row r="69" spans="2:12" ht="9.9499999999999993">
      <c r="B69" s="18"/>
      <c r="L69" s="18"/>
    </row>
    <row r="70" spans="2:12" ht="9.9499999999999993">
      <c r="B70" s="18"/>
      <c r="L70" s="18"/>
    </row>
    <row r="71" spans="2:12" ht="9.9499999999999993">
      <c r="B71" s="18"/>
      <c r="L71" s="18"/>
    </row>
    <row r="72" spans="2:12" ht="9.9499999999999993">
      <c r="B72" s="18"/>
      <c r="L72" s="18"/>
    </row>
    <row r="73" spans="2:12" ht="9.9499999999999993">
      <c r="B73" s="18"/>
      <c r="L73" s="18"/>
    </row>
    <row r="74" spans="2:12" ht="9.9499999999999993">
      <c r="B74" s="18"/>
      <c r="L74" s="18"/>
    </row>
    <row r="75" spans="2:12" ht="9.9499999999999993">
      <c r="B75" s="18"/>
      <c r="L75" s="18"/>
    </row>
    <row r="76" spans="2:12" s="1" customFormat="1" ht="12.6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08" t="str">
        <f>E7</f>
        <v>Vltava, ř.km 238,400-238,800, Č.Budějovice - oprava opevnění - OPŠ 09/2024</v>
      </c>
      <c r="F85" s="209"/>
      <c r="G85" s="209"/>
      <c r="H85" s="209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180" t="str">
        <f>E9</f>
        <v>4440a - Hlavní stavební objekt</v>
      </c>
      <c r="F87" s="207"/>
      <c r="G87" s="207"/>
      <c r="H87" s="20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27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7" customHeight="1">
      <c r="B96" s="30"/>
      <c r="C96" s="101" t="s">
        <v>91</v>
      </c>
      <c r="J96" s="64">
        <f>J120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93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customHeight="1">
      <c r="B98" s="106"/>
      <c r="D98" s="107" t="s">
        <v>94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customHeight="1">
      <c r="B99" s="106"/>
      <c r="D99" s="107" t="s">
        <v>95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>
      <c r="B100" s="106"/>
      <c r="D100" s="107" t="s">
        <v>96</v>
      </c>
      <c r="E100" s="108"/>
      <c r="F100" s="108"/>
      <c r="G100" s="108"/>
      <c r="H100" s="108"/>
      <c r="I100" s="108"/>
      <c r="J100" s="109">
        <f>J140</f>
        <v>0</v>
      </c>
      <c r="L100" s="106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97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26.25" customHeight="1">
      <c r="B110" s="30"/>
      <c r="E110" s="208" t="str">
        <f>E7</f>
        <v>Vltava, ř.km 238,400-238,800, Č.Budějovice - oprava opevnění - OPŠ 09/2024</v>
      </c>
      <c r="F110" s="209"/>
      <c r="G110" s="209"/>
      <c r="H110" s="209"/>
      <c r="L110" s="30"/>
    </row>
    <row r="111" spans="2:12" s="1" customFormat="1" ht="12" customHeight="1">
      <c r="B111" s="30"/>
      <c r="C111" s="25" t="s">
        <v>86</v>
      </c>
      <c r="L111" s="30"/>
    </row>
    <row r="112" spans="2:12" s="1" customFormat="1" ht="16.5" customHeight="1">
      <c r="B112" s="30"/>
      <c r="E112" s="180" t="str">
        <f>E9</f>
        <v>4440a - Hlavní stavební objekt</v>
      </c>
      <c r="F112" s="207"/>
      <c r="G112" s="207"/>
      <c r="H112" s="207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 xml:space="preserve"> </v>
      </c>
      <c r="I114" s="25" t="s">
        <v>22</v>
      </c>
      <c r="J114" s="50" t="str">
        <f>IF(J12="","",J12)</f>
        <v/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23</v>
      </c>
      <c r="F116" s="23" t="str">
        <f>E15</f>
        <v xml:space="preserve"> </v>
      </c>
      <c r="I116" s="25" t="s">
        <v>27</v>
      </c>
      <c r="J116" s="28" t="str">
        <f>E21</f>
        <v xml:space="preserve"> </v>
      </c>
      <c r="L116" s="30"/>
    </row>
    <row r="117" spans="2:65" s="1" customFormat="1" ht="15.2" customHeight="1">
      <c r="B117" s="30"/>
      <c r="C117" s="25" t="s">
        <v>26</v>
      </c>
      <c r="F117" s="23" t="str">
        <f>IF(E18="","",E18)</f>
        <v/>
      </c>
      <c r="I117" s="25" t="s">
        <v>29</v>
      </c>
      <c r="J117" s="28"/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98</v>
      </c>
      <c r="D119" s="112" t="s">
        <v>56</v>
      </c>
      <c r="E119" s="112" t="s">
        <v>52</v>
      </c>
      <c r="F119" s="112" t="s">
        <v>53</v>
      </c>
      <c r="G119" s="112" t="s">
        <v>99</v>
      </c>
      <c r="H119" s="112" t="s">
        <v>100</v>
      </c>
      <c r="I119" s="112" t="s">
        <v>101</v>
      </c>
      <c r="J119" s="113" t="s">
        <v>90</v>
      </c>
      <c r="K119" s="114" t="s">
        <v>102</v>
      </c>
      <c r="L119" s="110"/>
      <c r="M119" s="57" t="s">
        <v>1</v>
      </c>
      <c r="N119" s="58" t="s">
        <v>35</v>
      </c>
      <c r="O119" s="58" t="s">
        <v>103</v>
      </c>
      <c r="P119" s="58" t="s">
        <v>104</v>
      </c>
      <c r="Q119" s="58" t="s">
        <v>105</v>
      </c>
      <c r="R119" s="58" t="s">
        <v>106</v>
      </c>
      <c r="S119" s="58" t="s">
        <v>107</v>
      </c>
      <c r="T119" s="59" t="s">
        <v>108</v>
      </c>
    </row>
    <row r="120" spans="2:65" s="1" customFormat="1" ht="22.7" customHeight="1">
      <c r="B120" s="30"/>
      <c r="C120" s="62" t="s">
        <v>109</v>
      </c>
      <c r="J120" s="115">
        <f>BK120</f>
        <v>0</v>
      </c>
      <c r="L120" s="30"/>
      <c r="M120" s="60"/>
      <c r="N120" s="51"/>
      <c r="O120" s="51"/>
      <c r="P120" s="116">
        <f>P121</f>
        <v>0</v>
      </c>
      <c r="Q120" s="51"/>
      <c r="R120" s="116">
        <f>R121</f>
        <v>3831.2419199999995</v>
      </c>
      <c r="S120" s="51"/>
      <c r="T120" s="117">
        <f>T121</f>
        <v>0</v>
      </c>
      <c r="AT120" s="15" t="s">
        <v>70</v>
      </c>
      <c r="AU120" s="15" t="s">
        <v>92</v>
      </c>
      <c r="BK120" s="118">
        <f>BK121</f>
        <v>0</v>
      </c>
    </row>
    <row r="121" spans="2:65" s="11" customFormat="1" ht="25.9" customHeight="1">
      <c r="B121" s="119"/>
      <c r="D121" s="120" t="s">
        <v>70</v>
      </c>
      <c r="E121" s="121" t="s">
        <v>110</v>
      </c>
      <c r="F121" s="121" t="s">
        <v>111</v>
      </c>
      <c r="I121" s="122"/>
      <c r="J121" s="123">
        <f>BK121</f>
        <v>0</v>
      </c>
      <c r="L121" s="119"/>
      <c r="M121" s="124"/>
      <c r="P121" s="125">
        <f>P122+P137+P140</f>
        <v>0</v>
      </c>
      <c r="R121" s="125">
        <f>R122+R137+R140</f>
        <v>3831.2419199999995</v>
      </c>
      <c r="T121" s="126">
        <f>T122+T137+T140</f>
        <v>0</v>
      </c>
      <c r="AR121" s="120" t="s">
        <v>79</v>
      </c>
      <c r="AT121" s="127" t="s">
        <v>70</v>
      </c>
      <c r="AU121" s="127" t="s">
        <v>71</v>
      </c>
      <c r="AY121" s="120" t="s">
        <v>112</v>
      </c>
      <c r="BK121" s="128">
        <f>BK122+BK137+BK140</f>
        <v>0</v>
      </c>
    </row>
    <row r="122" spans="2:65" s="11" customFormat="1" ht="22.7" customHeight="1">
      <c r="B122" s="119"/>
      <c r="D122" s="120" t="s">
        <v>70</v>
      </c>
      <c r="E122" s="129" t="s">
        <v>79</v>
      </c>
      <c r="F122" s="129" t="s">
        <v>113</v>
      </c>
      <c r="I122" s="122"/>
      <c r="J122" s="130">
        <f>BK122</f>
        <v>0</v>
      </c>
      <c r="L122" s="119"/>
      <c r="M122" s="124"/>
      <c r="P122" s="125">
        <f>SUM(P123:P136)</f>
        <v>0</v>
      </c>
      <c r="R122" s="125">
        <f>SUM(R123:R136)</f>
        <v>0</v>
      </c>
      <c r="T122" s="126">
        <f>SUM(T123:T136)</f>
        <v>0</v>
      </c>
      <c r="AR122" s="120" t="s">
        <v>79</v>
      </c>
      <c r="AT122" s="127" t="s">
        <v>70</v>
      </c>
      <c r="AU122" s="127" t="s">
        <v>79</v>
      </c>
      <c r="AY122" s="120" t="s">
        <v>112</v>
      </c>
      <c r="BK122" s="128">
        <f>SUM(BK123:BK136)</f>
        <v>0</v>
      </c>
    </row>
    <row r="123" spans="2:65" s="1" customFormat="1" ht="37.700000000000003" customHeight="1">
      <c r="B123" s="131"/>
      <c r="C123" s="132" t="s">
        <v>79</v>
      </c>
      <c r="D123" s="132" t="s">
        <v>114</v>
      </c>
      <c r="E123" s="133" t="s">
        <v>115</v>
      </c>
      <c r="F123" s="134" t="s">
        <v>116</v>
      </c>
      <c r="G123" s="135" t="s">
        <v>117</v>
      </c>
      <c r="H123" s="136">
        <v>748</v>
      </c>
      <c r="I123" s="137"/>
      <c r="J123" s="138">
        <f>ROUND(I123*H123,2)</f>
        <v>0</v>
      </c>
      <c r="K123" s="139"/>
      <c r="L123" s="30"/>
      <c r="M123" s="140" t="s">
        <v>1</v>
      </c>
      <c r="N123" s="141" t="s">
        <v>36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118</v>
      </c>
      <c r="AT123" s="144" t="s">
        <v>114</v>
      </c>
      <c r="AU123" s="144" t="s">
        <v>81</v>
      </c>
      <c r="AY123" s="15" t="s">
        <v>112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118</v>
      </c>
      <c r="BM123" s="144" t="s">
        <v>119</v>
      </c>
    </row>
    <row r="124" spans="2:65" s="1" customFormat="1" ht="37.700000000000003" customHeight="1">
      <c r="B124" s="131"/>
      <c r="C124" s="132" t="s">
        <v>81</v>
      </c>
      <c r="D124" s="132" t="s">
        <v>114</v>
      </c>
      <c r="E124" s="133" t="s">
        <v>120</v>
      </c>
      <c r="F124" s="134" t="s">
        <v>121</v>
      </c>
      <c r="G124" s="135" t="s">
        <v>117</v>
      </c>
      <c r="H124" s="136">
        <v>748</v>
      </c>
      <c r="I124" s="137"/>
      <c r="J124" s="138">
        <f>ROUND(I124*H124,2)</f>
        <v>0</v>
      </c>
      <c r="K124" s="139"/>
      <c r="L124" s="30"/>
      <c r="M124" s="140" t="s">
        <v>1</v>
      </c>
      <c r="N124" s="141" t="s">
        <v>36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118</v>
      </c>
      <c r="AT124" s="144" t="s">
        <v>114</v>
      </c>
      <c r="AU124" s="144" t="s">
        <v>81</v>
      </c>
      <c r="AY124" s="15" t="s">
        <v>112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5" t="s">
        <v>79</v>
      </c>
      <c r="BK124" s="145">
        <f>ROUND(I124*H124,2)</f>
        <v>0</v>
      </c>
      <c r="BL124" s="15" t="s">
        <v>118</v>
      </c>
      <c r="BM124" s="144" t="s">
        <v>122</v>
      </c>
    </row>
    <row r="125" spans="2:65" s="1" customFormat="1" ht="18">
      <c r="B125" s="30"/>
      <c r="D125" s="146" t="s">
        <v>123</v>
      </c>
      <c r="F125" s="147" t="s">
        <v>124</v>
      </c>
      <c r="I125" s="148"/>
      <c r="L125" s="30"/>
      <c r="M125" s="149"/>
      <c r="T125" s="54"/>
      <c r="AT125" s="15" t="s">
        <v>123</v>
      </c>
      <c r="AU125" s="15" t="s">
        <v>81</v>
      </c>
    </row>
    <row r="126" spans="2:65" s="1" customFormat="1" ht="37.700000000000003" customHeight="1">
      <c r="B126" s="131"/>
      <c r="C126" s="132" t="s">
        <v>125</v>
      </c>
      <c r="D126" s="132" t="s">
        <v>114</v>
      </c>
      <c r="E126" s="133" t="s">
        <v>126</v>
      </c>
      <c r="F126" s="134" t="s">
        <v>121</v>
      </c>
      <c r="G126" s="135" t="s">
        <v>117</v>
      </c>
      <c r="H126" s="136">
        <v>436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36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118</v>
      </c>
      <c r="AT126" s="144" t="s">
        <v>114</v>
      </c>
      <c r="AU126" s="144" t="s">
        <v>81</v>
      </c>
      <c r="AY126" s="15" t="s">
        <v>112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79</v>
      </c>
      <c r="BK126" s="145">
        <f>ROUND(I126*H126,2)</f>
        <v>0</v>
      </c>
      <c r="BL126" s="15" t="s">
        <v>118</v>
      </c>
      <c r="BM126" s="144" t="s">
        <v>127</v>
      </c>
    </row>
    <row r="127" spans="2:65" s="1" customFormat="1" ht="18">
      <c r="B127" s="30"/>
      <c r="D127" s="146" t="s">
        <v>123</v>
      </c>
      <c r="F127" s="147" t="s">
        <v>128</v>
      </c>
      <c r="I127" s="148"/>
      <c r="L127" s="30"/>
      <c r="M127" s="149"/>
      <c r="T127" s="54"/>
      <c r="AT127" s="15" t="s">
        <v>123</v>
      </c>
      <c r="AU127" s="15" t="s">
        <v>81</v>
      </c>
    </row>
    <row r="128" spans="2:65" s="1" customFormat="1" ht="37.700000000000003" customHeight="1">
      <c r="B128" s="131"/>
      <c r="C128" s="132" t="s">
        <v>118</v>
      </c>
      <c r="D128" s="132" t="s">
        <v>114</v>
      </c>
      <c r="E128" s="133" t="s">
        <v>129</v>
      </c>
      <c r="F128" s="134" t="s">
        <v>130</v>
      </c>
      <c r="G128" s="135" t="s">
        <v>117</v>
      </c>
      <c r="H128" s="136">
        <v>312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118</v>
      </c>
      <c r="AT128" s="144" t="s">
        <v>114</v>
      </c>
      <c r="AU128" s="144" t="s">
        <v>81</v>
      </c>
      <c r="AY128" s="15" t="s">
        <v>112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118</v>
      </c>
      <c r="BM128" s="144" t="s">
        <v>131</v>
      </c>
    </row>
    <row r="129" spans="2:65" s="1" customFormat="1" ht="18">
      <c r="B129" s="30"/>
      <c r="D129" s="146" t="s">
        <v>123</v>
      </c>
      <c r="F129" s="147" t="s">
        <v>132</v>
      </c>
      <c r="I129" s="148"/>
      <c r="L129" s="30"/>
      <c r="M129" s="149"/>
      <c r="T129" s="54"/>
      <c r="AT129" s="15" t="s">
        <v>123</v>
      </c>
      <c r="AU129" s="15" t="s">
        <v>81</v>
      </c>
    </row>
    <row r="130" spans="2:65" s="1" customFormat="1" ht="24.2" customHeight="1">
      <c r="B130" s="131"/>
      <c r="C130" s="132" t="s">
        <v>133</v>
      </c>
      <c r="D130" s="132" t="s">
        <v>114</v>
      </c>
      <c r="E130" s="133" t="s">
        <v>134</v>
      </c>
      <c r="F130" s="134" t="s">
        <v>135</v>
      </c>
      <c r="G130" s="135" t="s">
        <v>117</v>
      </c>
      <c r="H130" s="136">
        <v>436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118</v>
      </c>
      <c r="AT130" s="144" t="s">
        <v>114</v>
      </c>
      <c r="AU130" s="144" t="s">
        <v>81</v>
      </c>
      <c r="AY130" s="15" t="s">
        <v>112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79</v>
      </c>
      <c r="BK130" s="145">
        <f>ROUND(I130*H130,2)</f>
        <v>0</v>
      </c>
      <c r="BL130" s="15" t="s">
        <v>118</v>
      </c>
      <c r="BM130" s="144" t="s">
        <v>136</v>
      </c>
    </row>
    <row r="131" spans="2:65" s="1" customFormat="1" ht="24.2" customHeight="1">
      <c r="B131" s="131"/>
      <c r="C131" s="132" t="s">
        <v>137</v>
      </c>
      <c r="D131" s="132" t="s">
        <v>114</v>
      </c>
      <c r="E131" s="133" t="s">
        <v>138</v>
      </c>
      <c r="F131" s="134" t="s">
        <v>139</v>
      </c>
      <c r="G131" s="135" t="s">
        <v>140</v>
      </c>
      <c r="H131" s="136">
        <v>561.6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118</v>
      </c>
      <c r="AT131" s="144" t="s">
        <v>114</v>
      </c>
      <c r="AU131" s="144" t="s">
        <v>81</v>
      </c>
      <c r="AY131" s="15" t="s">
        <v>112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118</v>
      </c>
      <c r="BM131" s="144" t="s">
        <v>141</v>
      </c>
    </row>
    <row r="132" spans="2:65" s="12" customFormat="1" ht="9.9499999999999993">
      <c r="B132" s="150"/>
      <c r="D132" s="146" t="s">
        <v>142</v>
      </c>
      <c r="F132" s="151" t="s">
        <v>143</v>
      </c>
      <c r="H132" s="152">
        <v>561.6</v>
      </c>
      <c r="I132" s="153"/>
      <c r="L132" s="150"/>
      <c r="M132" s="154"/>
      <c r="T132" s="155"/>
      <c r="AT132" s="156" t="s">
        <v>142</v>
      </c>
      <c r="AU132" s="156" t="s">
        <v>81</v>
      </c>
      <c r="AV132" s="12" t="s">
        <v>81</v>
      </c>
      <c r="AW132" s="12" t="s">
        <v>3</v>
      </c>
      <c r="AX132" s="12" t="s">
        <v>79</v>
      </c>
      <c r="AY132" s="156" t="s">
        <v>112</v>
      </c>
    </row>
    <row r="133" spans="2:65" s="1" customFormat="1" ht="16.5" customHeight="1">
      <c r="B133" s="131"/>
      <c r="C133" s="132" t="s">
        <v>144</v>
      </c>
      <c r="D133" s="132" t="s">
        <v>114</v>
      </c>
      <c r="E133" s="133" t="s">
        <v>145</v>
      </c>
      <c r="F133" s="134" t="s">
        <v>146</v>
      </c>
      <c r="G133" s="135" t="s">
        <v>117</v>
      </c>
      <c r="H133" s="136">
        <v>1060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118</v>
      </c>
      <c r="AT133" s="144" t="s">
        <v>114</v>
      </c>
      <c r="AU133" s="144" t="s">
        <v>81</v>
      </c>
      <c r="AY133" s="15" t="s">
        <v>112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79</v>
      </c>
      <c r="BK133" s="145">
        <f>ROUND(I133*H133,2)</f>
        <v>0</v>
      </c>
      <c r="BL133" s="15" t="s">
        <v>118</v>
      </c>
      <c r="BM133" s="144" t="s">
        <v>147</v>
      </c>
    </row>
    <row r="134" spans="2:65" s="12" customFormat="1" ht="9.9499999999999993">
      <c r="B134" s="150"/>
      <c r="D134" s="146" t="s">
        <v>142</v>
      </c>
      <c r="E134" s="156" t="s">
        <v>1</v>
      </c>
      <c r="F134" s="151" t="s">
        <v>148</v>
      </c>
      <c r="H134" s="152">
        <v>748</v>
      </c>
      <c r="I134" s="153"/>
      <c r="L134" s="150"/>
      <c r="M134" s="154"/>
      <c r="T134" s="155"/>
      <c r="AT134" s="156" t="s">
        <v>142</v>
      </c>
      <c r="AU134" s="156" t="s">
        <v>81</v>
      </c>
      <c r="AV134" s="12" t="s">
        <v>81</v>
      </c>
      <c r="AW134" s="12" t="s">
        <v>28</v>
      </c>
      <c r="AX134" s="12" t="s">
        <v>71</v>
      </c>
      <c r="AY134" s="156" t="s">
        <v>112</v>
      </c>
    </row>
    <row r="135" spans="2:65" s="12" customFormat="1" ht="9.9499999999999993">
      <c r="B135" s="150"/>
      <c r="D135" s="146" t="s">
        <v>142</v>
      </c>
      <c r="E135" s="156" t="s">
        <v>1</v>
      </c>
      <c r="F135" s="151" t="s">
        <v>149</v>
      </c>
      <c r="H135" s="152">
        <v>312</v>
      </c>
      <c r="I135" s="153"/>
      <c r="L135" s="150"/>
      <c r="M135" s="154"/>
      <c r="T135" s="155"/>
      <c r="AT135" s="156" t="s">
        <v>142</v>
      </c>
      <c r="AU135" s="156" t="s">
        <v>81</v>
      </c>
      <c r="AV135" s="12" t="s">
        <v>81</v>
      </c>
      <c r="AW135" s="12" t="s">
        <v>28</v>
      </c>
      <c r="AX135" s="12" t="s">
        <v>71</v>
      </c>
      <c r="AY135" s="156" t="s">
        <v>112</v>
      </c>
    </row>
    <row r="136" spans="2:65" s="13" customFormat="1" ht="9.9499999999999993">
      <c r="B136" s="157"/>
      <c r="D136" s="146" t="s">
        <v>142</v>
      </c>
      <c r="E136" s="158" t="s">
        <v>1</v>
      </c>
      <c r="F136" s="159" t="s">
        <v>150</v>
      </c>
      <c r="H136" s="160">
        <v>1060</v>
      </c>
      <c r="I136" s="161"/>
      <c r="L136" s="157"/>
      <c r="M136" s="162"/>
      <c r="T136" s="163"/>
      <c r="AT136" s="158" t="s">
        <v>142</v>
      </c>
      <c r="AU136" s="158" t="s">
        <v>81</v>
      </c>
      <c r="AV136" s="13" t="s">
        <v>118</v>
      </c>
      <c r="AW136" s="13" t="s">
        <v>28</v>
      </c>
      <c r="AX136" s="13" t="s">
        <v>79</v>
      </c>
      <c r="AY136" s="158" t="s">
        <v>112</v>
      </c>
    </row>
    <row r="137" spans="2:65" s="11" customFormat="1" ht="22.7" customHeight="1">
      <c r="B137" s="119"/>
      <c r="D137" s="120" t="s">
        <v>70</v>
      </c>
      <c r="E137" s="129" t="s">
        <v>118</v>
      </c>
      <c r="F137" s="129" t="s">
        <v>151</v>
      </c>
      <c r="I137" s="122"/>
      <c r="J137" s="130">
        <f>BK137</f>
        <v>0</v>
      </c>
      <c r="L137" s="119"/>
      <c r="M137" s="124"/>
      <c r="P137" s="125">
        <f>SUM(P138:P139)</f>
        <v>0</v>
      </c>
      <c r="R137" s="125">
        <f>SUM(R138:R139)</f>
        <v>3831.2419199999995</v>
      </c>
      <c r="T137" s="126">
        <f>SUM(T138:T139)</f>
        <v>0</v>
      </c>
      <c r="AR137" s="120" t="s">
        <v>79</v>
      </c>
      <c r="AT137" s="127" t="s">
        <v>70</v>
      </c>
      <c r="AU137" s="127" t="s">
        <v>79</v>
      </c>
      <c r="AY137" s="120" t="s">
        <v>112</v>
      </c>
      <c r="BK137" s="128">
        <f>SUM(BK138:BK139)</f>
        <v>0</v>
      </c>
    </row>
    <row r="138" spans="2:65" s="1" customFormat="1" ht="24.2" customHeight="1">
      <c r="B138" s="131"/>
      <c r="C138" s="132" t="s">
        <v>152</v>
      </c>
      <c r="D138" s="132" t="s">
        <v>114</v>
      </c>
      <c r="E138" s="133" t="s">
        <v>153</v>
      </c>
      <c r="F138" s="134" t="s">
        <v>154</v>
      </c>
      <c r="G138" s="135" t="s">
        <v>117</v>
      </c>
      <c r="H138" s="136">
        <v>1574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36</v>
      </c>
      <c r="P138" s="142">
        <f>O138*H138</f>
        <v>0</v>
      </c>
      <c r="Q138" s="142">
        <v>2.4340799999999998</v>
      </c>
      <c r="R138" s="142">
        <f>Q138*H138</f>
        <v>3831.2419199999995</v>
      </c>
      <c r="S138" s="142">
        <v>0</v>
      </c>
      <c r="T138" s="143">
        <f>S138*H138</f>
        <v>0</v>
      </c>
      <c r="AR138" s="144" t="s">
        <v>118</v>
      </c>
      <c r="AT138" s="144" t="s">
        <v>114</v>
      </c>
      <c r="AU138" s="144" t="s">
        <v>81</v>
      </c>
      <c r="AY138" s="15" t="s">
        <v>112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79</v>
      </c>
      <c r="BK138" s="145">
        <f>ROUND(I138*H138,2)</f>
        <v>0</v>
      </c>
      <c r="BL138" s="15" t="s">
        <v>118</v>
      </c>
      <c r="BM138" s="144" t="s">
        <v>155</v>
      </c>
    </row>
    <row r="139" spans="2:65" s="1" customFormat="1" ht="24.2" customHeight="1">
      <c r="B139" s="131"/>
      <c r="C139" s="132" t="s">
        <v>156</v>
      </c>
      <c r="D139" s="132" t="s">
        <v>114</v>
      </c>
      <c r="E139" s="133" t="s">
        <v>157</v>
      </c>
      <c r="F139" s="134" t="s">
        <v>158</v>
      </c>
      <c r="G139" s="135" t="s">
        <v>159</v>
      </c>
      <c r="H139" s="136">
        <v>1760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36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118</v>
      </c>
      <c r="AT139" s="144" t="s">
        <v>114</v>
      </c>
      <c r="AU139" s="144" t="s">
        <v>81</v>
      </c>
      <c r="AY139" s="15" t="s">
        <v>112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79</v>
      </c>
      <c r="BK139" s="145">
        <f>ROUND(I139*H139,2)</f>
        <v>0</v>
      </c>
      <c r="BL139" s="15" t="s">
        <v>118</v>
      </c>
      <c r="BM139" s="144" t="s">
        <v>160</v>
      </c>
    </row>
    <row r="140" spans="2:65" s="11" customFormat="1" ht="22.7" customHeight="1">
      <c r="B140" s="119"/>
      <c r="D140" s="120" t="s">
        <v>70</v>
      </c>
      <c r="E140" s="129" t="s">
        <v>161</v>
      </c>
      <c r="F140" s="129" t="s">
        <v>162</v>
      </c>
      <c r="I140" s="122"/>
      <c r="J140" s="130">
        <f>BK140</f>
        <v>0</v>
      </c>
      <c r="L140" s="119"/>
      <c r="M140" s="124"/>
      <c r="P140" s="125">
        <f>P141</f>
        <v>0</v>
      </c>
      <c r="R140" s="125">
        <f>R141</f>
        <v>0</v>
      </c>
      <c r="T140" s="126">
        <f>T141</f>
        <v>0</v>
      </c>
      <c r="AR140" s="120" t="s">
        <v>79</v>
      </c>
      <c r="AT140" s="127" t="s">
        <v>70</v>
      </c>
      <c r="AU140" s="127" t="s">
        <v>79</v>
      </c>
      <c r="AY140" s="120" t="s">
        <v>112</v>
      </c>
      <c r="BK140" s="128">
        <f>BK141</f>
        <v>0</v>
      </c>
    </row>
    <row r="141" spans="2:65" s="1" customFormat="1" ht="16.5" customHeight="1">
      <c r="B141" s="131"/>
      <c r="C141" s="132" t="s">
        <v>163</v>
      </c>
      <c r="D141" s="132" t="s">
        <v>114</v>
      </c>
      <c r="E141" s="133" t="s">
        <v>164</v>
      </c>
      <c r="F141" s="134" t="s">
        <v>165</v>
      </c>
      <c r="G141" s="135" t="s">
        <v>140</v>
      </c>
      <c r="H141" s="136">
        <v>3831.2420000000002</v>
      </c>
      <c r="I141" s="137"/>
      <c r="J141" s="138">
        <f>ROUND(I141*H141,2)</f>
        <v>0</v>
      </c>
      <c r="K141" s="139"/>
      <c r="L141" s="30"/>
      <c r="M141" s="164" t="s">
        <v>1</v>
      </c>
      <c r="N141" s="165" t="s">
        <v>36</v>
      </c>
      <c r="O141" s="166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AR141" s="144" t="s">
        <v>118</v>
      </c>
      <c r="AT141" s="144" t="s">
        <v>114</v>
      </c>
      <c r="AU141" s="144" t="s">
        <v>81</v>
      </c>
      <c r="AY141" s="15" t="s">
        <v>112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79</v>
      </c>
      <c r="BK141" s="145">
        <f>ROUND(I141*H141,2)</f>
        <v>0</v>
      </c>
      <c r="BL141" s="15" t="s">
        <v>118</v>
      </c>
      <c r="BM141" s="144" t="s">
        <v>166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0"/>
    </row>
  </sheetData>
  <autoFilter ref="C119:K141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0"/>
  <sheetViews>
    <sheetView showGridLines="0" workbookViewId="0">
      <selection activeCell="J114" sqref="J114"/>
    </sheetView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08" t="str">
        <f>'Rekapitulace stavby'!K6</f>
        <v>Vltava, ř.km 238,400-238,800, Č.Budějovice - oprava opevnění - OPŠ 09/2024</v>
      </c>
      <c r="F7" s="209"/>
      <c r="G7" s="209"/>
      <c r="H7" s="209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180" t="s">
        <v>167</v>
      </c>
      <c r="F9" s="207"/>
      <c r="G9" s="207"/>
      <c r="H9" s="207"/>
      <c r="L9" s="30"/>
    </row>
    <row r="10" spans="2:46" s="1" customFormat="1" ht="9.9499999999999993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10"/>
      <c r="F18" s="199"/>
      <c r="G18" s="199"/>
      <c r="H18" s="199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25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203" t="s">
        <v>1</v>
      </c>
      <c r="F27" s="203"/>
      <c r="G27" s="203"/>
      <c r="H27" s="20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ROUND(J117,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ROUND((SUM(BE117:BE129)),  2)</f>
        <v>0</v>
      </c>
      <c r="I33" s="90">
        <v>0.21</v>
      </c>
      <c r="J33" s="89">
        <f>ROUND(((SUM(BE117:BE129))*I33),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ROUND((SUM(BF117:BF129)),  2)</f>
        <v>0</v>
      </c>
      <c r="I34" s="90">
        <v>0.12</v>
      </c>
      <c r="J34" s="89">
        <f>ROUND(((SUM(BF117:BF129))*I34),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ROUND((SUM(BG117:BG129)),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ROUND((SUM(BH117:BH129)),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ROUND((SUM(BI117:BI129)),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9.9499999999999993">
      <c r="B51" s="18"/>
      <c r="L51" s="18"/>
    </row>
    <row r="52" spans="2:12" ht="9.9499999999999993">
      <c r="B52" s="18"/>
      <c r="L52" s="18"/>
    </row>
    <row r="53" spans="2:12" ht="9.9499999999999993">
      <c r="B53" s="18"/>
      <c r="L53" s="18"/>
    </row>
    <row r="54" spans="2:12" ht="9.9499999999999993">
      <c r="B54" s="18"/>
      <c r="L54" s="18"/>
    </row>
    <row r="55" spans="2:12" ht="9.9499999999999993">
      <c r="B55" s="18"/>
      <c r="L55" s="18"/>
    </row>
    <row r="56" spans="2:12" ht="9.9499999999999993">
      <c r="B56" s="18"/>
      <c r="L56" s="18"/>
    </row>
    <row r="57" spans="2:12" ht="9.9499999999999993">
      <c r="B57" s="18"/>
      <c r="L57" s="18"/>
    </row>
    <row r="58" spans="2:12" ht="9.9499999999999993">
      <c r="B58" s="18"/>
      <c r="L58" s="18"/>
    </row>
    <row r="59" spans="2:12" ht="9.9499999999999993">
      <c r="B59" s="18"/>
      <c r="L59" s="18"/>
    </row>
    <row r="60" spans="2:12" ht="9.9499999999999993">
      <c r="B60" s="18"/>
      <c r="L60" s="18"/>
    </row>
    <row r="61" spans="2:12" s="1" customFormat="1" ht="12.6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9.9499999999999993">
      <c r="B62" s="18"/>
      <c r="L62" s="18"/>
    </row>
    <row r="63" spans="2:12" ht="9.9499999999999993">
      <c r="B63" s="18"/>
      <c r="L63" s="18"/>
    </row>
    <row r="64" spans="2:12" ht="9.9499999999999993">
      <c r="B64" s="18"/>
      <c r="L64" s="18"/>
    </row>
    <row r="65" spans="2:12" s="1" customFormat="1" ht="12.9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9.9499999999999993">
      <c r="B66" s="18"/>
      <c r="L66" s="18"/>
    </row>
    <row r="67" spans="2:12" ht="9.9499999999999993">
      <c r="B67" s="18"/>
      <c r="L67" s="18"/>
    </row>
    <row r="68" spans="2:12" ht="9.9499999999999993">
      <c r="B68" s="18"/>
      <c r="L68" s="18"/>
    </row>
    <row r="69" spans="2:12" ht="9.9499999999999993">
      <c r="B69" s="18"/>
      <c r="L69" s="18"/>
    </row>
    <row r="70" spans="2:12" ht="9.9499999999999993">
      <c r="B70" s="18"/>
      <c r="L70" s="18"/>
    </row>
    <row r="71" spans="2:12" ht="9.9499999999999993">
      <c r="B71" s="18"/>
      <c r="L71" s="18"/>
    </row>
    <row r="72" spans="2:12" ht="9.9499999999999993">
      <c r="B72" s="18"/>
      <c r="L72" s="18"/>
    </row>
    <row r="73" spans="2:12" ht="9.9499999999999993">
      <c r="B73" s="18"/>
      <c r="L73" s="18"/>
    </row>
    <row r="74" spans="2:12" ht="9.9499999999999993">
      <c r="B74" s="18"/>
      <c r="L74" s="18"/>
    </row>
    <row r="75" spans="2:12" ht="9.9499999999999993">
      <c r="B75" s="18"/>
      <c r="L75" s="18"/>
    </row>
    <row r="76" spans="2:12" s="1" customFormat="1" ht="12.6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08" t="str">
        <f>E7</f>
        <v>Vltava, ř.km 238,400-238,800, Č.Budějovice - oprava opevnění - OPŠ 09/2024</v>
      </c>
      <c r="F85" s="209"/>
      <c r="G85" s="209"/>
      <c r="H85" s="209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180" t="str">
        <f>E9</f>
        <v>4440b - Vedlejší rozpočtové náklady</v>
      </c>
      <c r="F87" s="207"/>
      <c r="G87" s="207"/>
      <c r="H87" s="20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27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7" customHeight="1">
      <c r="B96" s="30"/>
      <c r="C96" s="101" t="s">
        <v>91</v>
      </c>
      <c r="J96" s="64">
        <f>J117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168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customHeight="1">
      <c r="B98" s="30"/>
      <c r="L98" s="30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5" customHeight="1">
      <c r="B104" s="30"/>
      <c r="C104" s="19" t="s">
        <v>97</v>
      </c>
      <c r="L104" s="30"/>
    </row>
    <row r="105" spans="2:12" s="1" customFormat="1" ht="6.95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26.25" customHeight="1">
      <c r="B107" s="30"/>
      <c r="E107" s="208" t="str">
        <f>E7</f>
        <v>Vltava, ř.km 238,400-238,800, Č.Budějovice - oprava opevnění - OPŠ 09/2024</v>
      </c>
      <c r="F107" s="209"/>
      <c r="G107" s="209"/>
      <c r="H107" s="209"/>
      <c r="L107" s="30"/>
    </row>
    <row r="108" spans="2:12" s="1" customFormat="1" ht="12" customHeight="1">
      <c r="B108" s="30"/>
      <c r="C108" s="25" t="s">
        <v>86</v>
      </c>
      <c r="L108" s="30"/>
    </row>
    <row r="109" spans="2:12" s="1" customFormat="1" ht="16.5" customHeight="1">
      <c r="B109" s="30"/>
      <c r="E109" s="180" t="str">
        <f>E9</f>
        <v>4440b - Vedlejší rozpočtové náklady</v>
      </c>
      <c r="F109" s="207"/>
      <c r="G109" s="207"/>
      <c r="H109" s="207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F12</f>
        <v xml:space="preserve"> </v>
      </c>
      <c r="I111" s="25" t="s">
        <v>22</v>
      </c>
      <c r="J111" s="50" t="str">
        <f>IF(J12="","",J12)</f>
        <v/>
      </c>
      <c r="L111" s="30"/>
    </row>
    <row r="112" spans="2:12" s="1" customFormat="1" ht="6.95" customHeight="1">
      <c r="B112" s="30"/>
      <c r="L112" s="30"/>
    </row>
    <row r="113" spans="2:65" s="1" customFormat="1" ht="15.2" customHeight="1">
      <c r="B113" s="30"/>
      <c r="C113" s="25" t="s">
        <v>23</v>
      </c>
      <c r="F113" s="23" t="str">
        <f>E15</f>
        <v xml:space="preserve"> </v>
      </c>
      <c r="I113" s="25" t="s">
        <v>27</v>
      </c>
      <c r="J113" s="28" t="str">
        <f>E21</f>
        <v xml:space="preserve"> </v>
      </c>
      <c r="L113" s="30"/>
    </row>
    <row r="114" spans="2:65" s="1" customFormat="1" ht="15.2" customHeight="1">
      <c r="B114" s="30"/>
      <c r="C114" s="25" t="s">
        <v>26</v>
      </c>
      <c r="F114" s="23" t="str">
        <f>IF(E18="","",E18)</f>
        <v/>
      </c>
      <c r="I114" s="25" t="s">
        <v>29</v>
      </c>
      <c r="J114" s="28"/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98</v>
      </c>
      <c r="D116" s="112" t="s">
        <v>56</v>
      </c>
      <c r="E116" s="112" t="s">
        <v>52</v>
      </c>
      <c r="F116" s="112" t="s">
        <v>53</v>
      </c>
      <c r="G116" s="112" t="s">
        <v>99</v>
      </c>
      <c r="H116" s="112" t="s">
        <v>100</v>
      </c>
      <c r="I116" s="112" t="s">
        <v>101</v>
      </c>
      <c r="J116" s="113" t="s">
        <v>90</v>
      </c>
      <c r="K116" s="114" t="s">
        <v>102</v>
      </c>
      <c r="L116" s="110"/>
      <c r="M116" s="57" t="s">
        <v>1</v>
      </c>
      <c r="N116" s="58" t="s">
        <v>35</v>
      </c>
      <c r="O116" s="58" t="s">
        <v>103</v>
      </c>
      <c r="P116" s="58" t="s">
        <v>104</v>
      </c>
      <c r="Q116" s="58" t="s">
        <v>105</v>
      </c>
      <c r="R116" s="58" t="s">
        <v>106</v>
      </c>
      <c r="S116" s="58" t="s">
        <v>107</v>
      </c>
      <c r="T116" s="59" t="s">
        <v>108</v>
      </c>
    </row>
    <row r="117" spans="2:65" s="1" customFormat="1" ht="22.7" customHeight="1">
      <c r="B117" s="30"/>
      <c r="C117" s="62" t="s">
        <v>109</v>
      </c>
      <c r="J117" s="115">
        <f>BK117</f>
        <v>0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70</v>
      </c>
      <c r="AU117" s="15" t="s">
        <v>92</v>
      </c>
      <c r="BK117" s="118">
        <f>BK118</f>
        <v>0</v>
      </c>
    </row>
    <row r="118" spans="2:65" s="11" customFormat="1" ht="25.9" customHeight="1">
      <c r="B118" s="119"/>
      <c r="D118" s="120" t="s">
        <v>70</v>
      </c>
      <c r="E118" s="121" t="s">
        <v>169</v>
      </c>
      <c r="F118" s="121" t="s">
        <v>83</v>
      </c>
      <c r="I118" s="122"/>
      <c r="J118" s="123">
        <f>BK118</f>
        <v>0</v>
      </c>
      <c r="L118" s="119"/>
      <c r="M118" s="124"/>
      <c r="P118" s="125">
        <f>SUM(P119:P129)</f>
        <v>0</v>
      </c>
      <c r="R118" s="125">
        <f>SUM(R119:R129)</f>
        <v>0</v>
      </c>
      <c r="T118" s="126">
        <f>SUM(T119:T129)</f>
        <v>0</v>
      </c>
      <c r="AR118" s="120" t="s">
        <v>133</v>
      </c>
      <c r="AT118" s="127" t="s">
        <v>70</v>
      </c>
      <c r="AU118" s="127" t="s">
        <v>71</v>
      </c>
      <c r="AY118" s="120" t="s">
        <v>112</v>
      </c>
      <c r="BK118" s="128">
        <f>SUM(BK119:BK129)</f>
        <v>0</v>
      </c>
    </row>
    <row r="119" spans="2:65" s="1" customFormat="1" ht="16.5" customHeight="1">
      <c r="B119" s="131"/>
      <c r="C119" s="132" t="s">
        <v>79</v>
      </c>
      <c r="D119" s="132" t="s">
        <v>114</v>
      </c>
      <c r="E119" s="133" t="s">
        <v>170</v>
      </c>
      <c r="F119" s="134" t="s">
        <v>171</v>
      </c>
      <c r="G119" s="135" t="s">
        <v>172</v>
      </c>
      <c r="H119" s="136">
        <v>1</v>
      </c>
      <c r="I119" s="137"/>
      <c r="J119" s="138">
        <f>ROUND(I119*H119,2)</f>
        <v>0</v>
      </c>
      <c r="K119" s="139"/>
      <c r="L119" s="30"/>
      <c r="M119" s="140" t="s">
        <v>1</v>
      </c>
      <c r="N119" s="141" t="s">
        <v>36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118</v>
      </c>
      <c r="AT119" s="144" t="s">
        <v>114</v>
      </c>
      <c r="AU119" s="144" t="s">
        <v>79</v>
      </c>
      <c r="AY119" s="15" t="s">
        <v>112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5" t="s">
        <v>79</v>
      </c>
      <c r="BK119" s="145">
        <f>ROUND(I119*H119,2)</f>
        <v>0</v>
      </c>
      <c r="BL119" s="15" t="s">
        <v>118</v>
      </c>
      <c r="BM119" s="144" t="s">
        <v>173</v>
      </c>
    </row>
    <row r="120" spans="2:65" s="1" customFormat="1" ht="81">
      <c r="B120" s="30"/>
      <c r="D120" s="146" t="s">
        <v>123</v>
      </c>
      <c r="F120" s="147" t="s">
        <v>174</v>
      </c>
      <c r="I120" s="148"/>
      <c r="L120" s="30"/>
      <c r="M120" s="149"/>
      <c r="T120" s="54"/>
      <c r="AT120" s="15" t="s">
        <v>123</v>
      </c>
      <c r="AU120" s="15" t="s">
        <v>79</v>
      </c>
    </row>
    <row r="121" spans="2:65" s="1" customFormat="1" ht="16.5" customHeight="1">
      <c r="B121" s="131"/>
      <c r="C121" s="132" t="s">
        <v>81</v>
      </c>
      <c r="D121" s="132" t="s">
        <v>114</v>
      </c>
      <c r="E121" s="133" t="s">
        <v>175</v>
      </c>
      <c r="F121" s="134" t="s">
        <v>176</v>
      </c>
      <c r="G121" s="135" t="s">
        <v>172</v>
      </c>
      <c r="H121" s="136">
        <v>1</v>
      </c>
      <c r="I121" s="137"/>
      <c r="J121" s="138">
        <f>ROUND(I121*H121,2)</f>
        <v>0</v>
      </c>
      <c r="K121" s="139"/>
      <c r="L121" s="30"/>
      <c r="M121" s="140" t="s">
        <v>1</v>
      </c>
      <c r="N121" s="141" t="s">
        <v>36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118</v>
      </c>
      <c r="AT121" s="144" t="s">
        <v>114</v>
      </c>
      <c r="AU121" s="144" t="s">
        <v>79</v>
      </c>
      <c r="AY121" s="15" t="s">
        <v>112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118</v>
      </c>
      <c r="BM121" s="144" t="s">
        <v>177</v>
      </c>
    </row>
    <row r="122" spans="2:65" s="1" customFormat="1" ht="45">
      <c r="B122" s="30"/>
      <c r="D122" s="146" t="s">
        <v>123</v>
      </c>
      <c r="F122" s="147" t="s">
        <v>178</v>
      </c>
      <c r="I122" s="148"/>
      <c r="L122" s="30"/>
      <c r="M122" s="149"/>
      <c r="T122" s="54"/>
      <c r="AT122" s="15" t="s">
        <v>123</v>
      </c>
      <c r="AU122" s="15" t="s">
        <v>79</v>
      </c>
    </row>
    <row r="123" spans="2:65" s="1" customFormat="1" ht="16.5" customHeight="1">
      <c r="B123" s="131"/>
      <c r="C123" s="132" t="s">
        <v>125</v>
      </c>
      <c r="D123" s="132" t="s">
        <v>114</v>
      </c>
      <c r="E123" s="133" t="s">
        <v>179</v>
      </c>
      <c r="F123" s="134" t="s">
        <v>180</v>
      </c>
      <c r="G123" s="135" t="s">
        <v>172</v>
      </c>
      <c r="H123" s="136">
        <v>1</v>
      </c>
      <c r="I123" s="137"/>
      <c r="J123" s="138">
        <f>ROUND(I123*H123,2)</f>
        <v>0</v>
      </c>
      <c r="K123" s="139"/>
      <c r="L123" s="30"/>
      <c r="M123" s="140" t="s">
        <v>1</v>
      </c>
      <c r="N123" s="141" t="s">
        <v>36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118</v>
      </c>
      <c r="AT123" s="144" t="s">
        <v>114</v>
      </c>
      <c r="AU123" s="144" t="s">
        <v>79</v>
      </c>
      <c r="AY123" s="15" t="s">
        <v>112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118</v>
      </c>
      <c r="BM123" s="144" t="s">
        <v>181</v>
      </c>
    </row>
    <row r="124" spans="2:65" s="1" customFormat="1" ht="36">
      <c r="B124" s="30"/>
      <c r="D124" s="146" t="s">
        <v>123</v>
      </c>
      <c r="F124" s="147" t="s">
        <v>182</v>
      </c>
      <c r="I124" s="148"/>
      <c r="L124" s="30"/>
      <c r="M124" s="149"/>
      <c r="T124" s="54"/>
      <c r="AT124" s="15" t="s">
        <v>123</v>
      </c>
      <c r="AU124" s="15" t="s">
        <v>79</v>
      </c>
    </row>
    <row r="125" spans="2:65" s="1" customFormat="1" ht="16.5" customHeight="1">
      <c r="B125" s="131"/>
      <c r="C125" s="132" t="s">
        <v>118</v>
      </c>
      <c r="D125" s="132" t="s">
        <v>114</v>
      </c>
      <c r="E125" s="133" t="s">
        <v>183</v>
      </c>
      <c r="F125" s="134" t="s">
        <v>184</v>
      </c>
      <c r="G125" s="135" t="s">
        <v>172</v>
      </c>
      <c r="H125" s="136">
        <v>1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36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118</v>
      </c>
      <c r="AT125" s="144" t="s">
        <v>114</v>
      </c>
      <c r="AU125" s="144" t="s">
        <v>79</v>
      </c>
      <c r="AY125" s="15" t="s">
        <v>112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79</v>
      </c>
      <c r="BK125" s="145">
        <f>ROUND(I125*H125,2)</f>
        <v>0</v>
      </c>
      <c r="BL125" s="15" t="s">
        <v>118</v>
      </c>
      <c r="BM125" s="144" t="s">
        <v>185</v>
      </c>
    </row>
    <row r="126" spans="2:65" s="1" customFormat="1" ht="18">
      <c r="B126" s="30"/>
      <c r="D126" s="146" t="s">
        <v>123</v>
      </c>
      <c r="F126" s="147" t="s">
        <v>186</v>
      </c>
      <c r="I126" s="148"/>
      <c r="L126" s="30"/>
      <c r="M126" s="149"/>
      <c r="T126" s="54"/>
      <c r="AT126" s="15" t="s">
        <v>123</v>
      </c>
      <c r="AU126" s="15" t="s">
        <v>79</v>
      </c>
    </row>
    <row r="127" spans="2:65" s="1" customFormat="1" ht="16.5" customHeight="1">
      <c r="B127" s="131"/>
      <c r="C127" s="132" t="s">
        <v>133</v>
      </c>
      <c r="D127" s="132" t="s">
        <v>114</v>
      </c>
      <c r="E127" s="133" t="s">
        <v>187</v>
      </c>
      <c r="F127" s="134" t="s">
        <v>188</v>
      </c>
      <c r="G127" s="135" t="s">
        <v>172</v>
      </c>
      <c r="H127" s="136">
        <v>1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36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118</v>
      </c>
      <c r="AT127" s="144" t="s">
        <v>114</v>
      </c>
      <c r="AU127" s="144" t="s">
        <v>79</v>
      </c>
      <c r="AY127" s="15" t="s">
        <v>112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79</v>
      </c>
      <c r="BK127" s="145">
        <f>ROUND(I127*H127,2)</f>
        <v>0</v>
      </c>
      <c r="BL127" s="15" t="s">
        <v>118</v>
      </c>
      <c r="BM127" s="144" t="s">
        <v>189</v>
      </c>
    </row>
    <row r="128" spans="2:65" s="1" customFormat="1" ht="16.5" customHeight="1">
      <c r="B128" s="131"/>
      <c r="C128" s="132" t="s">
        <v>137</v>
      </c>
      <c r="D128" s="132" t="s">
        <v>114</v>
      </c>
      <c r="E128" s="133" t="s">
        <v>190</v>
      </c>
      <c r="F128" s="134" t="s">
        <v>191</v>
      </c>
      <c r="G128" s="135" t="s">
        <v>172</v>
      </c>
      <c r="H128" s="136">
        <v>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118</v>
      </c>
      <c r="AT128" s="144" t="s">
        <v>114</v>
      </c>
      <c r="AU128" s="144" t="s">
        <v>79</v>
      </c>
      <c r="AY128" s="15" t="s">
        <v>112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118</v>
      </c>
      <c r="BM128" s="144" t="s">
        <v>192</v>
      </c>
    </row>
    <row r="129" spans="2:65" s="1" customFormat="1" ht="16.5" customHeight="1">
      <c r="B129" s="131"/>
      <c r="C129" s="132" t="s">
        <v>144</v>
      </c>
      <c r="D129" s="132" t="s">
        <v>114</v>
      </c>
      <c r="E129" s="133" t="s">
        <v>193</v>
      </c>
      <c r="F129" s="134" t="s">
        <v>194</v>
      </c>
      <c r="G129" s="135" t="s">
        <v>172</v>
      </c>
      <c r="H129" s="136">
        <v>1</v>
      </c>
      <c r="I129" s="137"/>
      <c r="J129" s="138">
        <f>ROUND(I129*H129,2)</f>
        <v>0</v>
      </c>
      <c r="K129" s="139"/>
      <c r="L129" s="30"/>
      <c r="M129" s="164" t="s">
        <v>1</v>
      </c>
      <c r="N129" s="165" t="s">
        <v>36</v>
      </c>
      <c r="O129" s="166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AR129" s="144" t="s">
        <v>118</v>
      </c>
      <c r="AT129" s="144" t="s">
        <v>114</v>
      </c>
      <c r="AU129" s="144" t="s">
        <v>79</v>
      </c>
      <c r="AY129" s="15" t="s">
        <v>112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79</v>
      </c>
      <c r="BK129" s="145">
        <f>ROUND(I129*H129,2)</f>
        <v>0</v>
      </c>
      <c r="BL129" s="15" t="s">
        <v>118</v>
      </c>
      <c r="BM129" s="144" t="s">
        <v>195</v>
      </c>
    </row>
    <row r="130" spans="2:65" s="1" customFormat="1" ht="6.95" customHeight="1"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30"/>
    </row>
  </sheetData>
  <autoFilter ref="C116:K12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3EB4974C18444EB470F65E318156DD" ma:contentTypeVersion="20" ma:contentTypeDescription="Create a new document." ma:contentTypeScope="" ma:versionID="8c40ddd1a66c0f7068a939b7b618859e">
  <xsd:schema xmlns:xsd="http://www.w3.org/2001/XMLSchema" xmlns:xs="http://www.w3.org/2001/XMLSchema" xmlns:p="http://schemas.microsoft.com/office/2006/metadata/properties" xmlns:ns2="7fac0948-65e7-4164-8786-7d8b5dc6318f" xmlns:ns3="2afafe16-0c10-4ce4-ab82-9402337e85da" targetNamespace="http://schemas.microsoft.com/office/2006/metadata/properties" ma:root="true" ma:fieldsID="9829dfb74e38e9d5e817a10cf6e7680b" ns2:_="" ns3:_="">
    <xsd:import namespace="7fac0948-65e7-4164-8786-7d8b5dc6318f"/>
    <xsd:import namespace="2afafe16-0c10-4ce4-ab82-9402337e85da"/>
    <xsd:element name="properties">
      <xsd:complexType>
        <xsd:sequence>
          <xsd:element name="documentManagement">
            <xsd:complexType>
              <xsd:all>
                <xsd:element ref="ns2:Po_x010d__x00e1_tekpovod_x0148_ov_x00e9_epizody" minOccurs="0"/>
                <xsd:element ref="ns2:Konecpovod_x0148_ov_x00e9_epizody" minOccurs="0"/>
                <xsd:element ref="ns2:SPA" minOccurs="0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Odkazdoaplikace" minOccurs="0"/>
                <xsd:element ref="ns2:Protoko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c0948-65e7-4164-8786-7d8b5dc6318f" elementFormDefault="qualified">
    <xsd:import namespace="http://schemas.microsoft.com/office/2006/documentManagement/types"/>
    <xsd:import namespace="http://schemas.microsoft.com/office/infopath/2007/PartnerControls"/>
    <xsd:element name="Po_x010d__x00e1_tekpovod_x0148_ov_x00e9_epizody" ma:index="8" nillable="true" ma:displayName="Počátek povodňové epizody" ma:format="DateOnly" ma:internalName="Po_x010d__x00e1_tekpovod_x0148_ov_x00e9_epizody">
      <xsd:simpleType>
        <xsd:restriction base="dms:DateTime"/>
      </xsd:simpleType>
    </xsd:element>
    <xsd:element name="Konecpovod_x0148_ov_x00e9_epizody" ma:index="9" nillable="true" ma:displayName="Konec povodňové epizody" ma:format="DateOnly" ma:internalName="Konecpovod_x0148_ov_x00e9_epizody">
      <xsd:simpleType>
        <xsd:restriction base="dms:DateTime"/>
      </xsd:simpleType>
    </xsd:element>
    <xsd:element name="SPA" ma:index="10" nillable="true" ma:displayName="SPA" ma:description="Stupeň povodňové aktivity" ma:format="Dropdown" ma:internalName="SPA">
      <xsd:simpleType>
        <xsd:restriction base="dms:Choice">
          <xsd:enumeration value="1"/>
          <xsd:enumeration value="2"/>
          <xsd:enumeration value="3"/>
          <xsd:enumeration value="bez SPA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dkazdoaplikace" ma:index="28" nillable="true" ma:displayName="Odkaz do aplikace" ma:format="Hyperlink" ma:internalName="Odkazdoaplikac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tokol" ma:index="29" nillable="true" ma:displayName="Protokol" ma:format="Dropdown" ma:internalName="Protokol">
      <xsd:simpleType>
        <xsd:restriction base="dms:Text">
          <xsd:maxLength value="255"/>
        </xsd:restriction>
      </xsd:simpleType>
    </xsd:element>
    <xsd:element name="MediaLengthInSeconds" ma:index="3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fafe16-0c10-4ce4-ab82-9402337e85da" elementFormDefault="qualified">
    <xsd:import namespace="http://schemas.microsoft.com/office/2006/documentManagement/types"/>
    <xsd:import namespace="http://schemas.microsoft.com/office/infopath/2007/PartnerControls"/>
    <xsd:element name="_dlc_DocId" ma:index="1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0FA65A-9F7E-4F4D-AB01-6268C2A5073D}"/>
</file>

<file path=customXml/itemProps2.xml><?xml version="1.0" encoding="utf-8"?>
<ds:datastoreItem xmlns:ds="http://schemas.openxmlformats.org/officeDocument/2006/customXml" ds:itemID="{90CE331B-97CA-43DA-9CED-C0027FBABF40}"/>
</file>

<file path=customXml/itemProps3.xml><?xml version="1.0" encoding="utf-8"?>
<ds:datastoreItem xmlns:ds="http://schemas.openxmlformats.org/officeDocument/2006/customXml" ds:itemID="{0164E55D-8CFE-4FB3-9A8D-CC9AAE062CF7}"/>
</file>

<file path=customXml/itemProps4.xml><?xml version="1.0" encoding="utf-8"?>
<ds:datastoreItem xmlns:ds="http://schemas.openxmlformats.org/officeDocument/2006/customXml" ds:itemID="{8ABB91AC-DF33-4D68-8883-517FA4932F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Častoralová Jana</dc:creator>
  <cp:keywords/>
  <dc:description/>
  <cp:lastModifiedBy>Kaiser Martin</cp:lastModifiedBy>
  <cp:revision/>
  <dcterms:created xsi:type="dcterms:W3CDTF">2025-03-10T08:28:00Z</dcterms:created>
  <dcterms:modified xsi:type="dcterms:W3CDTF">2025-03-11T13:32:46Z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5cabd35d-ae87-4997-af8d-bbfd56751249</vt:lpwstr>
  </property>
  <property fmtid="{D5CDD505-2E9C-101B-9397-08002B2CF9AE}" pid="4" name="MediaServiceImageTags">
    <vt:lpwstr/>
  </property>
</Properties>
</file>