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Přeliv a hráz u h..." sheetId="2" r:id="rId2"/>
    <sheet name="SO 02 - Hráz na ulici Pra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Přeliv a hráz u h...'!$C$123:$K$225</definedName>
    <definedName name="_xlnm.Print_Area" localSheetId="1">'SO 01 - Přeliv a hráz u h...'!$C$4:$J$39,'SO 01 - Přeliv a hráz u h...'!$C$50:$J$76,'SO 01 - Přeliv a hráz u h...'!$C$82:$J$105,'SO 01 - Přeliv a hráz u h...'!$C$111:$J$225</definedName>
    <definedName name="_xlnm.Print_Titles" localSheetId="1">'SO 01 - Přeliv a hráz u h...'!$123:$123</definedName>
    <definedName name="_xlnm._FilterDatabase" localSheetId="2" hidden="1">'SO 02 - Hráz na ulici Pra...'!$C$124:$K$225</definedName>
    <definedName name="_xlnm.Print_Area" localSheetId="2">'SO 02 - Hráz na ulici Pra...'!$C$4:$J$39,'SO 02 - Hráz na ulici Pra...'!$C$50:$J$76,'SO 02 - Hráz na ulici Pra...'!$C$82:$J$106,'SO 02 - Hráz na ulici Pra...'!$C$112:$J$225</definedName>
    <definedName name="_xlnm.Print_Titles" localSheetId="2">'SO 02 - Hráz na ulici Pra...'!$124:$124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23"/>
  <c r="BH223"/>
  <c r="BG223"/>
  <c r="BF223"/>
  <c r="T223"/>
  <c r="T222"/>
  <c r="R223"/>
  <c r="R222"/>
  <c r="P223"/>
  <c r="P222"/>
  <c r="BI219"/>
  <c r="BH219"/>
  <c r="BG219"/>
  <c r="BF219"/>
  <c r="T219"/>
  <c r="T218"/>
  <c r="R219"/>
  <c r="R218"/>
  <c r="P219"/>
  <c r="P218"/>
  <c r="BI215"/>
  <c r="BH215"/>
  <c r="BG215"/>
  <c r="BF215"/>
  <c r="T215"/>
  <c r="T214"/>
  <c r="R215"/>
  <c r="R214"/>
  <c r="P215"/>
  <c r="P214"/>
  <c r="BI212"/>
  <c r="BH212"/>
  <c r="BG212"/>
  <c r="BF212"/>
  <c r="T212"/>
  <c r="R212"/>
  <c r="P212"/>
  <c r="BI210"/>
  <c r="BH210"/>
  <c r="BG210"/>
  <c r="BF210"/>
  <c r="T210"/>
  <c r="R210"/>
  <c r="P210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T186"/>
  <c r="R187"/>
  <c r="R186"/>
  <c r="P187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122"/>
  <c r="J23"/>
  <c r="J18"/>
  <c r="E18"/>
  <c r="F122"/>
  <c r="J17"/>
  <c r="J12"/>
  <c r="J119"/>
  <c r="E7"/>
  <c r="E115"/>
  <c i="2" r="J37"/>
  <c r="J36"/>
  <c i="1" r="AY95"/>
  <c i="2" r="J35"/>
  <c i="1" r="AX95"/>
  <c i="2" r="BI224"/>
  <c r="BH224"/>
  <c r="BG224"/>
  <c r="BF224"/>
  <c r="T224"/>
  <c r="T223"/>
  <c r="R224"/>
  <c r="R223"/>
  <c r="P224"/>
  <c r="P223"/>
  <c r="BI220"/>
  <c r="BH220"/>
  <c r="BG220"/>
  <c r="BF220"/>
  <c r="T220"/>
  <c r="T219"/>
  <c r="R220"/>
  <c r="R219"/>
  <c r="P220"/>
  <c r="P219"/>
  <c r="BI217"/>
  <c r="BH217"/>
  <c r="BG217"/>
  <c r="BF217"/>
  <c r="T217"/>
  <c r="R217"/>
  <c r="P217"/>
  <c r="BI215"/>
  <c r="BH215"/>
  <c r="BG215"/>
  <c r="BF215"/>
  <c r="T215"/>
  <c r="R215"/>
  <c r="P215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T189"/>
  <c r="R190"/>
  <c r="R189"/>
  <c r="P190"/>
  <c r="P189"/>
  <c r="BI185"/>
  <c r="BH185"/>
  <c r="BG185"/>
  <c r="BF185"/>
  <c r="T185"/>
  <c r="R185"/>
  <c r="P185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4"/>
  <c r="BH164"/>
  <c r="BG164"/>
  <c r="BF164"/>
  <c r="T164"/>
  <c r="R164"/>
  <c r="P164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121"/>
  <c r="J23"/>
  <c r="J18"/>
  <c r="E18"/>
  <c r="F121"/>
  <c r="J17"/>
  <c r="J12"/>
  <c r="J118"/>
  <c r="E7"/>
  <c r="E114"/>
  <c i="1" r="L90"/>
  <c r="AM90"/>
  <c r="AM89"/>
  <c r="L89"/>
  <c r="AM87"/>
  <c r="L87"/>
  <c r="L85"/>
  <c r="L84"/>
  <c i="2" r="BK224"/>
  <c r="J220"/>
  <c r="J217"/>
  <c r="J215"/>
  <c r="J210"/>
  <c r="J206"/>
  <c r="BK203"/>
  <c r="BK197"/>
  <c r="BK195"/>
  <c r="BK193"/>
  <c r="BK190"/>
  <c r="J185"/>
  <c r="J176"/>
  <c r="J173"/>
  <c r="BK169"/>
  <c r="J164"/>
  <c r="BK154"/>
  <c r="BK147"/>
  <c r="J142"/>
  <c r="J135"/>
  <c r="J129"/>
  <c i="1" r="AS94"/>
  <c i="2" r="BK158"/>
  <c r="J151"/>
  <c r="J147"/>
  <c r="BK142"/>
  <c r="BK135"/>
  <c r="BK129"/>
  <c i="3" r="BK223"/>
  <c r="J215"/>
  <c r="J210"/>
  <c r="J201"/>
  <c r="BK194"/>
  <c r="J190"/>
  <c r="BK182"/>
  <c r="J176"/>
  <c r="J170"/>
  <c r="BK163"/>
  <c r="BK157"/>
  <c r="J150"/>
  <c r="BK139"/>
  <c r="J134"/>
  <c r="BK128"/>
  <c r="J223"/>
  <c r="BK219"/>
  <c r="BK215"/>
  <c r="J205"/>
  <c r="BK198"/>
  <c r="J192"/>
  <c r="BK187"/>
  <c r="BK179"/>
  <c r="BK172"/>
  <c r="BK170"/>
  <c r="BK160"/>
  <c r="BK154"/>
  <c r="J142"/>
  <c r="BK137"/>
  <c r="BK131"/>
  <c r="J128"/>
  <c i="2" r="J224"/>
  <c r="BK220"/>
  <c r="BK217"/>
  <c r="BK215"/>
  <c r="BK210"/>
  <c r="BK206"/>
  <c r="BK199"/>
  <c r="J197"/>
  <c r="J195"/>
  <c r="J193"/>
  <c r="J190"/>
  <c r="BK185"/>
  <c r="BK176"/>
  <c r="BK173"/>
  <c r="J169"/>
  <c r="J158"/>
  <c r="BK151"/>
  <c r="BK149"/>
  <c r="BK145"/>
  <c r="J139"/>
  <c r="BK132"/>
  <c r="BK127"/>
  <c r="J203"/>
  <c r="J199"/>
  <c r="BK164"/>
  <c r="J154"/>
  <c r="J149"/>
  <c r="J145"/>
  <c r="BK139"/>
  <c r="J132"/>
  <c r="J127"/>
  <c i="3" r="J219"/>
  <c r="J212"/>
  <c r="BK205"/>
  <c r="J198"/>
  <c r="BK192"/>
  <c r="J187"/>
  <c r="J179"/>
  <c r="J172"/>
  <c r="J167"/>
  <c r="J160"/>
  <c r="J154"/>
  <c r="BK142"/>
  <c r="J137"/>
  <c r="J131"/>
  <c r="BK212"/>
  <c r="BK210"/>
  <c r="BK201"/>
  <c r="J194"/>
  <c r="BK190"/>
  <c r="J182"/>
  <c r="BK176"/>
  <c r="BK167"/>
  <c r="J163"/>
  <c r="J157"/>
  <c r="BK150"/>
  <c r="J139"/>
  <c r="BK134"/>
  <c i="2" l="1" r="P126"/>
  <c r="R126"/>
  <c r="BK157"/>
  <c r="J157"/>
  <c r="J99"/>
  <c r="T157"/>
  <c r="BK214"/>
  <c r="J214"/>
  <c r="J102"/>
  <c r="T214"/>
  <c r="T192"/>
  <c i="3" r="P127"/>
  <c r="R127"/>
  <c r="BK175"/>
  <c r="J175"/>
  <c r="J99"/>
  <c r="T175"/>
  <c r="R209"/>
  <c r="R189"/>
  <c i="2" r="BK126"/>
  <c r="J126"/>
  <c r="J98"/>
  <c r="T126"/>
  <c r="T125"/>
  <c r="P157"/>
  <c r="R157"/>
  <c r="R125"/>
  <c r="P214"/>
  <c r="P192"/>
  <c r="R214"/>
  <c r="R192"/>
  <c i="3" r="BK127"/>
  <c r="J127"/>
  <c r="J98"/>
  <c r="T127"/>
  <c r="T126"/>
  <c r="P175"/>
  <c r="R175"/>
  <c r="BK209"/>
  <c r="J209"/>
  <c r="J102"/>
  <c r="P209"/>
  <c r="P189"/>
  <c r="T209"/>
  <c r="T189"/>
  <c r="BK214"/>
  <c r="J214"/>
  <c r="J103"/>
  <c i="2" r="BK189"/>
  <c r="J189"/>
  <c r="J100"/>
  <c r="BK219"/>
  <c r="J219"/>
  <c r="J103"/>
  <c r="BK223"/>
  <c r="J223"/>
  <c r="J104"/>
  <c i="3" r="BK186"/>
  <c r="J186"/>
  <c r="J100"/>
  <c r="BK189"/>
  <c r="J189"/>
  <c r="J101"/>
  <c r="BK218"/>
  <c r="J218"/>
  <c r="J104"/>
  <c r="BK222"/>
  <c r="J222"/>
  <c r="J105"/>
  <c r="E85"/>
  <c r="J89"/>
  <c r="J92"/>
  <c r="BE131"/>
  <c r="BE142"/>
  <c r="BE157"/>
  <c r="BE160"/>
  <c r="BE167"/>
  <c r="BE172"/>
  <c r="BE176"/>
  <c r="BE182"/>
  <c r="BE187"/>
  <c r="BE192"/>
  <c r="BE198"/>
  <c r="BE212"/>
  <c r="BE219"/>
  <c r="BE223"/>
  <c r="F92"/>
  <c r="BE128"/>
  <c r="BE134"/>
  <c r="BE137"/>
  <c r="BE139"/>
  <c r="BE150"/>
  <c r="BE154"/>
  <c r="BE163"/>
  <c r="BE170"/>
  <c r="BE179"/>
  <c r="BE190"/>
  <c r="BE194"/>
  <c r="BE201"/>
  <c r="BE205"/>
  <c r="BE210"/>
  <c r="BE215"/>
  <c i="2" r="E85"/>
  <c r="J89"/>
  <c r="F92"/>
  <c r="J92"/>
  <c r="BE127"/>
  <c r="BE132"/>
  <c r="BE135"/>
  <c r="BE139"/>
  <c r="BE147"/>
  <c r="BE199"/>
  <c r="BE224"/>
  <c r="BE129"/>
  <c r="BE142"/>
  <c r="BE145"/>
  <c r="BE149"/>
  <c r="BE151"/>
  <c r="BE154"/>
  <c r="BE158"/>
  <c r="BE164"/>
  <c r="BE169"/>
  <c r="BE173"/>
  <c r="BE176"/>
  <c r="BE185"/>
  <c r="BE190"/>
  <c r="BE193"/>
  <c r="BE195"/>
  <c r="BE197"/>
  <c r="BE203"/>
  <c r="BE206"/>
  <c r="BE210"/>
  <c r="BE215"/>
  <c r="BE217"/>
  <c r="BE220"/>
  <c r="J34"/>
  <c i="1" r="AW95"/>
  <c i="2" r="F34"/>
  <c i="1" r="BA95"/>
  <c i="2" r="F35"/>
  <c i="1" r="BB95"/>
  <c i="3" r="J34"/>
  <c i="1" r="AW96"/>
  <c i="3" r="F36"/>
  <c i="1" r="BC96"/>
  <c i="3" r="F37"/>
  <c i="1" r="BD96"/>
  <c i="2" r="F37"/>
  <c i="1" r="BD95"/>
  <c i="2" r="F36"/>
  <c i="1" r="BC95"/>
  <c i="3" r="F34"/>
  <c i="1" r="BA96"/>
  <c i="3" r="F35"/>
  <c i="1" r="BB96"/>
  <c i="3" l="1" r="T125"/>
  <c i="2" r="R124"/>
  <c r="T124"/>
  <c i="3" r="R126"/>
  <c r="R125"/>
  <c r="P126"/>
  <c r="P125"/>
  <c i="1" r="AU96"/>
  <c i="2" r="P125"/>
  <c r="P124"/>
  <c i="1" r="AU95"/>
  <c i="2" r="BK192"/>
  <c r="J192"/>
  <c r="J101"/>
  <c i="3" r="BK126"/>
  <c r="BK125"/>
  <c r="J125"/>
  <c r="J96"/>
  <c i="2" r="BK125"/>
  <c r="J125"/>
  <c r="J97"/>
  <c r="F33"/>
  <c i="1" r="AZ95"/>
  <c r="BB94"/>
  <c r="W31"/>
  <c r="BC94"/>
  <c r="W32"/>
  <c r="BD94"/>
  <c r="W33"/>
  <c i="3" r="J33"/>
  <c i="1" r="AV96"/>
  <c r="AT96"/>
  <c i="2" r="J33"/>
  <c i="1" r="AV95"/>
  <c r="AT95"/>
  <c r="BA94"/>
  <c r="W30"/>
  <c i="3" r="F33"/>
  <c i="1" r="AZ96"/>
  <c i="2" l="1" r="BK124"/>
  <c r="J124"/>
  <c r="J96"/>
  <c i="3" r="J126"/>
  <c r="J97"/>
  <c i="1" r="AU94"/>
  <c i="3" r="J30"/>
  <c i="1" r="AG96"/>
  <c r="AY94"/>
  <c r="AZ94"/>
  <c r="W29"/>
  <c r="AX94"/>
  <c r="AW94"/>
  <c r="AK30"/>
  <c i="3" l="1" r="J39"/>
  <c i="1" r="AN96"/>
  <c i="2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<sst xmlns="http://schemas.openxmlformats.org/spreadsheetml/2006/main">
  <si>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</si>
  <si>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</si>
  <si>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</si>
  <si>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</si>
  <si>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</si>
  <si>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{74113b8c-9ed2-4a06-ac0c-182b13056f27}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</si>
  <si>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</si>
  <si>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</si>
  <si>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</si>
  <si>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</si>
  <si>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</si>
  <si>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</si>
  <si>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</si>
  <si>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</si>
  <si>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PS2025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</si>
  <si>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</si>
  <si>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</si>
  <si>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Morava, Hanušovice - oprava hrází</t>
  </si>
  <si>
    <t>KSO:</t>
  </si>
  <si>
    <t>CC-CZ:</t>
  </si>
  <si>
    <t>Místo:</t>
  </si>
  <si>
    <t>Hanušovice</t>
  </si>
  <si>
    <t>Datum:</t>
  </si>
  <si>
    <t>18. 2. 2025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</si>
  <si>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</si>
  <si>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</si>
  <si>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</si>
  <si>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</si>
  <si>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</si>
  <si>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</si>
  <si>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</si>
  <si>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</si>
  <si>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</si>
  <si>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PM, s.p. - Ing. Šefčíková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</si>
  <si>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</si>
  <si>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</si>
  <si>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</si>
  <si>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</si>
  <si>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</si>
  <si>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</si>
  <si>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</si>
  <si>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</si>
  <si>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</si>
  <si>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</si>
  <si>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</si>
  <si>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</si>
  <si>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</si>
  <si>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</si>
  <si>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</si>
  <si>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</si>
  <si>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</si>
  <si>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</si>
  <si>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</si>
  <si>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</si>
  <si>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</si>
  <si>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</si>
  <si>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</si>
  <si>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</si>
  <si>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</si>
  <si>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</si>
  <si>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</si>
  <si>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</si>
  <si>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</si>
  <si>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</si>
  <si>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</si>
  <si>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</si>
  <si>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</si>
  <si>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</si>
  <si>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</si>
  <si>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</si>
  <si>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</si>
  <si>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</si>
  <si>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</si>
  <si>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</si>
  <si>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</si>
  <si>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</si>
  <si>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</si>
  <si>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</si>
  <si>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</si>
  <si>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</si>
  <si>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</si>
  <si>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</si>
  <si>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</si>
  <si>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</si>
  <si>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Přeliv a hráz u hřiště</t>
  </si>
  <si>
    <t>STA</t>
  </si>
  <si>
    <t>1</t>
  </si>
  <si>
    <t>{3f4d1635-9abf-481b-bfda-71761e84c4ae}</t>
  </si>
  <si>
    <t>2</t>
  </si>
  <si>
    <t>SO 02</t>
  </si>
  <si>
    <t>Hráz na ulici Pražská</t>
  </si>
  <si>
    <t>{cad12f6b-e56a-453a-a65b-1abb1bc416d0}</t>
  </si>
  <si>
    <t>KRYCÍ LIST SOUPISU PRACÍ</t>
  </si>
  <si>
    <t>Objekt:</t>
  </si>
  <si>
    <t>SO 01 - Přeliv a hráz u hřiště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</si>
  <si>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</si>
  <si>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</si>
  <si>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</si>
  <si>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</si>
  <si>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</si>
  <si>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</si>
  <si>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</si>
  <si>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</si>
  <si>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</si>
  <si>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VRN - Vedlejší rozpočtové náklady</t>
  </si>
  <si>
    <t xml:space="preserve">    VRN1 - Průzkumné, zeměměřičské a projektové práce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</si>
  <si>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</si>
  <si>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</si>
  <si>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</si>
  <si>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</si>
  <si>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</si>
  <si>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</si>
  <si>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</si>
  <si>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</si>
  <si>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</si>
  <si>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</si>
  <si>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</si>
  <si>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</si>
  <si>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</si>
  <si>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</si>
  <si>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</si>
  <si>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</si>
  <si>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</si>
  <si>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</si>
  <si>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</si>
  <si>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</si>
  <si>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122251105</t>
  </si>
  <si>
    <t>Odkopávky a prokopávky nezapažené v hornině třídy těžitelnosti I skupiny 3 objem do 1000 m3 strojně</t>
  </si>
  <si>
    <t>m3</t>
  </si>
  <si>
    <t>4</t>
  </si>
  <si>
    <t>-1648913396</t>
  </si>
  <si>
    <t>PP</t>
  </si>
  <si>
    <t>Odkopávky a prokopávky nezapažené strojně v hornině třídy těžitelnosti I skupiny 3 přes 500 do 1 000 m3</t>
  </si>
  <si>
    <t>132251103</t>
  </si>
  <si>
    <t>Hloubení rýh nezapažených š do 800 mm v hornině třídy těžitelnosti I skupiny 3 objem do 100 m3 strojně</t>
  </si>
  <si>
    <t>-51075127</t>
  </si>
  <si>
    <t>Hloubení nezapažených rýh šířky do 800 mm strojně s urovnáním dna do předepsaného profilu a spádu v hornině třídy těžitelnosti I skupiny 3 přes 50 do 100 m3</t>
  </si>
  <si>
    <t>VV</t>
  </si>
  <si>
    <t>"patka břeh" 140*0,5*0,8</t>
  </si>
  <si>
    <t>3</t>
  </si>
  <si>
    <t>132251251</t>
  </si>
  <si>
    <t>Hloubení rýh nezapažených š do 2000 mm v hornině třídy těžitelnosti I skupiny 3 objem do 20 m3 strojně</t>
  </si>
  <si>
    <t>-662645810</t>
  </si>
  <si>
    <t>Hloubení nezapažených rýh šířky přes 800 do 2 000 mm strojně s urovnáním dna do předepsaného profilu a spádu v hornině třídy těžitelnosti I skupiny 3 do 20 m3</t>
  </si>
  <si>
    <t>15*0,8*1</t>
  </si>
  <si>
    <t>171151103</t>
  </si>
  <si>
    <t>Uložení sypaniny z hornin soudržných do násypů zhutněných strojně</t>
  </si>
  <si>
    <t>-1902906214</t>
  </si>
  <si>
    <t>Uložení sypanin do násypů strojně s rozprostřením sypaniny ve vrstvách a s hrubým urovnáním zhutněných z hornin soudržných jakékoliv třídy těžitelnosti</t>
  </si>
  <si>
    <t>P</t>
  </si>
  <si>
    <t>Poznámka k položce:_x000d_
100 % PS</t>
  </si>
  <si>
    <t>593,589+56+12</t>
  </si>
  <si>
    <t>5</t>
  </si>
  <si>
    <t>181411122</t>
  </si>
  <si>
    <t>Založení lučního trávníku výsevem pl do 1000 m2 ve svahu přes 1:5 do 1:2</t>
  </si>
  <si>
    <t>m2</t>
  </si>
  <si>
    <t>-738809677</t>
  </si>
  <si>
    <t>Založení trávníku na půdě předem připravené plochy do 1000 m2 výsevem včetně utažení lučního na svahu přes 1:5 do 1:2</t>
  </si>
  <si>
    <t>Poznámka k položce:_x000d_
v rovině i ve svahu</t>
  </si>
  <si>
    <t>6</t>
  </si>
  <si>
    <t>M</t>
  </si>
  <si>
    <t>00572474</t>
  </si>
  <si>
    <t>osivo směs travní krajinná-svahová</t>
  </si>
  <si>
    <t>kg</t>
  </si>
  <si>
    <t>8</t>
  </si>
  <si>
    <t>-1272094476</t>
  </si>
  <si>
    <t>1211,771*0,02 'Přepočtené koeficientem množství</t>
  </si>
  <si>
    <t>7</t>
  </si>
  <si>
    <t>181951112</t>
  </si>
  <si>
    <t>Úprava pláně v hornině třídy těžitelnosti I skupiny 1 až 3 se zhutněním strojně</t>
  </si>
  <si>
    <t>724901482</t>
  </si>
  <si>
    <t>Úprava pláně vyrovnáním výškových rozdílů strojně v hornině třídy těžitelnosti I, skupiny 1 až 3 se zhutněním</t>
  </si>
  <si>
    <t>182151111</t>
  </si>
  <si>
    <t>Svahování v zářezech v hornině třídy těžitelnosti I skupiny 1 až 3 strojně</t>
  </si>
  <si>
    <t>611360728</t>
  </si>
  <si>
    <t>Svahování trvalých svahů do projektovaných profilů strojně s potřebným přemístěním výkopku při svahování v zářezech v hornině třídy těžitelnosti I, skupiny 1 až 3</t>
  </si>
  <si>
    <t>9</t>
  </si>
  <si>
    <t>182251101</t>
  </si>
  <si>
    <t>Svahování násypů strojně</t>
  </si>
  <si>
    <t>-1743313962</t>
  </si>
  <si>
    <t>Svahování trvalých svahů do projektovaných profilů strojně s potřebným přemístěním výkopku při svahování násypů v jakékoliv hornině</t>
  </si>
  <si>
    <t>10</t>
  </si>
  <si>
    <t>182351133</t>
  </si>
  <si>
    <t>Rozprostření ornice pl přes 500 m2 ve svahu přes 1:5 tl vrstvy do 200 mm strojně</t>
  </si>
  <si>
    <t>-1001737528</t>
  </si>
  <si>
    <t>Rozprostření a urovnání ornice ve svahu sklonu přes 1:5 strojně při souvislé ploše přes 500 m2, tl. vrstvy do 200 mm</t>
  </si>
  <si>
    <t>11</t>
  </si>
  <si>
    <t>R182351133</t>
  </si>
  <si>
    <t>Nákup a doprava ornice</t>
  </si>
  <si>
    <t>-1898960423</t>
  </si>
  <si>
    <t>1211,771*0,2</t>
  </si>
  <si>
    <t>Vodorovné konstrukce</t>
  </si>
  <si>
    <t>462511370/R</t>
  </si>
  <si>
    <t>Zához z lomového kamene bez proštěrkování z terénu hmotnost přes 200 do 500 kg</t>
  </si>
  <si>
    <t>2092563118</t>
  </si>
  <si>
    <t>Zához z lomového kamene neupraveného záhozového bez proštěrkování z terénu, hmotnosti jednotlivých kamenů přes 200 do 500 kg</t>
  </si>
  <si>
    <t>Poznámka k položce:_x000d_
využití materiálu z SO 02</t>
  </si>
  <si>
    <t>"patka břehového opevnění" 56</t>
  </si>
  <si>
    <t>"patka skluzu" 15*0,8*1</t>
  </si>
  <si>
    <t>Součet</t>
  </si>
  <si>
    <t>13</t>
  </si>
  <si>
    <t>462519003</t>
  </si>
  <si>
    <t>Příplatek za urovnání ploch záhozu z lomového kamene hmotnost přes 200 do 500 kg</t>
  </si>
  <si>
    <t>-379646095</t>
  </si>
  <si>
    <t>Zához z lomového kamene neupraveného záhozového Příplatek k cenám za urovnání viditelných ploch záhozu z kamene, hmotnosti jednotlivých kamenů přes 200 do 500 kg</t>
  </si>
  <si>
    <t>"patka skluz" 15*1</t>
  </si>
  <si>
    <t>"patka břeh" 140*0,5</t>
  </si>
  <si>
    <t>14</t>
  </si>
  <si>
    <t>462512270</t>
  </si>
  <si>
    <t>Zához z lomového kamene s proštěrkováním z terénu hmotnost do 200 kg</t>
  </si>
  <si>
    <t>-929248293</t>
  </si>
  <si>
    <t>Zához z lomového kamene neupraveného záhozového s proštěrkováním z terénu, hmotnosti jednotlivých kamenů do 200 kg</t>
  </si>
  <si>
    <t>Poznámka k položce:_x000d_
částečné využití materiálu z SO 01 101,188-68 = 33,188 m3</t>
  </si>
  <si>
    <t>273,659-166,07</t>
  </si>
  <si>
    <t>15</t>
  </si>
  <si>
    <t>462519002</t>
  </si>
  <si>
    <t>Příplatek za urovnání ploch záhozu z lomového kamene hmotnost do 200 kg</t>
  </si>
  <si>
    <t>-1872697337</t>
  </si>
  <si>
    <t>Zához z lomového kamene neupraveného záhozového Příplatek k cenám za urovnání viditelných ploch záhozu z kamene, hmotnosti jednotlivých kamenů do 200 kg</t>
  </si>
  <si>
    <t>62*1,5+56,7*(1,6+2)/2</t>
  </si>
  <si>
    <t>16</t>
  </si>
  <si>
    <t>463212111</t>
  </si>
  <si>
    <t>Rovnanina z lomového kamene upraveného s vyklínováním spár úlomky kamene</t>
  </si>
  <si>
    <t>2090476560</t>
  </si>
  <si>
    <t>Rovnanina z lomového kamene upraveného, tříděného jakékoliv tloušťky rovnaniny s vyklínováním spár a dutin úlomky kamene</t>
  </si>
  <si>
    <t>přelivná plocha + svahy</t>
  </si>
  <si>
    <t>(138,2+9*1,5+6*1,5)*0,4</t>
  </si>
  <si>
    <t>skluz vč. svahů</t>
  </si>
  <si>
    <t>150*1,125*0,4</t>
  </si>
  <si>
    <t>břeh Moravy u přelivu</t>
  </si>
  <si>
    <t>4*18,3*0,4+4,05*1,5*0,4+4,3*1,5*0,4</t>
  </si>
  <si>
    <t>17</t>
  </si>
  <si>
    <t>464541111</t>
  </si>
  <si>
    <t>Pohoz ze štěrkodrti zrno do 63 mm z terénu</t>
  </si>
  <si>
    <t>1044538763</t>
  </si>
  <si>
    <t>Pohoz dna nebo svahů jakékoliv tloušťky ze štěrkodrtí, z terénu, frakce do 63 mm</t>
  </si>
  <si>
    <t>Poznámka k položce:_x000d_
vyplnění spár a srovnání opevnění přelivu pro pojezd</t>
  </si>
  <si>
    <t>(138,84+(6+9)*1,5)*0,15</t>
  </si>
  <si>
    <t>998</t>
  </si>
  <si>
    <t>Přesun hmot</t>
  </si>
  <si>
    <t>18</t>
  </si>
  <si>
    <t>998321011</t>
  </si>
  <si>
    <t>Přesun hmot pro hráze přehradní zemní a kamenité</t>
  </si>
  <si>
    <t>t</t>
  </si>
  <si>
    <t>-271316753</t>
  </si>
  <si>
    <t>Přesun hmot pro objekty hráze přehradní zemní a kamenité dopravní vzdálenost do 500 m</t>
  </si>
  <si>
    <t>VRN</t>
  </si>
  <si>
    <t>Vedlejší rozpočtové náklady</t>
  </si>
  <si>
    <t>19</t>
  </si>
  <si>
    <t>030001000</t>
  </si>
  <si>
    <t>Zařízení staveniště</t>
  </si>
  <si>
    <t>kpl</t>
  </si>
  <si>
    <t>1024</t>
  </si>
  <si>
    <t>1736885291</t>
  </si>
  <si>
    <t>20</t>
  </si>
  <si>
    <t>R2</t>
  </si>
  <si>
    <t>Odlov a transfer ryb a živočichů			</t>
  </si>
  <si>
    <t>894276709</t>
  </si>
  <si>
    <t>Odlov a transfer ryb a živočichů, dle požadavku MRS			</t>
  </si>
  <si>
    <t>R3</t>
  </si>
  <si>
    <t>Havarijní a povodňový plán</t>
  </si>
  <si>
    <t>1746008228</t>
  </si>
  <si>
    <t>22</t>
  </si>
  <si>
    <t>R4</t>
  </si>
  <si>
    <t>Přechodné dopravní značení			</t>
  </si>
  <si>
    <t>1183129293</t>
  </si>
  <si>
    <t>"projednání a zajištění (zvláštního) užívání komunikace, dopravního značení, označení místa výjezdu vozidel stavby na silnici dopravními značkami"2</t>
  </si>
  <si>
    <t xml:space="preserve">"v nezbytném rozsahu pro bezpečné provedení stavby" </t>
  </si>
  <si>
    <t>23</t>
  </si>
  <si>
    <t>R5</t>
  </si>
  <si>
    <t>Čištění komunkací</t>
  </si>
  <si>
    <t>-1076912684</t>
  </si>
  <si>
    <t>"vždy po výjezdu znečištěného vozidla ze stavby na asfaltovou komunikaci"1</t>
  </si>
  <si>
    <t>24</t>
  </si>
  <si>
    <t>R6</t>
  </si>
  <si>
    <t>Uvedení využívaných ploch do původního stavu			</t>
  </si>
  <si>
    <t>-2022292044</t>
  </si>
  <si>
    <t>"týká se to všech pozemků dotčených stavbou nebo příjezdem na stavbu, travnatých ploch i ploch s povrchem asfaltovým, včetně nájezdů na komunikaci"</t>
  </si>
  <si>
    <t>"provedení fotodokumentace jednotlivých pozemků a staveb dotčených stavbou před zahájením stavby včetně nájezdů na komunikaci"1</t>
  </si>
  <si>
    <t>25</t>
  </si>
  <si>
    <t>R7</t>
  </si>
  <si>
    <t>Zpracování PD skutečného provedení</t>
  </si>
  <si>
    <t>-455244526</t>
  </si>
  <si>
    <t>"zpracování PD skutečného provedení stavby" 1</t>
  </si>
  <si>
    <t xml:space="preserve">"pořízení fotodokumentace stavby" </t>
  </si>
  <si>
    <t>VRN1</t>
  </si>
  <si>
    <t>Průzkumné, zeměměřičské a projektové práce</t>
  </si>
  <si>
    <t>26</t>
  </si>
  <si>
    <t>012384000</t>
  </si>
  <si>
    <t>Ověřovací geodetická měření</t>
  </si>
  <si>
    <t>65942799</t>
  </si>
  <si>
    <t>Ověřovací geodetická měření a měření fyzikálních veličin</t>
  </si>
  <si>
    <t>27</t>
  </si>
  <si>
    <t>012444000</t>
  </si>
  <si>
    <t>Geodetické měření skutečného provedení stavby</t>
  </si>
  <si>
    <t>698175726</t>
  </si>
  <si>
    <t>VRN4</t>
  </si>
  <si>
    <t>Inženýrská činnost</t>
  </si>
  <si>
    <t>28</t>
  </si>
  <si>
    <t>041903000</t>
  </si>
  <si>
    <t>Dozor jiné osoby - biodozor</t>
  </si>
  <si>
    <t>358646116</t>
  </si>
  <si>
    <t>Dozor jiné osoby</t>
  </si>
  <si>
    <t>Poznámka k položce:_x000d_
výskyt vranky pruhoploutvé, obecné a mihule potoční</t>
  </si>
  <si>
    <t>VRN7</t>
  </si>
  <si>
    <t>Provozní vlivy</t>
  </si>
  <si>
    <t>29</t>
  </si>
  <si>
    <t>079002000</t>
  </si>
  <si>
    <t>Ostatní provozní vlivy - doprava korytem toku</t>
  </si>
  <si>
    <t>-1382614259</t>
  </si>
  <si>
    <t>Ostatní provozní vlivy</t>
  </si>
  <si>
    <t>SO 02 - Hráz na ulici Pražská</t>
  </si>
  <si>
    <t xml:space="preserve">    VRN3 - Zařízení staveniště</t>
  </si>
  <si>
    <t>122251104</t>
  </si>
  <si>
    <t>Odkopávky a prokopávky nezapažené v hornině třídy těžitelnosti I skupiny 3 objem do 500 m3 strojně</t>
  </si>
  <si>
    <t>-900855058</t>
  </si>
  <si>
    <t>Odkopávky a prokopávky nezapažené strojně v hornině třídy těžitelnosti I skupiny 3 přes 100 do 500 m3</t>
  </si>
  <si>
    <t>384,114*2/3+21,083</t>
  </si>
  <si>
    <t>122351104</t>
  </si>
  <si>
    <t>Odkopávky a prokopávky nezapažené v hornině třídy těžitelnosti II skupiny 4 objem do 500 m3 strojně</t>
  </si>
  <si>
    <t>-1649151541</t>
  </si>
  <si>
    <t>Odkopávky a prokopávky nezapažené strojně v hornině třídy těžitelnosti II skupiny 4 přes 100 do 500 m3</t>
  </si>
  <si>
    <t>384,114/3</t>
  </si>
  <si>
    <t>R122</t>
  </si>
  <si>
    <t>Třídění výkopku zemina/lomový kámen strojně</t>
  </si>
  <si>
    <t>-1626628911</t>
  </si>
  <si>
    <t>384,114+21,083</t>
  </si>
  <si>
    <t>162451105</t>
  </si>
  <si>
    <t>Vodorovné přemístění přes 1 000 do 1500 m výkopku/sypaniny z horniny třídy těžitelnosti I skupiny 1 až 3</t>
  </si>
  <si>
    <t>-1570459222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</si>
  <si>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</si>
  <si>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162451125</t>
  </si>
  <si>
    <t>Vodorovné přemístění přes 1 000 do 1500 m výkopku/sypaniny z horniny třídy těžitelnosti II skupiny 4 a 5</t>
  </si>
  <si>
    <t>-786540295</t>
  </si>
  <si>
    <t>Vodorovné přemístění výkopku nebo sypaniny po suchu na obvyklém dopravním prostředku, bez naložení výkopku, avšak se složením bez rozhrnutí z horniny třídy těžitelnosti II skupiny 4 a 5 na vzdálenost přes 1 000 do 1 500 m</t>
  </si>
  <si>
    <t>128,038-26,85</t>
  </si>
  <si>
    <t>302131889</t>
  </si>
  <si>
    <t>hráz Pražská</t>
  </si>
  <si>
    <t>397,264+535,481</t>
  </si>
  <si>
    <t>využití výkopku pro urovnání terénu v rámci SO 01 u hřiště</t>
  </si>
  <si>
    <t>277,159</t>
  </si>
  <si>
    <t>-1188705345</t>
  </si>
  <si>
    <t>339,634+642,436</t>
  </si>
  <si>
    <t>-146530003</t>
  </si>
  <si>
    <t>982,07*0,02 'Přepočtené koeficientem množství</t>
  </si>
  <si>
    <t>767807397</t>
  </si>
  <si>
    <t>448,452+377,313</t>
  </si>
  <si>
    <t>-85561410</t>
  </si>
  <si>
    <t>242,544+383,777</t>
  </si>
  <si>
    <t>-645552556</t>
  </si>
  <si>
    <t>183402131</t>
  </si>
  <si>
    <t>Rozrušení půdy souvislé pl přes 500 m2 hl přes 50 do 150 mm v rovině a svahu do 1:5</t>
  </si>
  <si>
    <t>2082611813</t>
  </si>
  <si>
    <t>Rozrušení půdy na hloubku přes 50 do 150 mm souvislé plochy přes 500 m2 v rovině nebo na svahu do 1:5</t>
  </si>
  <si>
    <t>383,503+633,964</t>
  </si>
  <si>
    <t>R171151103</t>
  </si>
  <si>
    <t>Nákup a doprava zeminy do násypu hráze</t>
  </si>
  <si>
    <t>162542560</t>
  </si>
  <si>
    <t>-370680975</t>
  </si>
  <si>
    <t>982,07*0,2</t>
  </si>
  <si>
    <t>457971122</t>
  </si>
  <si>
    <t>Zřízení vrstvy z geotextilie o sklonu přes 10° do 35° š přes 3 do 7,5 m</t>
  </si>
  <si>
    <t>-1836343490</t>
  </si>
  <si>
    <t>Zřízení vrstvy z geotextilie s přesahem bez připevnění k podkladu, s potřebným dočasným zatěžováním včetně zakotvení okraje o sklonu přes 10° do 35°, šířky geotextilie přes 3 do 7,5 m</t>
  </si>
  <si>
    <t>26,850/0,3</t>
  </si>
  <si>
    <t>69311070</t>
  </si>
  <si>
    <t>geotextilie netkaná separační, ochranná, filtrační, drenážní PP 400g/m2</t>
  </si>
  <si>
    <t>-129320425</t>
  </si>
  <si>
    <t>89,5*1,08 'Přepočtené koeficientem množství</t>
  </si>
  <si>
    <t>463212111/R</t>
  </si>
  <si>
    <t>-1886112040</t>
  </si>
  <si>
    <t>Poznámka k položce:_x000d_
využití stávajícího materiálu</t>
  </si>
  <si>
    <t>20*(4,6+5,7+4,4+3,2)/4*0,4</t>
  </si>
  <si>
    <t>-1923518217</t>
  </si>
  <si>
    <t>670201779</t>
  </si>
  <si>
    <t>139933516</t>
  </si>
  <si>
    <t>-1624111026</t>
  </si>
  <si>
    <t>158528404</t>
  </si>
  <si>
    <t>-1211740632</t>
  </si>
  <si>
    <t>-654473127</t>
  </si>
  <si>
    <t>-1085314258</t>
  </si>
  <si>
    <t>-1421248173</t>
  </si>
  <si>
    <t>VRN3</t>
  </si>
  <si>
    <t>R11</t>
  </si>
  <si>
    <t>Laboratorní rozbory zeminy (před použitím na navýšení hráze)</t>
  </si>
  <si>
    <t>Soubor</t>
  </si>
  <si>
    <t>1006476707</t>
  </si>
  <si>
    <t>"rozbor zeminy bude proveden z místa vybraného zemníku, pro určení vhodnosti použití na hráze včetně návrhu způsobu hutnění"1</t>
  </si>
  <si>
    <t>043154000</t>
  </si>
  <si>
    <t>Zkoušky hutnicí</t>
  </si>
  <si>
    <t>soubor</t>
  </si>
  <si>
    <t>-1832241290</t>
  </si>
  <si>
    <t>Poznámka k položce:_x000d_
dle ČSN 75 2310_x000d_
min. 1x zhutňovací zkouška zeminy ze zemníku (v případě více zemníků bude provedena zhutňovací zkouška pro každý zemník)_x000d_
min. 2x zkouška zhutnění hráze min. 100 % PS (z každých 500 m3 při použití 1 zemníku)</t>
  </si>
  <si>
    <t>075002000</t>
  </si>
  <si>
    <t>Ochranná pásma</t>
  </si>
  <si>
    <t>ks</t>
  </si>
  <si>
    <t>1000565249</t>
  </si>
  <si>
    <t xml:space="preserve">Poznámka k položce:_x000d_
zajištění ochrany vedení vodovodu a sdělovacího kabelu Cetin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</si>
</sst>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PS2025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Morava, Hanušovice - oprava hrází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Hanušovice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18. 2. 2025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PM, s.p. - Ing. Šefčíková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Přeliv a hráz u h...'!J30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'SO 01 - Přeliv a hráz u h...'!P124</f>
        <v>0</v>
      </c>
      <c r="AV95" s="128">
        <f>'SO 01 - Přeliv a hráz u h...'!J33</f>
        <v>0</v>
      </c>
      <c r="AW95" s="128">
        <f>'SO 01 - Přeliv a hráz u h...'!J34</f>
        <v>0</v>
      </c>
      <c r="AX95" s="128">
        <f>'SO 01 - Přeliv a hráz u h...'!J35</f>
        <v>0</v>
      </c>
      <c r="AY95" s="128">
        <f>'SO 01 - Přeliv a hráz u h...'!J36</f>
        <v>0</v>
      </c>
      <c r="AZ95" s="128">
        <f>'SO 01 - Přeliv a hráz u h...'!F33</f>
        <v>0</v>
      </c>
      <c r="BA95" s="128">
        <f>'SO 01 - Přeliv a hráz u h...'!F34</f>
        <v>0</v>
      </c>
      <c r="BB95" s="128">
        <f>'SO 01 - Přeliv a hráz u h...'!F35</f>
        <v>0</v>
      </c>
      <c r="BC95" s="128">
        <f>'SO 01 - Přeliv a hráz u h...'!F36</f>
        <v>0</v>
      </c>
      <c r="BD95" s="130">
        <f>'SO 01 - Přeliv a hráz u h...'!F37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7" customFormat="1" ht="16.5" customHeight="1">
      <c r="A96" s="119" t="s">
        <v>82</v>
      </c>
      <c r="B96" s="120"/>
      <c r="C96" s="121"/>
      <c r="D96" s="122" t="s">
        <v>89</v>
      </c>
      <c r="E96" s="122"/>
      <c r="F96" s="122"/>
      <c r="G96" s="122"/>
      <c r="H96" s="122"/>
      <c r="I96" s="123"/>
      <c r="J96" s="122" t="s">
        <v>90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Hráz na ulici Pra...'!J30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32">
        <v>0</v>
      </c>
      <c r="AT96" s="133">
        <f>ROUND(SUM(AV96:AW96),2)</f>
        <v>0</v>
      </c>
      <c r="AU96" s="134">
        <f>'SO 02 - Hráz na ulici Pra...'!P125</f>
        <v>0</v>
      </c>
      <c r="AV96" s="133">
        <f>'SO 02 - Hráz na ulici Pra...'!J33</f>
        <v>0</v>
      </c>
      <c r="AW96" s="133">
        <f>'SO 02 - Hráz na ulici Pra...'!J34</f>
        <v>0</v>
      </c>
      <c r="AX96" s="133">
        <f>'SO 02 - Hráz na ulici Pra...'!J35</f>
        <v>0</v>
      </c>
      <c r="AY96" s="133">
        <f>'SO 02 - Hráz na ulici Pra...'!J36</f>
        <v>0</v>
      </c>
      <c r="AZ96" s="133">
        <f>'SO 02 - Hráz na ulici Pra...'!F33</f>
        <v>0</v>
      </c>
      <c r="BA96" s="133">
        <f>'SO 02 - Hráz na ulici Pra...'!F34</f>
        <v>0</v>
      </c>
      <c r="BB96" s="133">
        <f>'SO 02 - Hráz na ulici Pra...'!F35</f>
        <v>0</v>
      </c>
      <c r="BC96" s="133">
        <f>'SO 02 - Hráz na ulici Pra...'!F36</f>
        <v>0</v>
      </c>
      <c r="BD96" s="135">
        <f>'SO 02 - Hráz na ulici Pra...'!F37</f>
        <v>0</v>
      </c>
      <c r="BE96" s="7"/>
      <c r="BT96" s="131" t="s">
        <v>86</v>
      </c>
      <c r="BV96" s="131" t="s">
        <v>80</v>
      </c>
      <c r="BW96" s="131" t="s">
        <v>91</v>
      </c>
      <c r="BX96" s="131" t="s">
        <v>5</v>
      </c>
      <c r="CL96" s="131" t="s">
        <v>1</v>
      </c>
      <c r="CM96" s="131" t="s">
        <v>88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7C/u2HsPZRNNB3LUUmVS2SuFK+kFiF+49W9tx4pagAS1/kTD8CGKJSHpTgyC9NKYEEZfi+vTi0x0LiK1vzUV7w==" hashValue="a2FC/5N2CEvCCP0Qvj/szefA1RZV8U7RyDUeFMRXppxWJ5ZGk4UfoW+v9dQ5K9IS+PO5FqhRmSUDVda2LRhML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Přeliv a hráz u h...'!C2" display="/"/>
    <hyperlink ref="A96" location="'SO 02 - Hráz na ulici Pr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Morava, Hanušovice - oprava hrází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18. 2. 2025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ROUND((SUM(BE124:BE225)),  2)</f>
        <v>0</v>
      </c>
      <c r="G33" s="38"/>
      <c r="H33" s="38"/>
      <c r="I33" s="155">
        <v>0.20999999999999999</v>
      </c>
      <c r="J33" s="154">
        <f>ROUND(((SUM(BE124:BE225))*I33),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ROUND((SUM(BF124:BF225)),  2)</f>
        <v>0</v>
      </c>
      <c r="G34" s="38"/>
      <c r="H34" s="38"/>
      <c r="I34" s="155">
        <v>0.12</v>
      </c>
      <c r="J34" s="154">
        <f>ROUND(((SUM(BF124:BF225))*I34),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ROUND((SUM(BG124:BG225)),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ROUND((SUM(BH124:BH225)),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ROUND((SUM(BI124:BI225)),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Morava, Hanušovice - oprava hrází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Přeliv a hráz u hřiště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Hanušovice</v>
      </c>
      <c r="G89" s="40"/>
      <c r="H89" s="40"/>
      <c r="I89" s="32" t="s">
        <v>22</v>
      </c>
      <c r="J89" s="79" t="str">
        <f>IF(J12="","",J12)</f>
        <v>18. 2. 2025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PM, s.p.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100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101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102</v>
      </c>
      <c r="E99" s="188"/>
      <c r="F99" s="188"/>
      <c r="G99" s="188"/>
      <c r="H99" s="188"/>
      <c r="I99" s="188"/>
      <c r="J99" s="189">
        <f>J157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103</v>
      </c>
      <c r="E100" s="188"/>
      <c r="F100" s="188"/>
      <c r="G100" s="188"/>
      <c r="H100" s="188"/>
      <c r="I100" s="188"/>
      <c r="J100" s="189">
        <f>J189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104</v>
      </c>
      <c r="E101" s="182"/>
      <c r="F101" s="182"/>
      <c r="G101" s="182"/>
      <c r="H101" s="182"/>
      <c r="I101" s="182"/>
      <c r="J101" s="183">
        <f>J192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105</v>
      </c>
      <c r="E102" s="188"/>
      <c r="F102" s="188"/>
      <c r="G102" s="188"/>
      <c r="H102" s="188"/>
      <c r="I102" s="188"/>
      <c r="J102" s="189">
        <f>J214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106</v>
      </c>
      <c r="E103" s="188"/>
      <c r="F103" s="188"/>
      <c r="G103" s="188"/>
      <c r="H103" s="188"/>
      <c r="I103" s="188"/>
      <c r="J103" s="189">
        <f>J219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107</v>
      </c>
      <c r="E104" s="188"/>
      <c r="F104" s="188"/>
      <c r="G104" s="188"/>
      <c r="H104" s="188"/>
      <c r="I104" s="188"/>
      <c r="J104" s="189">
        <f>J223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108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Morava, Hanušovice - oprava hrází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93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01 - Přeliv a hráz u hřiště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Hanušovice</v>
      </c>
      <c r="G118" s="40"/>
      <c r="H118" s="40"/>
      <c r="I118" s="32" t="s">
        <v>22</v>
      </c>
      <c r="J118" s="79" t="str">
        <f>IF(J12="","",J12)</f>
        <v>18. 2. 2025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32</v>
      </c>
      <c r="J120" s="36" t="str">
        <f>E21</f>
        <v>PM, s.p. - Ing. Šefčíková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109</v>
      </c>
      <c r="D123" s="194" t="s">
        <v>63</v>
      </c>
      <c r="E123" s="194" t="s">
        <v>59</v>
      </c>
      <c r="F123" s="194" t="s">
        <v>60</v>
      </c>
      <c r="G123" s="194" t="s">
        <v>110</v>
      </c>
      <c r="H123" s="194" t="s">
        <v>111</v>
      </c>
      <c r="I123" s="194" t="s">
        <v>112</v>
      </c>
      <c r="J123" s="195" t="s">
        <v>97</v>
      </c>
      <c r="K123" s="196" t="s">
        <v>113</v>
      </c>
      <c r="L123" s="197"/>
      <c r="M123" s="100" t="s">
        <v>1</v>
      </c>
      <c r="N123" s="101" t="s">
        <v>42</v>
      </c>
      <c r="O123" s="101" t="s">
        <v>114</v>
      </c>
      <c r="P123" s="101" t="s">
        <v>115</v>
      </c>
      <c r="Q123" s="101" t="s">
        <v>116</v>
      </c>
      <c r="R123" s="101" t="s">
        <v>117</v>
      </c>
      <c r="S123" s="101" t="s">
        <v>118</v>
      </c>
      <c r="T123" s="102" t="s">
        <v>119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120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P125+P192</f>
        <v>0</v>
      </c>
      <c r="Q124" s="104"/>
      <c r="R124" s="200">
        <f>R125+R192</f>
        <v>790.90464411999994</v>
      </c>
      <c r="S124" s="104"/>
      <c r="T124" s="201">
        <f>T125+T192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99</v>
      </c>
      <c r="BK124" s="202">
        <f>BK125+BK192</f>
        <v>0</v>
      </c>
    </row>
    <row r="125" s="12" customFormat="1" ht="25.92" customHeight="1">
      <c r="A125" s="12"/>
      <c r="B125" s="203"/>
      <c r="C125" s="204"/>
      <c r="D125" s="205" t="s">
        <v>77</v>
      </c>
      <c r="E125" s="206" t="s">
        <v>121</v>
      </c>
      <c r="F125" s="206" t="s">
        <v>122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P126+P157+P189</f>
        <v>0</v>
      </c>
      <c r="Q125" s="211"/>
      <c r="R125" s="212">
        <f>R126+R157+R189</f>
        <v>790.90464411999994</v>
      </c>
      <c r="S125" s="211"/>
      <c r="T125" s="213">
        <f>T126+T157+T189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77</v>
      </c>
      <c r="AU125" s="215" t="s">
        <v>78</v>
      </c>
      <c r="AY125" s="214" t="s">
        <v>123</v>
      </c>
      <c r="BK125" s="216">
        <f>BK126+BK157+BK189</f>
        <v>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86</v>
      </c>
      <c r="F126" s="217" t="s">
        <v>124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SUM(P127:P156)</f>
        <v>0</v>
      </c>
      <c r="Q126" s="211"/>
      <c r="R126" s="212">
        <f>SUM(R127:R156)</f>
        <v>0.024235</v>
      </c>
      <c r="S126" s="211"/>
      <c r="T126" s="213">
        <f>SUM(T127:T156)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86</v>
      </c>
      <c r="AY126" s="214" t="s">
        <v>123</v>
      </c>
      <c r="BK126" s="216">
        <f>SUM(BK127:BK156)</f>
        <v>0</v>
      </c>
    </row>
    <row r="127" s="2" customFormat="1" ht="21.75" customHeight="1">
      <c r="A127" s="38"/>
      <c r="B127" s="39"/>
      <c r="C127" s="219" t="s">
        <v>86</v>
      </c>
      <c r="D127" s="219" t="s">
        <v>125</v>
      </c>
      <c r="E127" s="220" t="s">
        <v>126</v>
      </c>
      <c r="F127" s="221" t="s">
        <v>127</v>
      </c>
      <c r="G127" s="222" t="s">
        <v>128</v>
      </c>
      <c r="H127" s="223">
        <v>593.58900000000006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43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129</v>
      </c>
      <c r="AT127" s="231" t="s">
        <v>125</v>
      </c>
      <c r="AU127" s="231" t="s">
        <v>88</v>
      </c>
      <c r="AY127" s="17" t="s">
        <v>123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86</v>
      </c>
      <c r="BK127" s="232">
        <f>ROUND(I127*H127,2)</f>
        <v>0</v>
      </c>
      <c r="BL127" s="17" t="s">
        <v>129</v>
      </c>
      <c r="BM127" s="231" t="s">
        <v>130</v>
      </c>
    </row>
    <row r="128" s="2" customFormat="1">
      <c r="A128" s="38"/>
      <c r="B128" s="39"/>
      <c r="C128" s="40"/>
      <c r="D128" s="233" t="s">
        <v>131</v>
      </c>
      <c r="E128" s="40"/>
      <c r="F128" s="234" t="s">
        <v>132</v>
      </c>
      <c r="G128" s="40"/>
      <c r="H128" s="40"/>
      <c r="I128" s="235"/>
      <c r="J128" s="40"/>
      <c r="K128" s="40"/>
      <c r="L128" s="44"/>
      <c r="M128" s="236"/>
      <c r="N128" s="23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131</v>
      </c>
      <c r="AU128" s="17" t="s">
        <v>88</v>
      </c>
    </row>
    <row r="129" s="2" customFormat="1" ht="21.75" customHeight="1">
      <c r="A129" s="38"/>
      <c r="B129" s="39"/>
      <c r="C129" s="219" t="s">
        <v>88</v>
      </c>
      <c r="D129" s="219" t="s">
        <v>125</v>
      </c>
      <c r="E129" s="220" t="s">
        <v>133</v>
      </c>
      <c r="F129" s="221" t="s">
        <v>134</v>
      </c>
      <c r="G129" s="222" t="s">
        <v>128</v>
      </c>
      <c r="H129" s="223">
        <v>56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129</v>
      </c>
      <c r="AT129" s="231" t="s">
        <v>125</v>
      </c>
      <c r="AU129" s="231" t="s">
        <v>88</v>
      </c>
      <c r="AY129" s="17" t="s">
        <v>123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86</v>
      </c>
      <c r="BK129" s="232">
        <f>ROUND(I129*H129,2)</f>
        <v>0</v>
      </c>
      <c r="BL129" s="17" t="s">
        <v>129</v>
      </c>
      <c r="BM129" s="231" t="s">
        <v>135</v>
      </c>
    </row>
    <row r="130" s="2" customFormat="1">
      <c r="A130" s="38"/>
      <c r="B130" s="39"/>
      <c r="C130" s="40"/>
      <c r="D130" s="233" t="s">
        <v>131</v>
      </c>
      <c r="E130" s="40"/>
      <c r="F130" s="234" t="s">
        <v>136</v>
      </c>
      <c r="G130" s="40"/>
      <c r="H130" s="40"/>
      <c r="I130" s="235"/>
      <c r="J130" s="40"/>
      <c r="K130" s="40"/>
      <c r="L130" s="44"/>
      <c r="M130" s="236"/>
      <c r="N130" s="23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131</v>
      </c>
      <c r="AU130" s="17" t="s">
        <v>88</v>
      </c>
    </row>
    <row r="131" s="13" customFormat="1">
      <c r="A131" s="13"/>
      <c r="B131" s="238"/>
      <c r="C131" s="239"/>
      <c r="D131" s="233" t="s">
        <v>137</v>
      </c>
      <c r="E131" s="240" t="s">
        <v>1</v>
      </c>
      <c r="F131" s="241" t="s">
        <v>138</v>
      </c>
      <c r="G131" s="239"/>
      <c r="H131" s="242">
        <v>56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137</v>
      </c>
      <c r="AU131" s="248" t="s">
        <v>88</v>
      </c>
      <c r="AV131" s="13" t="s">
        <v>88</v>
      </c>
      <c r="AW131" s="13" t="s">
        <v>34</v>
      </c>
      <c r="AX131" s="13" t="s">
        <v>86</v>
      </c>
      <c r="AY131" s="248" t="s">
        <v>123</v>
      </c>
    </row>
    <row r="132" s="2" customFormat="1" ht="21.75" customHeight="1">
      <c r="A132" s="38"/>
      <c r="B132" s="39"/>
      <c r="C132" s="219" t="s">
        <v>139</v>
      </c>
      <c r="D132" s="219" t="s">
        <v>125</v>
      </c>
      <c r="E132" s="220" t="s">
        <v>140</v>
      </c>
      <c r="F132" s="221" t="s">
        <v>141</v>
      </c>
      <c r="G132" s="222" t="s">
        <v>128</v>
      </c>
      <c r="H132" s="223">
        <v>12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43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129</v>
      </c>
      <c r="AT132" s="231" t="s">
        <v>125</v>
      </c>
      <c r="AU132" s="231" t="s">
        <v>88</v>
      </c>
      <c r="AY132" s="17" t="s">
        <v>123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86</v>
      </c>
      <c r="BK132" s="232">
        <f>ROUND(I132*H132,2)</f>
        <v>0</v>
      </c>
      <c r="BL132" s="17" t="s">
        <v>129</v>
      </c>
      <c r="BM132" s="231" t="s">
        <v>142</v>
      </c>
    </row>
    <row r="133" s="2" customFormat="1">
      <c r="A133" s="38"/>
      <c r="B133" s="39"/>
      <c r="C133" s="40"/>
      <c r="D133" s="233" t="s">
        <v>131</v>
      </c>
      <c r="E133" s="40"/>
      <c r="F133" s="234" t="s">
        <v>143</v>
      </c>
      <c r="G133" s="40"/>
      <c r="H133" s="40"/>
      <c r="I133" s="235"/>
      <c r="J133" s="40"/>
      <c r="K133" s="40"/>
      <c r="L133" s="44"/>
      <c r="M133" s="236"/>
      <c r="N133" s="23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131</v>
      </c>
      <c r="AU133" s="17" t="s">
        <v>88</v>
      </c>
    </row>
    <row r="134" s="13" customFormat="1">
      <c r="A134" s="13"/>
      <c r="B134" s="238"/>
      <c r="C134" s="239"/>
      <c r="D134" s="233" t="s">
        <v>137</v>
      </c>
      <c r="E134" s="240" t="s">
        <v>1</v>
      </c>
      <c r="F134" s="241" t="s">
        <v>144</v>
      </c>
      <c r="G134" s="239"/>
      <c r="H134" s="242">
        <v>12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137</v>
      </c>
      <c r="AU134" s="248" t="s">
        <v>88</v>
      </c>
      <c r="AV134" s="13" t="s">
        <v>88</v>
      </c>
      <c r="AW134" s="13" t="s">
        <v>34</v>
      </c>
      <c r="AX134" s="13" t="s">
        <v>86</v>
      </c>
      <c r="AY134" s="248" t="s">
        <v>123</v>
      </c>
    </row>
    <row r="135" s="2" customFormat="1" ht="16.5" customHeight="1">
      <c r="A135" s="38"/>
      <c r="B135" s="39"/>
      <c r="C135" s="219" t="s">
        <v>129</v>
      </c>
      <c r="D135" s="219" t="s">
        <v>125</v>
      </c>
      <c r="E135" s="220" t="s">
        <v>145</v>
      </c>
      <c r="F135" s="221" t="s">
        <v>146</v>
      </c>
      <c r="G135" s="222" t="s">
        <v>128</v>
      </c>
      <c r="H135" s="223">
        <v>661.58900000000006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43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129</v>
      </c>
      <c r="AT135" s="231" t="s">
        <v>125</v>
      </c>
      <c r="AU135" s="231" t="s">
        <v>88</v>
      </c>
      <c r="AY135" s="17" t="s">
        <v>123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86</v>
      </c>
      <c r="BK135" s="232">
        <f>ROUND(I135*H135,2)</f>
        <v>0</v>
      </c>
      <c r="BL135" s="17" t="s">
        <v>129</v>
      </c>
      <c r="BM135" s="231" t="s">
        <v>147</v>
      </c>
    </row>
    <row r="136" s="2" customFormat="1">
      <c r="A136" s="38"/>
      <c r="B136" s="39"/>
      <c r="C136" s="40"/>
      <c r="D136" s="233" t="s">
        <v>131</v>
      </c>
      <c r="E136" s="40"/>
      <c r="F136" s="234" t="s">
        <v>148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131</v>
      </c>
      <c r="AU136" s="17" t="s">
        <v>88</v>
      </c>
    </row>
    <row r="137" s="2" customFormat="1">
      <c r="A137" s="38"/>
      <c r="B137" s="39"/>
      <c r="C137" s="40"/>
      <c r="D137" s="233" t="s">
        <v>149</v>
      </c>
      <c r="E137" s="40"/>
      <c r="F137" s="249" t="s">
        <v>150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149</v>
      </c>
      <c r="AU137" s="17" t="s">
        <v>88</v>
      </c>
    </row>
    <row r="138" s="13" customFormat="1">
      <c r="A138" s="13"/>
      <c r="B138" s="238"/>
      <c r="C138" s="239"/>
      <c r="D138" s="233" t="s">
        <v>137</v>
      </c>
      <c r="E138" s="240" t="s">
        <v>1</v>
      </c>
      <c r="F138" s="241" t="s">
        <v>151</v>
      </c>
      <c r="G138" s="239"/>
      <c r="H138" s="242">
        <v>661.58900000000006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137</v>
      </c>
      <c r="AU138" s="248" t="s">
        <v>88</v>
      </c>
      <c r="AV138" s="13" t="s">
        <v>88</v>
      </c>
      <c r="AW138" s="13" t="s">
        <v>34</v>
      </c>
      <c r="AX138" s="13" t="s">
        <v>86</v>
      </c>
      <c r="AY138" s="248" t="s">
        <v>123</v>
      </c>
    </row>
    <row r="139" s="2" customFormat="1" ht="16.5" customHeight="1">
      <c r="A139" s="38"/>
      <c r="B139" s="39"/>
      <c r="C139" s="219" t="s">
        <v>152</v>
      </c>
      <c r="D139" s="219" t="s">
        <v>125</v>
      </c>
      <c r="E139" s="220" t="s">
        <v>153</v>
      </c>
      <c r="F139" s="221" t="s">
        <v>154</v>
      </c>
      <c r="G139" s="222" t="s">
        <v>155</v>
      </c>
      <c r="H139" s="223">
        <v>1211.771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43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129</v>
      </c>
      <c r="AT139" s="231" t="s">
        <v>125</v>
      </c>
      <c r="AU139" s="231" t="s">
        <v>88</v>
      </c>
      <c r="AY139" s="17" t="s">
        <v>123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86</v>
      </c>
      <c r="BK139" s="232">
        <f>ROUND(I139*H139,2)</f>
        <v>0</v>
      </c>
      <c r="BL139" s="17" t="s">
        <v>129</v>
      </c>
      <c r="BM139" s="231" t="s">
        <v>156</v>
      </c>
    </row>
    <row r="140" s="2" customFormat="1">
      <c r="A140" s="38"/>
      <c r="B140" s="39"/>
      <c r="C140" s="40"/>
      <c r="D140" s="233" t="s">
        <v>131</v>
      </c>
      <c r="E140" s="40"/>
      <c r="F140" s="234" t="s">
        <v>157</v>
      </c>
      <c r="G140" s="40"/>
      <c r="H140" s="40"/>
      <c r="I140" s="235"/>
      <c r="J140" s="40"/>
      <c r="K140" s="40"/>
      <c r="L140" s="44"/>
      <c r="M140" s="236"/>
      <c r="N140" s="23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131</v>
      </c>
      <c r="AU140" s="17" t="s">
        <v>88</v>
      </c>
    </row>
    <row r="141" s="2" customFormat="1">
      <c r="A141" s="38"/>
      <c r="B141" s="39"/>
      <c r="C141" s="40"/>
      <c r="D141" s="233" t="s">
        <v>149</v>
      </c>
      <c r="E141" s="40"/>
      <c r="F141" s="249" t="s">
        <v>158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149</v>
      </c>
      <c r="AU141" s="17" t="s">
        <v>88</v>
      </c>
    </row>
    <row r="142" s="2" customFormat="1" ht="16.5" customHeight="1">
      <c r="A142" s="38"/>
      <c r="B142" s="39"/>
      <c r="C142" s="250" t="s">
        <v>159</v>
      </c>
      <c r="D142" s="250" t="s">
        <v>160</v>
      </c>
      <c r="E142" s="251" t="s">
        <v>161</v>
      </c>
      <c r="F142" s="252" t="s">
        <v>162</v>
      </c>
      <c r="G142" s="253" t="s">
        <v>163</v>
      </c>
      <c r="H142" s="254">
        <v>24.234999999999999</v>
      </c>
      <c r="I142" s="255"/>
      <c r="J142" s="256">
        <f>ROUND(I142*H142,2)</f>
        <v>0</v>
      </c>
      <c r="K142" s="257"/>
      <c r="L142" s="258"/>
      <c r="M142" s="259" t="s">
        <v>1</v>
      </c>
      <c r="N142" s="260" t="s">
        <v>43</v>
      </c>
      <c r="O142" s="91"/>
      <c r="P142" s="229">
        <f>O142*H142</f>
        <v>0</v>
      </c>
      <c r="Q142" s="229">
        <v>0.001</v>
      </c>
      <c r="R142" s="229">
        <f>Q142*H142</f>
        <v>0.024235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164</v>
      </c>
      <c r="AT142" s="231" t="s">
        <v>160</v>
      </c>
      <c r="AU142" s="231" t="s">
        <v>88</v>
      </c>
      <c r="AY142" s="17" t="s">
        <v>123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86</v>
      </c>
      <c r="BK142" s="232">
        <f>ROUND(I142*H142,2)</f>
        <v>0</v>
      </c>
      <c r="BL142" s="17" t="s">
        <v>129</v>
      </c>
      <c r="BM142" s="231" t="s">
        <v>165</v>
      </c>
    </row>
    <row r="143" s="2" customFormat="1">
      <c r="A143" s="38"/>
      <c r="B143" s="39"/>
      <c r="C143" s="40"/>
      <c r="D143" s="233" t="s">
        <v>131</v>
      </c>
      <c r="E143" s="40"/>
      <c r="F143" s="234" t="s">
        <v>162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131</v>
      </c>
      <c r="AU143" s="17" t="s">
        <v>88</v>
      </c>
    </row>
    <row r="144" s="13" customFormat="1">
      <c r="A144" s="13"/>
      <c r="B144" s="238"/>
      <c r="C144" s="239"/>
      <c r="D144" s="233" t="s">
        <v>137</v>
      </c>
      <c r="E144" s="239"/>
      <c r="F144" s="241" t="s">
        <v>166</v>
      </c>
      <c r="G144" s="239"/>
      <c r="H144" s="242">
        <v>24.234999999999999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137</v>
      </c>
      <c r="AU144" s="248" t="s">
        <v>88</v>
      </c>
      <c r="AV144" s="13" t="s">
        <v>88</v>
      </c>
      <c r="AW144" s="13" t="s">
        <v>4</v>
      </c>
      <c r="AX144" s="13" t="s">
        <v>86</v>
      </c>
      <c r="AY144" s="248" t="s">
        <v>123</v>
      </c>
    </row>
    <row r="145" s="2" customFormat="1" ht="16.5" customHeight="1">
      <c r="A145" s="38"/>
      <c r="B145" s="39"/>
      <c r="C145" s="219" t="s">
        <v>167</v>
      </c>
      <c r="D145" s="219" t="s">
        <v>125</v>
      </c>
      <c r="E145" s="220" t="s">
        <v>168</v>
      </c>
      <c r="F145" s="221" t="s">
        <v>169</v>
      </c>
      <c r="G145" s="222" t="s">
        <v>155</v>
      </c>
      <c r="H145" s="223">
        <v>1293.451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43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129</v>
      </c>
      <c r="AT145" s="231" t="s">
        <v>125</v>
      </c>
      <c r="AU145" s="231" t="s">
        <v>88</v>
      </c>
      <c r="AY145" s="17" t="s">
        <v>123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86</v>
      </c>
      <c r="BK145" s="232">
        <f>ROUND(I145*H145,2)</f>
        <v>0</v>
      </c>
      <c r="BL145" s="17" t="s">
        <v>129</v>
      </c>
      <c r="BM145" s="231" t="s">
        <v>170</v>
      </c>
    </row>
    <row r="146" s="2" customFormat="1">
      <c r="A146" s="38"/>
      <c r="B146" s="39"/>
      <c r="C146" s="40"/>
      <c r="D146" s="233" t="s">
        <v>131</v>
      </c>
      <c r="E146" s="40"/>
      <c r="F146" s="234" t="s">
        <v>171</v>
      </c>
      <c r="G146" s="40"/>
      <c r="H146" s="40"/>
      <c r="I146" s="235"/>
      <c r="J146" s="40"/>
      <c r="K146" s="40"/>
      <c r="L146" s="44"/>
      <c r="M146" s="236"/>
      <c r="N146" s="23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131</v>
      </c>
      <c r="AU146" s="17" t="s">
        <v>88</v>
      </c>
    </row>
    <row r="147" s="2" customFormat="1" ht="16.5" customHeight="1">
      <c r="A147" s="38"/>
      <c r="B147" s="39"/>
      <c r="C147" s="219" t="s">
        <v>164</v>
      </c>
      <c r="D147" s="219" t="s">
        <v>125</v>
      </c>
      <c r="E147" s="220" t="s">
        <v>172</v>
      </c>
      <c r="F147" s="221" t="s">
        <v>173</v>
      </c>
      <c r="G147" s="222" t="s">
        <v>155</v>
      </c>
      <c r="H147" s="223">
        <v>521.66399999999999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43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129</v>
      </c>
      <c r="AT147" s="231" t="s">
        <v>125</v>
      </c>
      <c r="AU147" s="231" t="s">
        <v>88</v>
      </c>
      <c r="AY147" s="17" t="s">
        <v>123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86</v>
      </c>
      <c r="BK147" s="232">
        <f>ROUND(I147*H147,2)</f>
        <v>0</v>
      </c>
      <c r="BL147" s="17" t="s">
        <v>129</v>
      </c>
      <c r="BM147" s="231" t="s">
        <v>174</v>
      </c>
    </row>
    <row r="148" s="2" customFormat="1">
      <c r="A148" s="38"/>
      <c r="B148" s="39"/>
      <c r="C148" s="40"/>
      <c r="D148" s="233" t="s">
        <v>131</v>
      </c>
      <c r="E148" s="40"/>
      <c r="F148" s="234" t="s">
        <v>175</v>
      </c>
      <c r="G148" s="40"/>
      <c r="H148" s="40"/>
      <c r="I148" s="235"/>
      <c r="J148" s="40"/>
      <c r="K148" s="40"/>
      <c r="L148" s="44"/>
      <c r="M148" s="236"/>
      <c r="N148" s="23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131</v>
      </c>
      <c r="AU148" s="17" t="s">
        <v>88</v>
      </c>
    </row>
    <row r="149" s="2" customFormat="1" ht="16.5" customHeight="1">
      <c r="A149" s="38"/>
      <c r="B149" s="39"/>
      <c r="C149" s="219" t="s">
        <v>176</v>
      </c>
      <c r="D149" s="219" t="s">
        <v>125</v>
      </c>
      <c r="E149" s="220" t="s">
        <v>177</v>
      </c>
      <c r="F149" s="221" t="s">
        <v>178</v>
      </c>
      <c r="G149" s="222" t="s">
        <v>155</v>
      </c>
      <c r="H149" s="223">
        <v>565.40499999999997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43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129</v>
      </c>
      <c r="AT149" s="231" t="s">
        <v>125</v>
      </c>
      <c r="AU149" s="231" t="s">
        <v>88</v>
      </c>
      <c r="AY149" s="17" t="s">
        <v>123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86</v>
      </c>
      <c r="BK149" s="232">
        <f>ROUND(I149*H149,2)</f>
        <v>0</v>
      </c>
      <c r="BL149" s="17" t="s">
        <v>129</v>
      </c>
      <c r="BM149" s="231" t="s">
        <v>179</v>
      </c>
    </row>
    <row r="150" s="2" customFormat="1">
      <c r="A150" s="38"/>
      <c r="B150" s="39"/>
      <c r="C150" s="40"/>
      <c r="D150" s="233" t="s">
        <v>131</v>
      </c>
      <c r="E150" s="40"/>
      <c r="F150" s="234" t="s">
        <v>180</v>
      </c>
      <c r="G150" s="40"/>
      <c r="H150" s="40"/>
      <c r="I150" s="235"/>
      <c r="J150" s="40"/>
      <c r="K150" s="40"/>
      <c r="L150" s="44"/>
      <c r="M150" s="236"/>
      <c r="N150" s="23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131</v>
      </c>
      <c r="AU150" s="17" t="s">
        <v>88</v>
      </c>
    </row>
    <row r="151" s="2" customFormat="1" ht="16.5" customHeight="1">
      <c r="A151" s="38"/>
      <c r="B151" s="39"/>
      <c r="C151" s="219" t="s">
        <v>181</v>
      </c>
      <c r="D151" s="219" t="s">
        <v>125</v>
      </c>
      <c r="E151" s="220" t="s">
        <v>182</v>
      </c>
      <c r="F151" s="221" t="s">
        <v>183</v>
      </c>
      <c r="G151" s="222" t="s">
        <v>155</v>
      </c>
      <c r="H151" s="223">
        <v>1211.771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43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129</v>
      </c>
      <c r="AT151" s="231" t="s">
        <v>125</v>
      </c>
      <c r="AU151" s="231" t="s">
        <v>88</v>
      </c>
      <c r="AY151" s="17" t="s">
        <v>123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86</v>
      </c>
      <c r="BK151" s="232">
        <f>ROUND(I151*H151,2)</f>
        <v>0</v>
      </c>
      <c r="BL151" s="17" t="s">
        <v>129</v>
      </c>
      <c r="BM151" s="231" t="s">
        <v>184</v>
      </c>
    </row>
    <row r="152" s="2" customFormat="1">
      <c r="A152" s="38"/>
      <c r="B152" s="39"/>
      <c r="C152" s="40"/>
      <c r="D152" s="233" t="s">
        <v>131</v>
      </c>
      <c r="E152" s="40"/>
      <c r="F152" s="234" t="s">
        <v>185</v>
      </c>
      <c r="G152" s="40"/>
      <c r="H152" s="40"/>
      <c r="I152" s="235"/>
      <c r="J152" s="40"/>
      <c r="K152" s="40"/>
      <c r="L152" s="44"/>
      <c r="M152" s="236"/>
      <c r="N152" s="23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131</v>
      </c>
      <c r="AU152" s="17" t="s">
        <v>88</v>
      </c>
    </row>
    <row r="153" s="2" customFormat="1">
      <c r="A153" s="38"/>
      <c r="B153" s="39"/>
      <c r="C153" s="40"/>
      <c r="D153" s="233" t="s">
        <v>149</v>
      </c>
      <c r="E153" s="40"/>
      <c r="F153" s="249" t="s">
        <v>158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149</v>
      </c>
      <c r="AU153" s="17" t="s">
        <v>88</v>
      </c>
    </row>
    <row r="154" s="2" customFormat="1" ht="16.5" customHeight="1">
      <c r="A154" s="38"/>
      <c r="B154" s="39"/>
      <c r="C154" s="219" t="s">
        <v>186</v>
      </c>
      <c r="D154" s="219" t="s">
        <v>125</v>
      </c>
      <c r="E154" s="220" t="s">
        <v>187</v>
      </c>
      <c r="F154" s="221" t="s">
        <v>188</v>
      </c>
      <c r="G154" s="222" t="s">
        <v>128</v>
      </c>
      <c r="H154" s="223">
        <v>242.35400000000001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43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129</v>
      </c>
      <c r="AT154" s="231" t="s">
        <v>125</v>
      </c>
      <c r="AU154" s="231" t="s">
        <v>88</v>
      </c>
      <c r="AY154" s="17" t="s">
        <v>123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86</v>
      </c>
      <c r="BK154" s="232">
        <f>ROUND(I154*H154,2)</f>
        <v>0</v>
      </c>
      <c r="BL154" s="17" t="s">
        <v>129</v>
      </c>
      <c r="BM154" s="231" t="s">
        <v>189</v>
      </c>
    </row>
    <row r="155" s="2" customFormat="1">
      <c r="A155" s="38"/>
      <c r="B155" s="39"/>
      <c r="C155" s="40"/>
      <c r="D155" s="233" t="s">
        <v>131</v>
      </c>
      <c r="E155" s="40"/>
      <c r="F155" s="234" t="s">
        <v>188</v>
      </c>
      <c r="G155" s="40"/>
      <c r="H155" s="40"/>
      <c r="I155" s="235"/>
      <c r="J155" s="40"/>
      <c r="K155" s="40"/>
      <c r="L155" s="44"/>
      <c r="M155" s="236"/>
      <c r="N155" s="23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131</v>
      </c>
      <c r="AU155" s="17" t="s">
        <v>88</v>
      </c>
    </row>
    <row r="156" s="13" customFormat="1">
      <c r="A156" s="13"/>
      <c r="B156" s="238"/>
      <c r="C156" s="239"/>
      <c r="D156" s="233" t="s">
        <v>137</v>
      </c>
      <c r="E156" s="240" t="s">
        <v>1</v>
      </c>
      <c r="F156" s="241" t="s">
        <v>190</v>
      </c>
      <c r="G156" s="239"/>
      <c r="H156" s="242">
        <v>242.35400000000001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137</v>
      </c>
      <c r="AU156" s="248" t="s">
        <v>88</v>
      </c>
      <c r="AV156" s="13" t="s">
        <v>88</v>
      </c>
      <c r="AW156" s="13" t="s">
        <v>34</v>
      </c>
      <c r="AX156" s="13" t="s">
        <v>86</v>
      </c>
      <c r="AY156" s="248" t="s">
        <v>123</v>
      </c>
    </row>
    <row r="157" s="12" customFormat="1" ht="22.8" customHeight="1">
      <c r="A157" s="12"/>
      <c r="B157" s="203"/>
      <c r="C157" s="204"/>
      <c r="D157" s="205" t="s">
        <v>77</v>
      </c>
      <c r="E157" s="217" t="s">
        <v>129</v>
      </c>
      <c r="F157" s="217" t="s">
        <v>191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SUM(P158:P188)</f>
        <v>0</v>
      </c>
      <c r="Q157" s="211"/>
      <c r="R157" s="212">
        <f>SUM(R158:R188)</f>
        <v>790.88040911999997</v>
      </c>
      <c r="S157" s="211"/>
      <c r="T157" s="213">
        <f>SUM(T158:T188)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86</v>
      </c>
      <c r="AT157" s="215" t="s">
        <v>77</v>
      </c>
      <c r="AU157" s="215" t="s">
        <v>86</v>
      </c>
      <c r="AY157" s="214" t="s">
        <v>123</v>
      </c>
      <c r="BK157" s="216">
        <f>SUM(BK158:BK188)</f>
        <v>0</v>
      </c>
    </row>
    <row r="158" s="2" customFormat="1" ht="16.5" customHeight="1">
      <c r="A158" s="38"/>
      <c r="B158" s="39"/>
      <c r="C158" s="219" t="s">
        <v>8</v>
      </c>
      <c r="D158" s="219" t="s">
        <v>125</v>
      </c>
      <c r="E158" s="220" t="s">
        <v>192</v>
      </c>
      <c r="F158" s="221" t="s">
        <v>193</v>
      </c>
      <c r="G158" s="222" t="s">
        <v>128</v>
      </c>
      <c r="H158" s="223">
        <v>68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43</v>
      </c>
      <c r="O158" s="91"/>
      <c r="P158" s="229">
        <f>O158*H158</f>
        <v>0</v>
      </c>
      <c r="Q158" s="229">
        <v>2.13408</v>
      </c>
      <c r="R158" s="229">
        <f>Q158*H158</f>
        <v>145.11743999999999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129</v>
      </c>
      <c r="AT158" s="231" t="s">
        <v>125</v>
      </c>
      <c r="AU158" s="231" t="s">
        <v>88</v>
      </c>
      <c r="AY158" s="17" t="s">
        <v>123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86</v>
      </c>
      <c r="BK158" s="232">
        <f>ROUND(I158*H158,2)</f>
        <v>0</v>
      </c>
      <c r="BL158" s="17" t="s">
        <v>129</v>
      </c>
      <c r="BM158" s="231" t="s">
        <v>194</v>
      </c>
    </row>
    <row r="159" s="2" customFormat="1">
      <c r="A159" s="38"/>
      <c r="B159" s="39"/>
      <c r="C159" s="40"/>
      <c r="D159" s="233" t="s">
        <v>131</v>
      </c>
      <c r="E159" s="40"/>
      <c r="F159" s="234" t="s">
        <v>195</v>
      </c>
      <c r="G159" s="40"/>
      <c r="H159" s="40"/>
      <c r="I159" s="235"/>
      <c r="J159" s="40"/>
      <c r="K159" s="40"/>
      <c r="L159" s="44"/>
      <c r="M159" s="236"/>
      <c r="N159" s="237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131</v>
      </c>
      <c r="AU159" s="17" t="s">
        <v>88</v>
      </c>
    </row>
    <row r="160" s="2" customFormat="1">
      <c r="A160" s="38"/>
      <c r="B160" s="39"/>
      <c r="C160" s="40"/>
      <c r="D160" s="233" t="s">
        <v>149</v>
      </c>
      <c r="E160" s="40"/>
      <c r="F160" s="249" t="s">
        <v>196</v>
      </c>
      <c r="G160" s="40"/>
      <c r="H160" s="40"/>
      <c r="I160" s="235"/>
      <c r="J160" s="40"/>
      <c r="K160" s="40"/>
      <c r="L160" s="44"/>
      <c r="M160" s="236"/>
      <c r="N160" s="237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149</v>
      </c>
      <c r="AU160" s="17" t="s">
        <v>88</v>
      </c>
    </row>
    <row r="161" s="13" customFormat="1">
      <c r="A161" s="13"/>
      <c r="B161" s="238"/>
      <c r="C161" s="239"/>
      <c r="D161" s="233" t="s">
        <v>137</v>
      </c>
      <c r="E161" s="240" t="s">
        <v>1</v>
      </c>
      <c r="F161" s="241" t="s">
        <v>197</v>
      </c>
      <c r="G161" s="239"/>
      <c r="H161" s="242">
        <v>56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137</v>
      </c>
      <c r="AU161" s="248" t="s">
        <v>88</v>
      </c>
      <c r="AV161" s="13" t="s">
        <v>88</v>
      </c>
      <c r="AW161" s="13" t="s">
        <v>34</v>
      </c>
      <c r="AX161" s="13" t="s">
        <v>78</v>
      </c>
      <c r="AY161" s="248" t="s">
        <v>123</v>
      </c>
    </row>
    <row r="162" s="13" customFormat="1">
      <c r="A162" s="13"/>
      <c r="B162" s="238"/>
      <c r="C162" s="239"/>
      <c r="D162" s="233" t="s">
        <v>137</v>
      </c>
      <c r="E162" s="240" t="s">
        <v>1</v>
      </c>
      <c r="F162" s="241" t="s">
        <v>198</v>
      </c>
      <c r="G162" s="239"/>
      <c r="H162" s="242">
        <v>12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137</v>
      </c>
      <c r="AU162" s="248" t="s">
        <v>88</v>
      </c>
      <c r="AV162" s="13" t="s">
        <v>88</v>
      </c>
      <c r="AW162" s="13" t="s">
        <v>34</v>
      </c>
      <c r="AX162" s="13" t="s">
        <v>78</v>
      </c>
      <c r="AY162" s="248" t="s">
        <v>123</v>
      </c>
    </row>
    <row r="163" s="14" customFormat="1">
      <c r="A163" s="14"/>
      <c r="B163" s="261"/>
      <c r="C163" s="262"/>
      <c r="D163" s="233" t="s">
        <v>137</v>
      </c>
      <c r="E163" s="263" t="s">
        <v>1</v>
      </c>
      <c r="F163" s="264" t="s">
        <v>199</v>
      </c>
      <c r="G163" s="262"/>
      <c r="H163" s="265">
        <v>68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1" t="s">
        <v>137</v>
      </c>
      <c r="AU163" s="271" t="s">
        <v>88</v>
      </c>
      <c r="AV163" s="14" t="s">
        <v>129</v>
      </c>
      <c r="AW163" s="14" t="s">
        <v>34</v>
      </c>
      <c r="AX163" s="14" t="s">
        <v>86</v>
      </c>
      <c r="AY163" s="271" t="s">
        <v>123</v>
      </c>
    </row>
    <row r="164" s="2" customFormat="1" ht="16.5" customHeight="1">
      <c r="A164" s="38"/>
      <c r="B164" s="39"/>
      <c r="C164" s="219" t="s">
        <v>200</v>
      </c>
      <c r="D164" s="219" t="s">
        <v>125</v>
      </c>
      <c r="E164" s="220" t="s">
        <v>201</v>
      </c>
      <c r="F164" s="221" t="s">
        <v>202</v>
      </c>
      <c r="G164" s="222" t="s">
        <v>155</v>
      </c>
      <c r="H164" s="223">
        <v>85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43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129</v>
      </c>
      <c r="AT164" s="231" t="s">
        <v>125</v>
      </c>
      <c r="AU164" s="231" t="s">
        <v>88</v>
      </c>
      <c r="AY164" s="17" t="s">
        <v>123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86</v>
      </c>
      <c r="BK164" s="232">
        <f>ROUND(I164*H164,2)</f>
        <v>0</v>
      </c>
      <c r="BL164" s="17" t="s">
        <v>129</v>
      </c>
      <c r="BM164" s="231" t="s">
        <v>203</v>
      </c>
    </row>
    <row r="165" s="2" customFormat="1">
      <c r="A165" s="38"/>
      <c r="B165" s="39"/>
      <c r="C165" s="40"/>
      <c r="D165" s="233" t="s">
        <v>131</v>
      </c>
      <c r="E165" s="40"/>
      <c r="F165" s="234" t="s">
        <v>204</v>
      </c>
      <c r="G165" s="40"/>
      <c r="H165" s="40"/>
      <c r="I165" s="235"/>
      <c r="J165" s="40"/>
      <c r="K165" s="40"/>
      <c r="L165" s="44"/>
      <c r="M165" s="236"/>
      <c r="N165" s="23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131</v>
      </c>
      <c r="AU165" s="17" t="s">
        <v>88</v>
      </c>
    </row>
    <row r="166" s="13" customFormat="1">
      <c r="A166" s="13"/>
      <c r="B166" s="238"/>
      <c r="C166" s="239"/>
      <c r="D166" s="233" t="s">
        <v>137</v>
      </c>
      <c r="E166" s="240" t="s">
        <v>1</v>
      </c>
      <c r="F166" s="241" t="s">
        <v>205</v>
      </c>
      <c r="G166" s="239"/>
      <c r="H166" s="242">
        <v>15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137</v>
      </c>
      <c r="AU166" s="248" t="s">
        <v>88</v>
      </c>
      <c r="AV166" s="13" t="s">
        <v>88</v>
      </c>
      <c r="AW166" s="13" t="s">
        <v>34</v>
      </c>
      <c r="AX166" s="13" t="s">
        <v>78</v>
      </c>
      <c r="AY166" s="248" t="s">
        <v>123</v>
      </c>
    </row>
    <row r="167" s="13" customFormat="1">
      <c r="A167" s="13"/>
      <c r="B167" s="238"/>
      <c r="C167" s="239"/>
      <c r="D167" s="233" t="s">
        <v>137</v>
      </c>
      <c r="E167" s="240" t="s">
        <v>1</v>
      </c>
      <c r="F167" s="241" t="s">
        <v>206</v>
      </c>
      <c r="G167" s="239"/>
      <c r="H167" s="242">
        <v>70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137</v>
      </c>
      <c r="AU167" s="248" t="s">
        <v>88</v>
      </c>
      <c r="AV167" s="13" t="s">
        <v>88</v>
      </c>
      <c r="AW167" s="13" t="s">
        <v>34</v>
      </c>
      <c r="AX167" s="13" t="s">
        <v>78</v>
      </c>
      <c r="AY167" s="248" t="s">
        <v>123</v>
      </c>
    </row>
    <row r="168" s="14" customFormat="1">
      <c r="A168" s="14"/>
      <c r="B168" s="261"/>
      <c r="C168" s="262"/>
      <c r="D168" s="233" t="s">
        <v>137</v>
      </c>
      <c r="E168" s="263" t="s">
        <v>1</v>
      </c>
      <c r="F168" s="264" t="s">
        <v>199</v>
      </c>
      <c r="G168" s="262"/>
      <c r="H168" s="265">
        <v>85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1" t="s">
        <v>137</v>
      </c>
      <c r="AU168" s="271" t="s">
        <v>88</v>
      </c>
      <c r="AV168" s="14" t="s">
        <v>129</v>
      </c>
      <c r="AW168" s="14" t="s">
        <v>34</v>
      </c>
      <c r="AX168" s="14" t="s">
        <v>86</v>
      </c>
      <c r="AY168" s="271" t="s">
        <v>123</v>
      </c>
    </row>
    <row r="169" s="2" customFormat="1" ht="16.5" customHeight="1">
      <c r="A169" s="38"/>
      <c r="B169" s="39"/>
      <c r="C169" s="219" t="s">
        <v>207</v>
      </c>
      <c r="D169" s="219" t="s">
        <v>125</v>
      </c>
      <c r="E169" s="220" t="s">
        <v>208</v>
      </c>
      <c r="F169" s="221" t="s">
        <v>209</v>
      </c>
      <c r="G169" s="222" t="s">
        <v>128</v>
      </c>
      <c r="H169" s="223">
        <v>107.589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43</v>
      </c>
      <c r="O169" s="91"/>
      <c r="P169" s="229">
        <f>O169*H169</f>
        <v>0</v>
      </c>
      <c r="Q169" s="229">
        <v>2.4340799999999998</v>
      </c>
      <c r="R169" s="229">
        <f>Q169*H169</f>
        <v>261.88023311999996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129</v>
      </c>
      <c r="AT169" s="231" t="s">
        <v>125</v>
      </c>
      <c r="AU169" s="231" t="s">
        <v>88</v>
      </c>
      <c r="AY169" s="17" t="s">
        <v>123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86</v>
      </c>
      <c r="BK169" s="232">
        <f>ROUND(I169*H169,2)</f>
        <v>0</v>
      </c>
      <c r="BL169" s="17" t="s">
        <v>129</v>
      </c>
      <c r="BM169" s="231" t="s">
        <v>210</v>
      </c>
    </row>
    <row r="170" s="2" customFormat="1">
      <c r="A170" s="38"/>
      <c r="B170" s="39"/>
      <c r="C170" s="40"/>
      <c r="D170" s="233" t="s">
        <v>131</v>
      </c>
      <c r="E170" s="40"/>
      <c r="F170" s="234" t="s">
        <v>211</v>
      </c>
      <c r="G170" s="40"/>
      <c r="H170" s="40"/>
      <c r="I170" s="235"/>
      <c r="J170" s="40"/>
      <c r="K170" s="40"/>
      <c r="L170" s="44"/>
      <c r="M170" s="236"/>
      <c r="N170" s="237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131</v>
      </c>
      <c r="AU170" s="17" t="s">
        <v>88</v>
      </c>
    </row>
    <row r="171" s="2" customFormat="1">
      <c r="A171" s="38"/>
      <c r="B171" s="39"/>
      <c r="C171" s="40"/>
      <c r="D171" s="233" t="s">
        <v>149</v>
      </c>
      <c r="E171" s="40"/>
      <c r="F171" s="249" t="s">
        <v>212</v>
      </c>
      <c r="G171" s="40"/>
      <c r="H171" s="40"/>
      <c r="I171" s="235"/>
      <c r="J171" s="40"/>
      <c r="K171" s="40"/>
      <c r="L171" s="44"/>
      <c r="M171" s="236"/>
      <c r="N171" s="237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149</v>
      </c>
      <c r="AU171" s="17" t="s">
        <v>88</v>
      </c>
    </row>
    <row r="172" s="13" customFormat="1">
      <c r="A172" s="13"/>
      <c r="B172" s="238"/>
      <c r="C172" s="239"/>
      <c r="D172" s="233" t="s">
        <v>137</v>
      </c>
      <c r="E172" s="240" t="s">
        <v>1</v>
      </c>
      <c r="F172" s="241" t="s">
        <v>213</v>
      </c>
      <c r="G172" s="239"/>
      <c r="H172" s="242">
        <v>107.589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137</v>
      </c>
      <c r="AU172" s="248" t="s">
        <v>88</v>
      </c>
      <c r="AV172" s="13" t="s">
        <v>88</v>
      </c>
      <c r="AW172" s="13" t="s">
        <v>34</v>
      </c>
      <c r="AX172" s="13" t="s">
        <v>86</v>
      </c>
      <c r="AY172" s="248" t="s">
        <v>123</v>
      </c>
    </row>
    <row r="173" s="2" customFormat="1" ht="16.5" customHeight="1">
      <c r="A173" s="38"/>
      <c r="B173" s="39"/>
      <c r="C173" s="219" t="s">
        <v>214</v>
      </c>
      <c r="D173" s="219" t="s">
        <v>125</v>
      </c>
      <c r="E173" s="220" t="s">
        <v>215</v>
      </c>
      <c r="F173" s="221" t="s">
        <v>216</v>
      </c>
      <c r="G173" s="222" t="s">
        <v>155</v>
      </c>
      <c r="H173" s="223">
        <v>195.06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43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129</v>
      </c>
      <c r="AT173" s="231" t="s">
        <v>125</v>
      </c>
      <c r="AU173" s="231" t="s">
        <v>88</v>
      </c>
      <c r="AY173" s="17" t="s">
        <v>123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86</v>
      </c>
      <c r="BK173" s="232">
        <f>ROUND(I173*H173,2)</f>
        <v>0</v>
      </c>
      <c r="BL173" s="17" t="s">
        <v>129</v>
      </c>
      <c r="BM173" s="231" t="s">
        <v>217</v>
      </c>
    </row>
    <row r="174" s="2" customFormat="1">
      <c r="A174" s="38"/>
      <c r="B174" s="39"/>
      <c r="C174" s="40"/>
      <c r="D174" s="233" t="s">
        <v>131</v>
      </c>
      <c r="E174" s="40"/>
      <c r="F174" s="234" t="s">
        <v>218</v>
      </c>
      <c r="G174" s="40"/>
      <c r="H174" s="40"/>
      <c r="I174" s="235"/>
      <c r="J174" s="40"/>
      <c r="K174" s="40"/>
      <c r="L174" s="44"/>
      <c r="M174" s="236"/>
      <c r="N174" s="237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131</v>
      </c>
      <c r="AU174" s="17" t="s">
        <v>88</v>
      </c>
    </row>
    <row r="175" s="13" customFormat="1">
      <c r="A175" s="13"/>
      <c r="B175" s="238"/>
      <c r="C175" s="239"/>
      <c r="D175" s="233" t="s">
        <v>137</v>
      </c>
      <c r="E175" s="240" t="s">
        <v>1</v>
      </c>
      <c r="F175" s="241" t="s">
        <v>219</v>
      </c>
      <c r="G175" s="239"/>
      <c r="H175" s="242">
        <v>195.06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8" t="s">
        <v>137</v>
      </c>
      <c r="AU175" s="248" t="s">
        <v>88</v>
      </c>
      <c r="AV175" s="13" t="s">
        <v>88</v>
      </c>
      <c r="AW175" s="13" t="s">
        <v>34</v>
      </c>
      <c r="AX175" s="13" t="s">
        <v>86</v>
      </c>
      <c r="AY175" s="248" t="s">
        <v>123</v>
      </c>
    </row>
    <row r="176" s="2" customFormat="1" ht="16.5" customHeight="1">
      <c r="A176" s="38"/>
      <c r="B176" s="39"/>
      <c r="C176" s="219" t="s">
        <v>220</v>
      </c>
      <c r="D176" s="219" t="s">
        <v>125</v>
      </c>
      <c r="E176" s="220" t="s">
        <v>221</v>
      </c>
      <c r="F176" s="221" t="s">
        <v>222</v>
      </c>
      <c r="G176" s="222" t="s">
        <v>128</v>
      </c>
      <c r="H176" s="223">
        <v>166.06999999999999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43</v>
      </c>
      <c r="O176" s="91"/>
      <c r="P176" s="229">
        <f>O176*H176</f>
        <v>0</v>
      </c>
      <c r="Q176" s="229">
        <v>1.9967999999999999</v>
      </c>
      <c r="R176" s="229">
        <f>Q176*H176</f>
        <v>331.60857599999997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129</v>
      </c>
      <c r="AT176" s="231" t="s">
        <v>125</v>
      </c>
      <c r="AU176" s="231" t="s">
        <v>88</v>
      </c>
      <c r="AY176" s="17" t="s">
        <v>123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86</v>
      </c>
      <c r="BK176" s="232">
        <f>ROUND(I176*H176,2)</f>
        <v>0</v>
      </c>
      <c r="BL176" s="17" t="s">
        <v>129</v>
      </c>
      <c r="BM176" s="231" t="s">
        <v>223</v>
      </c>
    </row>
    <row r="177" s="2" customFormat="1">
      <c r="A177" s="38"/>
      <c r="B177" s="39"/>
      <c r="C177" s="40"/>
      <c r="D177" s="233" t="s">
        <v>131</v>
      </c>
      <c r="E177" s="40"/>
      <c r="F177" s="234" t="s">
        <v>224</v>
      </c>
      <c r="G177" s="40"/>
      <c r="H177" s="40"/>
      <c r="I177" s="235"/>
      <c r="J177" s="40"/>
      <c r="K177" s="40"/>
      <c r="L177" s="44"/>
      <c r="M177" s="236"/>
      <c r="N177" s="23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131</v>
      </c>
      <c r="AU177" s="17" t="s">
        <v>88</v>
      </c>
    </row>
    <row r="178" s="15" customFormat="1">
      <c r="A178" s="15"/>
      <c r="B178" s="272"/>
      <c r="C178" s="273"/>
      <c r="D178" s="233" t="s">
        <v>137</v>
      </c>
      <c r="E178" s="274" t="s">
        <v>1</v>
      </c>
      <c r="F178" s="275" t="s">
        <v>225</v>
      </c>
      <c r="G178" s="273"/>
      <c r="H178" s="274" t="s">
        <v>1</v>
      </c>
      <c r="I178" s="276"/>
      <c r="J178" s="273"/>
      <c r="K178" s="273"/>
      <c r="L178" s="277"/>
      <c r="M178" s="278"/>
      <c r="N178" s="279"/>
      <c r="O178" s="279"/>
      <c r="P178" s="279"/>
      <c r="Q178" s="279"/>
      <c r="R178" s="279"/>
      <c r="S178" s="279"/>
      <c r="T178" s="28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81" t="s">
        <v>137</v>
      </c>
      <c r="AU178" s="281" t="s">
        <v>88</v>
      </c>
      <c r="AV178" s="15" t="s">
        <v>86</v>
      </c>
      <c r="AW178" s="15" t="s">
        <v>34</v>
      </c>
      <c r="AX178" s="15" t="s">
        <v>78</v>
      </c>
      <c r="AY178" s="281" t="s">
        <v>123</v>
      </c>
    </row>
    <row r="179" s="13" customFormat="1">
      <c r="A179" s="13"/>
      <c r="B179" s="238"/>
      <c r="C179" s="239"/>
      <c r="D179" s="233" t="s">
        <v>137</v>
      </c>
      <c r="E179" s="240" t="s">
        <v>1</v>
      </c>
      <c r="F179" s="241" t="s">
        <v>226</v>
      </c>
      <c r="G179" s="239"/>
      <c r="H179" s="242">
        <v>64.280000000000001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8" t="s">
        <v>137</v>
      </c>
      <c r="AU179" s="248" t="s">
        <v>88</v>
      </c>
      <c r="AV179" s="13" t="s">
        <v>88</v>
      </c>
      <c r="AW179" s="13" t="s">
        <v>34</v>
      </c>
      <c r="AX179" s="13" t="s">
        <v>78</v>
      </c>
      <c r="AY179" s="248" t="s">
        <v>123</v>
      </c>
    </row>
    <row r="180" s="15" customFormat="1">
      <c r="A180" s="15"/>
      <c r="B180" s="272"/>
      <c r="C180" s="273"/>
      <c r="D180" s="233" t="s">
        <v>137</v>
      </c>
      <c r="E180" s="274" t="s">
        <v>1</v>
      </c>
      <c r="F180" s="275" t="s">
        <v>227</v>
      </c>
      <c r="G180" s="273"/>
      <c r="H180" s="274" t="s">
        <v>1</v>
      </c>
      <c r="I180" s="276"/>
      <c r="J180" s="273"/>
      <c r="K180" s="273"/>
      <c r="L180" s="277"/>
      <c r="M180" s="278"/>
      <c r="N180" s="279"/>
      <c r="O180" s="279"/>
      <c r="P180" s="279"/>
      <c r="Q180" s="279"/>
      <c r="R180" s="279"/>
      <c r="S180" s="279"/>
      <c r="T180" s="280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81" t="s">
        <v>137</v>
      </c>
      <c r="AU180" s="281" t="s">
        <v>88</v>
      </c>
      <c r="AV180" s="15" t="s">
        <v>86</v>
      </c>
      <c r="AW180" s="15" t="s">
        <v>34</v>
      </c>
      <c r="AX180" s="15" t="s">
        <v>78</v>
      </c>
      <c r="AY180" s="281" t="s">
        <v>123</v>
      </c>
    </row>
    <row r="181" s="13" customFormat="1">
      <c r="A181" s="13"/>
      <c r="B181" s="238"/>
      <c r="C181" s="239"/>
      <c r="D181" s="233" t="s">
        <v>137</v>
      </c>
      <c r="E181" s="240" t="s">
        <v>1</v>
      </c>
      <c r="F181" s="241" t="s">
        <v>228</v>
      </c>
      <c r="G181" s="239"/>
      <c r="H181" s="242">
        <v>67.5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137</v>
      </c>
      <c r="AU181" s="248" t="s">
        <v>88</v>
      </c>
      <c r="AV181" s="13" t="s">
        <v>88</v>
      </c>
      <c r="AW181" s="13" t="s">
        <v>34</v>
      </c>
      <c r="AX181" s="13" t="s">
        <v>78</v>
      </c>
      <c r="AY181" s="248" t="s">
        <v>123</v>
      </c>
    </row>
    <row r="182" s="15" customFormat="1">
      <c r="A182" s="15"/>
      <c r="B182" s="272"/>
      <c r="C182" s="273"/>
      <c r="D182" s="233" t="s">
        <v>137</v>
      </c>
      <c r="E182" s="274" t="s">
        <v>1</v>
      </c>
      <c r="F182" s="275" t="s">
        <v>229</v>
      </c>
      <c r="G182" s="273"/>
      <c r="H182" s="274" t="s">
        <v>1</v>
      </c>
      <c r="I182" s="276"/>
      <c r="J182" s="273"/>
      <c r="K182" s="273"/>
      <c r="L182" s="277"/>
      <c r="M182" s="278"/>
      <c r="N182" s="279"/>
      <c r="O182" s="279"/>
      <c r="P182" s="279"/>
      <c r="Q182" s="279"/>
      <c r="R182" s="279"/>
      <c r="S182" s="279"/>
      <c r="T182" s="28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1" t="s">
        <v>137</v>
      </c>
      <c r="AU182" s="281" t="s">
        <v>88</v>
      </c>
      <c r="AV182" s="15" t="s">
        <v>86</v>
      </c>
      <c r="AW182" s="15" t="s">
        <v>34</v>
      </c>
      <c r="AX182" s="15" t="s">
        <v>78</v>
      </c>
      <c r="AY182" s="281" t="s">
        <v>123</v>
      </c>
    </row>
    <row r="183" s="13" customFormat="1">
      <c r="A183" s="13"/>
      <c r="B183" s="238"/>
      <c r="C183" s="239"/>
      <c r="D183" s="233" t="s">
        <v>137</v>
      </c>
      <c r="E183" s="240" t="s">
        <v>1</v>
      </c>
      <c r="F183" s="241" t="s">
        <v>230</v>
      </c>
      <c r="G183" s="239"/>
      <c r="H183" s="242">
        <v>34.289999999999999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137</v>
      </c>
      <c r="AU183" s="248" t="s">
        <v>88</v>
      </c>
      <c r="AV183" s="13" t="s">
        <v>88</v>
      </c>
      <c r="AW183" s="13" t="s">
        <v>34</v>
      </c>
      <c r="AX183" s="13" t="s">
        <v>78</v>
      </c>
      <c r="AY183" s="248" t="s">
        <v>123</v>
      </c>
    </row>
    <row r="184" s="14" customFormat="1">
      <c r="A184" s="14"/>
      <c r="B184" s="261"/>
      <c r="C184" s="262"/>
      <c r="D184" s="233" t="s">
        <v>137</v>
      </c>
      <c r="E184" s="263" t="s">
        <v>1</v>
      </c>
      <c r="F184" s="264" t="s">
        <v>199</v>
      </c>
      <c r="G184" s="262"/>
      <c r="H184" s="265">
        <v>166.06999999999999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1" t="s">
        <v>137</v>
      </c>
      <c r="AU184" s="271" t="s">
        <v>88</v>
      </c>
      <c r="AV184" s="14" t="s">
        <v>129</v>
      </c>
      <c r="AW184" s="14" t="s">
        <v>34</v>
      </c>
      <c r="AX184" s="14" t="s">
        <v>86</v>
      </c>
      <c r="AY184" s="271" t="s">
        <v>123</v>
      </c>
    </row>
    <row r="185" s="2" customFormat="1" ht="16.5" customHeight="1">
      <c r="A185" s="38"/>
      <c r="B185" s="39"/>
      <c r="C185" s="219" t="s">
        <v>231</v>
      </c>
      <c r="D185" s="219" t="s">
        <v>125</v>
      </c>
      <c r="E185" s="220" t="s">
        <v>232</v>
      </c>
      <c r="F185" s="221" t="s">
        <v>233</v>
      </c>
      <c r="G185" s="222" t="s">
        <v>128</v>
      </c>
      <c r="H185" s="223">
        <v>24.201000000000001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43</v>
      </c>
      <c r="O185" s="91"/>
      <c r="P185" s="229">
        <f>O185*H185</f>
        <v>0</v>
      </c>
      <c r="Q185" s="229">
        <v>2.1600000000000001</v>
      </c>
      <c r="R185" s="229">
        <f>Q185*H185</f>
        <v>52.274160000000002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129</v>
      </c>
      <c r="AT185" s="231" t="s">
        <v>125</v>
      </c>
      <c r="AU185" s="231" t="s">
        <v>88</v>
      </c>
      <c r="AY185" s="17" t="s">
        <v>123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86</v>
      </c>
      <c r="BK185" s="232">
        <f>ROUND(I185*H185,2)</f>
        <v>0</v>
      </c>
      <c r="BL185" s="17" t="s">
        <v>129</v>
      </c>
      <c r="BM185" s="231" t="s">
        <v>234</v>
      </c>
    </row>
    <row r="186" s="2" customFormat="1">
      <c r="A186" s="38"/>
      <c r="B186" s="39"/>
      <c r="C186" s="40"/>
      <c r="D186" s="233" t="s">
        <v>131</v>
      </c>
      <c r="E186" s="40"/>
      <c r="F186" s="234" t="s">
        <v>235</v>
      </c>
      <c r="G186" s="40"/>
      <c r="H186" s="40"/>
      <c r="I186" s="235"/>
      <c r="J186" s="40"/>
      <c r="K186" s="40"/>
      <c r="L186" s="44"/>
      <c r="M186" s="236"/>
      <c r="N186" s="237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131</v>
      </c>
      <c r="AU186" s="17" t="s">
        <v>88</v>
      </c>
    </row>
    <row r="187" s="2" customFormat="1">
      <c r="A187" s="38"/>
      <c r="B187" s="39"/>
      <c r="C187" s="40"/>
      <c r="D187" s="233" t="s">
        <v>149</v>
      </c>
      <c r="E187" s="40"/>
      <c r="F187" s="249" t="s">
        <v>236</v>
      </c>
      <c r="G187" s="40"/>
      <c r="H187" s="40"/>
      <c r="I187" s="235"/>
      <c r="J187" s="40"/>
      <c r="K187" s="40"/>
      <c r="L187" s="44"/>
      <c r="M187" s="236"/>
      <c r="N187" s="237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149</v>
      </c>
      <c r="AU187" s="17" t="s">
        <v>88</v>
      </c>
    </row>
    <row r="188" s="13" customFormat="1">
      <c r="A188" s="13"/>
      <c r="B188" s="238"/>
      <c r="C188" s="239"/>
      <c r="D188" s="233" t="s">
        <v>137</v>
      </c>
      <c r="E188" s="240" t="s">
        <v>1</v>
      </c>
      <c r="F188" s="241" t="s">
        <v>237</v>
      </c>
      <c r="G188" s="239"/>
      <c r="H188" s="242">
        <v>24.201000000000001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137</v>
      </c>
      <c r="AU188" s="248" t="s">
        <v>88</v>
      </c>
      <c r="AV188" s="13" t="s">
        <v>88</v>
      </c>
      <c r="AW188" s="13" t="s">
        <v>34</v>
      </c>
      <c r="AX188" s="13" t="s">
        <v>86</v>
      </c>
      <c r="AY188" s="248" t="s">
        <v>123</v>
      </c>
    </row>
    <row r="189" s="12" customFormat="1" ht="22.8" customHeight="1">
      <c r="A189" s="12"/>
      <c r="B189" s="203"/>
      <c r="C189" s="204"/>
      <c r="D189" s="205" t="s">
        <v>77</v>
      </c>
      <c r="E189" s="217" t="s">
        <v>238</v>
      </c>
      <c r="F189" s="217" t="s">
        <v>239</v>
      </c>
      <c r="G189" s="204"/>
      <c r="H189" s="204"/>
      <c r="I189" s="207"/>
      <c r="J189" s="218">
        <f>BK189</f>
        <v>0</v>
      </c>
      <c r="K189" s="204"/>
      <c r="L189" s="209"/>
      <c r="M189" s="210"/>
      <c r="N189" s="211"/>
      <c r="O189" s="211"/>
      <c r="P189" s="212">
        <f>SUM(P190:P191)</f>
        <v>0</v>
      </c>
      <c r="Q189" s="211"/>
      <c r="R189" s="212">
        <f>SUM(R190:R191)</f>
        <v>0</v>
      </c>
      <c r="S189" s="211"/>
      <c r="T189" s="213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86</v>
      </c>
      <c r="AT189" s="215" t="s">
        <v>77</v>
      </c>
      <c r="AU189" s="215" t="s">
        <v>86</v>
      </c>
      <c r="AY189" s="214" t="s">
        <v>123</v>
      </c>
      <c r="BK189" s="216">
        <f>SUM(BK190:BK191)</f>
        <v>0</v>
      </c>
    </row>
    <row r="190" s="2" customFormat="1" ht="16.5" customHeight="1">
      <c r="A190" s="38"/>
      <c r="B190" s="39"/>
      <c r="C190" s="219" t="s">
        <v>240</v>
      </c>
      <c r="D190" s="219" t="s">
        <v>125</v>
      </c>
      <c r="E190" s="220" t="s">
        <v>241</v>
      </c>
      <c r="F190" s="221" t="s">
        <v>242</v>
      </c>
      <c r="G190" s="222" t="s">
        <v>243</v>
      </c>
      <c r="H190" s="223">
        <v>790.90499999999997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43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129</v>
      </c>
      <c r="AT190" s="231" t="s">
        <v>125</v>
      </c>
      <c r="AU190" s="231" t="s">
        <v>88</v>
      </c>
      <c r="AY190" s="17" t="s">
        <v>123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86</v>
      </c>
      <c r="BK190" s="232">
        <f>ROUND(I190*H190,2)</f>
        <v>0</v>
      </c>
      <c r="BL190" s="17" t="s">
        <v>129</v>
      </c>
      <c r="BM190" s="231" t="s">
        <v>244</v>
      </c>
    </row>
    <row r="191" s="2" customFormat="1">
      <c r="A191" s="38"/>
      <c r="B191" s="39"/>
      <c r="C191" s="40"/>
      <c r="D191" s="233" t="s">
        <v>131</v>
      </c>
      <c r="E191" s="40"/>
      <c r="F191" s="234" t="s">
        <v>245</v>
      </c>
      <c r="G191" s="40"/>
      <c r="H191" s="40"/>
      <c r="I191" s="235"/>
      <c r="J191" s="40"/>
      <c r="K191" s="40"/>
      <c r="L191" s="44"/>
      <c r="M191" s="236"/>
      <c r="N191" s="237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131</v>
      </c>
      <c r="AU191" s="17" t="s">
        <v>88</v>
      </c>
    </row>
    <row r="192" s="12" customFormat="1" ht="25.92" customHeight="1">
      <c r="A192" s="12"/>
      <c r="B192" s="203"/>
      <c r="C192" s="204"/>
      <c r="D192" s="205" t="s">
        <v>77</v>
      </c>
      <c r="E192" s="206" t="s">
        <v>246</v>
      </c>
      <c r="F192" s="206" t="s">
        <v>247</v>
      </c>
      <c r="G192" s="204"/>
      <c r="H192" s="204"/>
      <c r="I192" s="207"/>
      <c r="J192" s="208">
        <f>BK192</f>
        <v>0</v>
      </c>
      <c r="K192" s="204"/>
      <c r="L192" s="209"/>
      <c r="M192" s="210"/>
      <c r="N192" s="211"/>
      <c r="O192" s="211"/>
      <c r="P192" s="212">
        <f>P193+SUM(P194:P214)+P219+P223</f>
        <v>0</v>
      </c>
      <c r="Q192" s="211"/>
      <c r="R192" s="212">
        <f>R193+SUM(R194:R214)+R219+R223</f>
        <v>0</v>
      </c>
      <c r="S192" s="211"/>
      <c r="T192" s="213">
        <f>T193+SUM(T194:T214)+T219+T223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4" t="s">
        <v>152</v>
      </c>
      <c r="AT192" s="215" t="s">
        <v>77</v>
      </c>
      <c r="AU192" s="215" t="s">
        <v>78</v>
      </c>
      <c r="AY192" s="214" t="s">
        <v>123</v>
      </c>
      <c r="BK192" s="216">
        <f>BK193+SUM(BK194:BK214)+BK219+BK223</f>
        <v>0</v>
      </c>
    </row>
    <row r="193" s="2" customFormat="1" ht="16.5" customHeight="1">
      <c r="A193" s="38"/>
      <c r="B193" s="39"/>
      <c r="C193" s="219" t="s">
        <v>248</v>
      </c>
      <c r="D193" s="219" t="s">
        <v>125</v>
      </c>
      <c r="E193" s="220" t="s">
        <v>249</v>
      </c>
      <c r="F193" s="221" t="s">
        <v>250</v>
      </c>
      <c r="G193" s="222" t="s">
        <v>251</v>
      </c>
      <c r="H193" s="223">
        <v>0.5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43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252</v>
      </c>
      <c r="AT193" s="231" t="s">
        <v>125</v>
      </c>
      <c r="AU193" s="231" t="s">
        <v>86</v>
      </c>
      <c r="AY193" s="17" t="s">
        <v>123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86</v>
      </c>
      <c r="BK193" s="232">
        <f>ROUND(I193*H193,2)</f>
        <v>0</v>
      </c>
      <c r="BL193" s="17" t="s">
        <v>252</v>
      </c>
      <c r="BM193" s="231" t="s">
        <v>253</v>
      </c>
    </row>
    <row r="194" s="2" customFormat="1">
      <c r="A194" s="38"/>
      <c r="B194" s="39"/>
      <c r="C194" s="40"/>
      <c r="D194" s="233" t="s">
        <v>131</v>
      </c>
      <c r="E194" s="40"/>
      <c r="F194" s="234" t="s">
        <v>250</v>
      </c>
      <c r="G194" s="40"/>
      <c r="H194" s="40"/>
      <c r="I194" s="235"/>
      <c r="J194" s="40"/>
      <c r="K194" s="40"/>
      <c r="L194" s="44"/>
      <c r="M194" s="236"/>
      <c r="N194" s="237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131</v>
      </c>
      <c r="AU194" s="17" t="s">
        <v>86</v>
      </c>
    </row>
    <row r="195" s="2" customFormat="1" ht="16.5" customHeight="1">
      <c r="A195" s="38"/>
      <c r="B195" s="39"/>
      <c r="C195" s="219" t="s">
        <v>254</v>
      </c>
      <c r="D195" s="219" t="s">
        <v>125</v>
      </c>
      <c r="E195" s="220" t="s">
        <v>255</v>
      </c>
      <c r="F195" s="221" t="s">
        <v>256</v>
      </c>
      <c r="G195" s="222" t="s">
        <v>251</v>
      </c>
      <c r="H195" s="223">
        <v>1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43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252</v>
      </c>
      <c r="AT195" s="231" t="s">
        <v>125</v>
      </c>
      <c r="AU195" s="231" t="s">
        <v>86</v>
      </c>
      <c r="AY195" s="17" t="s">
        <v>123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86</v>
      </c>
      <c r="BK195" s="232">
        <f>ROUND(I195*H195,2)</f>
        <v>0</v>
      </c>
      <c r="BL195" s="17" t="s">
        <v>252</v>
      </c>
      <c r="BM195" s="231" t="s">
        <v>257</v>
      </c>
    </row>
    <row r="196" s="2" customFormat="1">
      <c r="A196" s="38"/>
      <c r="B196" s="39"/>
      <c r="C196" s="40"/>
      <c r="D196" s="233" t="s">
        <v>131</v>
      </c>
      <c r="E196" s="40"/>
      <c r="F196" s="234" t="s">
        <v>258</v>
      </c>
      <c r="G196" s="40"/>
      <c r="H196" s="40"/>
      <c r="I196" s="235"/>
      <c r="J196" s="40"/>
      <c r="K196" s="40"/>
      <c r="L196" s="44"/>
      <c r="M196" s="236"/>
      <c r="N196" s="237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131</v>
      </c>
      <c r="AU196" s="17" t="s">
        <v>86</v>
      </c>
    </row>
    <row r="197" s="2" customFormat="1" ht="16.5" customHeight="1">
      <c r="A197" s="38"/>
      <c r="B197" s="39"/>
      <c r="C197" s="219" t="s">
        <v>7</v>
      </c>
      <c r="D197" s="219" t="s">
        <v>125</v>
      </c>
      <c r="E197" s="220" t="s">
        <v>259</v>
      </c>
      <c r="F197" s="221" t="s">
        <v>260</v>
      </c>
      <c r="G197" s="222" t="s">
        <v>251</v>
      </c>
      <c r="H197" s="223">
        <v>0.5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43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252</v>
      </c>
      <c r="AT197" s="231" t="s">
        <v>125</v>
      </c>
      <c r="AU197" s="231" t="s">
        <v>86</v>
      </c>
      <c r="AY197" s="17" t="s">
        <v>123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86</v>
      </c>
      <c r="BK197" s="232">
        <f>ROUND(I197*H197,2)</f>
        <v>0</v>
      </c>
      <c r="BL197" s="17" t="s">
        <v>252</v>
      </c>
      <c r="BM197" s="231" t="s">
        <v>261</v>
      </c>
    </row>
    <row r="198" s="2" customFormat="1">
      <c r="A198" s="38"/>
      <c r="B198" s="39"/>
      <c r="C198" s="40"/>
      <c r="D198" s="233" t="s">
        <v>131</v>
      </c>
      <c r="E198" s="40"/>
      <c r="F198" s="234" t="s">
        <v>260</v>
      </c>
      <c r="G198" s="40"/>
      <c r="H198" s="40"/>
      <c r="I198" s="235"/>
      <c r="J198" s="40"/>
      <c r="K198" s="40"/>
      <c r="L198" s="44"/>
      <c r="M198" s="236"/>
      <c r="N198" s="237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131</v>
      </c>
      <c r="AU198" s="17" t="s">
        <v>86</v>
      </c>
    </row>
    <row r="199" s="2" customFormat="1" ht="16.5" customHeight="1">
      <c r="A199" s="38"/>
      <c r="B199" s="39"/>
      <c r="C199" s="219" t="s">
        <v>262</v>
      </c>
      <c r="D199" s="219" t="s">
        <v>125</v>
      </c>
      <c r="E199" s="220" t="s">
        <v>263</v>
      </c>
      <c r="F199" s="221" t="s">
        <v>264</v>
      </c>
      <c r="G199" s="222" t="s">
        <v>251</v>
      </c>
      <c r="H199" s="223">
        <v>2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43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252</v>
      </c>
      <c r="AT199" s="231" t="s">
        <v>125</v>
      </c>
      <c r="AU199" s="231" t="s">
        <v>86</v>
      </c>
      <c r="AY199" s="17" t="s">
        <v>123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86</v>
      </c>
      <c r="BK199" s="232">
        <f>ROUND(I199*H199,2)</f>
        <v>0</v>
      </c>
      <c r="BL199" s="17" t="s">
        <v>252</v>
      </c>
      <c r="BM199" s="231" t="s">
        <v>265</v>
      </c>
    </row>
    <row r="200" s="2" customFormat="1">
      <c r="A200" s="38"/>
      <c r="B200" s="39"/>
      <c r="C200" s="40"/>
      <c r="D200" s="233" t="s">
        <v>131</v>
      </c>
      <c r="E200" s="40"/>
      <c r="F200" s="234" t="s">
        <v>264</v>
      </c>
      <c r="G200" s="40"/>
      <c r="H200" s="40"/>
      <c r="I200" s="235"/>
      <c r="J200" s="40"/>
      <c r="K200" s="40"/>
      <c r="L200" s="44"/>
      <c r="M200" s="236"/>
      <c r="N200" s="237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131</v>
      </c>
      <c r="AU200" s="17" t="s">
        <v>86</v>
      </c>
    </row>
    <row r="201" s="13" customFormat="1">
      <c r="A201" s="13"/>
      <c r="B201" s="238"/>
      <c r="C201" s="239"/>
      <c r="D201" s="233" t="s">
        <v>137</v>
      </c>
      <c r="E201" s="240" t="s">
        <v>1</v>
      </c>
      <c r="F201" s="241" t="s">
        <v>266</v>
      </c>
      <c r="G201" s="239"/>
      <c r="H201" s="242">
        <v>2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137</v>
      </c>
      <c r="AU201" s="248" t="s">
        <v>86</v>
      </c>
      <c r="AV201" s="13" t="s">
        <v>88</v>
      </c>
      <c r="AW201" s="13" t="s">
        <v>34</v>
      </c>
      <c r="AX201" s="13" t="s">
        <v>86</v>
      </c>
      <c r="AY201" s="248" t="s">
        <v>123</v>
      </c>
    </row>
    <row r="202" s="15" customFormat="1">
      <c r="A202" s="15"/>
      <c r="B202" s="272"/>
      <c r="C202" s="273"/>
      <c r="D202" s="233" t="s">
        <v>137</v>
      </c>
      <c r="E202" s="274" t="s">
        <v>1</v>
      </c>
      <c r="F202" s="275" t="s">
        <v>267</v>
      </c>
      <c r="G202" s="273"/>
      <c r="H202" s="274" t="s">
        <v>1</v>
      </c>
      <c r="I202" s="276"/>
      <c r="J202" s="273"/>
      <c r="K202" s="273"/>
      <c r="L202" s="277"/>
      <c r="M202" s="278"/>
      <c r="N202" s="279"/>
      <c r="O202" s="279"/>
      <c r="P202" s="279"/>
      <c r="Q202" s="279"/>
      <c r="R202" s="279"/>
      <c r="S202" s="279"/>
      <c r="T202" s="280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81" t="s">
        <v>137</v>
      </c>
      <c r="AU202" s="281" t="s">
        <v>86</v>
      </c>
      <c r="AV202" s="15" t="s">
        <v>86</v>
      </c>
      <c r="AW202" s="15" t="s">
        <v>34</v>
      </c>
      <c r="AX202" s="15" t="s">
        <v>78</v>
      </c>
      <c r="AY202" s="281" t="s">
        <v>123</v>
      </c>
    </row>
    <row r="203" s="2" customFormat="1" ht="16.5" customHeight="1">
      <c r="A203" s="38"/>
      <c r="B203" s="39"/>
      <c r="C203" s="219" t="s">
        <v>268</v>
      </c>
      <c r="D203" s="219" t="s">
        <v>125</v>
      </c>
      <c r="E203" s="220" t="s">
        <v>269</v>
      </c>
      <c r="F203" s="221" t="s">
        <v>270</v>
      </c>
      <c r="G203" s="222" t="s">
        <v>251</v>
      </c>
      <c r="H203" s="223">
        <v>1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43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252</v>
      </c>
      <c r="AT203" s="231" t="s">
        <v>125</v>
      </c>
      <c r="AU203" s="231" t="s">
        <v>86</v>
      </c>
      <c r="AY203" s="17" t="s">
        <v>123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86</v>
      </c>
      <c r="BK203" s="232">
        <f>ROUND(I203*H203,2)</f>
        <v>0</v>
      </c>
      <c r="BL203" s="17" t="s">
        <v>252</v>
      </c>
      <c r="BM203" s="231" t="s">
        <v>271</v>
      </c>
    </row>
    <row r="204" s="2" customFormat="1">
      <c r="A204" s="38"/>
      <c r="B204" s="39"/>
      <c r="C204" s="40"/>
      <c r="D204" s="233" t="s">
        <v>131</v>
      </c>
      <c r="E204" s="40"/>
      <c r="F204" s="234" t="s">
        <v>270</v>
      </c>
      <c r="G204" s="40"/>
      <c r="H204" s="40"/>
      <c r="I204" s="235"/>
      <c r="J204" s="40"/>
      <c r="K204" s="40"/>
      <c r="L204" s="44"/>
      <c r="M204" s="236"/>
      <c r="N204" s="237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131</v>
      </c>
      <c r="AU204" s="17" t="s">
        <v>86</v>
      </c>
    </row>
    <row r="205" s="13" customFormat="1">
      <c r="A205" s="13"/>
      <c r="B205" s="238"/>
      <c r="C205" s="239"/>
      <c r="D205" s="233" t="s">
        <v>137</v>
      </c>
      <c r="E205" s="240" t="s">
        <v>1</v>
      </c>
      <c r="F205" s="241" t="s">
        <v>272</v>
      </c>
      <c r="G205" s="239"/>
      <c r="H205" s="242">
        <v>1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137</v>
      </c>
      <c r="AU205" s="248" t="s">
        <v>86</v>
      </c>
      <c r="AV205" s="13" t="s">
        <v>88</v>
      </c>
      <c r="AW205" s="13" t="s">
        <v>34</v>
      </c>
      <c r="AX205" s="13" t="s">
        <v>86</v>
      </c>
      <c r="AY205" s="248" t="s">
        <v>123</v>
      </c>
    </row>
    <row r="206" s="2" customFormat="1" ht="16.5" customHeight="1">
      <c r="A206" s="38"/>
      <c r="B206" s="39"/>
      <c r="C206" s="219" t="s">
        <v>273</v>
      </c>
      <c r="D206" s="219" t="s">
        <v>125</v>
      </c>
      <c r="E206" s="220" t="s">
        <v>274</v>
      </c>
      <c r="F206" s="221" t="s">
        <v>275</v>
      </c>
      <c r="G206" s="222" t="s">
        <v>251</v>
      </c>
      <c r="H206" s="223">
        <v>1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43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252</v>
      </c>
      <c r="AT206" s="231" t="s">
        <v>125</v>
      </c>
      <c r="AU206" s="231" t="s">
        <v>86</v>
      </c>
      <c r="AY206" s="17" t="s">
        <v>123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86</v>
      </c>
      <c r="BK206" s="232">
        <f>ROUND(I206*H206,2)</f>
        <v>0</v>
      </c>
      <c r="BL206" s="17" t="s">
        <v>252</v>
      </c>
      <c r="BM206" s="231" t="s">
        <v>276</v>
      </c>
    </row>
    <row r="207" s="2" customFormat="1">
      <c r="A207" s="38"/>
      <c r="B207" s="39"/>
      <c r="C207" s="40"/>
      <c r="D207" s="233" t="s">
        <v>131</v>
      </c>
      <c r="E207" s="40"/>
      <c r="F207" s="234" t="s">
        <v>275</v>
      </c>
      <c r="G207" s="40"/>
      <c r="H207" s="40"/>
      <c r="I207" s="235"/>
      <c r="J207" s="40"/>
      <c r="K207" s="40"/>
      <c r="L207" s="44"/>
      <c r="M207" s="236"/>
      <c r="N207" s="237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131</v>
      </c>
      <c r="AU207" s="17" t="s">
        <v>86</v>
      </c>
    </row>
    <row r="208" s="15" customFormat="1">
      <c r="A208" s="15"/>
      <c r="B208" s="272"/>
      <c r="C208" s="273"/>
      <c r="D208" s="233" t="s">
        <v>137</v>
      </c>
      <c r="E208" s="274" t="s">
        <v>1</v>
      </c>
      <c r="F208" s="275" t="s">
        <v>277</v>
      </c>
      <c r="G208" s="273"/>
      <c r="H208" s="274" t="s">
        <v>1</v>
      </c>
      <c r="I208" s="276"/>
      <c r="J208" s="273"/>
      <c r="K208" s="273"/>
      <c r="L208" s="277"/>
      <c r="M208" s="278"/>
      <c r="N208" s="279"/>
      <c r="O208" s="279"/>
      <c r="P208" s="279"/>
      <c r="Q208" s="279"/>
      <c r="R208" s="279"/>
      <c r="S208" s="279"/>
      <c r="T208" s="280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81" t="s">
        <v>137</v>
      </c>
      <c r="AU208" s="281" t="s">
        <v>86</v>
      </c>
      <c r="AV208" s="15" t="s">
        <v>86</v>
      </c>
      <c r="AW208" s="15" t="s">
        <v>34</v>
      </c>
      <c r="AX208" s="15" t="s">
        <v>78</v>
      </c>
      <c r="AY208" s="281" t="s">
        <v>123</v>
      </c>
    </row>
    <row r="209" s="13" customFormat="1">
      <c r="A209" s="13"/>
      <c r="B209" s="238"/>
      <c r="C209" s="239"/>
      <c r="D209" s="233" t="s">
        <v>137</v>
      </c>
      <c r="E209" s="240" t="s">
        <v>1</v>
      </c>
      <c r="F209" s="241" t="s">
        <v>278</v>
      </c>
      <c r="G209" s="239"/>
      <c r="H209" s="242">
        <v>1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8" t="s">
        <v>137</v>
      </c>
      <c r="AU209" s="248" t="s">
        <v>86</v>
      </c>
      <c r="AV209" s="13" t="s">
        <v>88</v>
      </c>
      <c r="AW209" s="13" t="s">
        <v>34</v>
      </c>
      <c r="AX209" s="13" t="s">
        <v>86</v>
      </c>
      <c r="AY209" s="248" t="s">
        <v>123</v>
      </c>
    </row>
    <row r="210" s="2" customFormat="1" ht="16.5" customHeight="1">
      <c r="A210" s="38"/>
      <c r="B210" s="39"/>
      <c r="C210" s="219" t="s">
        <v>279</v>
      </c>
      <c r="D210" s="219" t="s">
        <v>125</v>
      </c>
      <c r="E210" s="220" t="s">
        <v>280</v>
      </c>
      <c r="F210" s="221" t="s">
        <v>281</v>
      </c>
      <c r="G210" s="222" t="s">
        <v>251</v>
      </c>
      <c r="H210" s="223">
        <v>1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43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252</v>
      </c>
      <c r="AT210" s="231" t="s">
        <v>125</v>
      </c>
      <c r="AU210" s="231" t="s">
        <v>86</v>
      </c>
      <c r="AY210" s="17" t="s">
        <v>123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86</v>
      </c>
      <c r="BK210" s="232">
        <f>ROUND(I210*H210,2)</f>
        <v>0</v>
      </c>
      <c r="BL210" s="17" t="s">
        <v>252</v>
      </c>
      <c r="BM210" s="231" t="s">
        <v>282</v>
      </c>
    </row>
    <row r="211" s="2" customFormat="1">
      <c r="A211" s="38"/>
      <c r="B211" s="39"/>
      <c r="C211" s="40"/>
      <c r="D211" s="233" t="s">
        <v>131</v>
      </c>
      <c r="E211" s="40"/>
      <c r="F211" s="234" t="s">
        <v>281</v>
      </c>
      <c r="G211" s="40"/>
      <c r="H211" s="40"/>
      <c r="I211" s="235"/>
      <c r="J211" s="40"/>
      <c r="K211" s="40"/>
      <c r="L211" s="44"/>
      <c r="M211" s="236"/>
      <c r="N211" s="237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131</v>
      </c>
      <c r="AU211" s="17" t="s">
        <v>86</v>
      </c>
    </row>
    <row r="212" s="13" customFormat="1">
      <c r="A212" s="13"/>
      <c r="B212" s="238"/>
      <c r="C212" s="239"/>
      <c r="D212" s="233" t="s">
        <v>137</v>
      </c>
      <c r="E212" s="240" t="s">
        <v>1</v>
      </c>
      <c r="F212" s="241" t="s">
        <v>283</v>
      </c>
      <c r="G212" s="239"/>
      <c r="H212" s="242">
        <v>1</v>
      </c>
      <c r="I212" s="243"/>
      <c r="J212" s="239"/>
      <c r="K212" s="239"/>
      <c r="L212" s="244"/>
      <c r="M212" s="245"/>
      <c r="N212" s="246"/>
      <c r="O212" s="246"/>
      <c r="P212" s="246"/>
      <c r="Q212" s="246"/>
      <c r="R212" s="246"/>
      <c r="S212" s="246"/>
      <c r="T212" s="24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8" t="s">
        <v>137</v>
      </c>
      <c r="AU212" s="248" t="s">
        <v>86</v>
      </c>
      <c r="AV212" s="13" t="s">
        <v>88</v>
      </c>
      <c r="AW212" s="13" t="s">
        <v>34</v>
      </c>
      <c r="AX212" s="13" t="s">
        <v>86</v>
      </c>
      <c r="AY212" s="248" t="s">
        <v>123</v>
      </c>
    </row>
    <row r="213" s="15" customFormat="1">
      <c r="A213" s="15"/>
      <c r="B213" s="272"/>
      <c r="C213" s="273"/>
      <c r="D213" s="233" t="s">
        <v>137</v>
      </c>
      <c r="E213" s="274" t="s">
        <v>1</v>
      </c>
      <c r="F213" s="275" t="s">
        <v>284</v>
      </c>
      <c r="G213" s="273"/>
      <c r="H213" s="274" t="s">
        <v>1</v>
      </c>
      <c r="I213" s="276"/>
      <c r="J213" s="273"/>
      <c r="K213" s="273"/>
      <c r="L213" s="277"/>
      <c r="M213" s="278"/>
      <c r="N213" s="279"/>
      <c r="O213" s="279"/>
      <c r="P213" s="279"/>
      <c r="Q213" s="279"/>
      <c r="R213" s="279"/>
      <c r="S213" s="279"/>
      <c r="T213" s="28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1" t="s">
        <v>137</v>
      </c>
      <c r="AU213" s="281" t="s">
        <v>86</v>
      </c>
      <c r="AV213" s="15" t="s">
        <v>86</v>
      </c>
      <c r="AW213" s="15" t="s">
        <v>34</v>
      </c>
      <c r="AX213" s="15" t="s">
        <v>78</v>
      </c>
      <c r="AY213" s="281" t="s">
        <v>123</v>
      </c>
    </row>
    <row r="214" s="12" customFormat="1" ht="22.8" customHeight="1">
      <c r="A214" s="12"/>
      <c r="B214" s="203"/>
      <c r="C214" s="204"/>
      <c r="D214" s="205" t="s">
        <v>77</v>
      </c>
      <c r="E214" s="217" t="s">
        <v>285</v>
      </c>
      <c r="F214" s="217" t="s">
        <v>286</v>
      </c>
      <c r="G214" s="204"/>
      <c r="H214" s="204"/>
      <c r="I214" s="207"/>
      <c r="J214" s="218">
        <f>BK214</f>
        <v>0</v>
      </c>
      <c r="K214" s="204"/>
      <c r="L214" s="209"/>
      <c r="M214" s="210"/>
      <c r="N214" s="211"/>
      <c r="O214" s="211"/>
      <c r="P214" s="212">
        <f>SUM(P215:P218)</f>
        <v>0</v>
      </c>
      <c r="Q214" s="211"/>
      <c r="R214" s="212">
        <f>SUM(R215:R218)</f>
        <v>0</v>
      </c>
      <c r="S214" s="211"/>
      <c r="T214" s="213">
        <f>SUM(T215:T218)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4" t="s">
        <v>152</v>
      </c>
      <c r="AT214" s="215" t="s">
        <v>77</v>
      </c>
      <c r="AU214" s="215" t="s">
        <v>86</v>
      </c>
      <c r="AY214" s="214" t="s">
        <v>123</v>
      </c>
      <c r="BK214" s="216">
        <f>SUM(BK215:BK218)</f>
        <v>0</v>
      </c>
    </row>
    <row r="215" s="2" customFormat="1" ht="16.5" customHeight="1">
      <c r="A215" s="38"/>
      <c r="B215" s="39"/>
      <c r="C215" s="219" t="s">
        <v>287</v>
      </c>
      <c r="D215" s="219" t="s">
        <v>125</v>
      </c>
      <c r="E215" s="220" t="s">
        <v>288</v>
      </c>
      <c r="F215" s="221" t="s">
        <v>289</v>
      </c>
      <c r="G215" s="222" t="s">
        <v>251</v>
      </c>
      <c r="H215" s="223">
        <v>1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43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252</v>
      </c>
      <c r="AT215" s="231" t="s">
        <v>125</v>
      </c>
      <c r="AU215" s="231" t="s">
        <v>88</v>
      </c>
      <c r="AY215" s="17" t="s">
        <v>123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86</v>
      </c>
      <c r="BK215" s="232">
        <f>ROUND(I215*H215,2)</f>
        <v>0</v>
      </c>
      <c r="BL215" s="17" t="s">
        <v>252</v>
      </c>
      <c r="BM215" s="231" t="s">
        <v>290</v>
      </c>
    </row>
    <row r="216" s="2" customFormat="1">
      <c r="A216" s="38"/>
      <c r="B216" s="39"/>
      <c r="C216" s="40"/>
      <c r="D216" s="233" t="s">
        <v>131</v>
      </c>
      <c r="E216" s="40"/>
      <c r="F216" s="234" t="s">
        <v>291</v>
      </c>
      <c r="G216" s="40"/>
      <c r="H216" s="40"/>
      <c r="I216" s="235"/>
      <c r="J216" s="40"/>
      <c r="K216" s="40"/>
      <c r="L216" s="44"/>
      <c r="M216" s="236"/>
      <c r="N216" s="237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131</v>
      </c>
      <c r="AU216" s="17" t="s">
        <v>88</v>
      </c>
    </row>
    <row r="217" s="2" customFormat="1" ht="16.5" customHeight="1">
      <c r="A217" s="38"/>
      <c r="B217" s="39"/>
      <c r="C217" s="219" t="s">
        <v>292</v>
      </c>
      <c r="D217" s="219" t="s">
        <v>125</v>
      </c>
      <c r="E217" s="220" t="s">
        <v>293</v>
      </c>
      <c r="F217" s="221" t="s">
        <v>294</v>
      </c>
      <c r="G217" s="222" t="s">
        <v>251</v>
      </c>
      <c r="H217" s="223">
        <v>1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43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252</v>
      </c>
      <c r="AT217" s="231" t="s">
        <v>125</v>
      </c>
      <c r="AU217" s="231" t="s">
        <v>88</v>
      </c>
      <c r="AY217" s="17" t="s">
        <v>123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86</v>
      </c>
      <c r="BK217" s="232">
        <f>ROUND(I217*H217,2)</f>
        <v>0</v>
      </c>
      <c r="BL217" s="17" t="s">
        <v>252</v>
      </c>
      <c r="BM217" s="231" t="s">
        <v>295</v>
      </c>
    </row>
    <row r="218" s="2" customFormat="1">
      <c r="A218" s="38"/>
      <c r="B218" s="39"/>
      <c r="C218" s="40"/>
      <c r="D218" s="233" t="s">
        <v>131</v>
      </c>
      <c r="E218" s="40"/>
      <c r="F218" s="234" t="s">
        <v>294</v>
      </c>
      <c r="G218" s="40"/>
      <c r="H218" s="40"/>
      <c r="I218" s="235"/>
      <c r="J218" s="40"/>
      <c r="K218" s="40"/>
      <c r="L218" s="44"/>
      <c r="M218" s="236"/>
      <c r="N218" s="237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131</v>
      </c>
      <c r="AU218" s="17" t="s">
        <v>88</v>
      </c>
    </row>
    <row r="219" s="12" customFormat="1" ht="22.8" customHeight="1">
      <c r="A219" s="12"/>
      <c r="B219" s="203"/>
      <c r="C219" s="204"/>
      <c r="D219" s="205" t="s">
        <v>77</v>
      </c>
      <c r="E219" s="217" t="s">
        <v>296</v>
      </c>
      <c r="F219" s="217" t="s">
        <v>297</v>
      </c>
      <c r="G219" s="204"/>
      <c r="H219" s="204"/>
      <c r="I219" s="207"/>
      <c r="J219" s="218">
        <f>BK219</f>
        <v>0</v>
      </c>
      <c r="K219" s="204"/>
      <c r="L219" s="209"/>
      <c r="M219" s="210"/>
      <c r="N219" s="211"/>
      <c r="O219" s="211"/>
      <c r="P219" s="212">
        <f>SUM(P220:P222)</f>
        <v>0</v>
      </c>
      <c r="Q219" s="211"/>
      <c r="R219" s="212">
        <f>SUM(R220:R222)</f>
        <v>0</v>
      </c>
      <c r="S219" s="211"/>
      <c r="T219" s="213">
        <f>SUM(T220:T222)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4" t="s">
        <v>152</v>
      </c>
      <c r="AT219" s="215" t="s">
        <v>77</v>
      </c>
      <c r="AU219" s="215" t="s">
        <v>86</v>
      </c>
      <c r="AY219" s="214" t="s">
        <v>123</v>
      </c>
      <c r="BK219" s="216">
        <f>SUM(BK220:BK222)</f>
        <v>0</v>
      </c>
    </row>
    <row r="220" s="2" customFormat="1" ht="16.5" customHeight="1">
      <c r="A220" s="38"/>
      <c r="B220" s="39"/>
      <c r="C220" s="219" t="s">
        <v>298</v>
      </c>
      <c r="D220" s="219" t="s">
        <v>125</v>
      </c>
      <c r="E220" s="220" t="s">
        <v>299</v>
      </c>
      <c r="F220" s="221" t="s">
        <v>300</v>
      </c>
      <c r="G220" s="222" t="s">
        <v>251</v>
      </c>
      <c r="H220" s="223">
        <v>1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43</v>
      </c>
      <c r="O220" s="91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252</v>
      </c>
      <c r="AT220" s="231" t="s">
        <v>125</v>
      </c>
      <c r="AU220" s="231" t="s">
        <v>88</v>
      </c>
      <c r="AY220" s="17" t="s">
        <v>123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86</v>
      </c>
      <c r="BK220" s="232">
        <f>ROUND(I220*H220,2)</f>
        <v>0</v>
      </c>
      <c r="BL220" s="17" t="s">
        <v>252</v>
      </c>
      <c r="BM220" s="231" t="s">
        <v>301</v>
      </c>
    </row>
    <row r="221" s="2" customFormat="1">
      <c r="A221" s="38"/>
      <c r="B221" s="39"/>
      <c r="C221" s="40"/>
      <c r="D221" s="233" t="s">
        <v>131</v>
      </c>
      <c r="E221" s="40"/>
      <c r="F221" s="234" t="s">
        <v>302</v>
      </c>
      <c r="G221" s="40"/>
      <c r="H221" s="40"/>
      <c r="I221" s="235"/>
      <c r="J221" s="40"/>
      <c r="K221" s="40"/>
      <c r="L221" s="44"/>
      <c r="M221" s="236"/>
      <c r="N221" s="237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131</v>
      </c>
      <c r="AU221" s="17" t="s">
        <v>88</v>
      </c>
    </row>
    <row r="222" s="2" customFormat="1">
      <c r="A222" s="38"/>
      <c r="B222" s="39"/>
      <c r="C222" s="40"/>
      <c r="D222" s="233" t="s">
        <v>149</v>
      </c>
      <c r="E222" s="40"/>
      <c r="F222" s="249" t="s">
        <v>303</v>
      </c>
      <c r="G222" s="40"/>
      <c r="H222" s="40"/>
      <c r="I222" s="235"/>
      <c r="J222" s="40"/>
      <c r="K222" s="40"/>
      <c r="L222" s="44"/>
      <c r="M222" s="236"/>
      <c r="N222" s="237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149</v>
      </c>
      <c r="AU222" s="17" t="s">
        <v>88</v>
      </c>
    </row>
    <row r="223" s="12" customFormat="1" ht="22.8" customHeight="1">
      <c r="A223" s="12"/>
      <c r="B223" s="203"/>
      <c r="C223" s="204"/>
      <c r="D223" s="205" t="s">
        <v>77</v>
      </c>
      <c r="E223" s="217" t="s">
        <v>304</v>
      </c>
      <c r="F223" s="217" t="s">
        <v>305</v>
      </c>
      <c r="G223" s="204"/>
      <c r="H223" s="204"/>
      <c r="I223" s="207"/>
      <c r="J223" s="218">
        <f>BK223</f>
        <v>0</v>
      </c>
      <c r="K223" s="204"/>
      <c r="L223" s="209"/>
      <c r="M223" s="210"/>
      <c r="N223" s="211"/>
      <c r="O223" s="211"/>
      <c r="P223" s="212">
        <f>SUM(P224:P225)</f>
        <v>0</v>
      </c>
      <c r="Q223" s="211"/>
      <c r="R223" s="212">
        <f>SUM(R224:R225)</f>
        <v>0</v>
      </c>
      <c r="S223" s="211"/>
      <c r="T223" s="213">
        <f>SUM(T224:T225)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4" t="s">
        <v>152</v>
      </c>
      <c r="AT223" s="215" t="s">
        <v>77</v>
      </c>
      <c r="AU223" s="215" t="s">
        <v>86</v>
      </c>
      <c r="AY223" s="214" t="s">
        <v>123</v>
      </c>
      <c r="BK223" s="216">
        <f>SUM(BK224:BK225)</f>
        <v>0</v>
      </c>
    </row>
    <row r="224" s="2" customFormat="1" ht="16.5" customHeight="1">
      <c r="A224" s="38"/>
      <c r="B224" s="39"/>
      <c r="C224" s="219" t="s">
        <v>306</v>
      </c>
      <c r="D224" s="219" t="s">
        <v>125</v>
      </c>
      <c r="E224" s="220" t="s">
        <v>307</v>
      </c>
      <c r="F224" s="221" t="s">
        <v>308</v>
      </c>
      <c r="G224" s="222" t="s">
        <v>251</v>
      </c>
      <c r="H224" s="223">
        <v>1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43</v>
      </c>
      <c r="O224" s="91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252</v>
      </c>
      <c r="AT224" s="231" t="s">
        <v>125</v>
      </c>
      <c r="AU224" s="231" t="s">
        <v>88</v>
      </c>
      <c r="AY224" s="17" t="s">
        <v>123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86</v>
      </c>
      <c r="BK224" s="232">
        <f>ROUND(I224*H224,2)</f>
        <v>0</v>
      </c>
      <c r="BL224" s="17" t="s">
        <v>252</v>
      </c>
      <c r="BM224" s="231" t="s">
        <v>309</v>
      </c>
    </row>
    <row r="225" s="2" customFormat="1">
      <c r="A225" s="38"/>
      <c r="B225" s="39"/>
      <c r="C225" s="40"/>
      <c r="D225" s="233" t="s">
        <v>131</v>
      </c>
      <c r="E225" s="40"/>
      <c r="F225" s="234" t="s">
        <v>310</v>
      </c>
      <c r="G225" s="40"/>
      <c r="H225" s="40"/>
      <c r="I225" s="235"/>
      <c r="J225" s="40"/>
      <c r="K225" s="40"/>
      <c r="L225" s="44"/>
      <c r="M225" s="282"/>
      <c r="N225" s="283"/>
      <c r="O225" s="284"/>
      <c r="P225" s="284"/>
      <c r="Q225" s="284"/>
      <c r="R225" s="284"/>
      <c r="S225" s="284"/>
      <c r="T225" s="2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131</v>
      </c>
      <c r="AU225" s="17" t="s">
        <v>88</v>
      </c>
    </row>
    <row r="226" s="2" customFormat="1" ht="6.96" customHeight="1">
      <c r="A226" s="38"/>
      <c r="B226" s="66"/>
      <c r="C226" s="67"/>
      <c r="D226" s="67"/>
      <c r="E226" s="67"/>
      <c r="F226" s="67"/>
      <c r="G226" s="67"/>
      <c r="H226" s="67"/>
      <c r="I226" s="67"/>
      <c r="J226" s="67"/>
      <c r="K226" s="67"/>
      <c r="L226" s="44"/>
      <c r="M226" s="38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</row>
  </sheetData>
  <sheetProtection sheet="1" autoFilter="0" formatColumns="0" formatRows="0" objects="1" scenarios="1" spinCount="100000" saltValue="3cAhpX/l3F82YUCcVd38oPvDTxGDq82KxD3S6cEpUClfzmuA/AzF4CAB4u1dUaBoer0BuXoq/mJAo84JZZ1vpQ==" hashValue="oVzs6Zpj8PIMr6t2hzreXBqoBXw7XPphE3jEuA1rshyvvBIUxVyqGQwdx4PA07n7UCZhyJu3Bw2tYn0c2HSPvw==" algorithmName="SHA-512" password="CC35"/>
  <autoFilter ref="C123:K22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Morava, Hanušovice - oprava hrází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18. 2. 2025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ROUND((SUM(BE125:BE225)),  2)</f>
        <v>0</v>
      </c>
      <c r="G33" s="38"/>
      <c r="H33" s="38"/>
      <c r="I33" s="155">
        <v>0.20999999999999999</v>
      </c>
      <c r="J33" s="154">
        <f>ROUND(((SUM(BE125:BE225))*I33),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ROUND((SUM(BF125:BF225)),  2)</f>
        <v>0</v>
      </c>
      <c r="G34" s="38"/>
      <c r="H34" s="38"/>
      <c r="I34" s="155">
        <v>0.12</v>
      </c>
      <c r="J34" s="154">
        <f>ROUND(((SUM(BF125:BF225))*I34),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ROUND((SUM(BG125:BG225)),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ROUND((SUM(BH125:BH225)),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ROUND((SUM(BI125:BI225)),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Morava, Hanušovice - oprava hrází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02 - Hráz na ulici Pražská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Hanušovice</v>
      </c>
      <c r="G89" s="40"/>
      <c r="H89" s="40"/>
      <c r="I89" s="32" t="s">
        <v>22</v>
      </c>
      <c r="J89" s="79" t="str">
        <f>IF(J12="","",J12)</f>
        <v>18. 2. 2025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PM, s.p.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100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101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102</v>
      </c>
      <c r="E99" s="188"/>
      <c r="F99" s="188"/>
      <c r="G99" s="188"/>
      <c r="H99" s="188"/>
      <c r="I99" s="188"/>
      <c r="J99" s="189">
        <f>J175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103</v>
      </c>
      <c r="E100" s="188"/>
      <c r="F100" s="188"/>
      <c r="G100" s="188"/>
      <c r="H100" s="188"/>
      <c r="I100" s="188"/>
      <c r="J100" s="189">
        <f>J186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104</v>
      </c>
      <c r="E101" s="182"/>
      <c r="F101" s="182"/>
      <c r="G101" s="182"/>
      <c r="H101" s="182"/>
      <c r="I101" s="182"/>
      <c r="J101" s="183">
        <f>J189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105</v>
      </c>
      <c r="E102" s="188"/>
      <c r="F102" s="188"/>
      <c r="G102" s="188"/>
      <c r="H102" s="188"/>
      <c r="I102" s="188"/>
      <c r="J102" s="189">
        <f>J209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312</v>
      </c>
      <c r="E103" s="188"/>
      <c r="F103" s="188"/>
      <c r="G103" s="188"/>
      <c r="H103" s="188"/>
      <c r="I103" s="188"/>
      <c r="J103" s="189">
        <f>J214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106</v>
      </c>
      <c r="E104" s="188"/>
      <c r="F104" s="188"/>
      <c r="G104" s="188"/>
      <c r="H104" s="188"/>
      <c r="I104" s="188"/>
      <c r="J104" s="189">
        <f>J218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107</v>
      </c>
      <c r="E105" s="188"/>
      <c r="F105" s="188"/>
      <c r="G105" s="188"/>
      <c r="H105" s="188"/>
      <c r="I105" s="188"/>
      <c r="J105" s="189">
        <f>J222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108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Morava, Hanušovice - oprava hrází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93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 02 - Hráz na ulici Pražská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Hanušovice</v>
      </c>
      <c r="G119" s="40"/>
      <c r="H119" s="40"/>
      <c r="I119" s="32" t="s">
        <v>22</v>
      </c>
      <c r="J119" s="79" t="str">
        <f>IF(J12="","",J12)</f>
        <v>18. 2. 2025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E15</f>
        <v>Povodí Moravy, s.p.</v>
      </c>
      <c r="G121" s="40"/>
      <c r="H121" s="40"/>
      <c r="I121" s="32" t="s">
        <v>32</v>
      </c>
      <c r="J121" s="36" t="str">
        <f>E21</f>
        <v>PM, s.p. - Ing. Šefčíková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30</v>
      </c>
      <c r="D122" s="40"/>
      <c r="E122" s="40"/>
      <c r="F122" s="27" t="str">
        <f>IF(E18="","",E18)</f>
        <v>Vyplň údaj</v>
      </c>
      <c r="G122" s="40"/>
      <c r="H122" s="40"/>
      <c r="I122" s="32" t="s">
        <v>35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109</v>
      </c>
      <c r="D124" s="194" t="s">
        <v>63</v>
      </c>
      <c r="E124" s="194" t="s">
        <v>59</v>
      </c>
      <c r="F124" s="194" t="s">
        <v>60</v>
      </c>
      <c r="G124" s="194" t="s">
        <v>110</v>
      </c>
      <c r="H124" s="194" t="s">
        <v>111</v>
      </c>
      <c r="I124" s="194" t="s">
        <v>112</v>
      </c>
      <c r="J124" s="195" t="s">
        <v>97</v>
      </c>
      <c r="K124" s="196" t="s">
        <v>113</v>
      </c>
      <c r="L124" s="197"/>
      <c r="M124" s="100" t="s">
        <v>1</v>
      </c>
      <c r="N124" s="101" t="s">
        <v>42</v>
      </c>
      <c r="O124" s="101" t="s">
        <v>114</v>
      </c>
      <c r="P124" s="101" t="s">
        <v>115</v>
      </c>
      <c r="Q124" s="101" t="s">
        <v>116</v>
      </c>
      <c r="R124" s="101" t="s">
        <v>117</v>
      </c>
      <c r="S124" s="101" t="s">
        <v>118</v>
      </c>
      <c r="T124" s="102" t="s">
        <v>119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120</v>
      </c>
      <c r="D125" s="40"/>
      <c r="E125" s="40"/>
      <c r="F125" s="40"/>
      <c r="G125" s="40"/>
      <c r="H125" s="40"/>
      <c r="I125" s="40"/>
      <c r="J125" s="198">
        <f>BK125</f>
        <v>0</v>
      </c>
      <c r="K125" s="40"/>
      <c r="L125" s="44"/>
      <c r="M125" s="103"/>
      <c r="N125" s="199"/>
      <c r="O125" s="104"/>
      <c r="P125" s="200">
        <f>P126+P189</f>
        <v>0</v>
      </c>
      <c r="Q125" s="104"/>
      <c r="R125" s="200">
        <f>R126+R189</f>
        <v>71.562539999999984</v>
      </c>
      <c r="S125" s="104"/>
      <c r="T125" s="201">
        <f>T126+T189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77</v>
      </c>
      <c r="AU125" s="17" t="s">
        <v>99</v>
      </c>
      <c r="BK125" s="202">
        <f>BK126+BK189</f>
        <v>0</v>
      </c>
    </row>
    <row r="126" s="12" customFormat="1" ht="25.92" customHeight="1">
      <c r="A126" s="12"/>
      <c r="B126" s="203"/>
      <c r="C126" s="204"/>
      <c r="D126" s="205" t="s">
        <v>77</v>
      </c>
      <c r="E126" s="206" t="s">
        <v>121</v>
      </c>
      <c r="F126" s="206" t="s">
        <v>122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P127+P175+P186</f>
        <v>0</v>
      </c>
      <c r="Q126" s="211"/>
      <c r="R126" s="212">
        <f>R127+R175+R186</f>
        <v>71.562539999999984</v>
      </c>
      <c r="S126" s="211"/>
      <c r="T126" s="213">
        <f>T127+T175+T186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78</v>
      </c>
      <c r="AY126" s="214" t="s">
        <v>123</v>
      </c>
      <c r="BK126" s="216">
        <f>BK127+BK175+BK186</f>
        <v>0</v>
      </c>
    </row>
    <row r="127" s="12" customFormat="1" ht="22.8" customHeight="1">
      <c r="A127" s="12"/>
      <c r="B127" s="203"/>
      <c r="C127" s="204"/>
      <c r="D127" s="205" t="s">
        <v>77</v>
      </c>
      <c r="E127" s="217" t="s">
        <v>86</v>
      </c>
      <c r="F127" s="217" t="s">
        <v>124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SUM(P128:P174)</f>
        <v>0</v>
      </c>
      <c r="Q127" s="211"/>
      <c r="R127" s="212">
        <f>SUM(R128:R174)</f>
        <v>0.019640999999999999</v>
      </c>
      <c r="S127" s="211"/>
      <c r="T127" s="213">
        <f>SUM(T128:T174)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86</v>
      </c>
      <c r="AT127" s="215" t="s">
        <v>77</v>
      </c>
      <c r="AU127" s="215" t="s">
        <v>86</v>
      </c>
      <c r="AY127" s="214" t="s">
        <v>123</v>
      </c>
      <c r="BK127" s="216">
        <f>SUM(BK128:BK174)</f>
        <v>0</v>
      </c>
    </row>
    <row r="128" s="2" customFormat="1" ht="21.75" customHeight="1">
      <c r="A128" s="38"/>
      <c r="B128" s="39"/>
      <c r="C128" s="219" t="s">
        <v>86</v>
      </c>
      <c r="D128" s="219" t="s">
        <v>125</v>
      </c>
      <c r="E128" s="220" t="s">
        <v>313</v>
      </c>
      <c r="F128" s="221" t="s">
        <v>314</v>
      </c>
      <c r="G128" s="222" t="s">
        <v>128</v>
      </c>
      <c r="H128" s="223">
        <v>277.15899999999999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129</v>
      </c>
      <c r="AT128" s="231" t="s">
        <v>125</v>
      </c>
      <c r="AU128" s="231" t="s">
        <v>88</v>
      </c>
      <c r="AY128" s="17" t="s">
        <v>123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129</v>
      </c>
      <c r="BM128" s="231" t="s">
        <v>315</v>
      </c>
    </row>
    <row r="129" s="2" customFormat="1">
      <c r="A129" s="38"/>
      <c r="B129" s="39"/>
      <c r="C129" s="40"/>
      <c r="D129" s="233" t="s">
        <v>131</v>
      </c>
      <c r="E129" s="40"/>
      <c r="F129" s="234" t="s">
        <v>316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131</v>
      </c>
      <c r="AU129" s="17" t="s">
        <v>88</v>
      </c>
    </row>
    <row r="130" s="13" customFormat="1">
      <c r="A130" s="13"/>
      <c r="B130" s="238"/>
      <c r="C130" s="239"/>
      <c r="D130" s="233" t="s">
        <v>137</v>
      </c>
      <c r="E130" s="240" t="s">
        <v>1</v>
      </c>
      <c r="F130" s="241" t="s">
        <v>317</v>
      </c>
      <c r="G130" s="239"/>
      <c r="H130" s="242">
        <v>277.15899999999999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137</v>
      </c>
      <c r="AU130" s="248" t="s">
        <v>88</v>
      </c>
      <c r="AV130" s="13" t="s">
        <v>88</v>
      </c>
      <c r="AW130" s="13" t="s">
        <v>34</v>
      </c>
      <c r="AX130" s="13" t="s">
        <v>86</v>
      </c>
      <c r="AY130" s="248" t="s">
        <v>123</v>
      </c>
    </row>
    <row r="131" s="2" customFormat="1" ht="21.75" customHeight="1">
      <c r="A131" s="38"/>
      <c r="B131" s="39"/>
      <c r="C131" s="219" t="s">
        <v>88</v>
      </c>
      <c r="D131" s="219" t="s">
        <v>125</v>
      </c>
      <c r="E131" s="220" t="s">
        <v>318</v>
      </c>
      <c r="F131" s="221" t="s">
        <v>319</v>
      </c>
      <c r="G131" s="222" t="s">
        <v>128</v>
      </c>
      <c r="H131" s="223">
        <v>128.03800000000001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43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129</v>
      </c>
      <c r="AT131" s="231" t="s">
        <v>125</v>
      </c>
      <c r="AU131" s="231" t="s">
        <v>88</v>
      </c>
      <c r="AY131" s="17" t="s">
        <v>123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86</v>
      </c>
      <c r="BK131" s="232">
        <f>ROUND(I131*H131,2)</f>
        <v>0</v>
      </c>
      <c r="BL131" s="17" t="s">
        <v>129</v>
      </c>
      <c r="BM131" s="231" t="s">
        <v>320</v>
      </c>
    </row>
    <row r="132" s="2" customFormat="1">
      <c r="A132" s="38"/>
      <c r="B132" s="39"/>
      <c r="C132" s="40"/>
      <c r="D132" s="233" t="s">
        <v>131</v>
      </c>
      <c r="E132" s="40"/>
      <c r="F132" s="234" t="s">
        <v>321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131</v>
      </c>
      <c r="AU132" s="17" t="s">
        <v>88</v>
      </c>
    </row>
    <row r="133" s="13" customFormat="1">
      <c r="A133" s="13"/>
      <c r="B133" s="238"/>
      <c r="C133" s="239"/>
      <c r="D133" s="233" t="s">
        <v>137</v>
      </c>
      <c r="E133" s="240" t="s">
        <v>1</v>
      </c>
      <c r="F133" s="241" t="s">
        <v>322</v>
      </c>
      <c r="G133" s="239"/>
      <c r="H133" s="242">
        <v>128.03800000000001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137</v>
      </c>
      <c r="AU133" s="248" t="s">
        <v>88</v>
      </c>
      <c r="AV133" s="13" t="s">
        <v>88</v>
      </c>
      <c r="AW133" s="13" t="s">
        <v>34</v>
      </c>
      <c r="AX133" s="13" t="s">
        <v>86</v>
      </c>
      <c r="AY133" s="248" t="s">
        <v>123</v>
      </c>
    </row>
    <row r="134" s="2" customFormat="1" ht="16.5" customHeight="1">
      <c r="A134" s="38"/>
      <c r="B134" s="39"/>
      <c r="C134" s="219" t="s">
        <v>139</v>
      </c>
      <c r="D134" s="219" t="s">
        <v>125</v>
      </c>
      <c r="E134" s="220" t="s">
        <v>323</v>
      </c>
      <c r="F134" s="221" t="s">
        <v>324</v>
      </c>
      <c r="G134" s="222" t="s">
        <v>128</v>
      </c>
      <c r="H134" s="223">
        <v>405.197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43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129</v>
      </c>
      <c r="AT134" s="231" t="s">
        <v>125</v>
      </c>
      <c r="AU134" s="231" t="s">
        <v>88</v>
      </c>
      <c r="AY134" s="17" t="s">
        <v>123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86</v>
      </c>
      <c r="BK134" s="232">
        <f>ROUND(I134*H134,2)</f>
        <v>0</v>
      </c>
      <c r="BL134" s="17" t="s">
        <v>129</v>
      </c>
      <c r="BM134" s="231" t="s">
        <v>325</v>
      </c>
    </row>
    <row r="135" s="2" customFormat="1">
      <c r="A135" s="38"/>
      <c r="B135" s="39"/>
      <c r="C135" s="40"/>
      <c r="D135" s="233" t="s">
        <v>131</v>
      </c>
      <c r="E135" s="40"/>
      <c r="F135" s="234" t="s">
        <v>324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131</v>
      </c>
      <c r="AU135" s="17" t="s">
        <v>88</v>
      </c>
    </row>
    <row r="136" s="13" customFormat="1">
      <c r="A136" s="13"/>
      <c r="B136" s="238"/>
      <c r="C136" s="239"/>
      <c r="D136" s="233" t="s">
        <v>137</v>
      </c>
      <c r="E136" s="240" t="s">
        <v>1</v>
      </c>
      <c r="F136" s="241" t="s">
        <v>326</v>
      </c>
      <c r="G136" s="239"/>
      <c r="H136" s="242">
        <v>405.197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137</v>
      </c>
      <c r="AU136" s="248" t="s">
        <v>88</v>
      </c>
      <c r="AV136" s="13" t="s">
        <v>88</v>
      </c>
      <c r="AW136" s="13" t="s">
        <v>34</v>
      </c>
      <c r="AX136" s="13" t="s">
        <v>86</v>
      </c>
      <c r="AY136" s="248" t="s">
        <v>123</v>
      </c>
    </row>
    <row r="137" s="2" customFormat="1" ht="21.75" customHeight="1">
      <c r="A137" s="38"/>
      <c r="B137" s="39"/>
      <c r="C137" s="219" t="s">
        <v>129</v>
      </c>
      <c r="D137" s="219" t="s">
        <v>125</v>
      </c>
      <c r="E137" s="220" t="s">
        <v>327</v>
      </c>
      <c r="F137" s="221" t="s">
        <v>328</v>
      </c>
      <c r="G137" s="222" t="s">
        <v>128</v>
      </c>
      <c r="H137" s="223">
        <v>277.15899999999999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43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129</v>
      </c>
      <c r="AT137" s="231" t="s">
        <v>125</v>
      </c>
      <c r="AU137" s="231" t="s">
        <v>88</v>
      </c>
      <c r="AY137" s="17" t="s">
        <v>123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86</v>
      </c>
      <c r="BK137" s="232">
        <f>ROUND(I137*H137,2)</f>
        <v>0</v>
      </c>
      <c r="BL137" s="17" t="s">
        <v>129</v>
      </c>
      <c r="BM137" s="231" t="s">
        <v>329</v>
      </c>
    </row>
    <row r="138" s="2" customFormat="1">
      <c r="A138" s="38"/>
      <c r="B138" s="39"/>
      <c r="C138" s="40"/>
      <c r="D138" s="233" t="s">
        <v>131</v>
      </c>
      <c r="E138" s="40"/>
      <c r="F138" s="234" t="s">
        <v>330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131</v>
      </c>
      <c r="AU138" s="17" t="s">
        <v>88</v>
      </c>
    </row>
    <row r="139" s="2" customFormat="1" ht="21.75" customHeight="1">
      <c r="A139" s="38"/>
      <c r="B139" s="39"/>
      <c r="C139" s="219" t="s">
        <v>152</v>
      </c>
      <c r="D139" s="219" t="s">
        <v>125</v>
      </c>
      <c r="E139" s="220" t="s">
        <v>331</v>
      </c>
      <c r="F139" s="221" t="s">
        <v>332</v>
      </c>
      <c r="G139" s="222" t="s">
        <v>128</v>
      </c>
      <c r="H139" s="223">
        <v>101.188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43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129</v>
      </c>
      <c r="AT139" s="231" t="s">
        <v>125</v>
      </c>
      <c r="AU139" s="231" t="s">
        <v>88</v>
      </c>
      <c r="AY139" s="17" t="s">
        <v>123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86</v>
      </c>
      <c r="BK139" s="232">
        <f>ROUND(I139*H139,2)</f>
        <v>0</v>
      </c>
      <c r="BL139" s="17" t="s">
        <v>129</v>
      </c>
      <c r="BM139" s="231" t="s">
        <v>333</v>
      </c>
    </row>
    <row r="140" s="2" customFormat="1">
      <c r="A140" s="38"/>
      <c r="B140" s="39"/>
      <c r="C140" s="40"/>
      <c r="D140" s="233" t="s">
        <v>131</v>
      </c>
      <c r="E140" s="40"/>
      <c r="F140" s="234" t="s">
        <v>334</v>
      </c>
      <c r="G140" s="40"/>
      <c r="H140" s="40"/>
      <c r="I140" s="235"/>
      <c r="J140" s="40"/>
      <c r="K140" s="40"/>
      <c r="L140" s="44"/>
      <c r="M140" s="236"/>
      <c r="N140" s="23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131</v>
      </c>
      <c r="AU140" s="17" t="s">
        <v>88</v>
      </c>
    </row>
    <row r="141" s="13" customFormat="1">
      <c r="A141" s="13"/>
      <c r="B141" s="238"/>
      <c r="C141" s="239"/>
      <c r="D141" s="233" t="s">
        <v>137</v>
      </c>
      <c r="E141" s="240" t="s">
        <v>1</v>
      </c>
      <c r="F141" s="241" t="s">
        <v>335</v>
      </c>
      <c r="G141" s="239"/>
      <c r="H141" s="242">
        <v>101.188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137</v>
      </c>
      <c r="AU141" s="248" t="s">
        <v>88</v>
      </c>
      <c r="AV141" s="13" t="s">
        <v>88</v>
      </c>
      <c r="AW141" s="13" t="s">
        <v>34</v>
      </c>
      <c r="AX141" s="13" t="s">
        <v>86</v>
      </c>
      <c r="AY141" s="248" t="s">
        <v>123</v>
      </c>
    </row>
    <row r="142" s="2" customFormat="1" ht="16.5" customHeight="1">
      <c r="A142" s="38"/>
      <c r="B142" s="39"/>
      <c r="C142" s="219" t="s">
        <v>159</v>
      </c>
      <c r="D142" s="219" t="s">
        <v>125</v>
      </c>
      <c r="E142" s="220" t="s">
        <v>145</v>
      </c>
      <c r="F142" s="221" t="s">
        <v>146</v>
      </c>
      <c r="G142" s="222" t="s">
        <v>128</v>
      </c>
      <c r="H142" s="223">
        <v>1209.904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43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129</v>
      </c>
      <c r="AT142" s="231" t="s">
        <v>125</v>
      </c>
      <c r="AU142" s="231" t="s">
        <v>88</v>
      </c>
      <c r="AY142" s="17" t="s">
        <v>123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86</v>
      </c>
      <c r="BK142" s="232">
        <f>ROUND(I142*H142,2)</f>
        <v>0</v>
      </c>
      <c r="BL142" s="17" t="s">
        <v>129</v>
      </c>
      <c r="BM142" s="231" t="s">
        <v>336</v>
      </c>
    </row>
    <row r="143" s="2" customFormat="1">
      <c r="A143" s="38"/>
      <c r="B143" s="39"/>
      <c r="C143" s="40"/>
      <c r="D143" s="233" t="s">
        <v>131</v>
      </c>
      <c r="E143" s="40"/>
      <c r="F143" s="234" t="s">
        <v>148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131</v>
      </c>
      <c r="AU143" s="17" t="s">
        <v>88</v>
      </c>
    </row>
    <row r="144" s="2" customFormat="1">
      <c r="A144" s="38"/>
      <c r="B144" s="39"/>
      <c r="C144" s="40"/>
      <c r="D144" s="233" t="s">
        <v>149</v>
      </c>
      <c r="E144" s="40"/>
      <c r="F144" s="249" t="s">
        <v>150</v>
      </c>
      <c r="G144" s="40"/>
      <c r="H144" s="40"/>
      <c r="I144" s="235"/>
      <c r="J144" s="40"/>
      <c r="K144" s="40"/>
      <c r="L144" s="44"/>
      <c r="M144" s="236"/>
      <c r="N144" s="23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88</v>
      </c>
    </row>
    <row r="145" s="15" customFormat="1">
      <c r="A145" s="15"/>
      <c r="B145" s="272"/>
      <c r="C145" s="273"/>
      <c r="D145" s="233" t="s">
        <v>137</v>
      </c>
      <c r="E145" s="274" t="s">
        <v>1</v>
      </c>
      <c r="F145" s="275" t="s">
        <v>337</v>
      </c>
      <c r="G145" s="273"/>
      <c r="H145" s="274" t="s">
        <v>1</v>
      </c>
      <c r="I145" s="276"/>
      <c r="J145" s="273"/>
      <c r="K145" s="273"/>
      <c r="L145" s="277"/>
      <c r="M145" s="278"/>
      <c r="N145" s="279"/>
      <c r="O145" s="279"/>
      <c r="P145" s="279"/>
      <c r="Q145" s="279"/>
      <c r="R145" s="279"/>
      <c r="S145" s="279"/>
      <c r="T145" s="28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1" t="s">
        <v>137</v>
      </c>
      <c r="AU145" s="281" t="s">
        <v>88</v>
      </c>
      <c r="AV145" s="15" t="s">
        <v>86</v>
      </c>
      <c r="AW145" s="15" t="s">
        <v>34</v>
      </c>
      <c r="AX145" s="15" t="s">
        <v>78</v>
      </c>
      <c r="AY145" s="281" t="s">
        <v>123</v>
      </c>
    </row>
    <row r="146" s="13" customFormat="1">
      <c r="A146" s="13"/>
      <c r="B146" s="238"/>
      <c r="C146" s="239"/>
      <c r="D146" s="233" t="s">
        <v>137</v>
      </c>
      <c r="E146" s="240" t="s">
        <v>1</v>
      </c>
      <c r="F146" s="241" t="s">
        <v>338</v>
      </c>
      <c r="G146" s="239"/>
      <c r="H146" s="242">
        <v>932.745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137</v>
      </c>
      <c r="AU146" s="248" t="s">
        <v>88</v>
      </c>
      <c r="AV146" s="13" t="s">
        <v>88</v>
      </c>
      <c r="AW146" s="13" t="s">
        <v>34</v>
      </c>
      <c r="AX146" s="13" t="s">
        <v>78</v>
      </c>
      <c r="AY146" s="248" t="s">
        <v>123</v>
      </c>
    </row>
    <row r="147" s="15" customFormat="1">
      <c r="A147" s="15"/>
      <c r="B147" s="272"/>
      <c r="C147" s="273"/>
      <c r="D147" s="233" t="s">
        <v>137</v>
      </c>
      <c r="E147" s="274" t="s">
        <v>1</v>
      </c>
      <c r="F147" s="275" t="s">
        <v>339</v>
      </c>
      <c r="G147" s="273"/>
      <c r="H147" s="274" t="s">
        <v>1</v>
      </c>
      <c r="I147" s="276"/>
      <c r="J147" s="273"/>
      <c r="K147" s="273"/>
      <c r="L147" s="277"/>
      <c r="M147" s="278"/>
      <c r="N147" s="279"/>
      <c r="O147" s="279"/>
      <c r="P147" s="279"/>
      <c r="Q147" s="279"/>
      <c r="R147" s="279"/>
      <c r="S147" s="279"/>
      <c r="T147" s="28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1" t="s">
        <v>137</v>
      </c>
      <c r="AU147" s="281" t="s">
        <v>88</v>
      </c>
      <c r="AV147" s="15" t="s">
        <v>86</v>
      </c>
      <c r="AW147" s="15" t="s">
        <v>34</v>
      </c>
      <c r="AX147" s="15" t="s">
        <v>78</v>
      </c>
      <c r="AY147" s="281" t="s">
        <v>123</v>
      </c>
    </row>
    <row r="148" s="13" customFormat="1">
      <c r="A148" s="13"/>
      <c r="B148" s="238"/>
      <c r="C148" s="239"/>
      <c r="D148" s="233" t="s">
        <v>137</v>
      </c>
      <c r="E148" s="240" t="s">
        <v>1</v>
      </c>
      <c r="F148" s="241" t="s">
        <v>340</v>
      </c>
      <c r="G148" s="239"/>
      <c r="H148" s="242">
        <v>277.15899999999999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137</v>
      </c>
      <c r="AU148" s="248" t="s">
        <v>88</v>
      </c>
      <c r="AV148" s="13" t="s">
        <v>88</v>
      </c>
      <c r="AW148" s="13" t="s">
        <v>34</v>
      </c>
      <c r="AX148" s="13" t="s">
        <v>78</v>
      </c>
      <c r="AY148" s="248" t="s">
        <v>123</v>
      </c>
    </row>
    <row r="149" s="14" customFormat="1">
      <c r="A149" s="14"/>
      <c r="B149" s="261"/>
      <c r="C149" s="262"/>
      <c r="D149" s="233" t="s">
        <v>137</v>
      </c>
      <c r="E149" s="263" t="s">
        <v>1</v>
      </c>
      <c r="F149" s="264" t="s">
        <v>199</v>
      </c>
      <c r="G149" s="262"/>
      <c r="H149" s="265">
        <v>1209.904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1" t="s">
        <v>137</v>
      </c>
      <c r="AU149" s="271" t="s">
        <v>88</v>
      </c>
      <c r="AV149" s="14" t="s">
        <v>129</v>
      </c>
      <c r="AW149" s="14" t="s">
        <v>34</v>
      </c>
      <c r="AX149" s="14" t="s">
        <v>86</v>
      </c>
      <c r="AY149" s="271" t="s">
        <v>123</v>
      </c>
    </row>
    <row r="150" s="2" customFormat="1" ht="16.5" customHeight="1">
      <c r="A150" s="38"/>
      <c r="B150" s="39"/>
      <c r="C150" s="219" t="s">
        <v>167</v>
      </c>
      <c r="D150" s="219" t="s">
        <v>125</v>
      </c>
      <c r="E150" s="220" t="s">
        <v>153</v>
      </c>
      <c r="F150" s="221" t="s">
        <v>154</v>
      </c>
      <c r="G150" s="222" t="s">
        <v>155</v>
      </c>
      <c r="H150" s="223">
        <v>982.07000000000005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43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129</v>
      </c>
      <c r="AT150" s="231" t="s">
        <v>125</v>
      </c>
      <c r="AU150" s="231" t="s">
        <v>88</v>
      </c>
      <c r="AY150" s="17" t="s">
        <v>123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86</v>
      </c>
      <c r="BK150" s="232">
        <f>ROUND(I150*H150,2)</f>
        <v>0</v>
      </c>
      <c r="BL150" s="17" t="s">
        <v>129</v>
      </c>
      <c r="BM150" s="231" t="s">
        <v>341</v>
      </c>
    </row>
    <row r="151" s="2" customFormat="1">
      <c r="A151" s="38"/>
      <c r="B151" s="39"/>
      <c r="C151" s="40"/>
      <c r="D151" s="233" t="s">
        <v>131</v>
      </c>
      <c r="E151" s="40"/>
      <c r="F151" s="234" t="s">
        <v>157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131</v>
      </c>
      <c r="AU151" s="17" t="s">
        <v>88</v>
      </c>
    </row>
    <row r="152" s="2" customFormat="1">
      <c r="A152" s="38"/>
      <c r="B152" s="39"/>
      <c r="C152" s="40"/>
      <c r="D152" s="233" t="s">
        <v>149</v>
      </c>
      <c r="E152" s="40"/>
      <c r="F152" s="249" t="s">
        <v>158</v>
      </c>
      <c r="G152" s="40"/>
      <c r="H152" s="40"/>
      <c r="I152" s="235"/>
      <c r="J152" s="40"/>
      <c r="K152" s="40"/>
      <c r="L152" s="44"/>
      <c r="M152" s="236"/>
      <c r="N152" s="23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149</v>
      </c>
      <c r="AU152" s="17" t="s">
        <v>88</v>
      </c>
    </row>
    <row r="153" s="13" customFormat="1">
      <c r="A153" s="13"/>
      <c r="B153" s="238"/>
      <c r="C153" s="239"/>
      <c r="D153" s="233" t="s">
        <v>137</v>
      </c>
      <c r="E153" s="240" t="s">
        <v>1</v>
      </c>
      <c r="F153" s="241" t="s">
        <v>342</v>
      </c>
      <c r="G153" s="239"/>
      <c r="H153" s="242">
        <v>982.07000000000005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137</v>
      </c>
      <c r="AU153" s="248" t="s">
        <v>88</v>
      </c>
      <c r="AV153" s="13" t="s">
        <v>88</v>
      </c>
      <c r="AW153" s="13" t="s">
        <v>34</v>
      </c>
      <c r="AX153" s="13" t="s">
        <v>86</v>
      </c>
      <c r="AY153" s="248" t="s">
        <v>123</v>
      </c>
    </row>
    <row r="154" s="2" customFormat="1" ht="16.5" customHeight="1">
      <c r="A154" s="38"/>
      <c r="B154" s="39"/>
      <c r="C154" s="250" t="s">
        <v>164</v>
      </c>
      <c r="D154" s="250" t="s">
        <v>160</v>
      </c>
      <c r="E154" s="251" t="s">
        <v>161</v>
      </c>
      <c r="F154" s="252" t="s">
        <v>162</v>
      </c>
      <c r="G154" s="253" t="s">
        <v>163</v>
      </c>
      <c r="H154" s="254">
        <v>19.640999999999998</v>
      </c>
      <c r="I154" s="255"/>
      <c r="J154" s="256">
        <f>ROUND(I154*H154,2)</f>
        <v>0</v>
      </c>
      <c r="K154" s="257"/>
      <c r="L154" s="258"/>
      <c r="M154" s="259" t="s">
        <v>1</v>
      </c>
      <c r="N154" s="260" t="s">
        <v>43</v>
      </c>
      <c r="O154" s="91"/>
      <c r="P154" s="229">
        <f>O154*H154</f>
        <v>0</v>
      </c>
      <c r="Q154" s="229">
        <v>0.001</v>
      </c>
      <c r="R154" s="229">
        <f>Q154*H154</f>
        <v>0.019640999999999999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164</v>
      </c>
      <c r="AT154" s="231" t="s">
        <v>160</v>
      </c>
      <c r="AU154" s="231" t="s">
        <v>88</v>
      </c>
      <c r="AY154" s="17" t="s">
        <v>123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86</v>
      </c>
      <c r="BK154" s="232">
        <f>ROUND(I154*H154,2)</f>
        <v>0</v>
      </c>
      <c r="BL154" s="17" t="s">
        <v>129</v>
      </c>
      <c r="BM154" s="231" t="s">
        <v>343</v>
      </c>
    </row>
    <row r="155" s="2" customFormat="1">
      <c r="A155" s="38"/>
      <c r="B155" s="39"/>
      <c r="C155" s="40"/>
      <c r="D155" s="233" t="s">
        <v>131</v>
      </c>
      <c r="E155" s="40"/>
      <c r="F155" s="234" t="s">
        <v>162</v>
      </c>
      <c r="G155" s="40"/>
      <c r="H155" s="40"/>
      <c r="I155" s="235"/>
      <c r="J155" s="40"/>
      <c r="K155" s="40"/>
      <c r="L155" s="44"/>
      <c r="M155" s="236"/>
      <c r="N155" s="23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131</v>
      </c>
      <c r="AU155" s="17" t="s">
        <v>88</v>
      </c>
    </row>
    <row r="156" s="13" customFormat="1">
      <c r="A156" s="13"/>
      <c r="B156" s="238"/>
      <c r="C156" s="239"/>
      <c r="D156" s="233" t="s">
        <v>137</v>
      </c>
      <c r="E156" s="239"/>
      <c r="F156" s="241" t="s">
        <v>344</v>
      </c>
      <c r="G156" s="239"/>
      <c r="H156" s="242">
        <v>19.640999999999998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137</v>
      </c>
      <c r="AU156" s="248" t="s">
        <v>88</v>
      </c>
      <c r="AV156" s="13" t="s">
        <v>88</v>
      </c>
      <c r="AW156" s="13" t="s">
        <v>4</v>
      </c>
      <c r="AX156" s="13" t="s">
        <v>86</v>
      </c>
      <c r="AY156" s="248" t="s">
        <v>123</v>
      </c>
    </row>
    <row r="157" s="2" customFormat="1" ht="16.5" customHeight="1">
      <c r="A157" s="38"/>
      <c r="B157" s="39"/>
      <c r="C157" s="219" t="s">
        <v>176</v>
      </c>
      <c r="D157" s="219" t="s">
        <v>125</v>
      </c>
      <c r="E157" s="220" t="s">
        <v>168</v>
      </c>
      <c r="F157" s="221" t="s">
        <v>169</v>
      </c>
      <c r="G157" s="222" t="s">
        <v>155</v>
      </c>
      <c r="H157" s="223">
        <v>825.76499999999999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43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129</v>
      </c>
      <c r="AT157" s="231" t="s">
        <v>125</v>
      </c>
      <c r="AU157" s="231" t="s">
        <v>88</v>
      </c>
      <c r="AY157" s="17" t="s">
        <v>123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86</v>
      </c>
      <c r="BK157" s="232">
        <f>ROUND(I157*H157,2)</f>
        <v>0</v>
      </c>
      <c r="BL157" s="17" t="s">
        <v>129</v>
      </c>
      <c r="BM157" s="231" t="s">
        <v>345</v>
      </c>
    </row>
    <row r="158" s="2" customFormat="1">
      <c r="A158" s="38"/>
      <c r="B158" s="39"/>
      <c r="C158" s="40"/>
      <c r="D158" s="233" t="s">
        <v>131</v>
      </c>
      <c r="E158" s="40"/>
      <c r="F158" s="234" t="s">
        <v>171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131</v>
      </c>
      <c r="AU158" s="17" t="s">
        <v>88</v>
      </c>
    </row>
    <row r="159" s="13" customFormat="1">
      <c r="A159" s="13"/>
      <c r="B159" s="238"/>
      <c r="C159" s="239"/>
      <c r="D159" s="233" t="s">
        <v>137</v>
      </c>
      <c r="E159" s="240" t="s">
        <v>1</v>
      </c>
      <c r="F159" s="241" t="s">
        <v>346</v>
      </c>
      <c r="G159" s="239"/>
      <c r="H159" s="242">
        <v>825.76499999999999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137</v>
      </c>
      <c r="AU159" s="248" t="s">
        <v>88</v>
      </c>
      <c r="AV159" s="13" t="s">
        <v>88</v>
      </c>
      <c r="AW159" s="13" t="s">
        <v>34</v>
      </c>
      <c r="AX159" s="13" t="s">
        <v>86</v>
      </c>
      <c r="AY159" s="248" t="s">
        <v>123</v>
      </c>
    </row>
    <row r="160" s="2" customFormat="1" ht="16.5" customHeight="1">
      <c r="A160" s="38"/>
      <c r="B160" s="39"/>
      <c r="C160" s="219" t="s">
        <v>181</v>
      </c>
      <c r="D160" s="219" t="s">
        <v>125</v>
      </c>
      <c r="E160" s="220" t="s">
        <v>177</v>
      </c>
      <c r="F160" s="221" t="s">
        <v>178</v>
      </c>
      <c r="G160" s="222" t="s">
        <v>155</v>
      </c>
      <c r="H160" s="223">
        <v>626.32100000000003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43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129</v>
      </c>
      <c r="AT160" s="231" t="s">
        <v>125</v>
      </c>
      <c r="AU160" s="231" t="s">
        <v>88</v>
      </c>
      <c r="AY160" s="17" t="s">
        <v>123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86</v>
      </c>
      <c r="BK160" s="232">
        <f>ROUND(I160*H160,2)</f>
        <v>0</v>
      </c>
      <c r="BL160" s="17" t="s">
        <v>129</v>
      </c>
      <c r="BM160" s="231" t="s">
        <v>347</v>
      </c>
    </row>
    <row r="161" s="2" customFormat="1">
      <c r="A161" s="38"/>
      <c r="B161" s="39"/>
      <c r="C161" s="40"/>
      <c r="D161" s="233" t="s">
        <v>131</v>
      </c>
      <c r="E161" s="40"/>
      <c r="F161" s="234" t="s">
        <v>180</v>
      </c>
      <c r="G161" s="40"/>
      <c r="H161" s="40"/>
      <c r="I161" s="235"/>
      <c r="J161" s="40"/>
      <c r="K161" s="40"/>
      <c r="L161" s="44"/>
      <c r="M161" s="236"/>
      <c r="N161" s="23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131</v>
      </c>
      <c r="AU161" s="17" t="s">
        <v>88</v>
      </c>
    </row>
    <row r="162" s="13" customFormat="1">
      <c r="A162" s="13"/>
      <c r="B162" s="238"/>
      <c r="C162" s="239"/>
      <c r="D162" s="233" t="s">
        <v>137</v>
      </c>
      <c r="E162" s="240" t="s">
        <v>1</v>
      </c>
      <c r="F162" s="241" t="s">
        <v>348</v>
      </c>
      <c r="G162" s="239"/>
      <c r="H162" s="242">
        <v>626.32100000000003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137</v>
      </c>
      <c r="AU162" s="248" t="s">
        <v>88</v>
      </c>
      <c r="AV162" s="13" t="s">
        <v>88</v>
      </c>
      <c r="AW162" s="13" t="s">
        <v>34</v>
      </c>
      <c r="AX162" s="13" t="s">
        <v>86</v>
      </c>
      <c r="AY162" s="248" t="s">
        <v>123</v>
      </c>
    </row>
    <row r="163" s="2" customFormat="1" ht="16.5" customHeight="1">
      <c r="A163" s="38"/>
      <c r="B163" s="39"/>
      <c r="C163" s="219" t="s">
        <v>186</v>
      </c>
      <c r="D163" s="219" t="s">
        <v>125</v>
      </c>
      <c r="E163" s="220" t="s">
        <v>182</v>
      </c>
      <c r="F163" s="221" t="s">
        <v>183</v>
      </c>
      <c r="G163" s="222" t="s">
        <v>155</v>
      </c>
      <c r="H163" s="223">
        <v>982.07000000000005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43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129</v>
      </c>
      <c r="AT163" s="231" t="s">
        <v>125</v>
      </c>
      <c r="AU163" s="231" t="s">
        <v>88</v>
      </c>
      <c r="AY163" s="17" t="s">
        <v>123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86</v>
      </c>
      <c r="BK163" s="232">
        <f>ROUND(I163*H163,2)</f>
        <v>0</v>
      </c>
      <c r="BL163" s="17" t="s">
        <v>129</v>
      </c>
      <c r="BM163" s="231" t="s">
        <v>349</v>
      </c>
    </row>
    <row r="164" s="2" customFormat="1">
      <c r="A164" s="38"/>
      <c r="B164" s="39"/>
      <c r="C164" s="40"/>
      <c r="D164" s="233" t="s">
        <v>131</v>
      </c>
      <c r="E164" s="40"/>
      <c r="F164" s="234" t="s">
        <v>185</v>
      </c>
      <c r="G164" s="40"/>
      <c r="H164" s="40"/>
      <c r="I164" s="235"/>
      <c r="J164" s="40"/>
      <c r="K164" s="40"/>
      <c r="L164" s="44"/>
      <c r="M164" s="236"/>
      <c r="N164" s="237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131</v>
      </c>
      <c r="AU164" s="17" t="s">
        <v>88</v>
      </c>
    </row>
    <row r="165" s="2" customFormat="1">
      <c r="A165" s="38"/>
      <c r="B165" s="39"/>
      <c r="C165" s="40"/>
      <c r="D165" s="233" t="s">
        <v>149</v>
      </c>
      <c r="E165" s="40"/>
      <c r="F165" s="249" t="s">
        <v>158</v>
      </c>
      <c r="G165" s="40"/>
      <c r="H165" s="40"/>
      <c r="I165" s="235"/>
      <c r="J165" s="40"/>
      <c r="K165" s="40"/>
      <c r="L165" s="44"/>
      <c r="M165" s="236"/>
      <c r="N165" s="23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149</v>
      </c>
      <c r="AU165" s="17" t="s">
        <v>88</v>
      </c>
    </row>
    <row r="166" s="13" customFormat="1">
      <c r="A166" s="13"/>
      <c r="B166" s="238"/>
      <c r="C166" s="239"/>
      <c r="D166" s="233" t="s">
        <v>137</v>
      </c>
      <c r="E166" s="240" t="s">
        <v>1</v>
      </c>
      <c r="F166" s="241" t="s">
        <v>342</v>
      </c>
      <c r="G166" s="239"/>
      <c r="H166" s="242">
        <v>982.07000000000005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137</v>
      </c>
      <c r="AU166" s="248" t="s">
        <v>88</v>
      </c>
      <c r="AV166" s="13" t="s">
        <v>88</v>
      </c>
      <c r="AW166" s="13" t="s">
        <v>34</v>
      </c>
      <c r="AX166" s="13" t="s">
        <v>86</v>
      </c>
      <c r="AY166" s="248" t="s">
        <v>123</v>
      </c>
    </row>
    <row r="167" s="2" customFormat="1" ht="16.5" customHeight="1">
      <c r="A167" s="38"/>
      <c r="B167" s="39"/>
      <c r="C167" s="219" t="s">
        <v>8</v>
      </c>
      <c r="D167" s="219" t="s">
        <v>125</v>
      </c>
      <c r="E167" s="220" t="s">
        <v>350</v>
      </c>
      <c r="F167" s="221" t="s">
        <v>351</v>
      </c>
      <c r="G167" s="222" t="s">
        <v>155</v>
      </c>
      <c r="H167" s="223">
        <v>1017.467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43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129</v>
      </c>
      <c r="AT167" s="231" t="s">
        <v>125</v>
      </c>
      <c r="AU167" s="231" t="s">
        <v>88</v>
      </c>
      <c r="AY167" s="17" t="s">
        <v>123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86</v>
      </c>
      <c r="BK167" s="232">
        <f>ROUND(I167*H167,2)</f>
        <v>0</v>
      </c>
      <c r="BL167" s="17" t="s">
        <v>129</v>
      </c>
      <c r="BM167" s="231" t="s">
        <v>352</v>
      </c>
    </row>
    <row r="168" s="2" customFormat="1">
      <c r="A168" s="38"/>
      <c r="B168" s="39"/>
      <c r="C168" s="40"/>
      <c r="D168" s="233" t="s">
        <v>131</v>
      </c>
      <c r="E168" s="40"/>
      <c r="F168" s="234" t="s">
        <v>353</v>
      </c>
      <c r="G168" s="40"/>
      <c r="H168" s="40"/>
      <c r="I168" s="235"/>
      <c r="J168" s="40"/>
      <c r="K168" s="40"/>
      <c r="L168" s="44"/>
      <c r="M168" s="236"/>
      <c r="N168" s="237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131</v>
      </c>
      <c r="AU168" s="17" t="s">
        <v>88</v>
      </c>
    </row>
    <row r="169" s="13" customFormat="1">
      <c r="A169" s="13"/>
      <c r="B169" s="238"/>
      <c r="C169" s="239"/>
      <c r="D169" s="233" t="s">
        <v>137</v>
      </c>
      <c r="E169" s="240" t="s">
        <v>1</v>
      </c>
      <c r="F169" s="241" t="s">
        <v>354</v>
      </c>
      <c r="G169" s="239"/>
      <c r="H169" s="242">
        <v>1017.467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137</v>
      </c>
      <c r="AU169" s="248" t="s">
        <v>88</v>
      </c>
      <c r="AV169" s="13" t="s">
        <v>88</v>
      </c>
      <c r="AW169" s="13" t="s">
        <v>34</v>
      </c>
      <c r="AX169" s="13" t="s">
        <v>86</v>
      </c>
      <c r="AY169" s="248" t="s">
        <v>123</v>
      </c>
    </row>
    <row r="170" s="2" customFormat="1" ht="16.5" customHeight="1">
      <c r="A170" s="38"/>
      <c r="B170" s="39"/>
      <c r="C170" s="219" t="s">
        <v>200</v>
      </c>
      <c r="D170" s="219" t="s">
        <v>125</v>
      </c>
      <c r="E170" s="220" t="s">
        <v>355</v>
      </c>
      <c r="F170" s="221" t="s">
        <v>356</v>
      </c>
      <c r="G170" s="222" t="s">
        <v>128</v>
      </c>
      <c r="H170" s="223">
        <v>932.745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43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129</v>
      </c>
      <c r="AT170" s="231" t="s">
        <v>125</v>
      </c>
      <c r="AU170" s="231" t="s">
        <v>88</v>
      </c>
      <c r="AY170" s="17" t="s">
        <v>123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86</v>
      </c>
      <c r="BK170" s="232">
        <f>ROUND(I170*H170,2)</f>
        <v>0</v>
      </c>
      <c r="BL170" s="17" t="s">
        <v>129</v>
      </c>
      <c r="BM170" s="231" t="s">
        <v>357</v>
      </c>
    </row>
    <row r="171" s="2" customFormat="1">
      <c r="A171" s="38"/>
      <c r="B171" s="39"/>
      <c r="C171" s="40"/>
      <c r="D171" s="233" t="s">
        <v>131</v>
      </c>
      <c r="E171" s="40"/>
      <c r="F171" s="234" t="s">
        <v>356</v>
      </c>
      <c r="G171" s="40"/>
      <c r="H171" s="40"/>
      <c r="I171" s="235"/>
      <c r="J171" s="40"/>
      <c r="K171" s="40"/>
      <c r="L171" s="44"/>
      <c r="M171" s="236"/>
      <c r="N171" s="237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131</v>
      </c>
      <c r="AU171" s="17" t="s">
        <v>88</v>
      </c>
    </row>
    <row r="172" s="2" customFormat="1" ht="16.5" customHeight="1">
      <c r="A172" s="38"/>
      <c r="B172" s="39"/>
      <c r="C172" s="219" t="s">
        <v>207</v>
      </c>
      <c r="D172" s="219" t="s">
        <v>125</v>
      </c>
      <c r="E172" s="220" t="s">
        <v>187</v>
      </c>
      <c r="F172" s="221" t="s">
        <v>188</v>
      </c>
      <c r="G172" s="222" t="s">
        <v>128</v>
      </c>
      <c r="H172" s="223">
        <v>196.41399999999999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43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129</v>
      </c>
      <c r="AT172" s="231" t="s">
        <v>125</v>
      </c>
      <c r="AU172" s="231" t="s">
        <v>88</v>
      </c>
      <c r="AY172" s="17" t="s">
        <v>123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86</v>
      </c>
      <c r="BK172" s="232">
        <f>ROUND(I172*H172,2)</f>
        <v>0</v>
      </c>
      <c r="BL172" s="17" t="s">
        <v>129</v>
      </c>
      <c r="BM172" s="231" t="s">
        <v>358</v>
      </c>
    </row>
    <row r="173" s="2" customFormat="1">
      <c r="A173" s="38"/>
      <c r="B173" s="39"/>
      <c r="C173" s="40"/>
      <c r="D173" s="233" t="s">
        <v>131</v>
      </c>
      <c r="E173" s="40"/>
      <c r="F173" s="234" t="s">
        <v>188</v>
      </c>
      <c r="G173" s="40"/>
      <c r="H173" s="40"/>
      <c r="I173" s="235"/>
      <c r="J173" s="40"/>
      <c r="K173" s="40"/>
      <c r="L173" s="44"/>
      <c r="M173" s="236"/>
      <c r="N173" s="23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131</v>
      </c>
      <c r="AU173" s="17" t="s">
        <v>88</v>
      </c>
    </row>
    <row r="174" s="13" customFormat="1">
      <c r="A174" s="13"/>
      <c r="B174" s="238"/>
      <c r="C174" s="239"/>
      <c r="D174" s="233" t="s">
        <v>137</v>
      </c>
      <c r="E174" s="240" t="s">
        <v>1</v>
      </c>
      <c r="F174" s="241" t="s">
        <v>359</v>
      </c>
      <c r="G174" s="239"/>
      <c r="H174" s="242">
        <v>196.41399999999999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137</v>
      </c>
      <c r="AU174" s="248" t="s">
        <v>88</v>
      </c>
      <c r="AV174" s="13" t="s">
        <v>88</v>
      </c>
      <c r="AW174" s="13" t="s">
        <v>34</v>
      </c>
      <c r="AX174" s="13" t="s">
        <v>86</v>
      </c>
      <c r="AY174" s="248" t="s">
        <v>123</v>
      </c>
    </row>
    <row r="175" s="12" customFormat="1" ht="22.8" customHeight="1">
      <c r="A175" s="12"/>
      <c r="B175" s="203"/>
      <c r="C175" s="204"/>
      <c r="D175" s="205" t="s">
        <v>77</v>
      </c>
      <c r="E175" s="217" t="s">
        <v>129</v>
      </c>
      <c r="F175" s="217" t="s">
        <v>191</v>
      </c>
      <c r="G175" s="204"/>
      <c r="H175" s="204"/>
      <c r="I175" s="207"/>
      <c r="J175" s="218">
        <f>BK175</f>
        <v>0</v>
      </c>
      <c r="K175" s="204"/>
      <c r="L175" s="209"/>
      <c r="M175" s="210"/>
      <c r="N175" s="211"/>
      <c r="O175" s="211"/>
      <c r="P175" s="212">
        <f>SUM(P176:P185)</f>
        <v>0</v>
      </c>
      <c r="Q175" s="211"/>
      <c r="R175" s="212">
        <f>SUM(R176:R185)</f>
        <v>71.542898999999991</v>
      </c>
      <c r="S175" s="211"/>
      <c r="T175" s="213">
        <f>SUM(T176:T185)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86</v>
      </c>
      <c r="AT175" s="215" t="s">
        <v>77</v>
      </c>
      <c r="AU175" s="215" t="s">
        <v>86</v>
      </c>
      <c r="AY175" s="214" t="s">
        <v>123</v>
      </c>
      <c r="BK175" s="216">
        <f>SUM(BK176:BK185)</f>
        <v>0</v>
      </c>
    </row>
    <row r="176" s="2" customFormat="1" ht="16.5" customHeight="1">
      <c r="A176" s="38"/>
      <c r="B176" s="39"/>
      <c r="C176" s="219" t="s">
        <v>214</v>
      </c>
      <c r="D176" s="219" t="s">
        <v>125</v>
      </c>
      <c r="E176" s="220" t="s">
        <v>360</v>
      </c>
      <c r="F176" s="221" t="s">
        <v>361</v>
      </c>
      <c r="G176" s="222" t="s">
        <v>155</v>
      </c>
      <c r="H176" s="223">
        <v>89.5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43</v>
      </c>
      <c r="O176" s="91"/>
      <c r="P176" s="229">
        <f>O176*H176</f>
        <v>0</v>
      </c>
      <c r="Q176" s="229">
        <v>0.00021000000000000001</v>
      </c>
      <c r="R176" s="229">
        <f>Q176*H176</f>
        <v>0.018794999999999999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129</v>
      </c>
      <c r="AT176" s="231" t="s">
        <v>125</v>
      </c>
      <c r="AU176" s="231" t="s">
        <v>88</v>
      </c>
      <c r="AY176" s="17" t="s">
        <v>123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86</v>
      </c>
      <c r="BK176" s="232">
        <f>ROUND(I176*H176,2)</f>
        <v>0</v>
      </c>
      <c r="BL176" s="17" t="s">
        <v>129</v>
      </c>
      <c r="BM176" s="231" t="s">
        <v>362</v>
      </c>
    </row>
    <row r="177" s="2" customFormat="1">
      <c r="A177" s="38"/>
      <c r="B177" s="39"/>
      <c r="C177" s="40"/>
      <c r="D177" s="233" t="s">
        <v>131</v>
      </c>
      <c r="E177" s="40"/>
      <c r="F177" s="234" t="s">
        <v>363</v>
      </c>
      <c r="G177" s="40"/>
      <c r="H177" s="40"/>
      <c r="I177" s="235"/>
      <c r="J177" s="40"/>
      <c r="K177" s="40"/>
      <c r="L177" s="44"/>
      <c r="M177" s="236"/>
      <c r="N177" s="23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131</v>
      </c>
      <c r="AU177" s="17" t="s">
        <v>88</v>
      </c>
    </row>
    <row r="178" s="13" customFormat="1">
      <c r="A178" s="13"/>
      <c r="B178" s="238"/>
      <c r="C178" s="239"/>
      <c r="D178" s="233" t="s">
        <v>137</v>
      </c>
      <c r="E178" s="240" t="s">
        <v>1</v>
      </c>
      <c r="F178" s="241" t="s">
        <v>364</v>
      </c>
      <c r="G178" s="239"/>
      <c r="H178" s="242">
        <v>89.5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137</v>
      </c>
      <c r="AU178" s="248" t="s">
        <v>88</v>
      </c>
      <c r="AV178" s="13" t="s">
        <v>88</v>
      </c>
      <c r="AW178" s="13" t="s">
        <v>34</v>
      </c>
      <c r="AX178" s="13" t="s">
        <v>86</v>
      </c>
      <c r="AY178" s="248" t="s">
        <v>123</v>
      </c>
    </row>
    <row r="179" s="2" customFormat="1" ht="16.5" customHeight="1">
      <c r="A179" s="38"/>
      <c r="B179" s="39"/>
      <c r="C179" s="250" t="s">
        <v>220</v>
      </c>
      <c r="D179" s="250" t="s">
        <v>160</v>
      </c>
      <c r="E179" s="251" t="s">
        <v>365</v>
      </c>
      <c r="F179" s="252" t="s">
        <v>366</v>
      </c>
      <c r="G179" s="253" t="s">
        <v>155</v>
      </c>
      <c r="H179" s="254">
        <v>96.659999999999997</v>
      </c>
      <c r="I179" s="255"/>
      <c r="J179" s="256">
        <f>ROUND(I179*H179,2)</f>
        <v>0</v>
      </c>
      <c r="K179" s="257"/>
      <c r="L179" s="258"/>
      <c r="M179" s="259" t="s">
        <v>1</v>
      </c>
      <c r="N179" s="260" t="s">
        <v>43</v>
      </c>
      <c r="O179" s="91"/>
      <c r="P179" s="229">
        <f>O179*H179</f>
        <v>0</v>
      </c>
      <c r="Q179" s="229">
        <v>0.00040000000000000002</v>
      </c>
      <c r="R179" s="229">
        <f>Q179*H179</f>
        <v>0.038664000000000004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164</v>
      </c>
      <c r="AT179" s="231" t="s">
        <v>160</v>
      </c>
      <c r="AU179" s="231" t="s">
        <v>88</v>
      </c>
      <c r="AY179" s="17" t="s">
        <v>123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86</v>
      </c>
      <c r="BK179" s="232">
        <f>ROUND(I179*H179,2)</f>
        <v>0</v>
      </c>
      <c r="BL179" s="17" t="s">
        <v>129</v>
      </c>
      <c r="BM179" s="231" t="s">
        <v>367</v>
      </c>
    </row>
    <row r="180" s="2" customFormat="1">
      <c r="A180" s="38"/>
      <c r="B180" s="39"/>
      <c r="C180" s="40"/>
      <c r="D180" s="233" t="s">
        <v>131</v>
      </c>
      <c r="E180" s="40"/>
      <c r="F180" s="234" t="s">
        <v>366</v>
      </c>
      <c r="G180" s="40"/>
      <c r="H180" s="40"/>
      <c r="I180" s="235"/>
      <c r="J180" s="40"/>
      <c r="K180" s="40"/>
      <c r="L180" s="44"/>
      <c r="M180" s="236"/>
      <c r="N180" s="237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131</v>
      </c>
      <c r="AU180" s="17" t="s">
        <v>88</v>
      </c>
    </row>
    <row r="181" s="13" customFormat="1">
      <c r="A181" s="13"/>
      <c r="B181" s="238"/>
      <c r="C181" s="239"/>
      <c r="D181" s="233" t="s">
        <v>137</v>
      </c>
      <c r="E181" s="239"/>
      <c r="F181" s="241" t="s">
        <v>368</v>
      </c>
      <c r="G181" s="239"/>
      <c r="H181" s="242">
        <v>96.659999999999997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137</v>
      </c>
      <c r="AU181" s="248" t="s">
        <v>88</v>
      </c>
      <c r="AV181" s="13" t="s">
        <v>88</v>
      </c>
      <c r="AW181" s="13" t="s">
        <v>4</v>
      </c>
      <c r="AX181" s="13" t="s">
        <v>86</v>
      </c>
      <c r="AY181" s="248" t="s">
        <v>123</v>
      </c>
    </row>
    <row r="182" s="2" customFormat="1" ht="16.5" customHeight="1">
      <c r="A182" s="38"/>
      <c r="B182" s="39"/>
      <c r="C182" s="219" t="s">
        <v>231</v>
      </c>
      <c r="D182" s="219" t="s">
        <v>125</v>
      </c>
      <c r="E182" s="220" t="s">
        <v>369</v>
      </c>
      <c r="F182" s="221" t="s">
        <v>222</v>
      </c>
      <c r="G182" s="222" t="s">
        <v>128</v>
      </c>
      <c r="H182" s="223">
        <v>35.799999999999997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43</v>
      </c>
      <c r="O182" s="91"/>
      <c r="P182" s="229">
        <f>O182*H182</f>
        <v>0</v>
      </c>
      <c r="Q182" s="229">
        <v>1.9967999999999999</v>
      </c>
      <c r="R182" s="229">
        <f>Q182*H182</f>
        <v>71.485439999999997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129</v>
      </c>
      <c r="AT182" s="231" t="s">
        <v>125</v>
      </c>
      <c r="AU182" s="231" t="s">
        <v>88</v>
      </c>
      <c r="AY182" s="17" t="s">
        <v>123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86</v>
      </c>
      <c r="BK182" s="232">
        <f>ROUND(I182*H182,2)</f>
        <v>0</v>
      </c>
      <c r="BL182" s="17" t="s">
        <v>129</v>
      </c>
      <c r="BM182" s="231" t="s">
        <v>370</v>
      </c>
    </row>
    <row r="183" s="2" customFormat="1">
      <c r="A183" s="38"/>
      <c r="B183" s="39"/>
      <c r="C183" s="40"/>
      <c r="D183" s="233" t="s">
        <v>131</v>
      </c>
      <c r="E183" s="40"/>
      <c r="F183" s="234" t="s">
        <v>224</v>
      </c>
      <c r="G183" s="40"/>
      <c r="H183" s="40"/>
      <c r="I183" s="235"/>
      <c r="J183" s="40"/>
      <c r="K183" s="40"/>
      <c r="L183" s="44"/>
      <c r="M183" s="236"/>
      <c r="N183" s="237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131</v>
      </c>
      <c r="AU183" s="17" t="s">
        <v>88</v>
      </c>
    </row>
    <row r="184" s="2" customFormat="1">
      <c r="A184" s="38"/>
      <c r="B184" s="39"/>
      <c r="C184" s="40"/>
      <c r="D184" s="233" t="s">
        <v>149</v>
      </c>
      <c r="E184" s="40"/>
      <c r="F184" s="249" t="s">
        <v>371</v>
      </c>
      <c r="G184" s="40"/>
      <c r="H184" s="40"/>
      <c r="I184" s="235"/>
      <c r="J184" s="40"/>
      <c r="K184" s="40"/>
      <c r="L184" s="44"/>
      <c r="M184" s="236"/>
      <c r="N184" s="237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149</v>
      </c>
      <c r="AU184" s="17" t="s">
        <v>88</v>
      </c>
    </row>
    <row r="185" s="13" customFormat="1">
      <c r="A185" s="13"/>
      <c r="B185" s="238"/>
      <c r="C185" s="239"/>
      <c r="D185" s="233" t="s">
        <v>137</v>
      </c>
      <c r="E185" s="240" t="s">
        <v>1</v>
      </c>
      <c r="F185" s="241" t="s">
        <v>372</v>
      </c>
      <c r="G185" s="239"/>
      <c r="H185" s="242">
        <v>35.799999999999997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137</v>
      </c>
      <c r="AU185" s="248" t="s">
        <v>88</v>
      </c>
      <c r="AV185" s="13" t="s">
        <v>88</v>
      </c>
      <c r="AW185" s="13" t="s">
        <v>34</v>
      </c>
      <c r="AX185" s="13" t="s">
        <v>86</v>
      </c>
      <c r="AY185" s="248" t="s">
        <v>123</v>
      </c>
    </row>
    <row r="186" s="12" customFormat="1" ht="22.8" customHeight="1">
      <c r="A186" s="12"/>
      <c r="B186" s="203"/>
      <c r="C186" s="204"/>
      <c r="D186" s="205" t="s">
        <v>77</v>
      </c>
      <c r="E186" s="217" t="s">
        <v>238</v>
      </c>
      <c r="F186" s="217" t="s">
        <v>239</v>
      </c>
      <c r="G186" s="204"/>
      <c r="H186" s="204"/>
      <c r="I186" s="207"/>
      <c r="J186" s="218">
        <f>BK186</f>
        <v>0</v>
      </c>
      <c r="K186" s="204"/>
      <c r="L186" s="209"/>
      <c r="M186" s="210"/>
      <c r="N186" s="211"/>
      <c r="O186" s="211"/>
      <c r="P186" s="212">
        <f>SUM(P187:P188)</f>
        <v>0</v>
      </c>
      <c r="Q186" s="211"/>
      <c r="R186" s="212">
        <f>SUM(R187:R188)</f>
        <v>0</v>
      </c>
      <c r="S186" s="211"/>
      <c r="T186" s="213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86</v>
      </c>
      <c r="AT186" s="215" t="s">
        <v>77</v>
      </c>
      <c r="AU186" s="215" t="s">
        <v>86</v>
      </c>
      <c r="AY186" s="214" t="s">
        <v>123</v>
      </c>
      <c r="BK186" s="216">
        <f>SUM(BK187:BK188)</f>
        <v>0</v>
      </c>
    </row>
    <row r="187" s="2" customFormat="1" ht="16.5" customHeight="1">
      <c r="A187" s="38"/>
      <c r="B187" s="39"/>
      <c r="C187" s="219" t="s">
        <v>240</v>
      </c>
      <c r="D187" s="219" t="s">
        <v>125</v>
      </c>
      <c r="E187" s="220" t="s">
        <v>241</v>
      </c>
      <c r="F187" s="221" t="s">
        <v>242</v>
      </c>
      <c r="G187" s="222" t="s">
        <v>243</v>
      </c>
      <c r="H187" s="223">
        <v>71.563000000000002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43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129</v>
      </c>
      <c r="AT187" s="231" t="s">
        <v>125</v>
      </c>
      <c r="AU187" s="231" t="s">
        <v>88</v>
      </c>
      <c r="AY187" s="17" t="s">
        <v>123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86</v>
      </c>
      <c r="BK187" s="232">
        <f>ROUND(I187*H187,2)</f>
        <v>0</v>
      </c>
      <c r="BL187" s="17" t="s">
        <v>129</v>
      </c>
      <c r="BM187" s="231" t="s">
        <v>373</v>
      </c>
    </row>
    <row r="188" s="2" customFormat="1">
      <c r="A188" s="38"/>
      <c r="B188" s="39"/>
      <c r="C188" s="40"/>
      <c r="D188" s="233" t="s">
        <v>131</v>
      </c>
      <c r="E188" s="40"/>
      <c r="F188" s="234" t="s">
        <v>245</v>
      </c>
      <c r="G188" s="40"/>
      <c r="H188" s="40"/>
      <c r="I188" s="235"/>
      <c r="J188" s="40"/>
      <c r="K188" s="40"/>
      <c r="L188" s="44"/>
      <c r="M188" s="236"/>
      <c r="N188" s="237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131</v>
      </c>
      <c r="AU188" s="17" t="s">
        <v>88</v>
      </c>
    </row>
    <row r="189" s="12" customFormat="1" ht="25.92" customHeight="1">
      <c r="A189" s="12"/>
      <c r="B189" s="203"/>
      <c r="C189" s="204"/>
      <c r="D189" s="205" t="s">
        <v>77</v>
      </c>
      <c r="E189" s="206" t="s">
        <v>246</v>
      </c>
      <c r="F189" s="206" t="s">
        <v>247</v>
      </c>
      <c r="G189" s="204"/>
      <c r="H189" s="204"/>
      <c r="I189" s="207"/>
      <c r="J189" s="208">
        <f>BK189</f>
        <v>0</v>
      </c>
      <c r="K189" s="204"/>
      <c r="L189" s="209"/>
      <c r="M189" s="210"/>
      <c r="N189" s="211"/>
      <c r="O189" s="211"/>
      <c r="P189" s="212">
        <f>P190+SUM(P191:P209)+P214+P218+P222</f>
        <v>0</v>
      </c>
      <c r="Q189" s="211"/>
      <c r="R189" s="212">
        <f>R190+SUM(R191:R209)+R214+R218+R222</f>
        <v>0</v>
      </c>
      <c r="S189" s="211"/>
      <c r="T189" s="213">
        <f>T190+SUM(T191:T209)+T214+T218+T222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152</v>
      </c>
      <c r="AT189" s="215" t="s">
        <v>77</v>
      </c>
      <c r="AU189" s="215" t="s">
        <v>78</v>
      </c>
      <c r="AY189" s="214" t="s">
        <v>123</v>
      </c>
      <c r="BK189" s="216">
        <f>BK190+SUM(BK191:BK209)+BK214+BK218+BK222</f>
        <v>0</v>
      </c>
    </row>
    <row r="190" s="2" customFormat="1" ht="16.5" customHeight="1">
      <c r="A190" s="38"/>
      <c r="B190" s="39"/>
      <c r="C190" s="219" t="s">
        <v>248</v>
      </c>
      <c r="D190" s="219" t="s">
        <v>125</v>
      </c>
      <c r="E190" s="220" t="s">
        <v>249</v>
      </c>
      <c r="F190" s="221" t="s">
        <v>250</v>
      </c>
      <c r="G190" s="222" t="s">
        <v>251</v>
      </c>
      <c r="H190" s="223">
        <v>0.5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43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252</v>
      </c>
      <c r="AT190" s="231" t="s">
        <v>125</v>
      </c>
      <c r="AU190" s="231" t="s">
        <v>86</v>
      </c>
      <c r="AY190" s="17" t="s">
        <v>123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86</v>
      </c>
      <c r="BK190" s="232">
        <f>ROUND(I190*H190,2)</f>
        <v>0</v>
      </c>
      <c r="BL190" s="17" t="s">
        <v>252</v>
      </c>
      <c r="BM190" s="231" t="s">
        <v>374</v>
      </c>
    </row>
    <row r="191" s="2" customFormat="1">
      <c r="A191" s="38"/>
      <c r="B191" s="39"/>
      <c r="C191" s="40"/>
      <c r="D191" s="233" t="s">
        <v>131</v>
      </c>
      <c r="E191" s="40"/>
      <c r="F191" s="234" t="s">
        <v>250</v>
      </c>
      <c r="G191" s="40"/>
      <c r="H191" s="40"/>
      <c r="I191" s="235"/>
      <c r="J191" s="40"/>
      <c r="K191" s="40"/>
      <c r="L191" s="44"/>
      <c r="M191" s="236"/>
      <c r="N191" s="237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131</v>
      </c>
      <c r="AU191" s="17" t="s">
        <v>86</v>
      </c>
    </row>
    <row r="192" s="2" customFormat="1" ht="16.5" customHeight="1">
      <c r="A192" s="38"/>
      <c r="B192" s="39"/>
      <c r="C192" s="219" t="s">
        <v>254</v>
      </c>
      <c r="D192" s="219" t="s">
        <v>125</v>
      </c>
      <c r="E192" s="220" t="s">
        <v>259</v>
      </c>
      <c r="F192" s="221" t="s">
        <v>260</v>
      </c>
      <c r="G192" s="222" t="s">
        <v>251</v>
      </c>
      <c r="H192" s="223">
        <v>0.5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43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252</v>
      </c>
      <c r="AT192" s="231" t="s">
        <v>125</v>
      </c>
      <c r="AU192" s="231" t="s">
        <v>86</v>
      </c>
      <c r="AY192" s="17" t="s">
        <v>123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86</v>
      </c>
      <c r="BK192" s="232">
        <f>ROUND(I192*H192,2)</f>
        <v>0</v>
      </c>
      <c r="BL192" s="17" t="s">
        <v>252</v>
      </c>
      <c r="BM192" s="231" t="s">
        <v>375</v>
      </c>
    </row>
    <row r="193" s="2" customFormat="1">
      <c r="A193" s="38"/>
      <c r="B193" s="39"/>
      <c r="C193" s="40"/>
      <c r="D193" s="233" t="s">
        <v>131</v>
      </c>
      <c r="E193" s="40"/>
      <c r="F193" s="234" t="s">
        <v>260</v>
      </c>
      <c r="G193" s="40"/>
      <c r="H193" s="40"/>
      <c r="I193" s="235"/>
      <c r="J193" s="40"/>
      <c r="K193" s="40"/>
      <c r="L193" s="44"/>
      <c r="M193" s="236"/>
      <c r="N193" s="237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131</v>
      </c>
      <c r="AU193" s="17" t="s">
        <v>86</v>
      </c>
    </row>
    <row r="194" s="2" customFormat="1" ht="16.5" customHeight="1">
      <c r="A194" s="38"/>
      <c r="B194" s="39"/>
      <c r="C194" s="219" t="s">
        <v>7</v>
      </c>
      <c r="D194" s="219" t="s">
        <v>125</v>
      </c>
      <c r="E194" s="220" t="s">
        <v>263</v>
      </c>
      <c r="F194" s="221" t="s">
        <v>264</v>
      </c>
      <c r="G194" s="222" t="s">
        <v>251</v>
      </c>
      <c r="H194" s="223">
        <v>2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43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252</v>
      </c>
      <c r="AT194" s="231" t="s">
        <v>125</v>
      </c>
      <c r="AU194" s="231" t="s">
        <v>86</v>
      </c>
      <c r="AY194" s="17" t="s">
        <v>123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86</v>
      </c>
      <c r="BK194" s="232">
        <f>ROUND(I194*H194,2)</f>
        <v>0</v>
      </c>
      <c r="BL194" s="17" t="s">
        <v>252</v>
      </c>
      <c r="BM194" s="231" t="s">
        <v>376</v>
      </c>
    </row>
    <row r="195" s="2" customFormat="1">
      <c r="A195" s="38"/>
      <c r="B195" s="39"/>
      <c r="C195" s="40"/>
      <c r="D195" s="233" t="s">
        <v>131</v>
      </c>
      <c r="E195" s="40"/>
      <c r="F195" s="234" t="s">
        <v>264</v>
      </c>
      <c r="G195" s="40"/>
      <c r="H195" s="40"/>
      <c r="I195" s="235"/>
      <c r="J195" s="40"/>
      <c r="K195" s="40"/>
      <c r="L195" s="44"/>
      <c r="M195" s="236"/>
      <c r="N195" s="237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131</v>
      </c>
      <c r="AU195" s="17" t="s">
        <v>86</v>
      </c>
    </row>
    <row r="196" s="13" customFormat="1">
      <c r="A196" s="13"/>
      <c r="B196" s="238"/>
      <c r="C196" s="239"/>
      <c r="D196" s="233" t="s">
        <v>137</v>
      </c>
      <c r="E196" s="240" t="s">
        <v>1</v>
      </c>
      <c r="F196" s="241" t="s">
        <v>266</v>
      </c>
      <c r="G196" s="239"/>
      <c r="H196" s="242">
        <v>2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137</v>
      </c>
      <c r="AU196" s="248" t="s">
        <v>86</v>
      </c>
      <c r="AV196" s="13" t="s">
        <v>88</v>
      </c>
      <c r="AW196" s="13" t="s">
        <v>34</v>
      </c>
      <c r="AX196" s="13" t="s">
        <v>86</v>
      </c>
      <c r="AY196" s="248" t="s">
        <v>123</v>
      </c>
    </row>
    <row r="197" s="15" customFormat="1">
      <c r="A197" s="15"/>
      <c r="B197" s="272"/>
      <c r="C197" s="273"/>
      <c r="D197" s="233" t="s">
        <v>137</v>
      </c>
      <c r="E197" s="274" t="s">
        <v>1</v>
      </c>
      <c r="F197" s="275" t="s">
        <v>267</v>
      </c>
      <c r="G197" s="273"/>
      <c r="H197" s="274" t="s">
        <v>1</v>
      </c>
      <c r="I197" s="276"/>
      <c r="J197" s="273"/>
      <c r="K197" s="273"/>
      <c r="L197" s="277"/>
      <c r="M197" s="278"/>
      <c r="N197" s="279"/>
      <c r="O197" s="279"/>
      <c r="P197" s="279"/>
      <c r="Q197" s="279"/>
      <c r="R197" s="279"/>
      <c r="S197" s="279"/>
      <c r="T197" s="280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1" t="s">
        <v>137</v>
      </c>
      <c r="AU197" s="281" t="s">
        <v>86</v>
      </c>
      <c r="AV197" s="15" t="s">
        <v>86</v>
      </c>
      <c r="AW197" s="15" t="s">
        <v>34</v>
      </c>
      <c r="AX197" s="15" t="s">
        <v>78</v>
      </c>
      <c r="AY197" s="281" t="s">
        <v>123</v>
      </c>
    </row>
    <row r="198" s="2" customFormat="1" ht="16.5" customHeight="1">
      <c r="A198" s="38"/>
      <c r="B198" s="39"/>
      <c r="C198" s="219" t="s">
        <v>262</v>
      </c>
      <c r="D198" s="219" t="s">
        <v>125</v>
      </c>
      <c r="E198" s="220" t="s">
        <v>269</v>
      </c>
      <c r="F198" s="221" t="s">
        <v>270</v>
      </c>
      <c r="G198" s="222" t="s">
        <v>251</v>
      </c>
      <c r="H198" s="223">
        <v>1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43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252</v>
      </c>
      <c r="AT198" s="231" t="s">
        <v>125</v>
      </c>
      <c r="AU198" s="231" t="s">
        <v>86</v>
      </c>
      <c r="AY198" s="17" t="s">
        <v>123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86</v>
      </c>
      <c r="BK198" s="232">
        <f>ROUND(I198*H198,2)</f>
        <v>0</v>
      </c>
      <c r="BL198" s="17" t="s">
        <v>252</v>
      </c>
      <c r="BM198" s="231" t="s">
        <v>377</v>
      </c>
    </row>
    <row r="199" s="2" customFormat="1">
      <c r="A199" s="38"/>
      <c r="B199" s="39"/>
      <c r="C199" s="40"/>
      <c r="D199" s="233" t="s">
        <v>131</v>
      </c>
      <c r="E199" s="40"/>
      <c r="F199" s="234" t="s">
        <v>270</v>
      </c>
      <c r="G199" s="40"/>
      <c r="H199" s="40"/>
      <c r="I199" s="235"/>
      <c r="J199" s="40"/>
      <c r="K199" s="40"/>
      <c r="L199" s="44"/>
      <c r="M199" s="236"/>
      <c r="N199" s="237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131</v>
      </c>
      <c r="AU199" s="17" t="s">
        <v>86</v>
      </c>
    </row>
    <row r="200" s="13" customFormat="1">
      <c r="A200" s="13"/>
      <c r="B200" s="238"/>
      <c r="C200" s="239"/>
      <c r="D200" s="233" t="s">
        <v>137</v>
      </c>
      <c r="E200" s="240" t="s">
        <v>1</v>
      </c>
      <c r="F200" s="241" t="s">
        <v>272</v>
      </c>
      <c r="G200" s="239"/>
      <c r="H200" s="242">
        <v>1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8" t="s">
        <v>137</v>
      </c>
      <c r="AU200" s="248" t="s">
        <v>86</v>
      </c>
      <c r="AV200" s="13" t="s">
        <v>88</v>
      </c>
      <c r="AW200" s="13" t="s">
        <v>34</v>
      </c>
      <c r="AX200" s="13" t="s">
        <v>86</v>
      </c>
      <c r="AY200" s="248" t="s">
        <v>123</v>
      </c>
    </row>
    <row r="201" s="2" customFormat="1" ht="16.5" customHeight="1">
      <c r="A201" s="38"/>
      <c r="B201" s="39"/>
      <c r="C201" s="219" t="s">
        <v>268</v>
      </c>
      <c r="D201" s="219" t="s">
        <v>125</v>
      </c>
      <c r="E201" s="220" t="s">
        <v>274</v>
      </c>
      <c r="F201" s="221" t="s">
        <v>275</v>
      </c>
      <c r="G201" s="222" t="s">
        <v>251</v>
      </c>
      <c r="H201" s="223">
        <v>1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43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252</v>
      </c>
      <c r="AT201" s="231" t="s">
        <v>125</v>
      </c>
      <c r="AU201" s="231" t="s">
        <v>86</v>
      </c>
      <c r="AY201" s="17" t="s">
        <v>123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86</v>
      </c>
      <c r="BK201" s="232">
        <f>ROUND(I201*H201,2)</f>
        <v>0</v>
      </c>
      <c r="BL201" s="17" t="s">
        <v>252</v>
      </c>
      <c r="BM201" s="231" t="s">
        <v>378</v>
      </c>
    </row>
    <row r="202" s="2" customFormat="1">
      <c r="A202" s="38"/>
      <c r="B202" s="39"/>
      <c r="C202" s="40"/>
      <c r="D202" s="233" t="s">
        <v>131</v>
      </c>
      <c r="E202" s="40"/>
      <c r="F202" s="234" t="s">
        <v>275</v>
      </c>
      <c r="G202" s="40"/>
      <c r="H202" s="40"/>
      <c r="I202" s="235"/>
      <c r="J202" s="40"/>
      <c r="K202" s="40"/>
      <c r="L202" s="44"/>
      <c r="M202" s="236"/>
      <c r="N202" s="237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131</v>
      </c>
      <c r="AU202" s="17" t="s">
        <v>86</v>
      </c>
    </row>
    <row r="203" s="15" customFormat="1">
      <c r="A203" s="15"/>
      <c r="B203" s="272"/>
      <c r="C203" s="273"/>
      <c r="D203" s="233" t="s">
        <v>137</v>
      </c>
      <c r="E203" s="274" t="s">
        <v>1</v>
      </c>
      <c r="F203" s="275" t="s">
        <v>277</v>
      </c>
      <c r="G203" s="273"/>
      <c r="H203" s="274" t="s">
        <v>1</v>
      </c>
      <c r="I203" s="276"/>
      <c r="J203" s="273"/>
      <c r="K203" s="273"/>
      <c r="L203" s="277"/>
      <c r="M203" s="278"/>
      <c r="N203" s="279"/>
      <c r="O203" s="279"/>
      <c r="P203" s="279"/>
      <c r="Q203" s="279"/>
      <c r="R203" s="279"/>
      <c r="S203" s="279"/>
      <c r="T203" s="280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81" t="s">
        <v>137</v>
      </c>
      <c r="AU203" s="281" t="s">
        <v>86</v>
      </c>
      <c r="AV203" s="15" t="s">
        <v>86</v>
      </c>
      <c r="AW203" s="15" t="s">
        <v>34</v>
      </c>
      <c r="AX203" s="15" t="s">
        <v>78</v>
      </c>
      <c r="AY203" s="281" t="s">
        <v>123</v>
      </c>
    </row>
    <row r="204" s="13" customFormat="1">
      <c r="A204" s="13"/>
      <c r="B204" s="238"/>
      <c r="C204" s="239"/>
      <c r="D204" s="233" t="s">
        <v>137</v>
      </c>
      <c r="E204" s="240" t="s">
        <v>1</v>
      </c>
      <c r="F204" s="241" t="s">
        <v>278</v>
      </c>
      <c r="G204" s="239"/>
      <c r="H204" s="242">
        <v>1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137</v>
      </c>
      <c r="AU204" s="248" t="s">
        <v>86</v>
      </c>
      <c r="AV204" s="13" t="s">
        <v>88</v>
      </c>
      <c r="AW204" s="13" t="s">
        <v>34</v>
      </c>
      <c r="AX204" s="13" t="s">
        <v>86</v>
      </c>
      <c r="AY204" s="248" t="s">
        <v>123</v>
      </c>
    </row>
    <row r="205" s="2" customFormat="1" ht="16.5" customHeight="1">
      <c r="A205" s="38"/>
      <c r="B205" s="39"/>
      <c r="C205" s="219" t="s">
        <v>273</v>
      </c>
      <c r="D205" s="219" t="s">
        <v>125</v>
      </c>
      <c r="E205" s="220" t="s">
        <v>280</v>
      </c>
      <c r="F205" s="221" t="s">
        <v>281</v>
      </c>
      <c r="G205" s="222" t="s">
        <v>251</v>
      </c>
      <c r="H205" s="223">
        <v>1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43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252</v>
      </c>
      <c r="AT205" s="231" t="s">
        <v>125</v>
      </c>
      <c r="AU205" s="231" t="s">
        <v>86</v>
      </c>
      <c r="AY205" s="17" t="s">
        <v>123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86</v>
      </c>
      <c r="BK205" s="232">
        <f>ROUND(I205*H205,2)</f>
        <v>0</v>
      </c>
      <c r="BL205" s="17" t="s">
        <v>252</v>
      </c>
      <c r="BM205" s="231" t="s">
        <v>379</v>
      </c>
    </row>
    <row r="206" s="2" customFormat="1">
      <c r="A206" s="38"/>
      <c r="B206" s="39"/>
      <c r="C206" s="40"/>
      <c r="D206" s="233" t="s">
        <v>131</v>
      </c>
      <c r="E206" s="40"/>
      <c r="F206" s="234" t="s">
        <v>281</v>
      </c>
      <c r="G206" s="40"/>
      <c r="H206" s="40"/>
      <c r="I206" s="235"/>
      <c r="J206" s="40"/>
      <c r="K206" s="40"/>
      <c r="L206" s="44"/>
      <c r="M206" s="236"/>
      <c r="N206" s="237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131</v>
      </c>
      <c r="AU206" s="17" t="s">
        <v>86</v>
      </c>
    </row>
    <row r="207" s="13" customFormat="1">
      <c r="A207" s="13"/>
      <c r="B207" s="238"/>
      <c r="C207" s="239"/>
      <c r="D207" s="233" t="s">
        <v>137</v>
      </c>
      <c r="E207" s="240" t="s">
        <v>1</v>
      </c>
      <c r="F207" s="241" t="s">
        <v>283</v>
      </c>
      <c r="G207" s="239"/>
      <c r="H207" s="242">
        <v>1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8" t="s">
        <v>137</v>
      </c>
      <c r="AU207" s="248" t="s">
        <v>86</v>
      </c>
      <c r="AV207" s="13" t="s">
        <v>88</v>
      </c>
      <c r="AW207" s="13" t="s">
        <v>34</v>
      </c>
      <c r="AX207" s="13" t="s">
        <v>86</v>
      </c>
      <c r="AY207" s="248" t="s">
        <v>123</v>
      </c>
    </row>
    <row r="208" s="15" customFormat="1">
      <c r="A208" s="15"/>
      <c r="B208" s="272"/>
      <c r="C208" s="273"/>
      <c r="D208" s="233" t="s">
        <v>137</v>
      </c>
      <c r="E208" s="274" t="s">
        <v>1</v>
      </c>
      <c r="F208" s="275" t="s">
        <v>284</v>
      </c>
      <c r="G208" s="273"/>
      <c r="H208" s="274" t="s">
        <v>1</v>
      </c>
      <c r="I208" s="276"/>
      <c r="J208" s="273"/>
      <c r="K208" s="273"/>
      <c r="L208" s="277"/>
      <c r="M208" s="278"/>
      <c r="N208" s="279"/>
      <c r="O208" s="279"/>
      <c r="P208" s="279"/>
      <c r="Q208" s="279"/>
      <c r="R208" s="279"/>
      <c r="S208" s="279"/>
      <c r="T208" s="280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81" t="s">
        <v>137</v>
      </c>
      <c r="AU208" s="281" t="s">
        <v>86</v>
      </c>
      <c r="AV208" s="15" t="s">
        <v>86</v>
      </c>
      <c r="AW208" s="15" t="s">
        <v>34</v>
      </c>
      <c r="AX208" s="15" t="s">
        <v>78</v>
      </c>
      <c r="AY208" s="281" t="s">
        <v>123</v>
      </c>
    </row>
    <row r="209" s="12" customFormat="1" ht="22.8" customHeight="1">
      <c r="A209" s="12"/>
      <c r="B209" s="203"/>
      <c r="C209" s="204"/>
      <c r="D209" s="205" t="s">
        <v>77</v>
      </c>
      <c r="E209" s="217" t="s">
        <v>285</v>
      </c>
      <c r="F209" s="217" t="s">
        <v>286</v>
      </c>
      <c r="G209" s="204"/>
      <c r="H209" s="204"/>
      <c r="I209" s="207"/>
      <c r="J209" s="218">
        <f>BK209</f>
        <v>0</v>
      </c>
      <c r="K209" s="204"/>
      <c r="L209" s="209"/>
      <c r="M209" s="210"/>
      <c r="N209" s="211"/>
      <c r="O209" s="211"/>
      <c r="P209" s="212">
        <f>SUM(P210:P213)</f>
        <v>0</v>
      </c>
      <c r="Q209" s="211"/>
      <c r="R209" s="212">
        <f>SUM(R210:R213)</f>
        <v>0</v>
      </c>
      <c r="S209" s="211"/>
      <c r="T209" s="213">
        <f>SUM(T210:T213)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4" t="s">
        <v>152</v>
      </c>
      <c r="AT209" s="215" t="s">
        <v>77</v>
      </c>
      <c r="AU209" s="215" t="s">
        <v>86</v>
      </c>
      <c r="AY209" s="214" t="s">
        <v>123</v>
      </c>
      <c r="BK209" s="216">
        <f>SUM(BK210:BK213)</f>
        <v>0</v>
      </c>
    </row>
    <row r="210" s="2" customFormat="1" ht="16.5" customHeight="1">
      <c r="A210" s="38"/>
      <c r="B210" s="39"/>
      <c r="C210" s="219" t="s">
        <v>279</v>
      </c>
      <c r="D210" s="219" t="s">
        <v>125</v>
      </c>
      <c r="E210" s="220" t="s">
        <v>288</v>
      </c>
      <c r="F210" s="221" t="s">
        <v>289</v>
      </c>
      <c r="G210" s="222" t="s">
        <v>251</v>
      </c>
      <c r="H210" s="223">
        <v>1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43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252</v>
      </c>
      <c r="AT210" s="231" t="s">
        <v>125</v>
      </c>
      <c r="AU210" s="231" t="s">
        <v>88</v>
      </c>
      <c r="AY210" s="17" t="s">
        <v>123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86</v>
      </c>
      <c r="BK210" s="232">
        <f>ROUND(I210*H210,2)</f>
        <v>0</v>
      </c>
      <c r="BL210" s="17" t="s">
        <v>252</v>
      </c>
      <c r="BM210" s="231" t="s">
        <v>380</v>
      </c>
    </row>
    <row r="211" s="2" customFormat="1">
      <c r="A211" s="38"/>
      <c r="B211" s="39"/>
      <c r="C211" s="40"/>
      <c r="D211" s="233" t="s">
        <v>131</v>
      </c>
      <c r="E211" s="40"/>
      <c r="F211" s="234" t="s">
        <v>291</v>
      </c>
      <c r="G211" s="40"/>
      <c r="H211" s="40"/>
      <c r="I211" s="235"/>
      <c r="J211" s="40"/>
      <c r="K211" s="40"/>
      <c r="L211" s="44"/>
      <c r="M211" s="236"/>
      <c r="N211" s="237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131</v>
      </c>
      <c r="AU211" s="17" t="s">
        <v>88</v>
      </c>
    </row>
    <row r="212" s="2" customFormat="1" ht="16.5" customHeight="1">
      <c r="A212" s="38"/>
      <c r="B212" s="39"/>
      <c r="C212" s="219" t="s">
        <v>287</v>
      </c>
      <c r="D212" s="219" t="s">
        <v>125</v>
      </c>
      <c r="E212" s="220" t="s">
        <v>293</v>
      </c>
      <c r="F212" s="221" t="s">
        <v>294</v>
      </c>
      <c r="G212" s="222" t="s">
        <v>251</v>
      </c>
      <c r="H212" s="223">
        <v>1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43</v>
      </c>
      <c r="O212" s="91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252</v>
      </c>
      <c r="AT212" s="231" t="s">
        <v>125</v>
      </c>
      <c r="AU212" s="231" t="s">
        <v>88</v>
      </c>
      <c r="AY212" s="17" t="s">
        <v>123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86</v>
      </c>
      <c r="BK212" s="232">
        <f>ROUND(I212*H212,2)</f>
        <v>0</v>
      </c>
      <c r="BL212" s="17" t="s">
        <v>252</v>
      </c>
      <c r="BM212" s="231" t="s">
        <v>381</v>
      </c>
    </row>
    <row r="213" s="2" customFormat="1">
      <c r="A213" s="38"/>
      <c r="B213" s="39"/>
      <c r="C213" s="40"/>
      <c r="D213" s="233" t="s">
        <v>131</v>
      </c>
      <c r="E213" s="40"/>
      <c r="F213" s="234" t="s">
        <v>294</v>
      </c>
      <c r="G213" s="40"/>
      <c r="H213" s="40"/>
      <c r="I213" s="235"/>
      <c r="J213" s="40"/>
      <c r="K213" s="40"/>
      <c r="L213" s="44"/>
      <c r="M213" s="236"/>
      <c r="N213" s="237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131</v>
      </c>
      <c r="AU213" s="17" t="s">
        <v>88</v>
      </c>
    </row>
    <row r="214" s="12" customFormat="1" ht="22.8" customHeight="1">
      <c r="A214" s="12"/>
      <c r="B214" s="203"/>
      <c r="C214" s="204"/>
      <c r="D214" s="205" t="s">
        <v>77</v>
      </c>
      <c r="E214" s="217" t="s">
        <v>382</v>
      </c>
      <c r="F214" s="217" t="s">
        <v>250</v>
      </c>
      <c r="G214" s="204"/>
      <c r="H214" s="204"/>
      <c r="I214" s="207"/>
      <c r="J214" s="218">
        <f>BK214</f>
        <v>0</v>
      </c>
      <c r="K214" s="204"/>
      <c r="L214" s="209"/>
      <c r="M214" s="210"/>
      <c r="N214" s="211"/>
      <c r="O214" s="211"/>
      <c r="P214" s="212">
        <f>SUM(P215:P217)</f>
        <v>0</v>
      </c>
      <c r="Q214" s="211"/>
      <c r="R214" s="212">
        <f>SUM(R215:R217)</f>
        <v>0</v>
      </c>
      <c r="S214" s="211"/>
      <c r="T214" s="213">
        <f>SUM(T215:T217)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4" t="s">
        <v>152</v>
      </c>
      <c r="AT214" s="215" t="s">
        <v>77</v>
      </c>
      <c r="AU214" s="215" t="s">
        <v>86</v>
      </c>
      <c r="AY214" s="214" t="s">
        <v>123</v>
      </c>
      <c r="BK214" s="216">
        <f>SUM(BK215:BK217)</f>
        <v>0</v>
      </c>
    </row>
    <row r="215" s="2" customFormat="1" ht="16.5" customHeight="1">
      <c r="A215" s="38"/>
      <c r="B215" s="39"/>
      <c r="C215" s="219" t="s">
        <v>292</v>
      </c>
      <c r="D215" s="219" t="s">
        <v>125</v>
      </c>
      <c r="E215" s="220" t="s">
        <v>383</v>
      </c>
      <c r="F215" s="221" t="s">
        <v>384</v>
      </c>
      <c r="G215" s="222" t="s">
        <v>385</v>
      </c>
      <c r="H215" s="223">
        <v>1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43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252</v>
      </c>
      <c r="AT215" s="231" t="s">
        <v>125</v>
      </c>
      <c r="AU215" s="231" t="s">
        <v>88</v>
      </c>
      <c r="AY215" s="17" t="s">
        <v>123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86</v>
      </c>
      <c r="BK215" s="232">
        <f>ROUND(I215*H215,2)</f>
        <v>0</v>
      </c>
      <c r="BL215" s="17" t="s">
        <v>252</v>
      </c>
      <c r="BM215" s="231" t="s">
        <v>386</v>
      </c>
    </row>
    <row r="216" s="2" customFormat="1">
      <c r="A216" s="38"/>
      <c r="B216" s="39"/>
      <c r="C216" s="40"/>
      <c r="D216" s="233" t="s">
        <v>131</v>
      </c>
      <c r="E216" s="40"/>
      <c r="F216" s="234" t="s">
        <v>384</v>
      </c>
      <c r="G216" s="40"/>
      <c r="H216" s="40"/>
      <c r="I216" s="235"/>
      <c r="J216" s="40"/>
      <c r="K216" s="40"/>
      <c r="L216" s="44"/>
      <c r="M216" s="236"/>
      <c r="N216" s="237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131</v>
      </c>
      <c r="AU216" s="17" t="s">
        <v>88</v>
      </c>
    </row>
    <row r="217" s="13" customFormat="1">
      <c r="A217" s="13"/>
      <c r="B217" s="238"/>
      <c r="C217" s="239"/>
      <c r="D217" s="233" t="s">
        <v>137</v>
      </c>
      <c r="E217" s="240" t="s">
        <v>1</v>
      </c>
      <c r="F217" s="241" t="s">
        <v>387</v>
      </c>
      <c r="G217" s="239"/>
      <c r="H217" s="242">
        <v>1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8" t="s">
        <v>137</v>
      </c>
      <c r="AU217" s="248" t="s">
        <v>88</v>
      </c>
      <c r="AV217" s="13" t="s">
        <v>88</v>
      </c>
      <c r="AW217" s="13" t="s">
        <v>34</v>
      </c>
      <c r="AX217" s="13" t="s">
        <v>86</v>
      </c>
      <c r="AY217" s="248" t="s">
        <v>123</v>
      </c>
    </row>
    <row r="218" s="12" customFormat="1" ht="22.8" customHeight="1">
      <c r="A218" s="12"/>
      <c r="B218" s="203"/>
      <c r="C218" s="204"/>
      <c r="D218" s="205" t="s">
        <v>77</v>
      </c>
      <c r="E218" s="217" t="s">
        <v>296</v>
      </c>
      <c r="F218" s="217" t="s">
        <v>297</v>
      </c>
      <c r="G218" s="204"/>
      <c r="H218" s="204"/>
      <c r="I218" s="207"/>
      <c r="J218" s="218">
        <f>BK218</f>
        <v>0</v>
      </c>
      <c r="K218" s="204"/>
      <c r="L218" s="209"/>
      <c r="M218" s="210"/>
      <c r="N218" s="211"/>
      <c r="O218" s="211"/>
      <c r="P218" s="212">
        <f>SUM(P219:P221)</f>
        <v>0</v>
      </c>
      <c r="Q218" s="211"/>
      <c r="R218" s="212">
        <f>SUM(R219:R221)</f>
        <v>0</v>
      </c>
      <c r="S218" s="211"/>
      <c r="T218" s="213">
        <f>SUM(T219:T221)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4" t="s">
        <v>152</v>
      </c>
      <c r="AT218" s="215" t="s">
        <v>77</v>
      </c>
      <c r="AU218" s="215" t="s">
        <v>86</v>
      </c>
      <c r="AY218" s="214" t="s">
        <v>123</v>
      </c>
      <c r="BK218" s="216">
        <f>SUM(BK219:BK221)</f>
        <v>0</v>
      </c>
    </row>
    <row r="219" s="2" customFormat="1" ht="16.5" customHeight="1">
      <c r="A219" s="38"/>
      <c r="B219" s="39"/>
      <c r="C219" s="219" t="s">
        <v>298</v>
      </c>
      <c r="D219" s="219" t="s">
        <v>125</v>
      </c>
      <c r="E219" s="220" t="s">
        <v>388</v>
      </c>
      <c r="F219" s="221" t="s">
        <v>389</v>
      </c>
      <c r="G219" s="222" t="s">
        <v>390</v>
      </c>
      <c r="H219" s="223">
        <v>1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43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252</v>
      </c>
      <c r="AT219" s="231" t="s">
        <v>125</v>
      </c>
      <c r="AU219" s="231" t="s">
        <v>88</v>
      </c>
      <c r="AY219" s="17" t="s">
        <v>123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86</v>
      </c>
      <c r="BK219" s="232">
        <f>ROUND(I219*H219,2)</f>
        <v>0</v>
      </c>
      <c r="BL219" s="17" t="s">
        <v>252</v>
      </c>
      <c r="BM219" s="231" t="s">
        <v>391</v>
      </c>
    </row>
    <row r="220" s="2" customFormat="1">
      <c r="A220" s="38"/>
      <c r="B220" s="39"/>
      <c r="C220" s="40"/>
      <c r="D220" s="233" t="s">
        <v>131</v>
      </c>
      <c r="E220" s="40"/>
      <c r="F220" s="234" t="s">
        <v>389</v>
      </c>
      <c r="G220" s="40"/>
      <c r="H220" s="40"/>
      <c r="I220" s="235"/>
      <c r="J220" s="40"/>
      <c r="K220" s="40"/>
      <c r="L220" s="44"/>
      <c r="M220" s="236"/>
      <c r="N220" s="237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131</v>
      </c>
      <c r="AU220" s="17" t="s">
        <v>88</v>
      </c>
    </row>
    <row r="221" s="2" customFormat="1">
      <c r="A221" s="38"/>
      <c r="B221" s="39"/>
      <c r="C221" s="40"/>
      <c r="D221" s="233" t="s">
        <v>149</v>
      </c>
      <c r="E221" s="40"/>
      <c r="F221" s="249" t="s">
        <v>392</v>
      </c>
      <c r="G221" s="40"/>
      <c r="H221" s="40"/>
      <c r="I221" s="235"/>
      <c r="J221" s="40"/>
      <c r="K221" s="40"/>
      <c r="L221" s="44"/>
      <c r="M221" s="236"/>
      <c r="N221" s="237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149</v>
      </c>
      <c r="AU221" s="17" t="s">
        <v>88</v>
      </c>
    </row>
    <row r="222" s="12" customFormat="1" ht="22.8" customHeight="1">
      <c r="A222" s="12"/>
      <c r="B222" s="203"/>
      <c r="C222" s="204"/>
      <c r="D222" s="205" t="s">
        <v>77</v>
      </c>
      <c r="E222" s="217" t="s">
        <v>304</v>
      </c>
      <c r="F222" s="217" t="s">
        <v>305</v>
      </c>
      <c r="G222" s="204"/>
      <c r="H222" s="204"/>
      <c r="I222" s="207"/>
      <c r="J222" s="218">
        <f>BK222</f>
        <v>0</v>
      </c>
      <c r="K222" s="204"/>
      <c r="L222" s="209"/>
      <c r="M222" s="210"/>
      <c r="N222" s="211"/>
      <c r="O222" s="211"/>
      <c r="P222" s="212">
        <f>SUM(P223:P225)</f>
        <v>0</v>
      </c>
      <c r="Q222" s="211"/>
      <c r="R222" s="212">
        <f>SUM(R223:R225)</f>
        <v>0</v>
      </c>
      <c r="S222" s="211"/>
      <c r="T222" s="213">
        <f>SUM(T223:T225)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4" t="s">
        <v>152</v>
      </c>
      <c r="AT222" s="215" t="s">
        <v>77</v>
      </c>
      <c r="AU222" s="215" t="s">
        <v>86</v>
      </c>
      <c r="AY222" s="214" t="s">
        <v>123</v>
      </c>
      <c r="BK222" s="216">
        <f>SUM(BK223:BK225)</f>
        <v>0</v>
      </c>
    </row>
    <row r="223" s="2" customFormat="1" ht="16.5" customHeight="1">
      <c r="A223" s="38"/>
      <c r="B223" s="39"/>
      <c r="C223" s="219" t="s">
        <v>306</v>
      </c>
      <c r="D223" s="219" t="s">
        <v>125</v>
      </c>
      <c r="E223" s="220" t="s">
        <v>393</v>
      </c>
      <c r="F223" s="221" t="s">
        <v>394</v>
      </c>
      <c r="G223" s="222" t="s">
        <v>395</v>
      </c>
      <c r="H223" s="223">
        <v>2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43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252</v>
      </c>
      <c r="AT223" s="231" t="s">
        <v>125</v>
      </c>
      <c r="AU223" s="231" t="s">
        <v>88</v>
      </c>
      <c r="AY223" s="17" t="s">
        <v>123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86</v>
      </c>
      <c r="BK223" s="232">
        <f>ROUND(I223*H223,2)</f>
        <v>0</v>
      </c>
      <c r="BL223" s="17" t="s">
        <v>252</v>
      </c>
      <c r="BM223" s="231" t="s">
        <v>396</v>
      </c>
    </row>
    <row r="224" s="2" customFormat="1">
      <c r="A224" s="38"/>
      <c r="B224" s="39"/>
      <c r="C224" s="40"/>
      <c r="D224" s="233" t="s">
        <v>131</v>
      </c>
      <c r="E224" s="40"/>
      <c r="F224" s="234" t="s">
        <v>394</v>
      </c>
      <c r="G224" s="40"/>
      <c r="H224" s="40"/>
      <c r="I224" s="235"/>
      <c r="J224" s="40"/>
      <c r="K224" s="40"/>
      <c r="L224" s="44"/>
      <c r="M224" s="236"/>
      <c r="N224" s="237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131</v>
      </c>
      <c r="AU224" s="17" t="s">
        <v>88</v>
      </c>
    </row>
    <row r="225" s="2" customFormat="1">
      <c r="A225" s="38"/>
      <c r="B225" s="39"/>
      <c r="C225" s="40"/>
      <c r="D225" s="233" t="s">
        <v>149</v>
      </c>
      <c r="E225" s="40"/>
      <c r="F225" s="249" t="s">
        <v>397</v>
      </c>
      <c r="G225" s="40"/>
      <c r="H225" s="40"/>
      <c r="I225" s="235"/>
      <c r="J225" s="40"/>
      <c r="K225" s="40"/>
      <c r="L225" s="44"/>
      <c r="M225" s="282"/>
      <c r="N225" s="283"/>
      <c r="O225" s="284"/>
      <c r="P225" s="284"/>
      <c r="Q225" s="284"/>
      <c r="R225" s="284"/>
      <c r="S225" s="284"/>
      <c r="T225" s="2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149</v>
      </c>
      <c r="AU225" s="17" t="s">
        <v>88</v>
      </c>
    </row>
    <row r="226" s="2" customFormat="1" ht="6.96" customHeight="1">
      <c r="A226" s="38"/>
      <c r="B226" s="66"/>
      <c r="C226" s="67"/>
      <c r="D226" s="67"/>
      <c r="E226" s="67"/>
      <c r="F226" s="67"/>
      <c r="G226" s="67"/>
      <c r="H226" s="67"/>
      <c r="I226" s="67"/>
      <c r="J226" s="67"/>
      <c r="K226" s="67"/>
      <c r="L226" s="44"/>
      <c r="M226" s="38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</row>
  </sheetData>
  <sheetProtection sheet="1" autoFilter="0" formatColumns="0" formatRows="0" objects="1" scenarios="1" spinCount="100000" saltValue="QpQd+hnFVUhWKFkJUNLQltL3r17yd/w/wc18o9IjlYOHGfxFsiSpy21UY1h9hGYZqvWxRb9a4/R+U8QqQd04TA==" hashValue="6qXljG5t7jeaDL+Hp84kbzDiroYY0/G278v9qVmc4PgvfmRYbAYRI484jYMgf2tgpRmEuRFNeKqqFXEI8q/wrQ==" algorithmName="SHA-512" password="CC35"/>
  <autoFilter ref="C124:K22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2025-03-17T09:10:22Z</dcterms:created>
  <dcterms:modified xsi:type="dcterms:W3CDTF">2025-03-17T09:10:26Z</dcterms:modified>
</cp:coreProperties>
</file>